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384" activeTab="1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Data1!$A$1:$K$800</definedName>
    <definedName name="_xlnm._FilterDatabase" localSheetId="1" hidden="1">'Q1 to 11'!$A$114:$E$135</definedName>
    <definedName name="MyList">[1]!Myvalues</definedName>
    <definedName name="MyList2">[1]!Mylist1</definedName>
    <definedName name="Mylist3">[1]!Mylist1</definedName>
    <definedName name="Myvalu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4" l="1"/>
  <c r="E91" i="4"/>
  <c r="C91" i="4"/>
  <c r="A91" i="4"/>
  <c r="A75" i="4" l="1"/>
  <c r="E65" i="4"/>
  <c r="C65" i="4"/>
  <c r="A65" i="4"/>
  <c r="C51" i="4"/>
  <c r="B21" i="6"/>
  <c r="A68" i="6" l="1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B22" i="6"/>
  <c r="B23" i="6"/>
  <c r="B24" i="6"/>
  <c r="B25" i="6"/>
  <c r="B26" i="6"/>
  <c r="B27" i="6"/>
  <c r="B28" i="6"/>
  <c r="B29" i="6"/>
  <c r="B30" i="6"/>
  <c r="B31" i="6"/>
  <c r="B32" i="6"/>
  <c r="B33" i="6"/>
  <c r="D5" i="6"/>
  <c r="D6" i="6"/>
  <c r="D7" i="6"/>
  <c r="D8" i="6"/>
  <c r="D9" i="6"/>
  <c r="D10" i="6"/>
  <c r="D11" i="6"/>
  <c r="D12" i="6"/>
  <c r="D13" i="6"/>
  <c r="D14" i="6"/>
  <c r="D15" i="6"/>
  <c r="D16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4" i="6"/>
  <c r="H115" i="4"/>
  <c r="B107" i="4" s="1"/>
  <c r="H124" i="4"/>
  <c r="H125" i="4"/>
  <c r="H126" i="4"/>
  <c r="H127" i="4"/>
  <c r="H128" i="4"/>
  <c r="H129" i="4"/>
  <c r="H130" i="4"/>
  <c r="H131" i="4"/>
  <c r="H132" i="4"/>
  <c r="H133" i="4"/>
  <c r="H134" i="4"/>
  <c r="H135" i="4"/>
  <c r="H116" i="4"/>
  <c r="H117" i="4"/>
  <c r="B108" i="4" s="1"/>
  <c r="H118" i="4"/>
  <c r="H119" i="4"/>
  <c r="H120" i="4"/>
  <c r="H121" i="4"/>
  <c r="H122" i="4"/>
  <c r="H123" i="4"/>
  <c r="A83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2" i="5"/>
  <c r="F29" i="4"/>
  <c r="F10" i="4"/>
  <c r="D98" i="4" l="1"/>
  <c r="C108" i="4"/>
  <c r="D107" i="4"/>
  <c r="D108" i="4"/>
  <c r="C98" i="4"/>
  <c r="C107" i="4"/>
  <c r="A58" i="4"/>
  <c r="N9" i="5"/>
  <c r="E13" i="6"/>
  <c r="E5" i="6"/>
  <c r="E15" i="6"/>
  <c r="E7" i="6"/>
  <c r="E14" i="6"/>
  <c r="E6" i="6"/>
  <c r="E12" i="6"/>
  <c r="E11" i="6"/>
  <c r="E16" i="6"/>
  <c r="E10" i="6"/>
  <c r="E4" i="6"/>
  <c r="E9" i="6"/>
  <c r="E8" i="6"/>
  <c r="B98" i="4"/>
  <c r="C36" i="4"/>
  <c r="C44" i="4"/>
  <c r="B74" i="6"/>
  <c r="E74" i="6" s="1"/>
  <c r="A75" i="6"/>
  <c r="D74" i="6" l="1"/>
  <c r="F74" i="6"/>
  <c r="C74" i="6"/>
  <c r="A76" i="6"/>
  <c r="B75" i="6"/>
  <c r="E75" i="6" s="1"/>
  <c r="D75" i="6" l="1"/>
  <c r="C75" i="6"/>
  <c r="F75" i="6"/>
  <c r="A77" i="6"/>
  <c r="B76" i="6"/>
  <c r="C76" i="6" l="1"/>
  <c r="F76" i="6"/>
  <c r="E76" i="6"/>
  <c r="D76" i="6"/>
  <c r="A78" i="6"/>
  <c r="B77" i="6"/>
  <c r="D77" i="6" s="1"/>
  <c r="C77" i="6" l="1"/>
  <c r="F77" i="6"/>
  <c r="E77" i="6"/>
  <c r="A79" i="6"/>
  <c r="B78" i="6"/>
  <c r="D78" i="6" s="1"/>
  <c r="C78" i="6" l="1"/>
  <c r="F78" i="6"/>
  <c r="E78" i="6"/>
  <c r="A80" i="6"/>
  <c r="B79" i="6"/>
  <c r="C79" i="6" l="1"/>
  <c r="F79" i="6"/>
  <c r="E79" i="6"/>
  <c r="D79" i="6"/>
  <c r="A81" i="6"/>
  <c r="B80" i="6"/>
  <c r="F80" i="6" s="1"/>
  <c r="C80" i="6" l="1"/>
  <c r="D80" i="6"/>
  <c r="E80" i="6"/>
  <c r="A82" i="6"/>
  <c r="B81" i="6"/>
  <c r="D81" i="6" s="1"/>
  <c r="E81" i="6" l="1"/>
  <c r="C81" i="6"/>
  <c r="F81" i="6"/>
  <c r="A83" i="6"/>
  <c r="B82" i="6"/>
  <c r="E82" i="6" s="1"/>
  <c r="C82" i="6" l="1"/>
  <c r="F82" i="6"/>
  <c r="D82" i="6"/>
  <c r="A84" i="6"/>
  <c r="B83" i="6"/>
  <c r="F83" i="6" s="1"/>
  <c r="C83" i="6" l="1"/>
  <c r="E83" i="6"/>
  <c r="D83" i="6"/>
  <c r="A85" i="6"/>
  <c r="B84" i="6"/>
  <c r="E84" i="6" s="1"/>
  <c r="D84" i="6" l="1"/>
  <c r="C84" i="6"/>
  <c r="F84" i="6"/>
  <c r="A86" i="6"/>
  <c r="B85" i="6"/>
  <c r="F85" i="6" s="1"/>
  <c r="D85" i="6" l="1"/>
  <c r="C85" i="6"/>
  <c r="E85" i="6"/>
  <c r="B86" i="6"/>
  <c r="F86" i="6" s="1"/>
  <c r="C86" i="6"/>
  <c r="E86" i="6" l="1"/>
  <c r="D86" i="6"/>
</calcChain>
</file>

<file path=xl/sharedStrings.xml><?xml version="1.0" encoding="utf-8"?>
<sst xmlns="http://schemas.openxmlformats.org/spreadsheetml/2006/main" count="2251" uniqueCount="146">
  <si>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</si>
  <si>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</si>
  <si>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</si>
  <si>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</si>
  <si>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</si>
  <si>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</si>
  <si>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</si>
  <si>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</si>
  <si>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</si>
  <si>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</si>
  <si>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</si>
  <si>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</si>
  <si>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</si>
  <si>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</si>
  <si>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</si>
  <si>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</si>
  <si>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</si>
  <si>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</si>
  <si>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</si>
  <si>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</si>
  <si>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</si>
  <si>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</si>
  <si>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</si>
  <si>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</si>
  <si>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</si>
  <si>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</si>
  <si>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</si>
  <si>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</si>
  <si>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</si>
  <si>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</si>
  <si>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</si>
  <si>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</si>
  <si>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</si>
  <si>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</si>
  <si>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</si>
  <si>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</si>
  <si>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</si>
  <si>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</si>
  <si>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</si>
  <si>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</si>
  <si>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</si>
  <si>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</si>
  <si>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</si>
  <si>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</si>
  <si>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</si>
  <si>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</si>
  <si>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</si>
  <si>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</si>
  <si>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</si>
  <si>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</si>
  <si>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</si>
  <si>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</si>
  <si>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</si>
  <si>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</si>
  <si>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</si>
  <si>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</si>
  <si>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</si>
  <si>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</si>
  <si>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</si>
  <si>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</si>
  <si>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</si>
  <si>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</si>
  <si>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</si>
  <si>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</si>
  <si>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</si>
  <si>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</si>
  <si>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</si>
  <si>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</si>
  <si>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</si>
  <si>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</si>
  <si>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</si>
  <si>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</si>
  <si>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</si>
  <si>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</si>
  <si>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</si>
  <si>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</si>
  <si>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</si>
  <si>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</si>
  <si>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</si>
  <si>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</si>
  <si>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</si>
  <si>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</si>
  <si>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</si>
  <si>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</si>
  <si>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</si>
  <si>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</si>
  <si>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</si>
  <si>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</si>
  <si>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</si>
  <si>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</si>
  <si>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</si>
  <si>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</si>
  <si>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</si>
  <si>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</si>
  <si>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</si>
  <si>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</si>
  <si>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</si>
  <si>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</si>
  <si>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</si>
  <si>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</si>
  <si>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</si>
  <si>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</si>
  <si>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</si>
  <si>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</si>
  <si>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</si>
  <si>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</si>
  <si>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</si>
  <si>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</si>
  <si>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</si>
  <si>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</si>
  <si>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</si>
  <si>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</si>
  <si>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</si>
  <si>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</si>
  <si>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</si>
  <si>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</si>
  <si>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</si>
  <si>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</si>
  <si>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</si>
  <si>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</si>
  <si>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</si>
  <si>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</si>
  <si>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</si>
  <si>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</si>
  <si>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</si>
  <si>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</si>
  <si>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</si>
  <si>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</si>
  <si>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</si>
  <si>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</si>
  <si>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</si>
  <si>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</si>
  <si>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</si>
  <si>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YEAR</t>
  </si>
  <si>
    <t>MONTHS</t>
  </si>
  <si>
    <t>order date year</t>
  </si>
  <si>
    <t>order date month</t>
  </si>
  <si>
    <t>MIN</t>
  </si>
  <si>
    <t>MAX</t>
  </si>
  <si>
    <t>AVG</t>
  </si>
  <si>
    <t>Buchan</t>
  </si>
  <si>
    <t>&gt;5000</t>
  </si>
  <si>
    <t>&gt;1-Mar-2005</t>
  </si>
  <si>
    <t>whole number</t>
  </si>
  <si>
    <t>decimal number</t>
  </si>
  <si>
    <t>14-10-11 to 14-10-14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</si>
</sst>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5" fontId="0" fillId="4" borderId="1" xfId="0" applyNumberFormat="1" applyFill="1" applyBorder="1"/>
    <xf numFmtId="4" fontId="0" fillId="4" borderId="1" xfId="0" applyNumberFormat="1" applyFill="1" applyBorder="1"/>
    <xf numFmtId="1" fontId="0" fillId="4" borderId="1" xfId="0" applyNumberFormat="1" applyFill="1" applyBorder="1"/>
    <xf numFmtId="0" fontId="0" fillId="0" borderId="0" xfId="0" applyBorder="1"/>
    <xf numFmtId="166" fontId="2" fillId="4" borderId="1" xfId="0" applyNumberFormat="1" applyFont="1" applyFill="1" applyBorder="1"/>
    <xf numFmtId="4" fontId="2" fillId="0" borderId="1" xfId="0" applyNumberFormat="1" applyFont="1" applyBorder="1"/>
    <xf numFmtId="0" fontId="0" fillId="0" borderId="1" xfId="0" applyBorder="1" applyAlignment="1"/>
    <xf numFmtId="0" fontId="10" fillId="0" borderId="1" xfId="0" applyFont="1" applyBorder="1"/>
    <xf numFmtId="167" fontId="0" fillId="4" borderId="1" xfId="0" applyNumberFormat="1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/>
    <cellStyle name="Comma" xfId="5" builtinId="3"/>
    <cellStyle name="Normal" xfId="0" builtinId="0"/>
    <cellStyle name="Normal 2" xfId="1"/>
    <cellStyle name="Normal_Sheet2" xfId="4"/>
    <cellStyle name="Style 1" xfId="3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zoomScale="85" zoomScaleNormal="85" workbookViewId="0">
      <selection activeCell="D10" sqref="D10"/>
    </sheetView>
  </sheetViews>
  <sheetFormatPr defaultColWidth="8.6640625" defaultRowHeight="14.4" x14ac:dyDescent="0.3"/>
  <cols>
    <col min="1" max="1" width="26.44140625" style="1" customWidth="1"/>
    <col min="2" max="16384" width="8.6640625" style="1"/>
  </cols>
  <sheetData>
    <row r="1" spans="1:1" x14ac:dyDescent="0.3">
      <c r="A1" s="18" t="s">
        <v>0</v>
      </c>
    </row>
    <row r="2" spans="1:1" x14ac:dyDescent="0.3">
      <c r="A2" s="18" t="s">
        <v>55</v>
      </c>
    </row>
    <row r="3" spans="1:1" x14ac:dyDescent="0.3">
      <c r="A3" s="18"/>
    </row>
    <row r="7" spans="1:1" ht="16.8" x14ac:dyDescent="0.4">
      <c r="A7" s="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0"/>
  <sheetViews>
    <sheetView showGridLines="0" tabSelected="1" topLeftCell="A28" zoomScale="117" zoomScaleNormal="117" workbookViewId="0">
      <selection activeCell="F50" sqref="F50"/>
    </sheetView>
  </sheetViews>
  <sheetFormatPr defaultColWidth="16.5546875" defaultRowHeight="15.6" x14ac:dyDescent="0.3"/>
  <cols>
    <col min="1" max="6" width="16.5546875" style="21"/>
    <col min="7" max="7" width="21.33203125" style="21" customWidth="1"/>
    <col min="8" max="16384" width="16.5546875" style="21"/>
  </cols>
  <sheetData>
    <row r="1" spans="1:20" x14ac:dyDescent="0.3">
      <c r="A1" s="20" t="s">
        <v>2</v>
      </c>
      <c r="B1" s="20"/>
      <c r="C1" s="20"/>
      <c r="D1" s="20"/>
      <c r="E1" s="20"/>
      <c r="F1" s="20"/>
      <c r="T1" s="21" t="s">
        <v>18</v>
      </c>
    </row>
    <row r="2" spans="1:20" x14ac:dyDescent="0.3">
      <c r="T2" s="21" t="s">
        <v>20</v>
      </c>
    </row>
    <row r="3" spans="1:20" x14ac:dyDescent="0.3">
      <c r="A3" s="21">
        <v>10</v>
      </c>
      <c r="B3" s="21">
        <v>272</v>
      </c>
      <c r="C3" s="21">
        <v>220</v>
      </c>
      <c r="D3" s="21">
        <v>260</v>
      </c>
      <c r="T3" s="21" t="s">
        <v>21</v>
      </c>
    </row>
    <row r="4" spans="1:20" x14ac:dyDescent="0.3">
      <c r="A4" s="21">
        <v>177</v>
      </c>
      <c r="B4" s="21">
        <v>172</v>
      </c>
      <c r="C4" s="21">
        <v>17</v>
      </c>
      <c r="D4" s="21">
        <v>153</v>
      </c>
      <c r="T4" s="21" t="s">
        <v>22</v>
      </c>
    </row>
    <row r="5" spans="1:20" x14ac:dyDescent="0.3">
      <c r="A5" s="21">
        <v>235</v>
      </c>
      <c r="B5" s="21">
        <v>182</v>
      </c>
      <c r="C5" s="21">
        <v>246</v>
      </c>
      <c r="D5" s="21">
        <v>60</v>
      </c>
      <c r="T5" s="21" t="s">
        <v>23</v>
      </c>
    </row>
    <row r="6" spans="1:20" x14ac:dyDescent="0.3">
      <c r="A6" s="21">
        <v>99</v>
      </c>
      <c r="B6" s="21">
        <v>75</v>
      </c>
      <c r="C6" s="21">
        <v>219</v>
      </c>
      <c r="D6" s="21">
        <v>284</v>
      </c>
      <c r="T6" s="21" t="s">
        <v>24</v>
      </c>
    </row>
    <row r="7" spans="1:20" x14ac:dyDescent="0.3">
      <c r="A7" s="21">
        <v>242</v>
      </c>
      <c r="B7" s="21">
        <v>95</v>
      </c>
      <c r="C7" s="21">
        <v>77</v>
      </c>
      <c r="D7" s="21">
        <v>70</v>
      </c>
      <c r="T7" s="21" t="s">
        <v>25</v>
      </c>
    </row>
    <row r="8" spans="1:20" x14ac:dyDescent="0.3">
      <c r="A8" s="21">
        <v>141</v>
      </c>
      <c r="B8" s="21">
        <v>198</v>
      </c>
      <c r="C8" s="21">
        <v>46</v>
      </c>
      <c r="D8" s="21">
        <v>191</v>
      </c>
      <c r="T8" s="21" t="s">
        <v>26</v>
      </c>
    </row>
    <row r="9" spans="1:20" x14ac:dyDescent="0.3">
      <c r="A9" s="21">
        <v>130</v>
      </c>
      <c r="B9" s="21">
        <v>282</v>
      </c>
      <c r="C9" s="21">
        <v>114</v>
      </c>
      <c r="D9" s="21">
        <v>129</v>
      </c>
      <c r="T9" s="21" t="s">
        <v>27</v>
      </c>
    </row>
    <row r="10" spans="1:20" x14ac:dyDescent="0.3">
      <c r="A10" s="21">
        <v>73</v>
      </c>
      <c r="B10" s="21">
        <v>155</v>
      </c>
      <c r="C10" s="21">
        <v>67</v>
      </c>
      <c r="D10" s="21">
        <v>92</v>
      </c>
      <c r="F10" s="22">
        <f>COUNTIFS(A3:D20,"&gt;=10",A3:D20,"&lt;=99")</f>
        <v>21</v>
      </c>
      <c r="T10" s="1"/>
    </row>
    <row r="11" spans="1:20" x14ac:dyDescent="0.3">
      <c r="A11" s="21">
        <v>256</v>
      </c>
      <c r="B11" s="21">
        <v>67</v>
      </c>
      <c r="C11" s="21">
        <v>34</v>
      </c>
      <c r="D11" s="21">
        <v>234</v>
      </c>
      <c r="T11" s="1"/>
    </row>
    <row r="12" spans="1:20" x14ac:dyDescent="0.3">
      <c r="A12" s="21">
        <v>155</v>
      </c>
      <c r="B12" s="21">
        <v>185</v>
      </c>
      <c r="C12" s="21">
        <v>145</v>
      </c>
      <c r="D12" s="21">
        <v>289</v>
      </c>
      <c r="T12" s="1"/>
    </row>
    <row r="13" spans="1:20" x14ac:dyDescent="0.3">
      <c r="A13" s="21">
        <v>165</v>
      </c>
      <c r="B13" s="21">
        <v>16</v>
      </c>
      <c r="C13" s="21">
        <v>14</v>
      </c>
      <c r="D13" s="21">
        <v>29</v>
      </c>
      <c r="T13" s="1"/>
    </row>
    <row r="14" spans="1:20" x14ac:dyDescent="0.3">
      <c r="A14" s="21">
        <v>196</v>
      </c>
      <c r="B14" s="21">
        <v>201</v>
      </c>
      <c r="C14" s="21">
        <v>52</v>
      </c>
      <c r="D14" s="21">
        <v>166</v>
      </c>
      <c r="T14" s="1"/>
    </row>
    <row r="15" spans="1:20" x14ac:dyDescent="0.3">
      <c r="A15" s="21">
        <v>199</v>
      </c>
      <c r="B15" s="21">
        <v>198</v>
      </c>
      <c r="C15" s="21">
        <v>166</v>
      </c>
      <c r="D15" s="21">
        <v>169</v>
      </c>
      <c r="T15" s="1"/>
    </row>
    <row r="16" spans="1:20" x14ac:dyDescent="0.3">
      <c r="A16" s="21">
        <v>120</v>
      </c>
      <c r="B16" s="21">
        <v>158</v>
      </c>
      <c r="C16" s="21">
        <v>270</v>
      </c>
      <c r="D16" s="21">
        <v>176</v>
      </c>
      <c r="T16" s="1"/>
    </row>
    <row r="17" spans="1:20" x14ac:dyDescent="0.3">
      <c r="A17" s="21">
        <v>163</v>
      </c>
      <c r="B17" s="21">
        <v>69</v>
      </c>
      <c r="C17" s="21">
        <v>65</v>
      </c>
      <c r="D17" s="21">
        <v>270</v>
      </c>
      <c r="T17" s="1"/>
    </row>
    <row r="18" spans="1:20" x14ac:dyDescent="0.3">
      <c r="A18" s="21">
        <v>136</v>
      </c>
      <c r="B18" s="21">
        <v>142</v>
      </c>
      <c r="C18" s="21">
        <v>266</v>
      </c>
      <c r="D18" s="21">
        <v>139</v>
      </c>
      <c r="T18" s="1"/>
    </row>
    <row r="19" spans="1:20" x14ac:dyDescent="0.3">
      <c r="A19" s="21">
        <v>108</v>
      </c>
      <c r="B19" s="21">
        <v>252</v>
      </c>
      <c r="C19" s="21">
        <v>209</v>
      </c>
      <c r="D19" s="21">
        <v>136</v>
      </c>
      <c r="T19" s="1"/>
    </row>
    <row r="20" spans="1:20" x14ac:dyDescent="0.3">
      <c r="A20" s="21">
        <v>129</v>
      </c>
      <c r="B20" s="21">
        <v>296</v>
      </c>
      <c r="C20" s="21">
        <v>29</v>
      </c>
      <c r="D20" s="21">
        <v>215</v>
      </c>
      <c r="T20" s="1"/>
    </row>
    <row r="21" spans="1:20" x14ac:dyDescent="0.3">
      <c r="T21" s="1"/>
    </row>
    <row r="22" spans="1:20" x14ac:dyDescent="0.3">
      <c r="T22" s="1"/>
    </row>
    <row r="23" spans="1:20" x14ac:dyDescent="0.3">
      <c r="A23" s="20" t="s">
        <v>17</v>
      </c>
      <c r="B23" s="20"/>
      <c r="C23" s="20"/>
      <c r="D23" s="20"/>
      <c r="E23" s="20"/>
      <c r="F23" s="20"/>
      <c r="T23" s="1"/>
    </row>
    <row r="24" spans="1:20" x14ac:dyDescent="0.3">
      <c r="T24" s="1"/>
    </row>
    <row r="25" spans="1:20" x14ac:dyDescent="0.3">
      <c r="A25" s="21" t="s">
        <v>3</v>
      </c>
      <c r="B25" s="21" t="s">
        <v>4</v>
      </c>
      <c r="C25" s="21" t="s">
        <v>7</v>
      </c>
      <c r="T25" s="1"/>
    </row>
    <row r="26" spans="1:20" x14ac:dyDescent="0.3">
      <c r="A26" s="21" t="s">
        <v>6</v>
      </c>
      <c r="B26" s="21" t="s">
        <v>5</v>
      </c>
      <c r="C26" s="21" t="s">
        <v>8</v>
      </c>
      <c r="T26" s="1"/>
    </row>
    <row r="27" spans="1:20" x14ac:dyDescent="0.3">
      <c r="A27" s="21" t="s">
        <v>9</v>
      </c>
      <c r="B27" s="21" t="s">
        <v>10</v>
      </c>
      <c r="C27" s="21" t="s">
        <v>11</v>
      </c>
      <c r="T27" s="1"/>
    </row>
    <row r="28" spans="1:20" x14ac:dyDescent="0.3">
      <c r="A28" s="21" t="s">
        <v>12</v>
      </c>
      <c r="B28" s="21" t="s">
        <v>13</v>
      </c>
      <c r="C28" s="21" t="s">
        <v>14</v>
      </c>
      <c r="T28" s="1"/>
    </row>
    <row r="29" spans="1:20" x14ac:dyDescent="0.3">
      <c r="A29" s="21" t="s">
        <v>15</v>
      </c>
      <c r="B29" s="21" t="s">
        <v>9</v>
      </c>
      <c r="C29" s="21" t="s">
        <v>16</v>
      </c>
      <c r="F29" s="22">
        <f>SUMPRODUCT(--(LEN(A25:C29)=2))</f>
        <v>8</v>
      </c>
      <c r="T29" s="1"/>
    </row>
    <row r="30" spans="1:20" x14ac:dyDescent="0.3">
      <c r="T30" s="1"/>
    </row>
    <row r="31" spans="1:20" x14ac:dyDescent="0.3">
      <c r="T31" s="1"/>
    </row>
    <row r="32" spans="1:20" x14ac:dyDescent="0.3">
      <c r="T32" s="1"/>
    </row>
    <row r="33" spans="1:20" x14ac:dyDescent="0.3">
      <c r="A33" s="20" t="s">
        <v>32</v>
      </c>
      <c r="B33" s="20"/>
      <c r="C33" s="20"/>
      <c r="D33" s="20"/>
      <c r="E33" s="20"/>
      <c r="F33" s="20"/>
      <c r="T33" s="1"/>
    </row>
    <row r="34" spans="1:20" x14ac:dyDescent="0.3">
      <c r="T34" s="1"/>
    </row>
    <row r="35" spans="1:20" x14ac:dyDescent="0.3">
      <c r="A35" s="11" t="s">
        <v>28</v>
      </c>
      <c r="B35" s="11" t="s">
        <v>18</v>
      </c>
      <c r="C35" s="11" t="s">
        <v>29</v>
      </c>
      <c r="T35" s="1"/>
    </row>
    <row r="36" spans="1:20" x14ac:dyDescent="0.3">
      <c r="A36" s="36">
        <v>6</v>
      </c>
      <c r="B36" s="35" t="s">
        <v>21</v>
      </c>
      <c r="C36" s="16">
        <f>COUNTIFS(Data1!A4:A440,"b",Data1!D4:D440,"6")</f>
        <v>4</v>
      </c>
      <c r="T36" s="1"/>
    </row>
    <row r="37" spans="1:20" x14ac:dyDescent="0.3">
      <c r="T37" s="1"/>
    </row>
    <row r="38" spans="1:20" x14ac:dyDescent="0.3">
      <c r="T38" s="1"/>
    </row>
    <row r="39" spans="1:20" x14ac:dyDescent="0.3">
      <c r="T39" s="1"/>
    </row>
    <row r="40" spans="1:20" x14ac:dyDescent="0.3">
      <c r="A40" s="20" t="s">
        <v>31</v>
      </c>
      <c r="B40" s="20"/>
      <c r="C40" s="20"/>
      <c r="D40" s="20"/>
      <c r="E40" s="20"/>
      <c r="F40" s="20"/>
      <c r="T40" s="1"/>
    </row>
    <row r="41" spans="1:20" x14ac:dyDescent="0.3">
      <c r="T41" s="1"/>
    </row>
    <row r="42" spans="1:20" x14ac:dyDescent="0.3">
      <c r="T42" s="1"/>
    </row>
    <row r="43" spans="1:20" x14ac:dyDescent="0.3">
      <c r="A43" s="11" t="s">
        <v>30</v>
      </c>
      <c r="B43" s="11" t="s">
        <v>18</v>
      </c>
      <c r="C43" s="11" t="s">
        <v>29</v>
      </c>
      <c r="T43" s="1"/>
    </row>
    <row r="44" spans="1:20" x14ac:dyDescent="0.3">
      <c r="A44" s="21">
        <v>2011</v>
      </c>
      <c r="B44" s="1" t="s">
        <v>20</v>
      </c>
      <c r="C44" s="16">
        <f>COUNTIFS(Data1!A4:A440,"A",Data1!C4:C440,"2011")</f>
        <v>10</v>
      </c>
      <c r="T44" s="1"/>
    </row>
    <row r="45" spans="1:20" x14ac:dyDescent="0.3">
      <c r="T45" s="1"/>
    </row>
    <row r="46" spans="1:20" x14ac:dyDescent="0.3">
      <c r="T46" s="1"/>
    </row>
    <row r="47" spans="1:20" x14ac:dyDescent="0.3">
      <c r="T47" s="1"/>
    </row>
    <row r="48" spans="1:20" x14ac:dyDescent="0.3">
      <c r="A48" s="20" t="s">
        <v>50</v>
      </c>
      <c r="B48" s="20"/>
      <c r="C48" s="20"/>
      <c r="D48" s="20"/>
      <c r="E48" s="20"/>
      <c r="F48" s="20"/>
      <c r="G48" s="20"/>
      <c r="H48" s="20" t="s">
        <v>49</v>
      </c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3">
      <c r="A51" s="16">
        <v>2</v>
      </c>
      <c r="B51" s="1"/>
      <c r="C51" s="38">
        <f>SUM(Data1!I19,Data1!I30)</f>
        <v>12788.92</v>
      </c>
      <c r="D51" s="1"/>
      <c r="E51" s="1"/>
      <c r="F51" s="1"/>
      <c r="G51" s="1"/>
      <c r="H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3">
      <c r="T54" s="1"/>
    </row>
    <row r="55" spans="1:20" x14ac:dyDescent="0.3">
      <c r="A55" s="20" t="s">
        <v>56</v>
      </c>
      <c r="B55" s="20"/>
      <c r="C55" s="20"/>
      <c r="D55" s="20"/>
      <c r="E55" s="20"/>
      <c r="F55" s="20"/>
      <c r="T55" s="1"/>
    </row>
    <row r="56" spans="1:20" x14ac:dyDescent="0.3">
      <c r="T56" s="1"/>
    </row>
    <row r="57" spans="1:20" x14ac:dyDescent="0.3">
      <c r="T57" s="1"/>
    </row>
    <row r="58" spans="1:20" x14ac:dyDescent="0.3">
      <c r="A58" s="39">
        <f>SUMIFS(Data1!I:I,Data1!E:E,Data1!N7,Data1!J:J,Data1!O7)</f>
        <v>119173.74999999999</v>
      </c>
      <c r="T58" s="1"/>
    </row>
    <row r="59" spans="1:20" x14ac:dyDescent="0.3">
      <c r="T59" s="1"/>
    </row>
    <row r="60" spans="1:20" x14ac:dyDescent="0.3">
      <c r="T60" s="1"/>
    </row>
    <row r="61" spans="1:20" x14ac:dyDescent="0.3">
      <c r="A61" s="20" t="s">
        <v>51</v>
      </c>
      <c r="B61" s="20"/>
      <c r="C61" s="20"/>
      <c r="D61" s="20"/>
      <c r="E61" s="20"/>
      <c r="F61" s="20"/>
      <c r="T61" s="1"/>
    </row>
    <row r="62" spans="1:20" x14ac:dyDescent="0.3">
      <c r="T62" s="1"/>
    </row>
    <row r="63" spans="1:20" x14ac:dyDescent="0.3">
      <c r="A63" s="23" t="s">
        <v>52</v>
      </c>
      <c r="B63" s="23"/>
      <c r="C63" s="23" t="s">
        <v>54</v>
      </c>
      <c r="D63" s="23"/>
      <c r="E63" s="23" t="s">
        <v>53</v>
      </c>
      <c r="T63" s="1"/>
    </row>
    <row r="64" spans="1:20" x14ac:dyDescent="0.3">
      <c r="T64" s="1"/>
    </row>
    <row r="65" spans="1:20" x14ac:dyDescent="0.3">
      <c r="A65" s="38">
        <f>MAX(Data1!I:I)</f>
        <v>16387.5</v>
      </c>
      <c r="C65" s="38">
        <f>AVERAGE(Data1!I:I)</f>
        <v>1547.3559449311656</v>
      </c>
      <c r="E65" s="38">
        <f>MIN(Data1!I:I)</f>
        <v>12.5</v>
      </c>
      <c r="T65" s="1"/>
    </row>
    <row r="66" spans="1:20" x14ac:dyDescent="0.3">
      <c r="T66" s="1"/>
    </row>
    <row r="67" spans="1:20" x14ac:dyDescent="0.3">
      <c r="T67" s="1"/>
    </row>
    <row r="68" spans="1:20" x14ac:dyDescent="0.3">
      <c r="A68" s="20" t="s">
        <v>58</v>
      </c>
      <c r="B68" s="20"/>
      <c r="C68" s="20"/>
      <c r="D68" s="20"/>
      <c r="E68" s="20"/>
      <c r="F68" s="20"/>
      <c r="T68" s="1"/>
    </row>
    <row r="69" spans="1:20" x14ac:dyDescent="0.3">
      <c r="T69" s="1"/>
    </row>
    <row r="70" spans="1:20" x14ac:dyDescent="0.3">
      <c r="A70" s="21" t="s">
        <v>59</v>
      </c>
      <c r="T70" s="1"/>
    </row>
    <row r="71" spans="1:20" ht="16.5" customHeight="1" x14ac:dyDescent="0.3">
      <c r="T71" s="1"/>
    </row>
    <row r="72" spans="1:20" x14ac:dyDescent="0.3">
      <c r="A72" s="21" t="s">
        <v>57</v>
      </c>
      <c r="T72" s="1"/>
    </row>
    <row r="73" spans="1:20" x14ac:dyDescent="0.3">
      <c r="G73" s="21" t="s">
        <v>33</v>
      </c>
      <c r="H73" s="21" t="s">
        <v>34</v>
      </c>
      <c r="T73" s="1"/>
    </row>
    <row r="74" spans="1:20" x14ac:dyDescent="0.3">
      <c r="G74" s="21" t="s">
        <v>38</v>
      </c>
      <c r="H74" s="21" t="s">
        <v>39</v>
      </c>
      <c r="T74" s="1"/>
    </row>
    <row r="75" spans="1:20" x14ac:dyDescent="0.3">
      <c r="A75" s="22">
        <f>COUNTIFS(Data1!E:E,'Q1 to 11'!G74,Data1!F:F,'Q1 to 11'!H74)</f>
        <v>42</v>
      </c>
      <c r="T75" s="1"/>
    </row>
    <row r="76" spans="1:20" x14ac:dyDescent="0.3">
      <c r="T76" s="1"/>
    </row>
    <row r="77" spans="1:20" x14ac:dyDescent="0.3">
      <c r="T77" s="1"/>
    </row>
    <row r="78" spans="1:20" x14ac:dyDescent="0.3">
      <c r="T78" s="1"/>
    </row>
    <row r="79" spans="1:20" x14ac:dyDescent="0.3">
      <c r="T79" s="1"/>
    </row>
    <row r="80" spans="1:20" ht="15.75" customHeight="1" x14ac:dyDescent="0.3">
      <c r="T80" s="1"/>
    </row>
    <row r="81" spans="1:20" x14ac:dyDescent="0.3">
      <c r="A81" s="21" t="s">
        <v>60</v>
      </c>
      <c r="T81" s="1"/>
    </row>
    <row r="82" spans="1:20" x14ac:dyDescent="0.3">
      <c r="T82" s="1"/>
    </row>
    <row r="83" spans="1:20" x14ac:dyDescent="0.3">
      <c r="A83" s="22">
        <f>SUMIFS('Q1 to 11'!E115:E135,'Q1 to 11'!E115:E135,"&gt;5000",'Q1 to 11'!E115:E135,"&lt;10000",'Q1 to 11'!C115:C135,"&gt;=1-Feb-2005")</f>
        <v>21132.09</v>
      </c>
      <c r="T83" s="1"/>
    </row>
    <row r="84" spans="1:20" x14ac:dyDescent="0.3">
      <c r="T84" s="1"/>
    </row>
    <row r="85" spans="1:20" x14ac:dyDescent="0.3">
      <c r="T85" s="1"/>
    </row>
    <row r="86" spans="1:20" x14ac:dyDescent="0.3">
      <c r="T86" s="1"/>
    </row>
    <row r="87" spans="1:20" x14ac:dyDescent="0.3">
      <c r="T87" s="1"/>
    </row>
    <row r="88" spans="1:20" x14ac:dyDescent="0.3">
      <c r="T88" s="1"/>
    </row>
    <row r="89" spans="1:20" x14ac:dyDescent="0.3">
      <c r="A89" s="21" t="s">
        <v>61</v>
      </c>
      <c r="T89" s="1"/>
    </row>
    <row r="90" spans="1:20" x14ac:dyDescent="0.3">
      <c r="A90" s="21" t="s">
        <v>137</v>
      </c>
      <c r="C90" s="21" t="s">
        <v>138</v>
      </c>
      <c r="E90" s="21" t="s">
        <v>139</v>
      </c>
      <c r="T90" s="1"/>
    </row>
    <row r="91" spans="1:20" x14ac:dyDescent="0.3">
      <c r="A91" s="22">
        <f>DMIN(Data1!A1:K440,Data1!I1,'Q1 to 11'!G91:J94)</f>
        <v>863.28</v>
      </c>
      <c r="C91" s="22">
        <f>DMAX(Data1!A1:K440,Data1!I1,'Q1 to 11'!G91:J94)</f>
        <v>16387.5</v>
      </c>
      <c r="E91" s="41">
        <f>DAVERAGE(Data1!A1:K440,Data1!I1,G91:J94)</f>
        <v>2718.4187037037036</v>
      </c>
      <c r="G91" s="21" t="s">
        <v>33</v>
      </c>
      <c r="H91" s="21" t="s">
        <v>34</v>
      </c>
      <c r="I91" s="21" t="s">
        <v>37</v>
      </c>
      <c r="J91" s="21" t="s">
        <v>35</v>
      </c>
      <c r="T91" s="1"/>
    </row>
    <row r="92" spans="1:20" x14ac:dyDescent="0.3">
      <c r="G92" s="21" t="s">
        <v>46</v>
      </c>
      <c r="H92" s="21" t="s">
        <v>140</v>
      </c>
      <c r="I92" s="21" t="s">
        <v>141</v>
      </c>
      <c r="J92" s="21" t="s">
        <v>142</v>
      </c>
      <c r="T92" s="1"/>
    </row>
    <row r="93" spans="1:20" x14ac:dyDescent="0.3">
      <c r="G93" s="21" t="s">
        <v>38</v>
      </c>
      <c r="H93" s="21" t="s">
        <v>47</v>
      </c>
      <c r="T93" s="1"/>
    </row>
    <row r="94" spans="1:20" x14ac:dyDescent="0.3">
      <c r="H94" s="21" t="s">
        <v>41</v>
      </c>
      <c r="T94" s="1"/>
    </row>
    <row r="95" spans="1:20" x14ac:dyDescent="0.3">
      <c r="A95" s="20" t="s">
        <v>64</v>
      </c>
      <c r="B95" s="20"/>
      <c r="C95" s="20"/>
      <c r="D95" s="20"/>
      <c r="E95" s="20"/>
      <c r="F95" s="20"/>
      <c r="G95" s="20"/>
      <c r="H95" s="20"/>
      <c r="T95" s="1"/>
    </row>
    <row r="96" spans="1:20" x14ac:dyDescent="0.3">
      <c r="T96" s="1"/>
    </row>
    <row r="97" spans="1:20" x14ac:dyDescent="0.3">
      <c r="A97" s="11" t="s">
        <v>30</v>
      </c>
      <c r="B97" s="11">
        <v>2004</v>
      </c>
      <c r="C97" s="11">
        <v>2005</v>
      </c>
      <c r="D97" s="11">
        <v>2003</v>
      </c>
      <c r="T97" s="1"/>
    </row>
    <row r="98" spans="1:20" x14ac:dyDescent="0.3">
      <c r="A98" s="11" t="s">
        <v>62</v>
      </c>
      <c r="B98" s="24">
        <f>COUNTIF(H115:H135,"2004")</f>
        <v>11</v>
      </c>
      <c r="C98" s="24">
        <f>COUNTIF(H115:H135,"2005")</f>
        <v>8</v>
      </c>
      <c r="D98" s="24">
        <f>COUNTIF(H115:H135,"2003")</f>
        <v>2</v>
      </c>
      <c r="T98" s="1"/>
    </row>
    <row r="99" spans="1:20" x14ac:dyDescent="0.3">
      <c r="T99" s="1"/>
    </row>
    <row r="100" spans="1:20" x14ac:dyDescent="0.3">
      <c r="T100" s="1"/>
    </row>
    <row r="101" spans="1:20" x14ac:dyDescent="0.3">
      <c r="T101" s="1"/>
    </row>
    <row r="102" spans="1:20" x14ac:dyDescent="0.3">
      <c r="A102" s="20" t="s">
        <v>63</v>
      </c>
      <c r="B102" s="20"/>
      <c r="C102" s="20"/>
      <c r="D102" s="20"/>
      <c r="E102" s="20"/>
      <c r="F102" s="20"/>
      <c r="G102" s="20"/>
      <c r="H102" s="20"/>
      <c r="I102" s="20"/>
      <c r="T102" s="1"/>
    </row>
    <row r="103" spans="1:20" x14ac:dyDescent="0.3">
      <c r="T103" s="1"/>
    </row>
    <row r="104" spans="1:20" x14ac:dyDescent="0.3">
      <c r="T104" s="1"/>
    </row>
    <row r="105" spans="1:20" x14ac:dyDescent="0.3">
      <c r="A105" s="46" t="s">
        <v>65</v>
      </c>
      <c r="B105" s="47" t="s">
        <v>66</v>
      </c>
      <c r="C105" s="47"/>
      <c r="D105" s="47"/>
      <c r="T105" s="1"/>
    </row>
    <row r="106" spans="1:20" x14ac:dyDescent="0.3">
      <c r="A106" s="46"/>
      <c r="B106" s="11">
        <v>2004</v>
      </c>
      <c r="C106" s="11">
        <v>2005</v>
      </c>
      <c r="D106" s="11">
        <v>2003</v>
      </c>
      <c r="T106" s="1"/>
    </row>
    <row r="107" spans="1:20" x14ac:dyDescent="0.3">
      <c r="A107" s="11" t="s">
        <v>67</v>
      </c>
      <c r="B107" s="10">
        <f>SUMIFS(E115:E135,B115:B135,"C*",H115:H135,"2004")</f>
        <v>19961.650000000001</v>
      </c>
      <c r="C107" s="10">
        <f>SUMIFS(E115:E135,B115:B135,"C*",H115:H135,"2005")</f>
        <v>17510.489999999998</v>
      </c>
      <c r="D107" s="10">
        <f>SUMIFS(E115:E135,B115:B135,"C*",H115:H135,"2003")</f>
        <v>8593.2800000000007</v>
      </c>
      <c r="T107" s="1"/>
    </row>
    <row r="108" spans="1:20" ht="15.75" customHeight="1" x14ac:dyDescent="0.3">
      <c r="A108" s="11" t="s">
        <v>68</v>
      </c>
      <c r="B108" s="10">
        <f>SUMIFS(E115:E135,B115:B135,"L*",H115:H135,"2004")</f>
        <v>60867.979999999996</v>
      </c>
      <c r="C108" s="10">
        <f>SUMIFS(E115:E135,B115:B135,"L*",H115:H135,"2005")</f>
        <v>47852.09</v>
      </c>
      <c r="D108" s="10">
        <f>SUMIFS(E115:E135,B115:B135,"L*",H115:H135,"2003")</f>
        <v>7390.2</v>
      </c>
      <c r="T108" s="1"/>
    </row>
    <row r="109" spans="1:20" x14ac:dyDescent="0.3">
      <c r="A109" s="25"/>
      <c r="B109" s="1"/>
      <c r="C109" s="1"/>
      <c r="D109" s="1"/>
      <c r="T109" s="1"/>
    </row>
    <row r="110" spans="1:20" x14ac:dyDescent="0.3">
      <c r="T110" s="1"/>
    </row>
    <row r="111" spans="1:20" x14ac:dyDescent="0.3">
      <c r="T111" s="1"/>
    </row>
    <row r="112" spans="1:20" x14ac:dyDescent="0.3">
      <c r="A112" s="20" t="s">
        <v>69</v>
      </c>
      <c r="B112" s="20"/>
      <c r="C112" s="20"/>
      <c r="D112" s="20"/>
      <c r="E112" s="20"/>
      <c r="F112" s="20"/>
      <c r="G112" s="20"/>
      <c r="H112" s="20"/>
      <c r="I112" s="20"/>
      <c r="T112" s="1"/>
    </row>
    <row r="113" spans="1:20" x14ac:dyDescent="0.3">
      <c r="T113" s="1"/>
    </row>
    <row r="114" spans="1:20" x14ac:dyDescent="0.3">
      <c r="A114" s="11" t="s">
        <v>33</v>
      </c>
      <c r="B114" s="11" t="s">
        <v>34</v>
      </c>
      <c r="C114" s="12" t="s">
        <v>35</v>
      </c>
      <c r="D114" s="11" t="s">
        <v>36</v>
      </c>
      <c r="E114" s="13" t="s">
        <v>37</v>
      </c>
      <c r="G114" s="13" t="s">
        <v>71</v>
      </c>
      <c r="H114" s="21" t="s">
        <v>30</v>
      </c>
      <c r="I114" s="21" t="s">
        <v>74</v>
      </c>
      <c r="T114" s="1"/>
    </row>
    <row r="115" spans="1:20" x14ac:dyDescent="0.3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G115" s="10">
        <f>SUM(E115,E116,E117,E118,E119)</f>
        <v>56087.12999999999</v>
      </c>
      <c r="H115" s="21">
        <f>YEAR(C115)</f>
        <v>2005</v>
      </c>
      <c r="T115" s="1"/>
    </row>
    <row r="116" spans="1:20" x14ac:dyDescent="0.3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H116" s="21">
        <f t="shared" ref="H116:H135" si="0">YEAR(C116)</f>
        <v>2004</v>
      </c>
      <c r="T116" s="1"/>
    </row>
    <row r="117" spans="1:20" x14ac:dyDescent="0.3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H117" s="21">
        <f t="shared" si="0"/>
        <v>2005</v>
      </c>
      <c r="T117" s="1"/>
    </row>
    <row r="118" spans="1:20" x14ac:dyDescent="0.3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G118" s="42"/>
      <c r="H118" s="21">
        <f t="shared" si="0"/>
        <v>2005</v>
      </c>
      <c r="T118" s="1"/>
    </row>
    <row r="119" spans="1:20" x14ac:dyDescent="0.3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H119" s="21">
        <f t="shared" si="0"/>
        <v>2004</v>
      </c>
      <c r="T119" s="1"/>
    </row>
    <row r="120" spans="1:20" x14ac:dyDescent="0.3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H120" s="21">
        <f t="shared" si="0"/>
        <v>2004</v>
      </c>
      <c r="T120" s="1"/>
    </row>
    <row r="121" spans="1:20" x14ac:dyDescent="0.3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H121" s="21">
        <f t="shared" si="0"/>
        <v>2004</v>
      </c>
      <c r="T121" s="1"/>
    </row>
    <row r="122" spans="1:20" x14ac:dyDescent="0.3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H122" s="21">
        <f t="shared" si="0"/>
        <v>2004</v>
      </c>
      <c r="T122" s="1"/>
    </row>
    <row r="123" spans="1:20" x14ac:dyDescent="0.3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H123" s="21">
        <f t="shared" si="0"/>
        <v>2003</v>
      </c>
      <c r="T123" s="1"/>
    </row>
    <row r="124" spans="1:20" x14ac:dyDescent="0.3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H124" s="21">
        <f t="shared" si="0"/>
        <v>2005</v>
      </c>
      <c r="T124" s="1"/>
    </row>
    <row r="125" spans="1:20" x14ac:dyDescent="0.3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H125" s="21">
        <f t="shared" si="0"/>
        <v>2003</v>
      </c>
      <c r="T125" s="1"/>
    </row>
    <row r="126" spans="1:20" x14ac:dyDescent="0.3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H126" s="21">
        <f t="shared" si="0"/>
        <v>2005</v>
      </c>
      <c r="T126" s="1"/>
    </row>
    <row r="127" spans="1:20" x14ac:dyDescent="0.3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H127" s="21">
        <f t="shared" si="0"/>
        <v>2005</v>
      </c>
      <c r="T127" s="1"/>
    </row>
    <row r="128" spans="1:20" x14ac:dyDescent="0.3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H128" s="21">
        <f t="shared" si="0"/>
        <v>2004</v>
      </c>
      <c r="T128" s="1"/>
    </row>
    <row r="129" spans="1:20" x14ac:dyDescent="0.3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H129" s="21">
        <f t="shared" si="0"/>
        <v>2004</v>
      </c>
      <c r="T129" s="1"/>
    </row>
    <row r="130" spans="1:20" x14ac:dyDescent="0.3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H130" s="21">
        <f t="shared" si="0"/>
        <v>2004</v>
      </c>
      <c r="T130" s="1"/>
    </row>
    <row r="131" spans="1:20" x14ac:dyDescent="0.3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H131" s="21">
        <f t="shared" si="0"/>
        <v>2004</v>
      </c>
      <c r="T131" s="1"/>
    </row>
    <row r="132" spans="1:20" x14ac:dyDescent="0.3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H132" s="21">
        <f t="shared" si="0"/>
        <v>2005</v>
      </c>
      <c r="T132" s="1"/>
    </row>
    <row r="133" spans="1:20" x14ac:dyDescent="0.3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H133" s="21">
        <f t="shared" si="0"/>
        <v>2004</v>
      </c>
      <c r="T133" s="1"/>
    </row>
    <row r="134" spans="1:20" x14ac:dyDescent="0.3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H134" s="21">
        <f t="shared" si="0"/>
        <v>2004</v>
      </c>
      <c r="T134" s="1"/>
    </row>
    <row r="135" spans="1:20" x14ac:dyDescent="0.3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H135" s="21">
        <f t="shared" si="0"/>
        <v>2005</v>
      </c>
      <c r="T135" s="1"/>
    </row>
    <row r="136" spans="1:20" x14ac:dyDescent="0.3">
      <c r="T136" s="1"/>
    </row>
    <row r="137" spans="1:20" x14ac:dyDescent="0.3">
      <c r="T137" s="1"/>
    </row>
    <row r="138" spans="1:20" x14ac:dyDescent="0.3">
      <c r="T138" s="1"/>
    </row>
    <row r="139" spans="1:20" x14ac:dyDescent="0.3">
      <c r="T139" s="1"/>
    </row>
    <row r="140" spans="1:20" x14ac:dyDescent="0.3">
      <c r="T140" s="1"/>
    </row>
    <row r="141" spans="1:20" x14ac:dyDescent="0.3">
      <c r="T141" s="1"/>
    </row>
    <row r="142" spans="1:20" x14ac:dyDescent="0.3">
      <c r="T142" s="1"/>
    </row>
    <row r="143" spans="1:20" x14ac:dyDescent="0.3">
      <c r="T143" s="1"/>
    </row>
    <row r="144" spans="1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>
      <formula1>"1,2,3,4,5,6,7,8,9,10,11,12"</formula1>
    </dataValidation>
    <dataValidation type="list" allowBlank="1" showInputMessage="1" showErrorMessage="1" sqref="B36 B44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0"/>
  <sheetViews>
    <sheetView showGridLines="0" zoomScale="85" zoomScaleNormal="85" workbookViewId="0">
      <selection activeCell="R14" sqref="R14"/>
    </sheetView>
  </sheetViews>
  <sheetFormatPr defaultColWidth="8.6640625" defaultRowHeight="14.4" x14ac:dyDescent="0.3"/>
  <cols>
    <col min="1" max="1" width="5.6640625" style="1" bestFit="1" customWidth="1"/>
    <col min="2" max="2" width="10.5546875" style="1" bestFit="1" customWidth="1"/>
    <col min="3" max="3" width="8.5546875" style="1" customWidth="1"/>
    <col min="4" max="4" width="8.6640625" style="1"/>
    <col min="5" max="5" width="10.6640625" style="1" bestFit="1" customWidth="1"/>
    <col min="6" max="6" width="14.109375" style="1" bestFit="1" customWidth="1"/>
    <col min="7" max="7" width="13.44140625" style="7" bestFit="1" customWidth="1"/>
    <col min="8" max="8" width="10.5546875" style="1" bestFit="1" customWidth="1"/>
    <col min="9" max="9" width="16.6640625" style="8" bestFit="1" customWidth="1"/>
    <col min="10" max="10" width="15.5546875" style="1" customWidth="1"/>
    <col min="11" max="11" width="16.6640625" style="1" customWidth="1"/>
    <col min="12" max="14" width="8.6640625" style="1"/>
    <col min="15" max="15" width="9.21875" style="1" bestFit="1" customWidth="1"/>
    <col min="16" max="16384" width="8.6640625" style="1"/>
  </cols>
  <sheetData>
    <row r="1" spans="1:16" x14ac:dyDescent="0.3">
      <c r="A1" s="3" t="s">
        <v>18</v>
      </c>
      <c r="B1" s="3" t="s">
        <v>19</v>
      </c>
      <c r="C1" s="1" t="s">
        <v>133</v>
      </c>
      <c r="D1" s="1" t="s">
        <v>134</v>
      </c>
      <c r="E1" s="4" t="s">
        <v>33</v>
      </c>
      <c r="F1" s="4" t="s">
        <v>34</v>
      </c>
      <c r="G1" s="5" t="s">
        <v>35</v>
      </c>
      <c r="H1" s="4" t="s">
        <v>36</v>
      </c>
      <c r="I1" s="6" t="s">
        <v>37</v>
      </c>
      <c r="J1" s="1" t="s">
        <v>135</v>
      </c>
      <c r="K1" s="1" t="s">
        <v>136</v>
      </c>
    </row>
    <row r="2" spans="1:16" customFormat="1" x14ac:dyDescent="0.3">
      <c r="A2" s="26" t="s">
        <v>20</v>
      </c>
      <c r="B2" s="27">
        <v>40825</v>
      </c>
      <c r="C2" s="1">
        <f t="shared" ref="C2:C65" si="0">YEAR(B2)</f>
        <v>2011</v>
      </c>
      <c r="D2">
        <f t="shared" ref="D2:D65" si="1">MONTH(B2)</f>
        <v>10</v>
      </c>
      <c r="E2" s="26" t="s">
        <v>46</v>
      </c>
      <c r="F2" s="26" t="s">
        <v>41</v>
      </c>
      <c r="G2" s="28">
        <v>38395</v>
      </c>
      <c r="H2" s="26">
        <v>10865</v>
      </c>
      <c r="I2" s="29">
        <v>16387.5</v>
      </c>
      <c r="J2">
        <f t="shared" ref="J2:J65" si="2">YEAR(G2)</f>
        <v>2005</v>
      </c>
      <c r="K2">
        <f t="shared" ref="K2:K65" si="3">MONTH(G2)</f>
        <v>2</v>
      </c>
    </row>
    <row r="3" spans="1:16" customFormat="1" x14ac:dyDescent="0.3">
      <c r="A3" s="1" t="s">
        <v>21</v>
      </c>
      <c r="B3" s="2">
        <v>40826</v>
      </c>
      <c r="C3" s="1">
        <f t="shared" si="0"/>
        <v>2011</v>
      </c>
      <c r="D3">
        <f t="shared" si="1"/>
        <v>10</v>
      </c>
      <c r="E3" s="1" t="s">
        <v>46</v>
      </c>
      <c r="F3" s="1" t="s">
        <v>42</v>
      </c>
      <c r="G3" s="7">
        <v>38444</v>
      </c>
      <c r="H3" s="1">
        <v>10981</v>
      </c>
      <c r="I3" s="8">
        <v>15810</v>
      </c>
      <c r="J3">
        <f t="shared" si="2"/>
        <v>2005</v>
      </c>
      <c r="K3">
        <f t="shared" si="3"/>
        <v>4</v>
      </c>
    </row>
    <row r="4" spans="1:16" x14ac:dyDescent="0.3">
      <c r="A4" s="1" t="s">
        <v>22</v>
      </c>
      <c r="B4" s="2">
        <v>40827</v>
      </c>
      <c r="C4" s="1">
        <f t="shared" si="0"/>
        <v>2011</v>
      </c>
      <c r="D4">
        <f t="shared" si="1"/>
        <v>10</v>
      </c>
      <c r="E4" s="1" t="s">
        <v>38</v>
      </c>
      <c r="F4" s="1" t="s">
        <v>48</v>
      </c>
      <c r="G4" s="7">
        <v>38469</v>
      </c>
      <c r="H4" s="1">
        <v>11030</v>
      </c>
      <c r="I4" s="9">
        <v>12615.05</v>
      </c>
      <c r="J4">
        <f t="shared" si="2"/>
        <v>2005</v>
      </c>
      <c r="K4">
        <f t="shared" si="3"/>
        <v>4</v>
      </c>
    </row>
    <row r="5" spans="1:16" customFormat="1" x14ac:dyDescent="0.3">
      <c r="A5" s="26" t="s">
        <v>23</v>
      </c>
      <c r="B5" s="27">
        <v>40828</v>
      </c>
      <c r="C5" s="1">
        <f t="shared" si="0"/>
        <v>2011</v>
      </c>
      <c r="D5">
        <f t="shared" si="1"/>
        <v>10</v>
      </c>
      <c r="E5" s="26" t="s">
        <v>38</v>
      </c>
      <c r="F5" s="26" t="s">
        <v>43</v>
      </c>
      <c r="G5" s="28">
        <v>38406</v>
      </c>
      <c r="H5" s="26">
        <v>10889</v>
      </c>
      <c r="I5" s="29">
        <v>11380</v>
      </c>
      <c r="J5">
        <f t="shared" si="2"/>
        <v>2005</v>
      </c>
      <c r="K5">
        <f t="shared" si="3"/>
        <v>2</v>
      </c>
    </row>
    <row r="6" spans="1:16" x14ac:dyDescent="0.3">
      <c r="A6" s="1" t="s">
        <v>24</v>
      </c>
      <c r="B6" s="2">
        <v>40829</v>
      </c>
      <c r="C6" s="1">
        <f t="shared" si="0"/>
        <v>2011</v>
      </c>
      <c r="D6">
        <f t="shared" si="1"/>
        <v>10</v>
      </c>
      <c r="E6" s="1" t="s">
        <v>46</v>
      </c>
      <c r="F6" s="1" t="s">
        <v>47</v>
      </c>
      <c r="G6" s="7">
        <v>38014</v>
      </c>
      <c r="H6" s="1">
        <v>10417</v>
      </c>
      <c r="I6" s="8">
        <v>11188.4</v>
      </c>
      <c r="J6">
        <f t="shared" si="2"/>
        <v>2004</v>
      </c>
      <c r="K6">
        <f t="shared" si="3"/>
        <v>1</v>
      </c>
    </row>
    <row r="7" spans="1:16" x14ac:dyDescent="0.3">
      <c r="A7" s="1" t="s">
        <v>25</v>
      </c>
      <c r="B7" s="2">
        <v>40830</v>
      </c>
      <c r="C7" s="1">
        <f t="shared" si="0"/>
        <v>2011</v>
      </c>
      <c r="D7">
        <f t="shared" si="1"/>
        <v>10</v>
      </c>
      <c r="E7" s="1" t="s">
        <v>46</v>
      </c>
      <c r="F7" s="1" t="s">
        <v>44</v>
      </c>
      <c r="G7" s="7">
        <v>38365</v>
      </c>
      <c r="H7" s="1">
        <v>10817</v>
      </c>
      <c r="I7" s="8">
        <v>10952.84</v>
      </c>
      <c r="J7">
        <f t="shared" si="2"/>
        <v>2005</v>
      </c>
      <c r="K7">
        <f t="shared" si="3"/>
        <v>1</v>
      </c>
      <c r="N7" s="1" t="s">
        <v>38</v>
      </c>
      <c r="O7" s="1">
        <v>2005</v>
      </c>
    </row>
    <row r="8" spans="1:16" x14ac:dyDescent="0.3">
      <c r="A8" s="1" t="s">
        <v>26</v>
      </c>
      <c r="B8" s="2">
        <v>40831</v>
      </c>
      <c r="C8" s="1">
        <f t="shared" si="0"/>
        <v>2011</v>
      </c>
      <c r="D8">
        <f t="shared" si="1"/>
        <v>10</v>
      </c>
      <c r="E8" s="1" t="s">
        <v>46</v>
      </c>
      <c r="F8" s="1" t="s">
        <v>44</v>
      </c>
      <c r="G8" s="7">
        <v>38408</v>
      </c>
      <c r="H8" s="1">
        <v>10897</v>
      </c>
      <c r="I8" s="8">
        <v>10835.24</v>
      </c>
      <c r="J8">
        <f t="shared" si="2"/>
        <v>2005</v>
      </c>
      <c r="K8">
        <f t="shared" si="3"/>
        <v>2</v>
      </c>
    </row>
    <row r="9" spans="1:16" x14ac:dyDescent="0.3">
      <c r="A9" s="1" t="s">
        <v>27</v>
      </c>
      <c r="B9" s="2">
        <v>40832</v>
      </c>
      <c r="C9" s="1">
        <f t="shared" si="0"/>
        <v>2011</v>
      </c>
      <c r="D9">
        <f t="shared" si="1"/>
        <v>10</v>
      </c>
      <c r="E9" s="1" t="s">
        <v>46</v>
      </c>
      <c r="F9" s="1" t="s">
        <v>44</v>
      </c>
      <c r="G9" s="7">
        <v>38067</v>
      </c>
      <c r="H9" s="1">
        <v>10479</v>
      </c>
      <c r="I9" s="8">
        <v>10495.6</v>
      </c>
      <c r="J9">
        <f t="shared" si="2"/>
        <v>2004</v>
      </c>
      <c r="K9">
        <f t="shared" si="3"/>
        <v>3</v>
      </c>
      <c r="N9" s="1">
        <f>SUMIFS(Data1!I:I,Data1!E:E,Data1!N7,Data1!J:J,Data1!O7)</f>
        <v>119173.74999999999</v>
      </c>
    </row>
    <row r="10" spans="1:16" x14ac:dyDescent="0.3">
      <c r="A10" s="1" t="s">
        <v>20</v>
      </c>
      <c r="B10" s="2">
        <v>40833</v>
      </c>
      <c r="C10" s="1">
        <f t="shared" si="0"/>
        <v>2011</v>
      </c>
      <c r="D10">
        <f t="shared" si="1"/>
        <v>10</v>
      </c>
      <c r="E10" s="1" t="s">
        <v>46</v>
      </c>
      <c r="F10" s="1" t="s">
        <v>44</v>
      </c>
      <c r="G10" s="7">
        <v>38151</v>
      </c>
      <c r="H10" s="1">
        <v>10540</v>
      </c>
      <c r="I10" s="8">
        <v>10191.700000000001</v>
      </c>
      <c r="J10">
        <f t="shared" si="2"/>
        <v>2004</v>
      </c>
      <c r="K10">
        <f t="shared" si="3"/>
        <v>6</v>
      </c>
    </row>
    <row r="11" spans="1:16" customFormat="1" x14ac:dyDescent="0.3">
      <c r="A11" s="26" t="s">
        <v>21</v>
      </c>
      <c r="B11" s="27">
        <v>40834</v>
      </c>
      <c r="C11" s="1">
        <f t="shared" si="0"/>
        <v>2011</v>
      </c>
      <c r="D11">
        <f t="shared" si="1"/>
        <v>10</v>
      </c>
      <c r="E11" s="26" t="s">
        <v>46</v>
      </c>
      <c r="F11" s="26" t="s">
        <v>41</v>
      </c>
      <c r="G11" s="28">
        <v>38282</v>
      </c>
      <c r="H11" s="26">
        <v>10691</v>
      </c>
      <c r="I11" s="29">
        <v>10164.799999999999</v>
      </c>
      <c r="J11">
        <f t="shared" si="2"/>
        <v>2004</v>
      </c>
      <c r="K11">
        <f t="shared" si="3"/>
        <v>10</v>
      </c>
    </row>
    <row r="12" spans="1:16" customFormat="1" x14ac:dyDescent="0.3">
      <c r="A12" s="1" t="s">
        <v>22</v>
      </c>
      <c r="B12" s="2">
        <v>40835</v>
      </c>
      <c r="C12" s="1">
        <f t="shared" si="0"/>
        <v>2011</v>
      </c>
      <c r="D12">
        <f t="shared" si="1"/>
        <v>10</v>
      </c>
      <c r="E12" s="1" t="s">
        <v>46</v>
      </c>
      <c r="F12" s="1" t="s">
        <v>41</v>
      </c>
      <c r="G12" s="7">
        <v>38130</v>
      </c>
      <c r="H12" s="1">
        <v>10515</v>
      </c>
      <c r="I12" s="8">
        <v>9921.2999999999993</v>
      </c>
      <c r="J12">
        <f t="shared" si="2"/>
        <v>2004</v>
      </c>
      <c r="K12">
        <f t="shared" si="3"/>
        <v>5</v>
      </c>
    </row>
    <row r="13" spans="1:16" customFormat="1" x14ac:dyDescent="0.3">
      <c r="A13" s="1" t="s">
        <v>23</v>
      </c>
      <c r="B13" s="2">
        <v>40836</v>
      </c>
      <c r="C13" s="1">
        <f t="shared" si="0"/>
        <v>2011</v>
      </c>
      <c r="D13">
        <f t="shared" si="1"/>
        <v>10</v>
      </c>
      <c r="E13" s="1" t="s">
        <v>38</v>
      </c>
      <c r="F13" s="1" t="s">
        <v>39</v>
      </c>
      <c r="G13" s="7">
        <v>37964</v>
      </c>
      <c r="H13" s="1">
        <v>10372</v>
      </c>
      <c r="I13" s="8">
        <v>9210.9</v>
      </c>
      <c r="J13">
        <f t="shared" si="2"/>
        <v>2003</v>
      </c>
      <c r="K13">
        <f t="shared" si="3"/>
        <v>12</v>
      </c>
    </row>
    <row r="14" spans="1:16" x14ac:dyDescent="0.3">
      <c r="A14" s="1" t="s">
        <v>24</v>
      </c>
      <c r="B14" s="2">
        <v>40837</v>
      </c>
      <c r="C14" s="1">
        <f t="shared" si="0"/>
        <v>2011</v>
      </c>
      <c r="D14">
        <f t="shared" si="1"/>
        <v>10</v>
      </c>
      <c r="E14" s="1" t="s">
        <v>38</v>
      </c>
      <c r="F14" s="1" t="s">
        <v>48</v>
      </c>
      <c r="G14" s="7">
        <v>38013</v>
      </c>
      <c r="H14" s="1">
        <v>10424</v>
      </c>
      <c r="I14" s="8">
        <v>9194.56</v>
      </c>
      <c r="J14">
        <f t="shared" si="2"/>
        <v>2004</v>
      </c>
      <c r="K14">
        <f t="shared" si="3"/>
        <v>1</v>
      </c>
    </row>
    <row r="15" spans="1:16" customFormat="1" x14ac:dyDescent="0.3">
      <c r="A15" s="26" t="s">
        <v>25</v>
      </c>
      <c r="B15" s="27">
        <v>40838</v>
      </c>
      <c r="C15" s="1">
        <f t="shared" si="0"/>
        <v>2011</v>
      </c>
      <c r="D15">
        <f t="shared" si="1"/>
        <v>10</v>
      </c>
      <c r="E15" s="26" t="s">
        <v>46</v>
      </c>
      <c r="F15" s="26" t="s">
        <v>41</v>
      </c>
      <c r="G15" s="28">
        <v>38465</v>
      </c>
      <c r="H15" s="26">
        <v>11032</v>
      </c>
      <c r="I15" s="29">
        <v>8902.5</v>
      </c>
      <c r="J15">
        <f t="shared" si="2"/>
        <v>2005</v>
      </c>
      <c r="K15">
        <f t="shared" si="3"/>
        <v>4</v>
      </c>
    </row>
    <row r="16" spans="1:16" x14ac:dyDescent="0.3">
      <c r="A16" s="1" t="s">
        <v>26</v>
      </c>
      <c r="B16" s="2">
        <v>40839</v>
      </c>
      <c r="C16" s="1">
        <f t="shared" si="0"/>
        <v>2011</v>
      </c>
      <c r="D16">
        <f t="shared" si="1"/>
        <v>10</v>
      </c>
      <c r="E16" s="1" t="s">
        <v>46</v>
      </c>
      <c r="F16" s="1" t="s">
        <v>44</v>
      </c>
      <c r="G16" s="7">
        <v>38123</v>
      </c>
      <c r="H16" s="1">
        <v>10514</v>
      </c>
      <c r="I16" s="8">
        <v>8623.4500000000007</v>
      </c>
      <c r="J16">
        <f t="shared" si="2"/>
        <v>2004</v>
      </c>
      <c r="K16">
        <f t="shared" si="3"/>
        <v>5</v>
      </c>
      <c r="P16" s="1">
        <v>2003</v>
      </c>
    </row>
    <row r="17" spans="1:11" x14ac:dyDescent="0.3">
      <c r="A17" s="1" t="s">
        <v>27</v>
      </c>
      <c r="B17" s="2">
        <v>40840</v>
      </c>
      <c r="C17" s="1">
        <f t="shared" si="0"/>
        <v>2011</v>
      </c>
      <c r="D17">
        <f t="shared" si="1"/>
        <v>10</v>
      </c>
      <c r="E17" s="1" t="s">
        <v>38</v>
      </c>
      <c r="F17" s="1" t="s">
        <v>48</v>
      </c>
      <c r="G17" s="7">
        <v>37950</v>
      </c>
      <c r="H17" s="1">
        <v>10353</v>
      </c>
      <c r="I17" s="8">
        <v>8593.2800000000007</v>
      </c>
      <c r="J17">
        <f t="shared" si="2"/>
        <v>2003</v>
      </c>
      <c r="K17">
        <f t="shared" si="3"/>
        <v>11</v>
      </c>
    </row>
    <row r="18" spans="1:11" x14ac:dyDescent="0.3">
      <c r="A18" s="1" t="s">
        <v>20</v>
      </c>
      <c r="B18" s="2">
        <v>40841</v>
      </c>
      <c r="C18" s="1">
        <f t="shared" si="0"/>
        <v>2011</v>
      </c>
      <c r="D18">
        <f t="shared" si="1"/>
        <v>10</v>
      </c>
      <c r="E18" s="1" t="s">
        <v>46</v>
      </c>
      <c r="F18" s="1" t="s">
        <v>47</v>
      </c>
      <c r="G18" s="7">
        <v>38387</v>
      </c>
      <c r="H18" s="1">
        <v>10816</v>
      </c>
      <c r="I18" s="8">
        <v>8446.4500000000007</v>
      </c>
      <c r="J18">
        <f t="shared" si="2"/>
        <v>2005</v>
      </c>
      <c r="K18">
        <f t="shared" si="3"/>
        <v>2</v>
      </c>
    </row>
    <row r="19" spans="1:11" x14ac:dyDescent="0.3">
      <c r="A19" s="1" t="s">
        <v>21</v>
      </c>
      <c r="B19" s="2">
        <v>40842</v>
      </c>
      <c r="C19" s="1">
        <f t="shared" si="0"/>
        <v>2011</v>
      </c>
      <c r="D19">
        <f t="shared" si="1"/>
        <v>10</v>
      </c>
      <c r="E19" s="1" t="s">
        <v>46</v>
      </c>
      <c r="F19" s="1" t="s">
        <v>47</v>
      </c>
      <c r="G19" s="7">
        <v>37957</v>
      </c>
      <c r="H19" s="1">
        <v>10360</v>
      </c>
      <c r="I19" s="8">
        <v>7390.2</v>
      </c>
      <c r="J19">
        <f t="shared" si="2"/>
        <v>2003</v>
      </c>
      <c r="K19">
        <f t="shared" si="3"/>
        <v>12</v>
      </c>
    </row>
    <row r="20" spans="1:11" customFormat="1" x14ac:dyDescent="0.3">
      <c r="A20" s="26" t="s">
        <v>22</v>
      </c>
      <c r="B20" s="27">
        <v>40843</v>
      </c>
      <c r="C20" s="1">
        <f t="shared" si="0"/>
        <v>2011</v>
      </c>
      <c r="D20">
        <f t="shared" si="1"/>
        <v>10</v>
      </c>
      <c r="E20" s="26" t="s">
        <v>38</v>
      </c>
      <c r="F20" s="26" t="s">
        <v>43</v>
      </c>
      <c r="G20" s="28">
        <v>38462</v>
      </c>
      <c r="H20" s="26">
        <v>11017</v>
      </c>
      <c r="I20" s="29">
        <v>6750</v>
      </c>
      <c r="J20">
        <f t="shared" si="2"/>
        <v>2005</v>
      </c>
      <c r="K20">
        <f t="shared" si="3"/>
        <v>4</v>
      </c>
    </row>
    <row r="21" spans="1:11" customFormat="1" x14ac:dyDescent="0.3">
      <c r="A21" s="1" t="s">
        <v>23</v>
      </c>
      <c r="B21" s="2">
        <v>40844</v>
      </c>
      <c r="C21" s="1">
        <f t="shared" si="0"/>
        <v>2011</v>
      </c>
      <c r="D21">
        <f t="shared" si="1"/>
        <v>10</v>
      </c>
      <c r="E21" s="1" t="s">
        <v>46</v>
      </c>
      <c r="F21" s="1" t="s">
        <v>42</v>
      </c>
      <c r="G21" s="7">
        <v>38339</v>
      </c>
      <c r="H21" s="1">
        <v>10776</v>
      </c>
      <c r="I21" s="8">
        <v>6635.27</v>
      </c>
      <c r="J21">
        <f t="shared" si="2"/>
        <v>2004</v>
      </c>
      <c r="K21">
        <f t="shared" si="3"/>
        <v>12</v>
      </c>
    </row>
    <row r="22" spans="1:11" customFormat="1" x14ac:dyDescent="0.3">
      <c r="A22" s="1" t="s">
        <v>24</v>
      </c>
      <c r="B22" s="2">
        <v>40845</v>
      </c>
      <c r="C22" s="1">
        <f t="shared" si="0"/>
        <v>2011</v>
      </c>
      <c r="D22">
        <f t="shared" si="1"/>
        <v>10</v>
      </c>
      <c r="E22" s="1" t="s">
        <v>38</v>
      </c>
      <c r="F22" s="1" t="s">
        <v>39</v>
      </c>
      <c r="G22" s="7">
        <v>38193</v>
      </c>
      <c r="H22" s="1">
        <v>10607</v>
      </c>
      <c r="I22" s="8">
        <v>6475.4</v>
      </c>
      <c r="J22">
        <f t="shared" si="2"/>
        <v>2004</v>
      </c>
      <c r="K22">
        <f t="shared" si="3"/>
        <v>7</v>
      </c>
    </row>
    <row r="23" spans="1:11" x14ac:dyDescent="0.3">
      <c r="A23" s="1" t="s">
        <v>25</v>
      </c>
      <c r="B23" s="2">
        <v>40846</v>
      </c>
      <c r="C23" s="1">
        <f t="shared" si="0"/>
        <v>2011</v>
      </c>
      <c r="D23">
        <f t="shared" si="1"/>
        <v>10</v>
      </c>
      <c r="E23" s="1" t="s">
        <v>46</v>
      </c>
      <c r="F23" s="1" t="s">
        <v>44</v>
      </c>
      <c r="G23" s="7">
        <v>38406</v>
      </c>
      <c r="H23" s="1">
        <v>10895</v>
      </c>
      <c r="I23" s="8">
        <v>6379.4</v>
      </c>
      <c r="J23">
        <f t="shared" si="2"/>
        <v>2005</v>
      </c>
      <c r="K23">
        <f t="shared" si="3"/>
        <v>2</v>
      </c>
    </row>
    <row r="24" spans="1:11" customFormat="1" x14ac:dyDescent="0.3">
      <c r="A24" s="26" t="s">
        <v>26</v>
      </c>
      <c r="B24" s="27">
        <v>40847</v>
      </c>
      <c r="C24" s="1">
        <f t="shared" si="0"/>
        <v>2011</v>
      </c>
      <c r="D24">
        <f t="shared" si="1"/>
        <v>10</v>
      </c>
      <c r="E24" s="26" t="s">
        <v>46</v>
      </c>
      <c r="F24" s="26" t="s">
        <v>42</v>
      </c>
      <c r="G24" s="28">
        <v>38200</v>
      </c>
      <c r="H24" s="26">
        <v>10612</v>
      </c>
      <c r="I24" s="29">
        <v>6375</v>
      </c>
      <c r="J24">
        <f t="shared" si="2"/>
        <v>2004</v>
      </c>
      <c r="K24">
        <f t="shared" si="3"/>
        <v>8</v>
      </c>
    </row>
    <row r="25" spans="1:11" x14ac:dyDescent="0.3">
      <c r="A25" s="1" t="s">
        <v>27</v>
      </c>
      <c r="B25" s="2">
        <v>40848</v>
      </c>
      <c r="C25" s="1">
        <f t="shared" si="0"/>
        <v>2011</v>
      </c>
      <c r="D25">
        <f t="shared" si="1"/>
        <v>11</v>
      </c>
      <c r="E25" s="1" t="s">
        <v>46</v>
      </c>
      <c r="F25" s="1" t="s">
        <v>44</v>
      </c>
      <c r="G25" s="7">
        <v>38463</v>
      </c>
      <c r="H25" s="1">
        <v>11021</v>
      </c>
      <c r="I25" s="8">
        <v>6306.24</v>
      </c>
      <c r="J25">
        <f t="shared" si="2"/>
        <v>2005</v>
      </c>
      <c r="K25">
        <f t="shared" si="3"/>
        <v>4</v>
      </c>
    </row>
    <row r="26" spans="1:11" customFormat="1" x14ac:dyDescent="0.3">
      <c r="A26" s="26" t="s">
        <v>20</v>
      </c>
      <c r="B26" s="27">
        <v>40849</v>
      </c>
      <c r="C26" s="1">
        <f t="shared" si="0"/>
        <v>2011</v>
      </c>
      <c r="D26">
        <f t="shared" si="1"/>
        <v>11</v>
      </c>
      <c r="E26" s="26" t="s">
        <v>46</v>
      </c>
      <c r="F26" s="26" t="s">
        <v>41</v>
      </c>
      <c r="G26" s="28">
        <v>38429</v>
      </c>
      <c r="H26" s="26">
        <v>10912</v>
      </c>
      <c r="I26" s="29">
        <v>6200.55</v>
      </c>
      <c r="J26">
        <f t="shared" si="2"/>
        <v>2005</v>
      </c>
      <c r="K26">
        <f t="shared" si="3"/>
        <v>3</v>
      </c>
    </row>
    <row r="27" spans="1:11" x14ac:dyDescent="0.3">
      <c r="A27" s="1" t="s">
        <v>21</v>
      </c>
      <c r="B27" s="2">
        <v>40850</v>
      </c>
      <c r="C27" s="1">
        <f t="shared" si="0"/>
        <v>2011</v>
      </c>
      <c r="D27">
        <f t="shared" si="1"/>
        <v>11</v>
      </c>
      <c r="E27" s="1" t="s">
        <v>46</v>
      </c>
      <c r="F27" s="1" t="s">
        <v>47</v>
      </c>
      <c r="G27" s="7">
        <v>38210</v>
      </c>
      <c r="H27" s="1">
        <v>10622</v>
      </c>
      <c r="I27" s="8">
        <v>5560</v>
      </c>
      <c r="J27">
        <f t="shared" si="2"/>
        <v>2004</v>
      </c>
      <c r="K27">
        <f t="shared" si="3"/>
        <v>8</v>
      </c>
    </row>
    <row r="28" spans="1:11" x14ac:dyDescent="0.3">
      <c r="A28" s="1" t="s">
        <v>22</v>
      </c>
      <c r="B28" s="2">
        <v>40851</v>
      </c>
      <c r="C28" s="1">
        <f t="shared" si="0"/>
        <v>2011</v>
      </c>
      <c r="D28">
        <f t="shared" si="1"/>
        <v>11</v>
      </c>
      <c r="E28" s="1" t="s">
        <v>38</v>
      </c>
      <c r="F28" s="1" t="s">
        <v>48</v>
      </c>
      <c r="G28" s="7">
        <v>38217</v>
      </c>
      <c r="H28" s="1">
        <v>10633</v>
      </c>
      <c r="I28" s="8">
        <v>5510.59</v>
      </c>
      <c r="J28">
        <f t="shared" si="2"/>
        <v>2004</v>
      </c>
      <c r="K28">
        <f t="shared" si="3"/>
        <v>8</v>
      </c>
    </row>
    <row r="29" spans="1:11" customFormat="1" x14ac:dyDescent="0.3">
      <c r="A29" s="26" t="s">
        <v>23</v>
      </c>
      <c r="B29" s="27">
        <v>40852</v>
      </c>
      <c r="C29" s="1">
        <f t="shared" si="0"/>
        <v>2011</v>
      </c>
      <c r="D29">
        <f t="shared" si="1"/>
        <v>11</v>
      </c>
      <c r="E29" s="26" t="s">
        <v>38</v>
      </c>
      <c r="F29" s="26" t="s">
        <v>43</v>
      </c>
      <c r="G29" s="28">
        <v>38403</v>
      </c>
      <c r="H29" s="26">
        <v>10893</v>
      </c>
      <c r="I29" s="29">
        <v>5502.11</v>
      </c>
      <c r="J29">
        <f t="shared" si="2"/>
        <v>2005</v>
      </c>
      <c r="K29">
        <f t="shared" si="3"/>
        <v>2</v>
      </c>
    </row>
    <row r="30" spans="1:11" customFormat="1" x14ac:dyDescent="0.3">
      <c r="A30" s="1" t="s">
        <v>24</v>
      </c>
      <c r="B30" s="2">
        <v>40853</v>
      </c>
      <c r="C30" s="1">
        <f t="shared" si="0"/>
        <v>2011</v>
      </c>
      <c r="D30">
        <f t="shared" si="1"/>
        <v>11</v>
      </c>
      <c r="E30" s="1" t="s">
        <v>46</v>
      </c>
      <c r="F30" s="1" t="s">
        <v>42</v>
      </c>
      <c r="G30" s="7">
        <v>37945</v>
      </c>
      <c r="H30" s="1">
        <v>10351</v>
      </c>
      <c r="I30" s="8">
        <v>5398.72</v>
      </c>
      <c r="J30">
        <f t="shared" si="2"/>
        <v>2003</v>
      </c>
      <c r="K30">
        <f t="shared" si="3"/>
        <v>11</v>
      </c>
    </row>
    <row r="31" spans="1:11" customFormat="1" x14ac:dyDescent="0.3">
      <c r="A31" s="1" t="s">
        <v>25</v>
      </c>
      <c r="B31" s="2">
        <v>40854</v>
      </c>
      <c r="C31" s="1">
        <f t="shared" si="0"/>
        <v>2011</v>
      </c>
      <c r="D31">
        <f t="shared" si="1"/>
        <v>11</v>
      </c>
      <c r="E31" s="1" t="s">
        <v>38</v>
      </c>
      <c r="F31" s="1" t="s">
        <v>43</v>
      </c>
      <c r="G31" s="7">
        <v>37904</v>
      </c>
      <c r="H31" s="1">
        <v>10324</v>
      </c>
      <c r="I31" s="8">
        <v>5275.71</v>
      </c>
      <c r="J31">
        <f t="shared" si="2"/>
        <v>2003</v>
      </c>
      <c r="K31">
        <f t="shared" si="3"/>
        <v>10</v>
      </c>
    </row>
    <row r="32" spans="1:11" x14ac:dyDescent="0.3">
      <c r="A32" s="1" t="s">
        <v>26</v>
      </c>
      <c r="B32" s="2">
        <v>40855</v>
      </c>
      <c r="C32" s="1">
        <f t="shared" si="0"/>
        <v>2011</v>
      </c>
      <c r="D32">
        <f t="shared" si="1"/>
        <v>11</v>
      </c>
      <c r="E32" s="1" t="s">
        <v>38</v>
      </c>
      <c r="F32" s="1" t="s">
        <v>48</v>
      </c>
      <c r="G32" s="7">
        <v>38276</v>
      </c>
      <c r="H32" s="1">
        <v>10678</v>
      </c>
      <c r="I32" s="8">
        <v>5256.5</v>
      </c>
      <c r="J32">
        <f t="shared" si="2"/>
        <v>2004</v>
      </c>
      <c r="K32">
        <f t="shared" si="3"/>
        <v>10</v>
      </c>
    </row>
    <row r="33" spans="1:11" x14ac:dyDescent="0.3">
      <c r="A33" s="1" t="s">
        <v>27</v>
      </c>
      <c r="B33" s="2">
        <v>40856</v>
      </c>
      <c r="C33" s="1">
        <f t="shared" si="0"/>
        <v>2011</v>
      </c>
      <c r="D33">
        <f t="shared" si="1"/>
        <v>11</v>
      </c>
      <c r="E33" s="1" t="s">
        <v>46</v>
      </c>
      <c r="F33" s="1" t="s">
        <v>47</v>
      </c>
      <c r="G33" s="7">
        <v>38220</v>
      </c>
      <c r="H33" s="1">
        <v>10634</v>
      </c>
      <c r="I33" s="8">
        <v>4985.5</v>
      </c>
      <c r="J33">
        <f t="shared" si="2"/>
        <v>2004</v>
      </c>
      <c r="K33">
        <f t="shared" si="3"/>
        <v>8</v>
      </c>
    </row>
    <row r="34" spans="1:11" customFormat="1" x14ac:dyDescent="0.3">
      <c r="A34" s="26" t="s">
        <v>20</v>
      </c>
      <c r="B34" s="27">
        <v>40857</v>
      </c>
      <c r="C34" s="1">
        <f t="shared" si="0"/>
        <v>2011</v>
      </c>
      <c r="D34">
        <f t="shared" si="1"/>
        <v>11</v>
      </c>
      <c r="E34" s="26" t="s">
        <v>38</v>
      </c>
      <c r="F34" s="26" t="s">
        <v>43</v>
      </c>
      <c r="G34" s="28">
        <v>38290</v>
      </c>
      <c r="H34" s="26">
        <v>10687</v>
      </c>
      <c r="I34" s="29">
        <v>4960.8999999999996</v>
      </c>
      <c r="J34">
        <f t="shared" si="2"/>
        <v>2004</v>
      </c>
      <c r="K34">
        <f t="shared" si="3"/>
        <v>10</v>
      </c>
    </row>
    <row r="35" spans="1:11" x14ac:dyDescent="0.3">
      <c r="A35" s="1" t="s">
        <v>21</v>
      </c>
      <c r="B35" s="2">
        <v>40858</v>
      </c>
      <c r="C35" s="1">
        <f t="shared" si="0"/>
        <v>2011</v>
      </c>
      <c r="D35">
        <f t="shared" si="1"/>
        <v>11</v>
      </c>
      <c r="E35" s="1" t="s">
        <v>46</v>
      </c>
      <c r="F35" s="1" t="s">
        <v>47</v>
      </c>
      <c r="G35" s="7">
        <v>38393</v>
      </c>
      <c r="H35" s="1">
        <v>10847</v>
      </c>
      <c r="I35" s="8">
        <v>4931.92</v>
      </c>
      <c r="J35">
        <f t="shared" si="2"/>
        <v>2005</v>
      </c>
      <c r="K35">
        <f t="shared" si="3"/>
        <v>2</v>
      </c>
    </row>
    <row r="36" spans="1:11" x14ac:dyDescent="0.3">
      <c r="A36" s="1" t="s">
        <v>22</v>
      </c>
      <c r="B36" s="2">
        <v>40859</v>
      </c>
      <c r="C36" s="1">
        <f t="shared" si="0"/>
        <v>2011</v>
      </c>
      <c r="D36">
        <f t="shared" si="1"/>
        <v>11</v>
      </c>
      <c r="E36" s="1" t="s">
        <v>46</v>
      </c>
      <c r="F36" s="1" t="s">
        <v>47</v>
      </c>
      <c r="G36" s="7">
        <v>38045</v>
      </c>
      <c r="H36" s="1">
        <v>10440</v>
      </c>
      <c r="I36" s="8">
        <v>4924.13</v>
      </c>
      <c r="J36">
        <f t="shared" si="2"/>
        <v>2004</v>
      </c>
      <c r="K36">
        <f t="shared" si="3"/>
        <v>2</v>
      </c>
    </row>
    <row r="37" spans="1:11" x14ac:dyDescent="0.3">
      <c r="A37" s="1" t="s">
        <v>23</v>
      </c>
      <c r="B37" s="2">
        <v>40860</v>
      </c>
      <c r="C37" s="1">
        <f t="shared" si="0"/>
        <v>2011</v>
      </c>
      <c r="D37">
        <f t="shared" si="1"/>
        <v>11</v>
      </c>
      <c r="E37" s="1" t="s">
        <v>46</v>
      </c>
      <c r="F37" s="1" t="s">
        <v>47</v>
      </c>
      <c r="G37" s="7">
        <v>38020</v>
      </c>
      <c r="H37" s="1">
        <v>10430</v>
      </c>
      <c r="I37" s="8">
        <v>4899.2</v>
      </c>
      <c r="J37">
        <f t="shared" si="2"/>
        <v>2004</v>
      </c>
      <c r="K37">
        <f t="shared" si="3"/>
        <v>2</v>
      </c>
    </row>
    <row r="38" spans="1:11" x14ac:dyDescent="0.3">
      <c r="A38" s="1" t="s">
        <v>24</v>
      </c>
      <c r="B38" s="2">
        <v>40861</v>
      </c>
      <c r="C38" s="1">
        <f t="shared" si="0"/>
        <v>2011</v>
      </c>
      <c r="D38">
        <f t="shared" si="1"/>
        <v>11</v>
      </c>
      <c r="E38" s="1" t="s">
        <v>38</v>
      </c>
      <c r="F38" s="1" t="s">
        <v>48</v>
      </c>
      <c r="G38" s="7">
        <v>38452</v>
      </c>
      <c r="H38" s="1">
        <v>10993</v>
      </c>
      <c r="I38" s="8">
        <v>4895.4399999999996</v>
      </c>
      <c r="J38">
        <f t="shared" si="2"/>
        <v>2005</v>
      </c>
      <c r="K38">
        <f t="shared" si="3"/>
        <v>4</v>
      </c>
    </row>
    <row r="39" spans="1:11" x14ac:dyDescent="0.3">
      <c r="A39" s="1" t="s">
        <v>25</v>
      </c>
      <c r="B39" s="2">
        <v>40862</v>
      </c>
      <c r="C39" s="1">
        <f t="shared" si="0"/>
        <v>2011</v>
      </c>
      <c r="D39">
        <f t="shared" si="1"/>
        <v>11</v>
      </c>
      <c r="E39" s="1" t="s">
        <v>46</v>
      </c>
      <c r="F39" s="1" t="s">
        <v>45</v>
      </c>
      <c r="G39" s="7">
        <v>38269</v>
      </c>
      <c r="H39" s="1">
        <v>10694</v>
      </c>
      <c r="I39" s="8">
        <v>4825</v>
      </c>
      <c r="J39">
        <f t="shared" si="2"/>
        <v>2004</v>
      </c>
      <c r="K39">
        <f t="shared" si="3"/>
        <v>10</v>
      </c>
    </row>
    <row r="40" spans="1:11" x14ac:dyDescent="0.3">
      <c r="A40" s="1" t="s">
        <v>26</v>
      </c>
      <c r="B40" s="2">
        <v>40863</v>
      </c>
      <c r="C40" s="1">
        <f t="shared" si="0"/>
        <v>2011</v>
      </c>
      <c r="D40">
        <f t="shared" si="1"/>
        <v>11</v>
      </c>
      <c r="E40" s="1" t="s">
        <v>46</v>
      </c>
      <c r="F40" s="1" t="s">
        <v>45</v>
      </c>
      <c r="G40" s="7">
        <v>38442</v>
      </c>
      <c r="H40" s="1">
        <v>10979</v>
      </c>
      <c r="I40" s="8">
        <v>4813.5</v>
      </c>
      <c r="J40">
        <f t="shared" si="2"/>
        <v>2005</v>
      </c>
      <c r="K40">
        <f t="shared" si="3"/>
        <v>3</v>
      </c>
    </row>
    <row r="41" spans="1:11" customFormat="1" x14ac:dyDescent="0.3">
      <c r="A41" s="26" t="s">
        <v>27</v>
      </c>
      <c r="B41" s="27">
        <v>40864</v>
      </c>
      <c r="C41" s="1">
        <f t="shared" si="0"/>
        <v>2011</v>
      </c>
      <c r="D41">
        <f t="shared" si="1"/>
        <v>11</v>
      </c>
      <c r="E41" s="26" t="s">
        <v>46</v>
      </c>
      <c r="F41" s="26" t="s">
        <v>42</v>
      </c>
      <c r="G41" s="28">
        <v>38204</v>
      </c>
      <c r="H41" s="26">
        <v>10616</v>
      </c>
      <c r="I41" s="29">
        <v>4806.99</v>
      </c>
      <c r="J41">
        <f t="shared" si="2"/>
        <v>2004</v>
      </c>
      <c r="K41">
        <f t="shared" si="3"/>
        <v>8</v>
      </c>
    </row>
    <row r="42" spans="1:11" customFormat="1" x14ac:dyDescent="0.3">
      <c r="A42" s="1" t="s">
        <v>20</v>
      </c>
      <c r="B42" s="2">
        <v>40865</v>
      </c>
      <c r="C42" s="1">
        <f t="shared" si="0"/>
        <v>2011</v>
      </c>
      <c r="D42">
        <f t="shared" si="1"/>
        <v>11</v>
      </c>
      <c r="E42" s="1" t="s">
        <v>46</v>
      </c>
      <c r="F42" s="1" t="s">
        <v>41</v>
      </c>
      <c r="G42" s="7">
        <v>38182</v>
      </c>
      <c r="H42" s="1">
        <v>10595</v>
      </c>
      <c r="I42" s="8">
        <v>4725</v>
      </c>
      <c r="J42">
        <f t="shared" si="2"/>
        <v>2004</v>
      </c>
      <c r="K42">
        <f t="shared" si="3"/>
        <v>7</v>
      </c>
    </row>
    <row r="43" spans="1:11" customFormat="1" x14ac:dyDescent="0.3">
      <c r="A43" s="1" t="s">
        <v>21</v>
      </c>
      <c r="B43" s="2">
        <v>40866</v>
      </c>
      <c r="C43" s="1">
        <f t="shared" si="0"/>
        <v>2011</v>
      </c>
      <c r="D43">
        <f t="shared" si="1"/>
        <v>11</v>
      </c>
      <c r="E43" s="1" t="s">
        <v>38</v>
      </c>
      <c r="F43" s="1" t="s">
        <v>40</v>
      </c>
      <c r="G43" s="7">
        <v>38105</v>
      </c>
      <c r="H43" s="1">
        <v>10510</v>
      </c>
      <c r="I43" s="8">
        <v>4707.54</v>
      </c>
      <c r="J43">
        <f t="shared" si="2"/>
        <v>2004</v>
      </c>
      <c r="K43">
        <f t="shared" si="3"/>
        <v>4</v>
      </c>
    </row>
    <row r="44" spans="1:11" x14ac:dyDescent="0.3">
      <c r="A44" s="1" t="s">
        <v>22</v>
      </c>
      <c r="B44" s="2">
        <v>40867</v>
      </c>
      <c r="C44" s="1">
        <f t="shared" si="0"/>
        <v>2011</v>
      </c>
      <c r="D44">
        <f t="shared" si="1"/>
        <v>11</v>
      </c>
      <c r="E44" s="1" t="s">
        <v>38</v>
      </c>
      <c r="F44" s="1" t="s">
        <v>48</v>
      </c>
      <c r="G44" s="7">
        <v>38373</v>
      </c>
      <c r="H44" s="1">
        <v>10836</v>
      </c>
      <c r="I44" s="8">
        <v>4705.5</v>
      </c>
      <c r="J44">
        <f t="shared" si="2"/>
        <v>2005</v>
      </c>
      <c r="K44">
        <f t="shared" si="3"/>
        <v>1</v>
      </c>
    </row>
    <row r="45" spans="1:11" x14ac:dyDescent="0.3">
      <c r="A45" s="1" t="s">
        <v>23</v>
      </c>
      <c r="B45" s="2">
        <v>40868</v>
      </c>
      <c r="C45" s="1">
        <f t="shared" si="0"/>
        <v>2011</v>
      </c>
      <c r="D45">
        <f t="shared" si="1"/>
        <v>11</v>
      </c>
      <c r="E45" s="1" t="s">
        <v>38</v>
      </c>
      <c r="F45" s="1" t="s">
        <v>48</v>
      </c>
      <c r="G45" s="7">
        <v>38252</v>
      </c>
      <c r="H45" s="1">
        <v>10666</v>
      </c>
      <c r="I45" s="8">
        <v>4666.9399999999996</v>
      </c>
      <c r="J45">
        <f t="shared" si="2"/>
        <v>2004</v>
      </c>
      <c r="K45">
        <f t="shared" si="3"/>
        <v>9</v>
      </c>
    </row>
    <row r="46" spans="1:11" customFormat="1" x14ac:dyDescent="0.3">
      <c r="A46" s="26" t="s">
        <v>24</v>
      </c>
      <c r="B46" s="27">
        <v>40869</v>
      </c>
      <c r="C46" s="1">
        <f t="shared" si="0"/>
        <v>2011</v>
      </c>
      <c r="D46">
        <f t="shared" si="1"/>
        <v>11</v>
      </c>
      <c r="E46" s="26" t="s">
        <v>38</v>
      </c>
      <c r="F46" s="26" t="s">
        <v>39</v>
      </c>
      <c r="G46" s="28">
        <v>38381</v>
      </c>
      <c r="H46" s="26">
        <v>10841</v>
      </c>
      <c r="I46" s="29">
        <v>4581</v>
      </c>
      <c r="J46">
        <f t="shared" si="2"/>
        <v>2005</v>
      </c>
      <c r="K46">
        <f t="shared" si="3"/>
        <v>1</v>
      </c>
    </row>
    <row r="47" spans="1:11" x14ac:dyDescent="0.3">
      <c r="A47" s="1" t="s">
        <v>25</v>
      </c>
      <c r="B47" s="2">
        <v>40870</v>
      </c>
      <c r="C47" s="1">
        <f t="shared" si="0"/>
        <v>2011</v>
      </c>
      <c r="D47">
        <f t="shared" si="1"/>
        <v>11</v>
      </c>
      <c r="E47" s="1" t="s">
        <v>46</v>
      </c>
      <c r="F47" s="1" t="s">
        <v>47</v>
      </c>
      <c r="G47" s="7">
        <v>37917</v>
      </c>
      <c r="H47" s="1">
        <v>10329</v>
      </c>
      <c r="I47" s="8">
        <v>4578.43</v>
      </c>
      <c r="J47">
        <f t="shared" si="2"/>
        <v>2003</v>
      </c>
      <c r="K47">
        <f t="shared" si="3"/>
        <v>10</v>
      </c>
    </row>
    <row r="48" spans="1:11" customFormat="1" x14ac:dyDescent="0.3">
      <c r="A48" s="26" t="s">
        <v>26</v>
      </c>
      <c r="B48" s="27">
        <v>40871</v>
      </c>
      <c r="C48" s="1">
        <f t="shared" si="0"/>
        <v>2011</v>
      </c>
      <c r="D48">
        <f t="shared" si="1"/>
        <v>11</v>
      </c>
      <c r="E48" s="26" t="s">
        <v>38</v>
      </c>
      <c r="F48" s="26" t="s">
        <v>43</v>
      </c>
      <c r="G48" s="28">
        <v>38318</v>
      </c>
      <c r="H48" s="26">
        <v>10745</v>
      </c>
      <c r="I48" s="29">
        <v>4529.8</v>
      </c>
      <c r="J48">
        <f t="shared" si="2"/>
        <v>2004</v>
      </c>
      <c r="K48">
        <f t="shared" si="3"/>
        <v>11</v>
      </c>
    </row>
    <row r="49" spans="1:11" x14ac:dyDescent="0.3">
      <c r="A49" s="1" t="s">
        <v>27</v>
      </c>
      <c r="B49" s="2">
        <v>40872</v>
      </c>
      <c r="C49" s="1">
        <f t="shared" si="0"/>
        <v>2011</v>
      </c>
      <c r="D49">
        <f t="shared" si="1"/>
        <v>11</v>
      </c>
      <c r="E49" s="1" t="s">
        <v>46</v>
      </c>
      <c r="F49" s="1" t="s">
        <v>47</v>
      </c>
      <c r="G49" s="7">
        <v>38238</v>
      </c>
      <c r="H49" s="1">
        <v>10658</v>
      </c>
      <c r="I49" s="8">
        <v>4464.6000000000004</v>
      </c>
      <c r="J49">
        <f t="shared" si="2"/>
        <v>2004</v>
      </c>
      <c r="K49">
        <f t="shared" si="3"/>
        <v>9</v>
      </c>
    </row>
    <row r="50" spans="1:11" customFormat="1" x14ac:dyDescent="0.3">
      <c r="A50" s="26" t="s">
        <v>20</v>
      </c>
      <c r="B50" s="27">
        <v>40873</v>
      </c>
      <c r="C50" s="1">
        <f t="shared" si="0"/>
        <v>2011</v>
      </c>
      <c r="D50">
        <f t="shared" si="1"/>
        <v>11</v>
      </c>
      <c r="E50" s="26" t="s">
        <v>38</v>
      </c>
      <c r="F50" s="26" t="s">
        <v>39</v>
      </c>
      <c r="G50" s="28">
        <v>38289</v>
      </c>
      <c r="H50" s="26">
        <v>10711</v>
      </c>
      <c r="I50" s="29">
        <v>4451.7</v>
      </c>
      <c r="J50">
        <f t="shared" si="2"/>
        <v>2004</v>
      </c>
      <c r="K50">
        <f t="shared" si="3"/>
        <v>10</v>
      </c>
    </row>
    <row r="51" spans="1:11" customFormat="1" x14ac:dyDescent="0.3">
      <c r="A51" s="1" t="s">
        <v>21</v>
      </c>
      <c r="B51" s="2">
        <v>40874</v>
      </c>
      <c r="C51" s="1">
        <f t="shared" si="0"/>
        <v>2011</v>
      </c>
      <c r="D51">
        <f t="shared" si="1"/>
        <v>11</v>
      </c>
      <c r="E51" s="1" t="s">
        <v>38</v>
      </c>
      <c r="F51" s="1" t="s">
        <v>43</v>
      </c>
      <c r="G51" s="7">
        <v>38436</v>
      </c>
      <c r="H51" s="1">
        <v>10953</v>
      </c>
      <c r="I51" s="8">
        <v>4441.25</v>
      </c>
      <c r="J51">
        <f t="shared" si="2"/>
        <v>2005</v>
      </c>
      <c r="K51">
        <f t="shared" si="3"/>
        <v>3</v>
      </c>
    </row>
    <row r="52" spans="1:11" customFormat="1" x14ac:dyDescent="0.3">
      <c r="A52" s="1" t="s">
        <v>22</v>
      </c>
      <c r="B52" s="2">
        <v>40875</v>
      </c>
      <c r="C52" s="1">
        <f t="shared" si="0"/>
        <v>2011</v>
      </c>
      <c r="D52">
        <f t="shared" si="1"/>
        <v>11</v>
      </c>
      <c r="E52" s="1" t="s">
        <v>46</v>
      </c>
      <c r="F52" s="1" t="s">
        <v>41</v>
      </c>
      <c r="G52" s="7">
        <v>38428</v>
      </c>
      <c r="H52" s="1">
        <v>10949</v>
      </c>
      <c r="I52" s="8">
        <v>4422</v>
      </c>
      <c r="J52">
        <f t="shared" si="2"/>
        <v>2005</v>
      </c>
      <c r="K52">
        <f t="shared" si="3"/>
        <v>3</v>
      </c>
    </row>
    <row r="53" spans="1:11" customFormat="1" x14ac:dyDescent="0.3">
      <c r="A53" s="1" t="s">
        <v>23</v>
      </c>
      <c r="B53" s="2">
        <v>40876</v>
      </c>
      <c r="C53" s="1">
        <f t="shared" si="0"/>
        <v>2011</v>
      </c>
      <c r="D53">
        <f t="shared" si="1"/>
        <v>11</v>
      </c>
      <c r="E53" s="1" t="s">
        <v>46</v>
      </c>
      <c r="F53" s="1" t="s">
        <v>41</v>
      </c>
      <c r="G53" s="7">
        <v>38245</v>
      </c>
      <c r="H53" s="1">
        <v>10657</v>
      </c>
      <c r="I53" s="8">
        <v>4371.6000000000004</v>
      </c>
      <c r="J53">
        <f t="shared" si="2"/>
        <v>2004</v>
      </c>
      <c r="K53">
        <f t="shared" si="3"/>
        <v>9</v>
      </c>
    </row>
    <row r="54" spans="1:11" x14ac:dyDescent="0.3">
      <c r="A54" s="1" t="s">
        <v>24</v>
      </c>
      <c r="B54" s="2">
        <v>40877</v>
      </c>
      <c r="C54" s="1">
        <f t="shared" si="0"/>
        <v>2011</v>
      </c>
      <c r="D54">
        <f t="shared" si="1"/>
        <v>11</v>
      </c>
      <c r="E54" s="1" t="s">
        <v>46</v>
      </c>
      <c r="F54" s="1" t="s">
        <v>44</v>
      </c>
      <c r="G54" s="7">
        <v>38330</v>
      </c>
      <c r="H54" s="1">
        <v>10762</v>
      </c>
      <c r="I54" s="8">
        <v>4337</v>
      </c>
      <c r="J54">
        <f t="shared" si="2"/>
        <v>2004</v>
      </c>
      <c r="K54">
        <f t="shared" si="3"/>
        <v>12</v>
      </c>
    </row>
    <row r="55" spans="1:11" customFormat="1" x14ac:dyDescent="0.3">
      <c r="A55" s="26" t="s">
        <v>25</v>
      </c>
      <c r="B55" s="27">
        <v>40878</v>
      </c>
      <c r="C55" s="1">
        <f t="shared" si="0"/>
        <v>2011</v>
      </c>
      <c r="D55">
        <f t="shared" si="1"/>
        <v>12</v>
      </c>
      <c r="E55" s="26" t="s">
        <v>46</v>
      </c>
      <c r="F55" s="26" t="s">
        <v>41</v>
      </c>
      <c r="G55" s="28">
        <v>38449</v>
      </c>
      <c r="H55" s="26">
        <v>10990</v>
      </c>
      <c r="I55" s="29">
        <v>4288.8500000000004</v>
      </c>
      <c r="J55">
        <f t="shared" si="2"/>
        <v>2005</v>
      </c>
      <c r="K55">
        <f t="shared" si="3"/>
        <v>4</v>
      </c>
    </row>
    <row r="56" spans="1:11" x14ac:dyDescent="0.3">
      <c r="A56" s="1" t="s">
        <v>26</v>
      </c>
      <c r="B56" s="2">
        <v>40879</v>
      </c>
      <c r="C56" s="1">
        <f t="shared" si="0"/>
        <v>2011</v>
      </c>
      <c r="D56">
        <f t="shared" si="1"/>
        <v>12</v>
      </c>
      <c r="E56" s="1" t="s">
        <v>46</v>
      </c>
      <c r="F56" s="1" t="s">
        <v>44</v>
      </c>
      <c r="G56" s="7">
        <v>38119</v>
      </c>
      <c r="H56" s="1">
        <v>10530</v>
      </c>
      <c r="I56" s="8">
        <v>4180</v>
      </c>
      <c r="J56">
        <f t="shared" si="2"/>
        <v>2004</v>
      </c>
      <c r="K56">
        <f t="shared" si="3"/>
        <v>5</v>
      </c>
    </row>
    <row r="57" spans="1:11" x14ac:dyDescent="0.3">
      <c r="A57" s="1" t="s">
        <v>27</v>
      </c>
      <c r="B57" s="2">
        <v>40880</v>
      </c>
      <c r="C57" s="1">
        <f t="shared" si="0"/>
        <v>2011</v>
      </c>
      <c r="D57">
        <f t="shared" si="1"/>
        <v>12</v>
      </c>
      <c r="E57" s="1" t="s">
        <v>46</v>
      </c>
      <c r="F57" s="1" t="s">
        <v>47</v>
      </c>
      <c r="G57" s="7">
        <v>38112</v>
      </c>
      <c r="H57" s="1">
        <v>10518</v>
      </c>
      <c r="I57" s="8">
        <v>4150.05</v>
      </c>
      <c r="J57">
        <f t="shared" si="2"/>
        <v>2004</v>
      </c>
      <c r="K57">
        <f t="shared" si="3"/>
        <v>5</v>
      </c>
    </row>
    <row r="58" spans="1:11" customFormat="1" x14ac:dyDescent="0.3">
      <c r="A58" s="26" t="s">
        <v>20</v>
      </c>
      <c r="B58" s="27">
        <v>40881</v>
      </c>
      <c r="C58" s="1">
        <f t="shared" si="0"/>
        <v>2011</v>
      </c>
      <c r="D58">
        <f t="shared" si="1"/>
        <v>12</v>
      </c>
      <c r="E58" s="26" t="s">
        <v>46</v>
      </c>
      <c r="F58" s="26" t="s">
        <v>42</v>
      </c>
      <c r="G58" s="28">
        <v>38197</v>
      </c>
      <c r="H58" s="26">
        <v>10605</v>
      </c>
      <c r="I58" s="29">
        <v>4109.6899999999996</v>
      </c>
      <c r="J58">
        <f t="shared" si="2"/>
        <v>2004</v>
      </c>
      <c r="K58">
        <f t="shared" si="3"/>
        <v>7</v>
      </c>
    </row>
    <row r="59" spans="1:11" x14ac:dyDescent="0.3">
      <c r="A59" s="1" t="s">
        <v>21</v>
      </c>
      <c r="B59" s="2">
        <v>40882</v>
      </c>
      <c r="C59" s="1">
        <f t="shared" si="0"/>
        <v>2011</v>
      </c>
      <c r="D59">
        <f t="shared" si="1"/>
        <v>12</v>
      </c>
      <c r="E59" s="1" t="s">
        <v>38</v>
      </c>
      <c r="F59" s="1" t="s">
        <v>48</v>
      </c>
      <c r="G59" s="7">
        <v>38431</v>
      </c>
      <c r="H59" s="1">
        <v>10941</v>
      </c>
      <c r="I59" s="8">
        <v>4011.75</v>
      </c>
      <c r="J59">
        <f t="shared" si="2"/>
        <v>2005</v>
      </c>
      <c r="K59">
        <f t="shared" si="3"/>
        <v>3</v>
      </c>
    </row>
    <row r="60" spans="1:11" x14ac:dyDescent="0.3">
      <c r="A60" s="1" t="s">
        <v>22</v>
      </c>
      <c r="B60" s="2">
        <v>40883</v>
      </c>
      <c r="C60" s="1">
        <f t="shared" si="0"/>
        <v>2011</v>
      </c>
      <c r="D60">
        <f t="shared" si="1"/>
        <v>12</v>
      </c>
      <c r="E60" s="1" t="s">
        <v>38</v>
      </c>
      <c r="F60" s="1" t="s">
        <v>48</v>
      </c>
      <c r="G60" s="7">
        <v>38050</v>
      </c>
      <c r="H60" s="1">
        <v>10458</v>
      </c>
      <c r="I60" s="8">
        <v>3891</v>
      </c>
      <c r="J60">
        <f t="shared" si="2"/>
        <v>2004</v>
      </c>
      <c r="K60">
        <f t="shared" si="3"/>
        <v>3</v>
      </c>
    </row>
    <row r="61" spans="1:11" customFormat="1" x14ac:dyDescent="0.3">
      <c r="A61" s="26" t="s">
        <v>23</v>
      </c>
      <c r="B61" s="27">
        <v>40884</v>
      </c>
      <c r="C61" s="1">
        <f t="shared" si="0"/>
        <v>2011</v>
      </c>
      <c r="D61">
        <f t="shared" si="1"/>
        <v>12</v>
      </c>
      <c r="E61" s="26" t="s">
        <v>46</v>
      </c>
      <c r="F61" s="26" t="s">
        <v>42</v>
      </c>
      <c r="G61" s="28">
        <v>37996</v>
      </c>
      <c r="H61" s="26">
        <v>10401</v>
      </c>
      <c r="I61" s="29">
        <v>3868.6</v>
      </c>
      <c r="J61">
        <f t="shared" si="2"/>
        <v>2004</v>
      </c>
      <c r="K61">
        <f t="shared" si="3"/>
        <v>1</v>
      </c>
    </row>
    <row r="62" spans="1:11" x14ac:dyDescent="0.3">
      <c r="A62" s="1" t="s">
        <v>24</v>
      </c>
      <c r="B62" s="2">
        <v>40885</v>
      </c>
      <c r="C62" s="1">
        <f t="shared" si="0"/>
        <v>2011</v>
      </c>
      <c r="D62">
        <f t="shared" si="1"/>
        <v>12</v>
      </c>
      <c r="E62" s="1" t="s">
        <v>46</v>
      </c>
      <c r="F62" s="1" t="s">
        <v>47</v>
      </c>
      <c r="G62" s="7">
        <v>38058</v>
      </c>
      <c r="H62" s="1">
        <v>10451</v>
      </c>
      <c r="I62" s="8">
        <v>3849.66</v>
      </c>
      <c r="J62">
        <f t="shared" si="2"/>
        <v>2004</v>
      </c>
      <c r="K62">
        <f t="shared" si="3"/>
        <v>3</v>
      </c>
    </row>
    <row r="63" spans="1:11" customFormat="1" x14ac:dyDescent="0.3">
      <c r="A63" s="26" t="s">
        <v>25</v>
      </c>
      <c r="B63" s="27">
        <v>40886</v>
      </c>
      <c r="C63" s="1">
        <f t="shared" si="0"/>
        <v>2011</v>
      </c>
      <c r="D63">
        <f t="shared" si="1"/>
        <v>12</v>
      </c>
      <c r="E63" s="26" t="s">
        <v>38</v>
      </c>
      <c r="F63" s="26" t="s">
        <v>43</v>
      </c>
      <c r="G63" s="28">
        <v>38256</v>
      </c>
      <c r="H63" s="26">
        <v>10672</v>
      </c>
      <c r="I63" s="29">
        <v>3815.25</v>
      </c>
      <c r="J63">
        <f t="shared" si="2"/>
        <v>2004</v>
      </c>
      <c r="K63">
        <f t="shared" si="3"/>
        <v>9</v>
      </c>
    </row>
    <row r="64" spans="1:11" x14ac:dyDescent="0.3">
      <c r="A64" s="1" t="s">
        <v>26</v>
      </c>
      <c r="B64" s="2">
        <v>40887</v>
      </c>
      <c r="C64" s="1">
        <f t="shared" si="0"/>
        <v>2011</v>
      </c>
      <c r="D64">
        <f t="shared" si="1"/>
        <v>12</v>
      </c>
      <c r="E64" s="1" t="s">
        <v>46</v>
      </c>
      <c r="F64" s="1" t="s">
        <v>45</v>
      </c>
      <c r="G64" s="7">
        <v>38382</v>
      </c>
      <c r="H64" s="1">
        <v>10845</v>
      </c>
      <c r="I64" s="8">
        <v>3812.7</v>
      </c>
      <c r="J64">
        <f t="shared" si="2"/>
        <v>2005</v>
      </c>
      <c r="K64">
        <f t="shared" si="3"/>
        <v>1</v>
      </c>
    </row>
    <row r="65" spans="1:11" x14ac:dyDescent="0.3">
      <c r="A65" s="1" t="s">
        <v>27</v>
      </c>
      <c r="B65" s="2">
        <v>40888</v>
      </c>
      <c r="C65" s="1">
        <f t="shared" si="0"/>
        <v>2011</v>
      </c>
      <c r="D65">
        <f t="shared" si="1"/>
        <v>12</v>
      </c>
      <c r="E65" s="1" t="s">
        <v>46</v>
      </c>
      <c r="F65" s="1" t="s">
        <v>45</v>
      </c>
      <c r="G65" s="7">
        <v>37903</v>
      </c>
      <c r="H65" s="1">
        <v>10305</v>
      </c>
      <c r="I65" s="8">
        <v>3741.3</v>
      </c>
      <c r="J65">
        <f t="shared" si="2"/>
        <v>2003</v>
      </c>
      <c r="K65">
        <f t="shared" si="3"/>
        <v>10</v>
      </c>
    </row>
    <row r="66" spans="1:11" x14ac:dyDescent="0.3">
      <c r="A66" s="1" t="s">
        <v>20</v>
      </c>
      <c r="B66" s="2">
        <v>40889</v>
      </c>
      <c r="C66" s="1">
        <f t="shared" ref="C66:C129" si="4">YEAR(B66)</f>
        <v>2011</v>
      </c>
      <c r="D66">
        <f t="shared" ref="D66:D129" si="5">MONTH(B66)</f>
        <v>12</v>
      </c>
      <c r="E66" s="1" t="s">
        <v>46</v>
      </c>
      <c r="F66" s="1" t="s">
        <v>45</v>
      </c>
      <c r="G66" s="7">
        <v>38473</v>
      </c>
      <c r="H66" s="1">
        <v>11056</v>
      </c>
      <c r="I66" s="8">
        <v>3740</v>
      </c>
      <c r="J66">
        <f t="shared" ref="J66:J129" si="6">YEAR(G66)</f>
        <v>2005</v>
      </c>
      <c r="K66">
        <f t="shared" ref="K66:K129" si="7">MONTH(G66)</f>
        <v>5</v>
      </c>
    </row>
    <row r="67" spans="1:11" customFormat="1" x14ac:dyDescent="0.3">
      <c r="A67" s="26" t="s">
        <v>21</v>
      </c>
      <c r="B67" s="27">
        <v>40890</v>
      </c>
      <c r="C67" s="1">
        <f t="shared" si="4"/>
        <v>2011</v>
      </c>
      <c r="D67">
        <f t="shared" si="5"/>
        <v>12</v>
      </c>
      <c r="E67" s="26" t="s">
        <v>46</v>
      </c>
      <c r="F67" s="26" t="s">
        <v>42</v>
      </c>
      <c r="G67" s="28">
        <v>38352</v>
      </c>
      <c r="H67" s="26">
        <v>10789</v>
      </c>
      <c r="I67" s="29">
        <v>3687</v>
      </c>
      <c r="J67">
        <f t="shared" si="6"/>
        <v>2004</v>
      </c>
      <c r="K67">
        <f t="shared" si="7"/>
        <v>12</v>
      </c>
    </row>
    <row r="68" spans="1:11" x14ac:dyDescent="0.3">
      <c r="A68" s="1" t="s">
        <v>22</v>
      </c>
      <c r="B68" s="2">
        <v>40891</v>
      </c>
      <c r="C68" s="1">
        <f t="shared" si="4"/>
        <v>2011</v>
      </c>
      <c r="D68">
        <f t="shared" si="5"/>
        <v>12</v>
      </c>
      <c r="E68" s="1" t="s">
        <v>46</v>
      </c>
      <c r="F68" s="1" t="s">
        <v>44</v>
      </c>
      <c r="G68" s="7">
        <v>38340</v>
      </c>
      <c r="H68" s="1">
        <v>10772</v>
      </c>
      <c r="I68" s="8">
        <v>3603.22</v>
      </c>
      <c r="J68">
        <f t="shared" si="6"/>
        <v>2004</v>
      </c>
      <c r="K68">
        <f t="shared" si="7"/>
        <v>12</v>
      </c>
    </row>
    <row r="69" spans="1:11" x14ac:dyDescent="0.3">
      <c r="A69" s="1" t="s">
        <v>23</v>
      </c>
      <c r="B69" s="2">
        <v>40892</v>
      </c>
      <c r="C69" s="1">
        <f t="shared" si="4"/>
        <v>2011</v>
      </c>
      <c r="D69">
        <f t="shared" si="5"/>
        <v>12</v>
      </c>
      <c r="E69" s="1" t="s">
        <v>46</v>
      </c>
      <c r="F69" s="1" t="s">
        <v>47</v>
      </c>
      <c r="G69" s="7">
        <v>37813</v>
      </c>
      <c r="H69" s="1">
        <v>10252</v>
      </c>
      <c r="I69" s="8">
        <v>3597.9</v>
      </c>
      <c r="J69">
        <f t="shared" si="6"/>
        <v>2003</v>
      </c>
      <c r="K69">
        <f t="shared" si="7"/>
        <v>7</v>
      </c>
    </row>
    <row r="70" spans="1:11" x14ac:dyDescent="0.3">
      <c r="A70" s="1" t="s">
        <v>24</v>
      </c>
      <c r="B70" s="2">
        <v>40893</v>
      </c>
      <c r="C70" s="1">
        <f t="shared" si="4"/>
        <v>2011</v>
      </c>
      <c r="D70">
        <f t="shared" si="5"/>
        <v>12</v>
      </c>
      <c r="E70" s="1" t="s">
        <v>46</v>
      </c>
      <c r="F70" s="1" t="s">
        <v>45</v>
      </c>
      <c r="G70" s="7">
        <v>38434</v>
      </c>
      <c r="H70" s="1">
        <v>10962</v>
      </c>
      <c r="I70" s="8">
        <v>3584</v>
      </c>
      <c r="J70">
        <f t="shared" si="6"/>
        <v>2005</v>
      </c>
      <c r="K70">
        <f t="shared" si="7"/>
        <v>3</v>
      </c>
    </row>
    <row r="71" spans="1:11" x14ac:dyDescent="0.3">
      <c r="A71" s="1" t="s">
        <v>25</v>
      </c>
      <c r="B71" s="2">
        <v>40894</v>
      </c>
      <c r="C71" s="1">
        <f t="shared" si="4"/>
        <v>2011</v>
      </c>
      <c r="D71">
        <f t="shared" si="5"/>
        <v>12</v>
      </c>
      <c r="E71" s="1" t="s">
        <v>46</v>
      </c>
      <c r="F71" s="1" t="s">
        <v>44</v>
      </c>
      <c r="G71" s="7">
        <v>38452</v>
      </c>
      <c r="H71" s="1">
        <v>10988</v>
      </c>
      <c r="I71" s="8">
        <v>3574.8</v>
      </c>
      <c r="J71">
        <f t="shared" si="6"/>
        <v>2005</v>
      </c>
      <c r="K71">
        <f t="shared" si="7"/>
        <v>4</v>
      </c>
    </row>
    <row r="72" spans="1:11" customFormat="1" x14ac:dyDescent="0.3">
      <c r="A72" s="26" t="s">
        <v>26</v>
      </c>
      <c r="B72" s="27">
        <v>40895</v>
      </c>
      <c r="C72" s="1">
        <f t="shared" si="4"/>
        <v>2011</v>
      </c>
      <c r="D72">
        <f t="shared" si="5"/>
        <v>12</v>
      </c>
      <c r="E72" s="26" t="s">
        <v>38</v>
      </c>
      <c r="F72" s="26" t="s">
        <v>39</v>
      </c>
      <c r="G72" s="28">
        <v>38137</v>
      </c>
      <c r="H72" s="26">
        <v>10549</v>
      </c>
      <c r="I72" s="29">
        <v>3554.27</v>
      </c>
      <c r="J72">
        <f t="shared" si="6"/>
        <v>2004</v>
      </c>
      <c r="K72">
        <f t="shared" si="7"/>
        <v>5</v>
      </c>
    </row>
    <row r="73" spans="1:11" x14ac:dyDescent="0.3">
      <c r="A73" s="1" t="s">
        <v>27</v>
      </c>
      <c r="B73" s="2">
        <v>40896</v>
      </c>
      <c r="C73" s="1">
        <f t="shared" si="4"/>
        <v>2011</v>
      </c>
      <c r="D73">
        <f t="shared" si="5"/>
        <v>12</v>
      </c>
      <c r="E73" s="1" t="s">
        <v>46</v>
      </c>
      <c r="F73" s="1" t="s">
        <v>47</v>
      </c>
      <c r="G73" s="7">
        <v>37839</v>
      </c>
      <c r="H73" s="1">
        <v>10267</v>
      </c>
      <c r="I73" s="8">
        <v>3536.6</v>
      </c>
      <c r="J73">
        <f t="shared" si="6"/>
        <v>2003</v>
      </c>
      <c r="K73">
        <f t="shared" si="7"/>
        <v>8</v>
      </c>
    </row>
    <row r="74" spans="1:11" x14ac:dyDescent="0.3">
      <c r="A74" s="1" t="s">
        <v>20</v>
      </c>
      <c r="B74" s="2">
        <v>40897</v>
      </c>
      <c r="C74" s="1">
        <f t="shared" si="4"/>
        <v>2011</v>
      </c>
      <c r="D74">
        <f t="shared" si="5"/>
        <v>12</v>
      </c>
      <c r="E74" s="1" t="s">
        <v>46</v>
      </c>
      <c r="F74" s="1" t="s">
        <v>47</v>
      </c>
      <c r="G74" s="7">
        <v>38400</v>
      </c>
      <c r="H74" s="1">
        <v>10861</v>
      </c>
      <c r="I74" s="8">
        <v>3523.4</v>
      </c>
      <c r="J74">
        <f t="shared" si="6"/>
        <v>2005</v>
      </c>
      <c r="K74">
        <f t="shared" si="7"/>
        <v>2</v>
      </c>
    </row>
    <row r="75" spans="1:11" customFormat="1" x14ac:dyDescent="0.3">
      <c r="A75" s="26" t="s">
        <v>21</v>
      </c>
      <c r="B75" s="27">
        <v>40898</v>
      </c>
      <c r="C75" s="1">
        <f t="shared" si="4"/>
        <v>2011</v>
      </c>
      <c r="D75">
        <f t="shared" si="5"/>
        <v>12</v>
      </c>
      <c r="E75" s="26" t="s">
        <v>38</v>
      </c>
      <c r="F75" s="26" t="s">
        <v>39</v>
      </c>
      <c r="G75" s="28">
        <v>37951</v>
      </c>
      <c r="H75" s="26">
        <v>10359</v>
      </c>
      <c r="I75" s="29">
        <v>3471.68</v>
      </c>
      <c r="J75">
        <f t="shared" si="6"/>
        <v>2003</v>
      </c>
      <c r="K75">
        <f t="shared" si="7"/>
        <v>11</v>
      </c>
    </row>
    <row r="76" spans="1:11" customFormat="1" x14ac:dyDescent="0.3">
      <c r="A76" s="1" t="s">
        <v>22</v>
      </c>
      <c r="B76" s="2">
        <v>40899</v>
      </c>
      <c r="C76" s="1">
        <f t="shared" si="4"/>
        <v>2011</v>
      </c>
      <c r="D76">
        <f t="shared" si="5"/>
        <v>12</v>
      </c>
      <c r="E76" s="1" t="s">
        <v>46</v>
      </c>
      <c r="F76" s="1" t="s">
        <v>42</v>
      </c>
      <c r="G76" s="7">
        <v>38289</v>
      </c>
      <c r="H76" s="1">
        <v>10718</v>
      </c>
      <c r="I76" s="8">
        <v>3463</v>
      </c>
      <c r="J76">
        <f t="shared" si="6"/>
        <v>2004</v>
      </c>
      <c r="K76">
        <f t="shared" si="7"/>
        <v>10</v>
      </c>
    </row>
    <row r="77" spans="1:11" x14ac:dyDescent="0.3">
      <c r="A77" s="1" t="s">
        <v>23</v>
      </c>
      <c r="B77" s="2">
        <v>40900</v>
      </c>
      <c r="C77" s="1">
        <f t="shared" si="4"/>
        <v>2011</v>
      </c>
      <c r="D77">
        <f t="shared" si="5"/>
        <v>12</v>
      </c>
      <c r="E77" s="1" t="s">
        <v>46</v>
      </c>
      <c r="F77" s="1" t="s">
        <v>47</v>
      </c>
      <c r="G77" s="7">
        <v>38277</v>
      </c>
      <c r="H77" s="1">
        <v>10698</v>
      </c>
      <c r="I77" s="8">
        <v>3436.45</v>
      </c>
      <c r="J77">
        <f t="shared" si="6"/>
        <v>2004</v>
      </c>
      <c r="K77">
        <f t="shared" si="7"/>
        <v>10</v>
      </c>
    </row>
    <row r="78" spans="1:11" customFormat="1" x14ac:dyDescent="0.3">
      <c r="A78" s="26" t="s">
        <v>24</v>
      </c>
      <c r="B78" s="27">
        <v>40901</v>
      </c>
      <c r="C78" s="1">
        <f t="shared" si="4"/>
        <v>2011</v>
      </c>
      <c r="D78">
        <f t="shared" si="5"/>
        <v>12</v>
      </c>
      <c r="E78" s="26" t="s">
        <v>46</v>
      </c>
      <c r="F78" s="26" t="s">
        <v>42</v>
      </c>
      <c r="G78" s="28">
        <v>38311</v>
      </c>
      <c r="H78" s="26">
        <v>10709</v>
      </c>
      <c r="I78" s="29">
        <v>3424</v>
      </c>
      <c r="J78">
        <f t="shared" si="6"/>
        <v>2004</v>
      </c>
      <c r="K78">
        <f t="shared" si="7"/>
        <v>11</v>
      </c>
    </row>
    <row r="79" spans="1:11" customFormat="1" x14ac:dyDescent="0.3">
      <c r="A79" s="1" t="s">
        <v>25</v>
      </c>
      <c r="B79" s="2">
        <v>40902</v>
      </c>
      <c r="C79" s="1">
        <f t="shared" si="4"/>
        <v>2011</v>
      </c>
      <c r="D79">
        <f t="shared" si="5"/>
        <v>12</v>
      </c>
      <c r="E79" s="1" t="s">
        <v>46</v>
      </c>
      <c r="F79" s="1" t="s">
        <v>41</v>
      </c>
      <c r="G79" s="7">
        <v>37929</v>
      </c>
      <c r="H79" s="1">
        <v>10339</v>
      </c>
      <c r="I79" s="8">
        <v>3354</v>
      </c>
      <c r="J79">
        <f t="shared" si="6"/>
        <v>2003</v>
      </c>
      <c r="K79">
        <f t="shared" si="7"/>
        <v>11</v>
      </c>
    </row>
    <row r="80" spans="1:11" x14ac:dyDescent="0.3">
      <c r="A80" s="1" t="s">
        <v>26</v>
      </c>
      <c r="B80" s="2">
        <v>40903</v>
      </c>
      <c r="C80" s="1">
        <f t="shared" si="4"/>
        <v>2011</v>
      </c>
      <c r="D80">
        <f t="shared" si="5"/>
        <v>12</v>
      </c>
      <c r="E80" s="1" t="s">
        <v>38</v>
      </c>
      <c r="F80" s="1" t="s">
        <v>48</v>
      </c>
      <c r="G80" s="7">
        <v>38465</v>
      </c>
      <c r="H80" s="1">
        <v>11033</v>
      </c>
      <c r="I80" s="8">
        <v>3232.8</v>
      </c>
      <c r="J80">
        <f t="shared" si="6"/>
        <v>2005</v>
      </c>
      <c r="K80">
        <f t="shared" si="7"/>
        <v>4</v>
      </c>
    </row>
    <row r="81" spans="1:11" customFormat="1" x14ac:dyDescent="0.3">
      <c r="A81" s="26" t="s">
        <v>27</v>
      </c>
      <c r="B81" s="27">
        <v>40904</v>
      </c>
      <c r="C81" s="1">
        <f t="shared" si="4"/>
        <v>2011</v>
      </c>
      <c r="D81">
        <f t="shared" si="5"/>
        <v>12</v>
      </c>
      <c r="E81" s="26" t="s">
        <v>46</v>
      </c>
      <c r="F81" s="26" t="s">
        <v>42</v>
      </c>
      <c r="G81" s="28">
        <v>38114</v>
      </c>
      <c r="H81" s="26">
        <v>10524</v>
      </c>
      <c r="I81" s="29">
        <v>3192.65</v>
      </c>
      <c r="J81">
        <f t="shared" si="6"/>
        <v>2004</v>
      </c>
      <c r="K81">
        <f t="shared" si="7"/>
        <v>5</v>
      </c>
    </row>
    <row r="82" spans="1:11" x14ac:dyDescent="0.3">
      <c r="A82" s="1" t="s">
        <v>20</v>
      </c>
      <c r="B82" s="2">
        <v>40905</v>
      </c>
      <c r="C82" s="1">
        <f t="shared" si="4"/>
        <v>2011</v>
      </c>
      <c r="D82">
        <f t="shared" si="5"/>
        <v>12</v>
      </c>
      <c r="E82" s="1" t="s">
        <v>38</v>
      </c>
      <c r="F82" s="1" t="s">
        <v>48</v>
      </c>
      <c r="G82" s="7">
        <v>38080</v>
      </c>
      <c r="H82" s="1">
        <v>10490</v>
      </c>
      <c r="I82" s="8">
        <v>3163.2</v>
      </c>
      <c r="J82">
        <f t="shared" si="6"/>
        <v>2004</v>
      </c>
      <c r="K82">
        <f t="shared" si="7"/>
        <v>4</v>
      </c>
    </row>
    <row r="83" spans="1:11" x14ac:dyDescent="0.3">
      <c r="A83" s="1" t="s">
        <v>21</v>
      </c>
      <c r="B83" s="2">
        <v>40906</v>
      </c>
      <c r="C83" s="1">
        <f t="shared" si="4"/>
        <v>2011</v>
      </c>
      <c r="D83">
        <f t="shared" si="5"/>
        <v>12</v>
      </c>
      <c r="E83" s="1" t="s">
        <v>46</v>
      </c>
      <c r="F83" s="1" t="s">
        <v>47</v>
      </c>
      <c r="G83" s="7">
        <v>38267</v>
      </c>
      <c r="H83" s="1">
        <v>10688</v>
      </c>
      <c r="I83" s="8">
        <v>3160.6</v>
      </c>
      <c r="J83">
        <f t="shared" si="6"/>
        <v>2004</v>
      </c>
      <c r="K83">
        <f t="shared" si="7"/>
        <v>10</v>
      </c>
    </row>
    <row r="84" spans="1:11" customFormat="1" x14ac:dyDescent="0.3">
      <c r="A84" s="26" t="s">
        <v>22</v>
      </c>
      <c r="B84" s="27">
        <v>40907</v>
      </c>
      <c r="C84" s="1">
        <f t="shared" si="4"/>
        <v>2011</v>
      </c>
      <c r="D84">
        <f t="shared" si="5"/>
        <v>12</v>
      </c>
      <c r="E84" s="26" t="s">
        <v>46</v>
      </c>
      <c r="F84" s="26" t="s">
        <v>42</v>
      </c>
      <c r="G84" s="28">
        <v>38413</v>
      </c>
      <c r="H84" s="26">
        <v>10886</v>
      </c>
      <c r="I84" s="29">
        <v>3127.5</v>
      </c>
      <c r="J84">
        <f t="shared" si="6"/>
        <v>2005</v>
      </c>
      <c r="K84">
        <f t="shared" si="7"/>
        <v>3</v>
      </c>
    </row>
    <row r="85" spans="1:11" customFormat="1" x14ac:dyDescent="0.3">
      <c r="A85" s="1" t="s">
        <v>23</v>
      </c>
      <c r="B85" s="2">
        <v>40908</v>
      </c>
      <c r="C85" s="1">
        <f t="shared" si="4"/>
        <v>2011</v>
      </c>
      <c r="D85">
        <f t="shared" si="5"/>
        <v>12</v>
      </c>
      <c r="E85" s="1" t="s">
        <v>46</v>
      </c>
      <c r="F85" s="1" t="s">
        <v>41</v>
      </c>
      <c r="G85" s="7">
        <v>38178</v>
      </c>
      <c r="H85" s="1">
        <v>10588</v>
      </c>
      <c r="I85" s="8">
        <v>3120</v>
      </c>
      <c r="J85">
        <f t="shared" si="6"/>
        <v>2004</v>
      </c>
      <c r="K85">
        <f t="shared" si="7"/>
        <v>7</v>
      </c>
    </row>
    <row r="86" spans="1:11" x14ac:dyDescent="0.3">
      <c r="A86" s="1" t="s">
        <v>24</v>
      </c>
      <c r="B86" s="2">
        <v>40909</v>
      </c>
      <c r="C86" s="1">
        <f t="shared" si="4"/>
        <v>2012</v>
      </c>
      <c r="D86">
        <f t="shared" si="5"/>
        <v>1</v>
      </c>
      <c r="E86" s="1" t="s">
        <v>46</v>
      </c>
      <c r="F86" s="1" t="s">
        <v>44</v>
      </c>
      <c r="G86" s="7">
        <v>38309</v>
      </c>
      <c r="H86" s="1">
        <v>10742</v>
      </c>
      <c r="I86" s="8">
        <v>3118</v>
      </c>
      <c r="J86">
        <f t="shared" si="6"/>
        <v>2004</v>
      </c>
      <c r="K86">
        <f t="shared" si="7"/>
        <v>11</v>
      </c>
    </row>
    <row r="87" spans="1:11" customFormat="1" x14ac:dyDescent="0.3">
      <c r="A87" s="26" t="s">
        <v>25</v>
      </c>
      <c r="B87" s="27">
        <v>40910</v>
      </c>
      <c r="C87" s="1">
        <f t="shared" si="4"/>
        <v>2012</v>
      </c>
      <c r="D87">
        <f t="shared" si="5"/>
        <v>1</v>
      </c>
      <c r="E87" s="26" t="s">
        <v>38</v>
      </c>
      <c r="F87" s="26" t="s">
        <v>40</v>
      </c>
      <c r="G87" s="28">
        <v>38336</v>
      </c>
      <c r="H87" s="26">
        <v>10757</v>
      </c>
      <c r="I87" s="29">
        <v>3082</v>
      </c>
      <c r="J87">
        <f t="shared" si="6"/>
        <v>2004</v>
      </c>
      <c r="K87">
        <f t="shared" si="7"/>
        <v>12</v>
      </c>
    </row>
    <row r="88" spans="1:11" customFormat="1" x14ac:dyDescent="0.3">
      <c r="A88" s="1" t="s">
        <v>26</v>
      </c>
      <c r="B88" s="2">
        <v>40911</v>
      </c>
      <c r="C88" s="1">
        <f t="shared" si="4"/>
        <v>2012</v>
      </c>
      <c r="D88">
        <f t="shared" si="5"/>
        <v>1</v>
      </c>
      <c r="E88" s="1" t="s">
        <v>46</v>
      </c>
      <c r="F88" s="1" t="s">
        <v>42</v>
      </c>
      <c r="G88" s="7">
        <v>38002</v>
      </c>
      <c r="H88" s="1">
        <v>10400</v>
      </c>
      <c r="I88" s="8">
        <v>3063</v>
      </c>
      <c r="J88">
        <f t="shared" si="6"/>
        <v>2004</v>
      </c>
      <c r="K88">
        <f t="shared" si="7"/>
        <v>1</v>
      </c>
    </row>
    <row r="89" spans="1:11" customFormat="1" x14ac:dyDescent="0.3">
      <c r="A89" s="1" t="s">
        <v>27</v>
      </c>
      <c r="B89" s="2">
        <v>40912</v>
      </c>
      <c r="C89" s="1">
        <f t="shared" si="4"/>
        <v>2012</v>
      </c>
      <c r="D89">
        <f t="shared" si="5"/>
        <v>1</v>
      </c>
      <c r="E89" s="1" t="s">
        <v>46</v>
      </c>
      <c r="F89" s="1" t="s">
        <v>41</v>
      </c>
      <c r="G89" s="7">
        <v>38471</v>
      </c>
      <c r="H89" s="1">
        <v>11053</v>
      </c>
      <c r="I89" s="8">
        <v>3055</v>
      </c>
      <c r="J89">
        <f t="shared" si="6"/>
        <v>2005</v>
      </c>
      <c r="K89">
        <f t="shared" si="7"/>
        <v>4</v>
      </c>
    </row>
    <row r="90" spans="1:11" x14ac:dyDescent="0.3">
      <c r="A90" s="1" t="s">
        <v>20</v>
      </c>
      <c r="B90" s="2">
        <v>40913</v>
      </c>
      <c r="C90" s="1">
        <f t="shared" si="4"/>
        <v>2012</v>
      </c>
      <c r="D90">
        <f t="shared" si="5"/>
        <v>1</v>
      </c>
      <c r="E90" s="1" t="s">
        <v>46</v>
      </c>
      <c r="F90" s="1" t="s">
        <v>47</v>
      </c>
      <c r="G90" s="7">
        <v>38352</v>
      </c>
      <c r="H90" s="1">
        <v>10801</v>
      </c>
      <c r="I90" s="8">
        <v>3026.85</v>
      </c>
      <c r="J90">
        <f t="shared" si="6"/>
        <v>2004</v>
      </c>
      <c r="K90">
        <f t="shared" si="7"/>
        <v>12</v>
      </c>
    </row>
    <row r="91" spans="1:11" x14ac:dyDescent="0.3">
      <c r="A91" s="1" t="s">
        <v>21</v>
      </c>
      <c r="B91" s="2">
        <v>40914</v>
      </c>
      <c r="C91" s="1">
        <f t="shared" si="4"/>
        <v>2012</v>
      </c>
      <c r="D91">
        <f t="shared" si="5"/>
        <v>1</v>
      </c>
      <c r="E91" s="1" t="s">
        <v>46</v>
      </c>
      <c r="F91" s="1" t="s">
        <v>45</v>
      </c>
      <c r="G91" s="7">
        <v>37863</v>
      </c>
      <c r="H91" s="1">
        <v>10286</v>
      </c>
      <c r="I91" s="8">
        <v>3016</v>
      </c>
      <c r="J91">
        <f t="shared" si="6"/>
        <v>2003</v>
      </c>
      <c r="K91">
        <f t="shared" si="7"/>
        <v>8</v>
      </c>
    </row>
    <row r="92" spans="1:11" x14ac:dyDescent="0.3">
      <c r="A92" s="1" t="s">
        <v>22</v>
      </c>
      <c r="B92" s="2">
        <v>40915</v>
      </c>
      <c r="C92" s="1">
        <f t="shared" si="4"/>
        <v>2012</v>
      </c>
      <c r="D92">
        <f t="shared" si="5"/>
        <v>1</v>
      </c>
      <c r="E92" s="1" t="s">
        <v>46</v>
      </c>
      <c r="F92" s="1" t="s">
        <v>45</v>
      </c>
      <c r="G92" s="7">
        <v>38382</v>
      </c>
      <c r="H92" s="1">
        <v>10852</v>
      </c>
      <c r="I92" s="8">
        <v>2984</v>
      </c>
      <c r="J92">
        <f t="shared" si="6"/>
        <v>2005</v>
      </c>
      <c r="K92">
        <f t="shared" si="7"/>
        <v>1</v>
      </c>
    </row>
    <row r="93" spans="1:11" x14ac:dyDescent="0.3">
      <c r="A93" s="1" t="s">
        <v>23</v>
      </c>
      <c r="B93" s="2">
        <v>40916</v>
      </c>
      <c r="C93" s="1">
        <f t="shared" si="4"/>
        <v>2012</v>
      </c>
      <c r="D93">
        <f t="shared" si="5"/>
        <v>1</v>
      </c>
      <c r="E93" s="1" t="s">
        <v>46</v>
      </c>
      <c r="F93" s="1" t="s">
        <v>44</v>
      </c>
      <c r="G93" s="7">
        <v>38388</v>
      </c>
      <c r="H93" s="1">
        <v>10854</v>
      </c>
      <c r="I93" s="8">
        <v>2966.5</v>
      </c>
      <c r="J93">
        <f t="shared" si="6"/>
        <v>2005</v>
      </c>
      <c r="K93">
        <f t="shared" si="7"/>
        <v>2</v>
      </c>
    </row>
    <row r="94" spans="1:11" customFormat="1" x14ac:dyDescent="0.3">
      <c r="A94" s="26" t="s">
        <v>24</v>
      </c>
      <c r="B94" s="27">
        <v>40917</v>
      </c>
      <c r="C94" s="1">
        <f t="shared" si="4"/>
        <v>2012</v>
      </c>
      <c r="D94">
        <f t="shared" si="5"/>
        <v>1</v>
      </c>
      <c r="E94" s="26" t="s">
        <v>38</v>
      </c>
      <c r="F94" s="26" t="s">
        <v>40</v>
      </c>
      <c r="G94" s="28">
        <v>38142</v>
      </c>
      <c r="H94" s="26">
        <v>10555</v>
      </c>
      <c r="I94" s="29">
        <v>2944.4</v>
      </c>
      <c r="J94">
        <f t="shared" si="6"/>
        <v>2004</v>
      </c>
      <c r="K94">
        <f t="shared" si="7"/>
        <v>6</v>
      </c>
    </row>
    <row r="95" spans="1:11" x14ac:dyDescent="0.3">
      <c r="A95" s="1" t="s">
        <v>25</v>
      </c>
      <c r="B95" s="2">
        <v>40918</v>
      </c>
      <c r="C95" s="1">
        <f t="shared" si="4"/>
        <v>2012</v>
      </c>
      <c r="D95">
        <f t="shared" si="5"/>
        <v>1</v>
      </c>
      <c r="E95" s="1" t="s">
        <v>46</v>
      </c>
      <c r="F95" s="1" t="s">
        <v>47</v>
      </c>
      <c r="G95" s="7">
        <v>38354</v>
      </c>
      <c r="H95" s="1">
        <v>10802</v>
      </c>
      <c r="I95" s="8">
        <v>2942.81</v>
      </c>
      <c r="J95">
        <f t="shared" si="6"/>
        <v>2005</v>
      </c>
      <c r="K95">
        <f t="shared" si="7"/>
        <v>1</v>
      </c>
    </row>
    <row r="96" spans="1:11" customFormat="1" x14ac:dyDescent="0.3">
      <c r="A96" s="26" t="s">
        <v>26</v>
      </c>
      <c r="B96" s="27">
        <v>40919</v>
      </c>
      <c r="C96" s="1">
        <f t="shared" si="4"/>
        <v>2012</v>
      </c>
      <c r="D96">
        <f t="shared" si="5"/>
        <v>1</v>
      </c>
      <c r="E96" s="26" t="s">
        <v>46</v>
      </c>
      <c r="F96" s="26" t="s">
        <v>41</v>
      </c>
      <c r="G96" s="28">
        <v>37936</v>
      </c>
      <c r="H96" s="26">
        <v>10345</v>
      </c>
      <c r="I96" s="29">
        <v>2924.8</v>
      </c>
      <c r="J96">
        <f t="shared" si="6"/>
        <v>2003</v>
      </c>
      <c r="K96">
        <f t="shared" si="7"/>
        <v>11</v>
      </c>
    </row>
    <row r="97" spans="1:15" x14ac:dyDescent="0.3">
      <c r="A97" s="1" t="s">
        <v>27</v>
      </c>
      <c r="B97" s="2">
        <v>40920</v>
      </c>
      <c r="C97" s="1">
        <f t="shared" si="4"/>
        <v>2012</v>
      </c>
      <c r="D97">
        <f t="shared" si="5"/>
        <v>1</v>
      </c>
      <c r="E97" s="1" t="s">
        <v>46</v>
      </c>
      <c r="F97" s="1" t="s">
        <v>47</v>
      </c>
      <c r="G97" s="7">
        <v>38331</v>
      </c>
      <c r="H97" s="1">
        <v>10760</v>
      </c>
      <c r="I97" s="8">
        <v>2917</v>
      </c>
      <c r="J97">
        <f t="shared" si="6"/>
        <v>2004</v>
      </c>
      <c r="K97">
        <f t="shared" si="7"/>
        <v>12</v>
      </c>
    </row>
    <row r="98" spans="1:15" x14ac:dyDescent="0.3">
      <c r="A98" s="1" t="s">
        <v>20</v>
      </c>
      <c r="B98" s="2">
        <v>40921</v>
      </c>
      <c r="C98" s="1">
        <f t="shared" si="4"/>
        <v>2012</v>
      </c>
      <c r="D98">
        <f t="shared" si="5"/>
        <v>1</v>
      </c>
      <c r="E98" s="1" t="s">
        <v>46</v>
      </c>
      <c r="F98" s="1" t="s">
        <v>47</v>
      </c>
      <c r="G98" s="7">
        <v>37971</v>
      </c>
      <c r="H98" s="1">
        <v>10382</v>
      </c>
      <c r="I98" s="8">
        <v>2900</v>
      </c>
      <c r="J98">
        <f t="shared" si="6"/>
        <v>2003</v>
      </c>
      <c r="K98">
        <f t="shared" si="7"/>
        <v>12</v>
      </c>
      <c r="O98" s="8"/>
    </row>
    <row r="99" spans="1:15" customFormat="1" x14ac:dyDescent="0.3">
      <c r="A99" s="26" t="s">
        <v>21</v>
      </c>
      <c r="B99" s="27">
        <v>40922</v>
      </c>
      <c r="C99" s="1">
        <f t="shared" si="4"/>
        <v>2012</v>
      </c>
      <c r="D99">
        <f t="shared" si="5"/>
        <v>1</v>
      </c>
      <c r="E99" s="26" t="s">
        <v>38</v>
      </c>
      <c r="F99" s="26" t="s">
        <v>40</v>
      </c>
      <c r="G99" s="28">
        <v>38275</v>
      </c>
      <c r="H99" s="26">
        <v>10701</v>
      </c>
      <c r="I99" s="29">
        <v>2864.5</v>
      </c>
      <c r="J99">
        <f t="shared" si="6"/>
        <v>2004</v>
      </c>
      <c r="K99">
        <f t="shared" si="7"/>
        <v>10</v>
      </c>
    </row>
    <row r="100" spans="1:15" x14ac:dyDescent="0.3">
      <c r="A100" s="1" t="s">
        <v>22</v>
      </c>
      <c r="B100" s="2">
        <v>40923</v>
      </c>
      <c r="C100" s="1">
        <f t="shared" si="4"/>
        <v>2012</v>
      </c>
      <c r="D100">
        <f t="shared" si="5"/>
        <v>1</v>
      </c>
      <c r="E100" s="1" t="s">
        <v>46</v>
      </c>
      <c r="F100" s="1" t="s">
        <v>44</v>
      </c>
      <c r="G100" s="7">
        <v>38050</v>
      </c>
      <c r="H100" s="1">
        <v>10433</v>
      </c>
      <c r="I100" s="8">
        <v>2851.2</v>
      </c>
      <c r="J100">
        <f t="shared" si="6"/>
        <v>2004</v>
      </c>
      <c r="K100">
        <f t="shared" si="7"/>
        <v>3</v>
      </c>
    </row>
    <row r="101" spans="1:15" customFormat="1" x14ac:dyDescent="0.3">
      <c r="A101" s="26" t="s">
        <v>23</v>
      </c>
      <c r="B101" s="27">
        <v>40924</v>
      </c>
      <c r="C101" s="1">
        <f t="shared" si="4"/>
        <v>2012</v>
      </c>
      <c r="D101">
        <f t="shared" si="5"/>
        <v>1</v>
      </c>
      <c r="E101" s="26" t="s">
        <v>46</v>
      </c>
      <c r="F101" s="26" t="s">
        <v>41</v>
      </c>
      <c r="G101" s="28">
        <v>38147</v>
      </c>
      <c r="H101" s="26">
        <v>10561</v>
      </c>
      <c r="I101" s="29">
        <v>2844.5</v>
      </c>
      <c r="J101">
        <f t="shared" si="6"/>
        <v>2004</v>
      </c>
      <c r="K101">
        <f t="shared" si="7"/>
        <v>6</v>
      </c>
    </row>
    <row r="102" spans="1:15" customFormat="1" x14ac:dyDescent="0.3">
      <c r="A102" s="1" t="s">
        <v>24</v>
      </c>
      <c r="B102" s="2">
        <v>40925</v>
      </c>
      <c r="C102" s="1">
        <f t="shared" si="4"/>
        <v>2012</v>
      </c>
      <c r="D102">
        <f t="shared" si="5"/>
        <v>1</v>
      </c>
      <c r="E102" s="1" t="s">
        <v>46</v>
      </c>
      <c r="F102" s="1" t="s">
        <v>42</v>
      </c>
      <c r="G102" s="7">
        <v>37902</v>
      </c>
      <c r="H102" s="1">
        <v>10316</v>
      </c>
      <c r="I102" s="8">
        <v>2835</v>
      </c>
      <c r="J102">
        <f t="shared" si="6"/>
        <v>2003</v>
      </c>
      <c r="K102">
        <f t="shared" si="7"/>
        <v>10</v>
      </c>
    </row>
    <row r="103" spans="1:15" customFormat="1" x14ac:dyDescent="0.3">
      <c r="A103" s="1" t="s">
        <v>25</v>
      </c>
      <c r="B103" s="2">
        <v>40926</v>
      </c>
      <c r="C103" s="1">
        <f t="shared" si="4"/>
        <v>2012</v>
      </c>
      <c r="D103">
        <f t="shared" si="5"/>
        <v>1</v>
      </c>
      <c r="E103" s="1" t="s">
        <v>46</v>
      </c>
      <c r="F103" s="1" t="s">
        <v>42</v>
      </c>
      <c r="G103" s="7">
        <v>38284</v>
      </c>
      <c r="H103" s="1">
        <v>10713</v>
      </c>
      <c r="I103" s="8">
        <v>2827.9</v>
      </c>
      <c r="J103">
        <f t="shared" si="6"/>
        <v>2004</v>
      </c>
      <c r="K103">
        <f t="shared" si="7"/>
        <v>10</v>
      </c>
    </row>
    <row r="104" spans="1:15" customFormat="1" x14ac:dyDescent="0.3">
      <c r="A104" s="1" t="s">
        <v>26</v>
      </c>
      <c r="B104" s="2">
        <v>40927</v>
      </c>
      <c r="C104" s="1">
        <f t="shared" si="4"/>
        <v>2012</v>
      </c>
      <c r="D104">
        <f t="shared" si="5"/>
        <v>1</v>
      </c>
      <c r="E104" s="1" t="s">
        <v>38</v>
      </c>
      <c r="F104" s="1" t="s">
        <v>39</v>
      </c>
      <c r="G104" s="7">
        <v>38365</v>
      </c>
      <c r="H104" s="1">
        <v>10823</v>
      </c>
      <c r="I104" s="8">
        <v>2826</v>
      </c>
      <c r="J104">
        <f t="shared" si="6"/>
        <v>2005</v>
      </c>
      <c r="K104">
        <f t="shared" si="7"/>
        <v>1</v>
      </c>
    </row>
    <row r="105" spans="1:15" customFormat="1" x14ac:dyDescent="0.3">
      <c r="A105" s="1" t="s">
        <v>27</v>
      </c>
      <c r="B105" s="2">
        <v>40928</v>
      </c>
      <c r="C105" s="1">
        <f t="shared" si="4"/>
        <v>2012</v>
      </c>
      <c r="D105">
        <f t="shared" si="5"/>
        <v>1</v>
      </c>
      <c r="E105" s="1" t="s">
        <v>46</v>
      </c>
      <c r="F105" s="1" t="s">
        <v>42</v>
      </c>
      <c r="G105" s="7">
        <v>38459</v>
      </c>
      <c r="H105" s="1">
        <v>11012</v>
      </c>
      <c r="I105" s="8">
        <v>2825.3</v>
      </c>
      <c r="J105">
        <f t="shared" si="6"/>
        <v>2005</v>
      </c>
      <c r="K105">
        <f t="shared" si="7"/>
        <v>4</v>
      </c>
    </row>
    <row r="106" spans="1:15" customFormat="1" x14ac:dyDescent="0.3">
      <c r="A106" s="1" t="s">
        <v>20</v>
      </c>
      <c r="B106" s="2">
        <v>40929</v>
      </c>
      <c r="C106" s="1">
        <f t="shared" si="4"/>
        <v>2012</v>
      </c>
      <c r="D106">
        <f t="shared" si="5"/>
        <v>1</v>
      </c>
      <c r="E106" s="1" t="s">
        <v>46</v>
      </c>
      <c r="F106" s="1" t="s">
        <v>42</v>
      </c>
      <c r="G106" s="7">
        <v>38134</v>
      </c>
      <c r="H106" s="1">
        <v>10546</v>
      </c>
      <c r="I106" s="8">
        <v>2812</v>
      </c>
      <c r="J106">
        <f t="shared" si="6"/>
        <v>2004</v>
      </c>
      <c r="K106">
        <f t="shared" si="7"/>
        <v>5</v>
      </c>
    </row>
    <row r="107" spans="1:15" x14ac:dyDescent="0.3">
      <c r="A107" s="1" t="s">
        <v>21</v>
      </c>
      <c r="B107" s="2">
        <v>40930</v>
      </c>
      <c r="C107" s="1">
        <f t="shared" si="4"/>
        <v>2012</v>
      </c>
      <c r="D107">
        <f t="shared" si="5"/>
        <v>1</v>
      </c>
      <c r="E107" s="1" t="s">
        <v>46</v>
      </c>
      <c r="F107" s="1" t="s">
        <v>47</v>
      </c>
      <c r="G107" s="7">
        <v>38219</v>
      </c>
      <c r="H107" s="1">
        <v>10629</v>
      </c>
      <c r="I107" s="8">
        <v>2775.05</v>
      </c>
      <c r="J107">
        <f t="shared" si="6"/>
        <v>2004</v>
      </c>
      <c r="K107">
        <f t="shared" si="7"/>
        <v>8</v>
      </c>
    </row>
    <row r="108" spans="1:15" customFormat="1" x14ac:dyDescent="0.3">
      <c r="A108" s="26" t="s">
        <v>22</v>
      </c>
      <c r="B108" s="27">
        <v>40931</v>
      </c>
      <c r="C108" s="1">
        <f t="shared" si="4"/>
        <v>2012</v>
      </c>
      <c r="D108">
        <f t="shared" si="5"/>
        <v>1</v>
      </c>
      <c r="E108" s="26" t="s">
        <v>46</v>
      </c>
      <c r="F108" s="26" t="s">
        <v>41</v>
      </c>
      <c r="G108" s="28">
        <v>38361</v>
      </c>
      <c r="H108" s="26">
        <v>10805</v>
      </c>
      <c r="I108" s="29">
        <v>2775</v>
      </c>
      <c r="J108">
        <f t="shared" si="6"/>
        <v>2005</v>
      </c>
      <c r="K108">
        <f t="shared" si="7"/>
        <v>1</v>
      </c>
    </row>
    <row r="109" spans="1:15" x14ac:dyDescent="0.3">
      <c r="A109" s="1" t="s">
        <v>23</v>
      </c>
      <c r="B109" s="2">
        <v>40932</v>
      </c>
      <c r="C109" s="1">
        <f t="shared" si="4"/>
        <v>2012</v>
      </c>
      <c r="D109">
        <f t="shared" si="5"/>
        <v>1</v>
      </c>
      <c r="E109" s="1" t="s">
        <v>46</v>
      </c>
      <c r="F109" s="1" t="s">
        <v>45</v>
      </c>
      <c r="G109" s="7">
        <v>38448</v>
      </c>
      <c r="H109" s="1">
        <v>10987</v>
      </c>
      <c r="I109" s="8">
        <v>2772</v>
      </c>
      <c r="J109">
        <f t="shared" si="6"/>
        <v>2005</v>
      </c>
      <c r="K109">
        <f t="shared" si="7"/>
        <v>4</v>
      </c>
    </row>
    <row r="110" spans="1:15" customFormat="1" x14ac:dyDescent="0.3">
      <c r="A110" s="26" t="s">
        <v>24</v>
      </c>
      <c r="B110" s="27">
        <v>40933</v>
      </c>
      <c r="C110" s="1">
        <f t="shared" si="4"/>
        <v>2012</v>
      </c>
      <c r="D110">
        <f t="shared" si="5"/>
        <v>1</v>
      </c>
      <c r="E110" s="26" t="s">
        <v>46</v>
      </c>
      <c r="F110" s="26" t="s">
        <v>41</v>
      </c>
      <c r="G110" s="28">
        <v>38456</v>
      </c>
      <c r="H110" s="26">
        <v>11001</v>
      </c>
      <c r="I110" s="29">
        <v>2769</v>
      </c>
      <c r="J110">
        <f t="shared" si="6"/>
        <v>2005</v>
      </c>
      <c r="K110">
        <f t="shared" si="7"/>
        <v>4</v>
      </c>
    </row>
    <row r="111" spans="1:15" customFormat="1" x14ac:dyDescent="0.3">
      <c r="A111" s="1" t="s">
        <v>25</v>
      </c>
      <c r="B111" s="2">
        <v>40934</v>
      </c>
      <c r="C111" s="1">
        <f t="shared" si="4"/>
        <v>2012</v>
      </c>
      <c r="D111">
        <f t="shared" si="5"/>
        <v>1</v>
      </c>
      <c r="E111" s="1" t="s">
        <v>38</v>
      </c>
      <c r="F111" s="1" t="s">
        <v>40</v>
      </c>
      <c r="G111" s="7">
        <v>38225</v>
      </c>
      <c r="H111" s="1">
        <v>10637</v>
      </c>
      <c r="I111" s="8">
        <v>2761.94</v>
      </c>
      <c r="J111">
        <f t="shared" si="6"/>
        <v>2004</v>
      </c>
      <c r="K111">
        <f t="shared" si="7"/>
        <v>8</v>
      </c>
    </row>
    <row r="112" spans="1:15" customFormat="1" x14ac:dyDescent="0.3">
      <c r="A112" s="1" t="s">
        <v>26</v>
      </c>
      <c r="B112" s="2">
        <v>40935</v>
      </c>
      <c r="C112" s="1">
        <f t="shared" si="4"/>
        <v>2012</v>
      </c>
      <c r="D112">
        <f t="shared" si="5"/>
        <v>1</v>
      </c>
      <c r="E112" s="1" t="s">
        <v>46</v>
      </c>
      <c r="F112" s="1" t="s">
        <v>42</v>
      </c>
      <c r="G112" s="7">
        <v>38403</v>
      </c>
      <c r="H112" s="1">
        <v>10894</v>
      </c>
      <c r="I112" s="8">
        <v>2753.1</v>
      </c>
      <c r="J112">
        <f t="shared" si="6"/>
        <v>2005</v>
      </c>
      <c r="K112">
        <f t="shared" si="7"/>
        <v>2</v>
      </c>
    </row>
    <row r="113" spans="1:11" x14ac:dyDescent="0.3">
      <c r="A113" s="1" t="s">
        <v>27</v>
      </c>
      <c r="B113" s="2">
        <v>40936</v>
      </c>
      <c r="C113" s="1">
        <f t="shared" si="4"/>
        <v>2012</v>
      </c>
      <c r="D113">
        <f t="shared" si="5"/>
        <v>1</v>
      </c>
      <c r="E113" s="1" t="s">
        <v>46</v>
      </c>
      <c r="F113" s="1" t="s">
        <v>44</v>
      </c>
      <c r="G113" s="7">
        <v>38427</v>
      </c>
      <c r="H113" s="1">
        <v>10938</v>
      </c>
      <c r="I113" s="8">
        <v>2731.87</v>
      </c>
      <c r="J113">
        <f t="shared" si="6"/>
        <v>2005</v>
      </c>
      <c r="K113">
        <f t="shared" si="7"/>
        <v>3</v>
      </c>
    </row>
    <row r="114" spans="1:11" x14ac:dyDescent="0.3">
      <c r="A114" s="1" t="s">
        <v>20</v>
      </c>
      <c r="B114" s="2">
        <v>40937</v>
      </c>
      <c r="C114" s="1">
        <f t="shared" si="4"/>
        <v>2012</v>
      </c>
      <c r="D114">
        <f t="shared" si="5"/>
        <v>1</v>
      </c>
      <c r="E114" s="1" t="s">
        <v>46</v>
      </c>
      <c r="F114" s="1" t="s">
        <v>44</v>
      </c>
      <c r="G114" s="7">
        <v>38231</v>
      </c>
      <c r="H114" s="1">
        <v>10638</v>
      </c>
      <c r="I114" s="8">
        <v>2720.05</v>
      </c>
      <c r="J114">
        <f t="shared" si="6"/>
        <v>2004</v>
      </c>
      <c r="K114">
        <f t="shared" si="7"/>
        <v>9</v>
      </c>
    </row>
    <row r="115" spans="1:11" x14ac:dyDescent="0.3">
      <c r="A115" s="1" t="s">
        <v>21</v>
      </c>
      <c r="B115" s="2">
        <v>40938</v>
      </c>
      <c r="C115" s="1">
        <f t="shared" si="4"/>
        <v>2012</v>
      </c>
      <c r="D115">
        <f t="shared" si="5"/>
        <v>1</v>
      </c>
      <c r="E115" s="1" t="s">
        <v>46</v>
      </c>
      <c r="F115" s="1" t="s">
        <v>45</v>
      </c>
      <c r="G115" s="7">
        <v>37996</v>
      </c>
      <c r="H115" s="1">
        <v>10402</v>
      </c>
      <c r="I115" s="8">
        <v>2713.5</v>
      </c>
      <c r="J115">
        <f t="shared" si="6"/>
        <v>2004</v>
      </c>
      <c r="K115">
        <f t="shared" si="7"/>
        <v>1</v>
      </c>
    </row>
    <row r="116" spans="1:11" x14ac:dyDescent="0.3">
      <c r="A116" s="1" t="s">
        <v>22</v>
      </c>
      <c r="B116" s="2">
        <v>40939</v>
      </c>
      <c r="C116" s="1">
        <f t="shared" si="4"/>
        <v>2012</v>
      </c>
      <c r="D116">
        <f t="shared" si="5"/>
        <v>1</v>
      </c>
      <c r="E116" s="1" t="s">
        <v>46</v>
      </c>
      <c r="F116" s="1" t="s">
        <v>47</v>
      </c>
      <c r="G116" s="7">
        <v>37903</v>
      </c>
      <c r="H116" s="1">
        <v>10302</v>
      </c>
      <c r="I116" s="8">
        <v>2708.8</v>
      </c>
      <c r="J116">
        <f t="shared" si="6"/>
        <v>2003</v>
      </c>
      <c r="K116">
        <f t="shared" si="7"/>
        <v>10</v>
      </c>
    </row>
    <row r="117" spans="1:11" customFormat="1" x14ac:dyDescent="0.3">
      <c r="A117" s="26" t="s">
        <v>23</v>
      </c>
      <c r="B117" s="27">
        <v>40940</v>
      </c>
      <c r="C117" s="1">
        <f t="shared" si="4"/>
        <v>2012</v>
      </c>
      <c r="D117">
        <f t="shared" si="5"/>
        <v>2</v>
      </c>
      <c r="E117" s="26" t="s">
        <v>46</v>
      </c>
      <c r="F117" s="26" t="s">
        <v>42</v>
      </c>
      <c r="G117" s="28">
        <v>38207</v>
      </c>
      <c r="H117" s="26">
        <v>10618</v>
      </c>
      <c r="I117" s="29">
        <v>2697.5</v>
      </c>
      <c r="J117">
        <f t="shared" si="6"/>
        <v>2004</v>
      </c>
      <c r="K117">
        <f t="shared" si="7"/>
        <v>8</v>
      </c>
    </row>
    <row r="118" spans="1:11" x14ac:dyDescent="0.3">
      <c r="A118" s="1" t="s">
        <v>24</v>
      </c>
      <c r="B118" s="2">
        <v>40941</v>
      </c>
      <c r="C118" s="1">
        <f t="shared" si="4"/>
        <v>2012</v>
      </c>
      <c r="D118">
        <f t="shared" si="5"/>
        <v>2</v>
      </c>
      <c r="E118" s="1" t="s">
        <v>46</v>
      </c>
      <c r="F118" s="1" t="s">
        <v>44</v>
      </c>
      <c r="G118" s="7">
        <v>38375</v>
      </c>
      <c r="H118" s="1">
        <v>10831</v>
      </c>
      <c r="I118" s="8">
        <v>2684.4</v>
      </c>
      <c r="J118">
        <f t="shared" si="6"/>
        <v>2005</v>
      </c>
      <c r="K118">
        <f t="shared" si="7"/>
        <v>1</v>
      </c>
    </row>
    <row r="119" spans="1:11" x14ac:dyDescent="0.3">
      <c r="A119" s="1" t="s">
        <v>25</v>
      </c>
      <c r="B119" s="2">
        <v>40942</v>
      </c>
      <c r="C119" s="1">
        <f t="shared" si="4"/>
        <v>2012</v>
      </c>
      <c r="D119">
        <f t="shared" si="5"/>
        <v>2</v>
      </c>
      <c r="E119" s="1" t="s">
        <v>46</v>
      </c>
      <c r="F119" s="1" t="s">
        <v>45</v>
      </c>
      <c r="G119" s="7">
        <v>38049</v>
      </c>
      <c r="H119" s="1">
        <v>10455</v>
      </c>
      <c r="I119" s="8">
        <v>2684</v>
      </c>
      <c r="J119">
        <f t="shared" si="6"/>
        <v>2004</v>
      </c>
      <c r="K119">
        <f t="shared" si="7"/>
        <v>3</v>
      </c>
    </row>
    <row r="120" spans="1:11" customFormat="1" x14ac:dyDescent="0.3">
      <c r="A120" s="26" t="s">
        <v>26</v>
      </c>
      <c r="B120" s="27">
        <v>40943</v>
      </c>
      <c r="C120" s="1">
        <f t="shared" si="4"/>
        <v>2012</v>
      </c>
      <c r="D120">
        <f t="shared" si="5"/>
        <v>2</v>
      </c>
      <c r="E120" s="26" t="s">
        <v>38</v>
      </c>
      <c r="F120" s="26" t="s">
        <v>40</v>
      </c>
      <c r="G120" s="28">
        <v>37875</v>
      </c>
      <c r="H120" s="26">
        <v>10298</v>
      </c>
      <c r="I120" s="29">
        <v>2645</v>
      </c>
      <c r="J120">
        <f t="shared" si="6"/>
        <v>2003</v>
      </c>
      <c r="K120">
        <f t="shared" si="7"/>
        <v>9</v>
      </c>
    </row>
    <row r="121" spans="1:11" x14ac:dyDescent="0.3">
      <c r="A121" s="1" t="s">
        <v>27</v>
      </c>
      <c r="B121" s="2">
        <v>40944</v>
      </c>
      <c r="C121" s="1">
        <f t="shared" si="4"/>
        <v>2012</v>
      </c>
      <c r="D121">
        <f t="shared" si="5"/>
        <v>2</v>
      </c>
      <c r="E121" s="1" t="s">
        <v>46</v>
      </c>
      <c r="F121" s="1" t="s">
        <v>45</v>
      </c>
      <c r="G121" s="7">
        <v>38455</v>
      </c>
      <c r="H121" s="1">
        <v>11007</v>
      </c>
      <c r="I121" s="8">
        <v>2633.9</v>
      </c>
      <c r="J121">
        <f t="shared" si="6"/>
        <v>2005</v>
      </c>
      <c r="K121">
        <f t="shared" si="7"/>
        <v>4</v>
      </c>
    </row>
    <row r="122" spans="1:11" customFormat="1" x14ac:dyDescent="0.3">
      <c r="A122" s="26" t="s">
        <v>20</v>
      </c>
      <c r="B122" s="27">
        <v>40945</v>
      </c>
      <c r="C122" s="1">
        <f t="shared" si="4"/>
        <v>2012</v>
      </c>
      <c r="D122">
        <f t="shared" si="5"/>
        <v>2</v>
      </c>
      <c r="E122" s="26" t="s">
        <v>46</v>
      </c>
      <c r="F122" s="26" t="s">
        <v>41</v>
      </c>
      <c r="G122" s="28">
        <v>38347</v>
      </c>
      <c r="H122" s="26">
        <v>10787</v>
      </c>
      <c r="I122" s="29">
        <v>2622.76</v>
      </c>
      <c r="J122">
        <f t="shared" si="6"/>
        <v>2004</v>
      </c>
      <c r="K122">
        <f t="shared" si="7"/>
        <v>12</v>
      </c>
    </row>
    <row r="123" spans="1:11" customFormat="1" x14ac:dyDescent="0.3">
      <c r="A123" s="1" t="s">
        <v>21</v>
      </c>
      <c r="B123" s="2">
        <v>40946</v>
      </c>
      <c r="C123" s="1">
        <f t="shared" si="4"/>
        <v>2012</v>
      </c>
      <c r="D123">
        <f t="shared" si="5"/>
        <v>2</v>
      </c>
      <c r="E123" s="1" t="s">
        <v>38</v>
      </c>
      <c r="F123" s="1" t="s">
        <v>39</v>
      </c>
      <c r="G123" s="7">
        <v>38385</v>
      </c>
      <c r="H123" s="1">
        <v>10851</v>
      </c>
      <c r="I123" s="8">
        <v>2603</v>
      </c>
      <c r="J123">
        <f t="shared" si="6"/>
        <v>2005</v>
      </c>
      <c r="K123">
        <f t="shared" si="7"/>
        <v>2</v>
      </c>
    </row>
    <row r="124" spans="1:11" customFormat="1" x14ac:dyDescent="0.3">
      <c r="A124" s="1" t="s">
        <v>22</v>
      </c>
      <c r="B124" s="2">
        <v>40947</v>
      </c>
      <c r="C124" s="1">
        <f t="shared" si="4"/>
        <v>2012</v>
      </c>
      <c r="D124">
        <f t="shared" si="5"/>
        <v>2</v>
      </c>
      <c r="E124" s="1" t="s">
        <v>46</v>
      </c>
      <c r="F124" s="1" t="s">
        <v>42</v>
      </c>
      <c r="G124" s="7">
        <v>37989</v>
      </c>
      <c r="H124" s="1">
        <v>10393</v>
      </c>
      <c r="I124" s="8">
        <v>2556.9499999999998</v>
      </c>
      <c r="J124">
        <f t="shared" si="6"/>
        <v>2004</v>
      </c>
      <c r="K124">
        <f t="shared" si="7"/>
        <v>1</v>
      </c>
    </row>
    <row r="125" spans="1:11" x14ac:dyDescent="0.3">
      <c r="A125" s="1" t="s">
        <v>23</v>
      </c>
      <c r="B125" s="2">
        <v>40948</v>
      </c>
      <c r="C125" s="1">
        <f t="shared" si="4"/>
        <v>2012</v>
      </c>
      <c r="D125">
        <f t="shared" si="5"/>
        <v>2</v>
      </c>
      <c r="E125" s="1" t="s">
        <v>46</v>
      </c>
      <c r="F125" s="1" t="s">
        <v>47</v>
      </c>
      <c r="G125" s="7">
        <v>38098</v>
      </c>
      <c r="H125" s="1">
        <v>10511</v>
      </c>
      <c r="I125" s="8">
        <v>2550</v>
      </c>
      <c r="J125">
        <f t="shared" si="6"/>
        <v>2004</v>
      </c>
      <c r="K125">
        <f t="shared" si="7"/>
        <v>4</v>
      </c>
    </row>
    <row r="126" spans="1:11" customFormat="1" x14ac:dyDescent="0.3">
      <c r="A126" s="26" t="s">
        <v>24</v>
      </c>
      <c r="B126" s="27">
        <v>40949</v>
      </c>
      <c r="C126" s="1">
        <f t="shared" si="4"/>
        <v>2012</v>
      </c>
      <c r="D126">
        <f t="shared" si="5"/>
        <v>2</v>
      </c>
      <c r="E126" s="26" t="s">
        <v>38</v>
      </c>
      <c r="F126" s="26" t="s">
        <v>40</v>
      </c>
      <c r="G126" s="28">
        <v>38280</v>
      </c>
      <c r="H126" s="26">
        <v>10703</v>
      </c>
      <c r="I126" s="29">
        <v>2545</v>
      </c>
      <c r="J126">
        <f t="shared" si="6"/>
        <v>2004</v>
      </c>
      <c r="K126">
        <f t="shared" si="7"/>
        <v>10</v>
      </c>
    </row>
    <row r="127" spans="1:11" customFormat="1" x14ac:dyDescent="0.3">
      <c r="A127" s="1" t="s">
        <v>25</v>
      </c>
      <c r="B127" s="2">
        <v>40950</v>
      </c>
      <c r="C127" s="1">
        <f t="shared" si="4"/>
        <v>2012</v>
      </c>
      <c r="D127">
        <f t="shared" si="5"/>
        <v>2</v>
      </c>
      <c r="E127" s="1" t="s">
        <v>46</v>
      </c>
      <c r="F127" s="1" t="s">
        <v>42</v>
      </c>
      <c r="G127" s="7">
        <v>38155</v>
      </c>
      <c r="H127" s="1">
        <v>10567</v>
      </c>
      <c r="I127" s="8">
        <v>2519</v>
      </c>
      <c r="J127">
        <f t="shared" si="6"/>
        <v>2004</v>
      </c>
      <c r="K127">
        <f t="shared" si="7"/>
        <v>6</v>
      </c>
    </row>
    <row r="128" spans="1:11" customFormat="1" x14ac:dyDescent="0.3">
      <c r="A128" s="1" t="s">
        <v>26</v>
      </c>
      <c r="B128" s="2">
        <v>40951</v>
      </c>
      <c r="C128" s="1">
        <f t="shared" si="4"/>
        <v>2012</v>
      </c>
      <c r="D128">
        <f t="shared" si="5"/>
        <v>2</v>
      </c>
      <c r="E128" s="1" t="s">
        <v>46</v>
      </c>
      <c r="F128" s="1" t="s">
        <v>42</v>
      </c>
      <c r="G128" s="7">
        <v>38060</v>
      </c>
      <c r="H128" s="1">
        <v>10465</v>
      </c>
      <c r="I128" s="8">
        <v>2518</v>
      </c>
      <c r="J128">
        <f t="shared" si="6"/>
        <v>2004</v>
      </c>
      <c r="K128">
        <f t="shared" si="7"/>
        <v>3</v>
      </c>
    </row>
    <row r="129" spans="1:11" customFormat="1" x14ac:dyDescent="0.3">
      <c r="A129" s="1" t="s">
        <v>27</v>
      </c>
      <c r="B129" s="2">
        <v>40952</v>
      </c>
      <c r="C129" s="1">
        <f t="shared" si="4"/>
        <v>2012</v>
      </c>
      <c r="D129">
        <f t="shared" si="5"/>
        <v>2</v>
      </c>
      <c r="E129" s="1" t="s">
        <v>46</v>
      </c>
      <c r="F129" s="1" t="s">
        <v>41</v>
      </c>
      <c r="G129" s="7">
        <v>37995</v>
      </c>
      <c r="H129" s="1">
        <v>10398</v>
      </c>
      <c r="I129" s="8">
        <v>2505.6</v>
      </c>
      <c r="J129">
        <f t="shared" si="6"/>
        <v>2004</v>
      </c>
      <c r="K129">
        <f t="shared" si="7"/>
        <v>1</v>
      </c>
    </row>
    <row r="130" spans="1:11" customFormat="1" x14ac:dyDescent="0.3">
      <c r="A130" s="1" t="s">
        <v>20</v>
      </c>
      <c r="B130" s="2">
        <v>40953</v>
      </c>
      <c r="C130" s="1">
        <f t="shared" ref="C130:C193" si="8">YEAR(B130)</f>
        <v>2012</v>
      </c>
      <c r="D130">
        <f t="shared" ref="D130:D193" si="9">MONTH(B130)</f>
        <v>2</v>
      </c>
      <c r="E130" s="1" t="s">
        <v>38</v>
      </c>
      <c r="F130" s="1" t="s">
        <v>43</v>
      </c>
      <c r="G130" s="7">
        <v>37817</v>
      </c>
      <c r="H130" s="1">
        <v>10255</v>
      </c>
      <c r="I130" s="8">
        <v>2490.5</v>
      </c>
      <c r="J130">
        <f t="shared" ref="J130:J193" si="10">YEAR(G130)</f>
        <v>2003</v>
      </c>
      <c r="K130">
        <f t="shared" ref="K130:K193" si="11">MONTH(G130)</f>
        <v>7</v>
      </c>
    </row>
    <row r="131" spans="1:11" x14ac:dyDescent="0.3">
      <c r="A131" s="1" t="s">
        <v>21</v>
      </c>
      <c r="B131" s="2">
        <v>40954</v>
      </c>
      <c r="C131" s="1">
        <f t="shared" si="8"/>
        <v>2012</v>
      </c>
      <c r="D131">
        <f t="shared" si="9"/>
        <v>2</v>
      </c>
      <c r="E131" s="1" t="s">
        <v>46</v>
      </c>
      <c r="F131" s="1" t="s">
        <v>47</v>
      </c>
      <c r="G131" s="7">
        <v>37923</v>
      </c>
      <c r="H131" s="1">
        <v>10337</v>
      </c>
      <c r="I131" s="8">
        <v>2467</v>
      </c>
      <c r="J131">
        <f t="shared" si="10"/>
        <v>2003</v>
      </c>
      <c r="K131">
        <f t="shared" si="11"/>
        <v>10</v>
      </c>
    </row>
    <row r="132" spans="1:11" x14ac:dyDescent="0.3">
      <c r="A132" s="1" t="s">
        <v>22</v>
      </c>
      <c r="B132" s="2">
        <v>40955</v>
      </c>
      <c r="C132" s="1">
        <f t="shared" si="8"/>
        <v>2012</v>
      </c>
      <c r="D132">
        <f t="shared" si="9"/>
        <v>2</v>
      </c>
      <c r="E132" s="1" t="s">
        <v>46</v>
      </c>
      <c r="F132" s="1" t="s">
        <v>44</v>
      </c>
      <c r="G132" s="7">
        <v>38157</v>
      </c>
      <c r="H132" s="1">
        <v>10570</v>
      </c>
      <c r="I132" s="8">
        <v>2465.25</v>
      </c>
      <c r="J132">
        <f t="shared" si="10"/>
        <v>2004</v>
      </c>
      <c r="K132">
        <f t="shared" si="11"/>
        <v>6</v>
      </c>
    </row>
    <row r="133" spans="1:11" x14ac:dyDescent="0.3">
      <c r="A133" s="1" t="s">
        <v>23</v>
      </c>
      <c r="B133" s="2">
        <v>40956</v>
      </c>
      <c r="C133" s="1">
        <f t="shared" si="8"/>
        <v>2012</v>
      </c>
      <c r="D133">
        <f t="shared" si="9"/>
        <v>2</v>
      </c>
      <c r="E133" s="1" t="s">
        <v>38</v>
      </c>
      <c r="F133" s="1" t="s">
        <v>48</v>
      </c>
      <c r="G133" s="7">
        <v>38137</v>
      </c>
      <c r="H133" s="1">
        <v>10523</v>
      </c>
      <c r="I133" s="8">
        <v>2444.31</v>
      </c>
      <c r="J133">
        <f t="shared" si="10"/>
        <v>2004</v>
      </c>
      <c r="K133">
        <f t="shared" si="11"/>
        <v>5</v>
      </c>
    </row>
    <row r="134" spans="1:11" customFormat="1" x14ac:dyDescent="0.3">
      <c r="A134" s="26" t="s">
        <v>24</v>
      </c>
      <c r="B134" s="27">
        <v>40957</v>
      </c>
      <c r="C134" s="1">
        <f t="shared" si="8"/>
        <v>2012</v>
      </c>
      <c r="D134">
        <f t="shared" si="9"/>
        <v>2</v>
      </c>
      <c r="E134" s="26" t="s">
        <v>46</v>
      </c>
      <c r="F134" s="26" t="s">
        <v>42</v>
      </c>
      <c r="G134" s="28">
        <v>37933</v>
      </c>
      <c r="H134" s="26">
        <v>10340</v>
      </c>
      <c r="I134" s="29">
        <v>2436.1799999999998</v>
      </c>
      <c r="J134">
        <f t="shared" si="10"/>
        <v>2003</v>
      </c>
      <c r="K134">
        <f t="shared" si="11"/>
        <v>11</v>
      </c>
    </row>
    <row r="135" spans="1:11" customFormat="1" x14ac:dyDescent="0.3">
      <c r="A135" s="1" t="s">
        <v>25</v>
      </c>
      <c r="B135" s="2">
        <v>40958</v>
      </c>
      <c r="C135" s="1">
        <f t="shared" si="8"/>
        <v>2012</v>
      </c>
      <c r="D135">
        <f t="shared" si="9"/>
        <v>2</v>
      </c>
      <c r="E135" s="1" t="s">
        <v>38</v>
      </c>
      <c r="F135" s="1" t="s">
        <v>40</v>
      </c>
      <c r="G135" s="7">
        <v>38466</v>
      </c>
      <c r="H135" s="1">
        <v>11031</v>
      </c>
      <c r="I135" s="8">
        <v>2393.5</v>
      </c>
      <c r="J135">
        <f t="shared" si="10"/>
        <v>2005</v>
      </c>
      <c r="K135">
        <f t="shared" si="11"/>
        <v>4</v>
      </c>
    </row>
    <row r="136" spans="1:11" x14ac:dyDescent="0.3">
      <c r="A136" s="1" t="s">
        <v>26</v>
      </c>
      <c r="B136" s="2">
        <v>40959</v>
      </c>
      <c r="C136" s="1">
        <f t="shared" si="8"/>
        <v>2012</v>
      </c>
      <c r="D136">
        <f t="shared" si="9"/>
        <v>2</v>
      </c>
      <c r="E136" s="1" t="s">
        <v>46</v>
      </c>
      <c r="F136" s="1" t="s">
        <v>45</v>
      </c>
      <c r="G136" s="7">
        <v>37964</v>
      </c>
      <c r="H136" s="1">
        <v>10369</v>
      </c>
      <c r="I136" s="8">
        <v>2390.4</v>
      </c>
      <c r="J136">
        <f t="shared" si="10"/>
        <v>2003</v>
      </c>
      <c r="K136">
        <f t="shared" si="11"/>
        <v>12</v>
      </c>
    </row>
    <row r="137" spans="1:11" customFormat="1" x14ac:dyDescent="0.3">
      <c r="A137" s="26" t="s">
        <v>27</v>
      </c>
      <c r="B137" s="27">
        <v>40960</v>
      </c>
      <c r="C137" s="1">
        <f t="shared" si="8"/>
        <v>2012</v>
      </c>
      <c r="D137">
        <f t="shared" si="9"/>
        <v>2</v>
      </c>
      <c r="E137" s="26" t="s">
        <v>46</v>
      </c>
      <c r="F137" s="26" t="s">
        <v>42</v>
      </c>
      <c r="G137" s="28">
        <v>38186</v>
      </c>
      <c r="H137" s="26">
        <v>10598</v>
      </c>
      <c r="I137" s="29">
        <v>2388.5</v>
      </c>
      <c r="J137">
        <f t="shared" si="10"/>
        <v>2004</v>
      </c>
      <c r="K137">
        <f t="shared" si="11"/>
        <v>7</v>
      </c>
    </row>
    <row r="138" spans="1:11" customFormat="1" x14ac:dyDescent="0.3">
      <c r="A138" s="1" t="s">
        <v>20</v>
      </c>
      <c r="B138" s="2">
        <v>40961</v>
      </c>
      <c r="C138" s="1">
        <f t="shared" si="8"/>
        <v>2012</v>
      </c>
      <c r="D138">
        <f t="shared" si="9"/>
        <v>2</v>
      </c>
      <c r="E138" s="1" t="s">
        <v>46</v>
      </c>
      <c r="F138" s="1" t="s">
        <v>41</v>
      </c>
      <c r="G138" s="7">
        <v>38108</v>
      </c>
      <c r="H138" s="1">
        <v>10516</v>
      </c>
      <c r="I138" s="8">
        <v>2381.0500000000002</v>
      </c>
      <c r="J138">
        <f t="shared" si="10"/>
        <v>2004</v>
      </c>
      <c r="K138">
        <f t="shared" si="11"/>
        <v>5</v>
      </c>
    </row>
    <row r="139" spans="1:11" x14ac:dyDescent="0.3">
      <c r="A139" s="1" t="s">
        <v>21</v>
      </c>
      <c r="B139" s="2">
        <v>40962</v>
      </c>
      <c r="C139" s="1">
        <f t="shared" si="8"/>
        <v>2012</v>
      </c>
      <c r="D139">
        <f t="shared" si="9"/>
        <v>2</v>
      </c>
      <c r="E139" s="1" t="s">
        <v>46</v>
      </c>
      <c r="F139" s="1" t="s">
        <v>44</v>
      </c>
      <c r="G139" s="7">
        <v>38430</v>
      </c>
      <c r="H139" s="1">
        <v>10948</v>
      </c>
      <c r="I139" s="8">
        <v>2362.25</v>
      </c>
      <c r="J139">
        <f t="shared" si="10"/>
        <v>2005</v>
      </c>
      <c r="K139">
        <f t="shared" si="11"/>
        <v>3</v>
      </c>
    </row>
    <row r="140" spans="1:11" x14ac:dyDescent="0.3">
      <c r="A140" s="1" t="s">
        <v>22</v>
      </c>
      <c r="B140" s="2">
        <v>40963</v>
      </c>
      <c r="C140" s="1">
        <f t="shared" si="8"/>
        <v>2012</v>
      </c>
      <c r="D140">
        <f t="shared" si="9"/>
        <v>2</v>
      </c>
      <c r="E140" s="1" t="s">
        <v>46</v>
      </c>
      <c r="F140" s="1" t="s">
        <v>44</v>
      </c>
      <c r="G140" s="7">
        <v>38366</v>
      </c>
      <c r="H140" s="1">
        <v>10796</v>
      </c>
      <c r="I140" s="8">
        <v>2341.36</v>
      </c>
      <c r="J140">
        <f t="shared" si="10"/>
        <v>2005</v>
      </c>
      <c r="K140">
        <f t="shared" si="11"/>
        <v>1</v>
      </c>
    </row>
    <row r="141" spans="1:11" x14ac:dyDescent="0.3">
      <c r="A141" s="1" t="s">
        <v>23</v>
      </c>
      <c r="B141" s="2">
        <v>40964</v>
      </c>
      <c r="C141" s="1">
        <f t="shared" si="8"/>
        <v>2012</v>
      </c>
      <c r="D141">
        <f t="shared" si="9"/>
        <v>2</v>
      </c>
      <c r="E141" s="1" t="s">
        <v>46</v>
      </c>
      <c r="F141" s="1" t="s">
        <v>47</v>
      </c>
      <c r="G141" s="7">
        <v>38113</v>
      </c>
      <c r="H141" s="1">
        <v>10522</v>
      </c>
      <c r="I141" s="8">
        <v>2318.2399999999998</v>
      </c>
      <c r="J141">
        <f t="shared" si="10"/>
        <v>2004</v>
      </c>
      <c r="K141">
        <f t="shared" si="11"/>
        <v>5</v>
      </c>
    </row>
    <row r="142" spans="1:11" customFormat="1" x14ac:dyDescent="0.3">
      <c r="A142" s="26" t="s">
        <v>24</v>
      </c>
      <c r="B142" s="27">
        <v>40965</v>
      </c>
      <c r="C142" s="1">
        <f t="shared" si="8"/>
        <v>2012</v>
      </c>
      <c r="D142">
        <f t="shared" si="9"/>
        <v>2</v>
      </c>
      <c r="E142" s="26" t="s">
        <v>38</v>
      </c>
      <c r="F142" s="26" t="s">
        <v>40</v>
      </c>
      <c r="G142" s="28">
        <v>38108</v>
      </c>
      <c r="H142" s="26">
        <v>10519</v>
      </c>
      <c r="I142" s="29">
        <v>2314.1999999999998</v>
      </c>
      <c r="J142">
        <f t="shared" si="10"/>
        <v>2004</v>
      </c>
      <c r="K142">
        <f t="shared" si="11"/>
        <v>5</v>
      </c>
    </row>
    <row r="143" spans="1:11" customFormat="1" x14ac:dyDescent="0.3">
      <c r="A143" s="1" t="s">
        <v>25</v>
      </c>
      <c r="B143" s="2">
        <v>40966</v>
      </c>
      <c r="C143" s="1">
        <f t="shared" si="8"/>
        <v>2012</v>
      </c>
      <c r="D143">
        <f t="shared" si="9"/>
        <v>2</v>
      </c>
      <c r="E143" s="1" t="s">
        <v>46</v>
      </c>
      <c r="F143" s="1" t="s">
        <v>42</v>
      </c>
      <c r="G143" s="7">
        <v>38312</v>
      </c>
      <c r="H143" s="1">
        <v>10746</v>
      </c>
      <c r="I143" s="8">
        <v>2311.6999999999998</v>
      </c>
      <c r="J143">
        <f t="shared" si="10"/>
        <v>2004</v>
      </c>
      <c r="K143">
        <f t="shared" si="11"/>
        <v>11</v>
      </c>
    </row>
    <row r="144" spans="1:11" x14ac:dyDescent="0.3">
      <c r="A144" s="1" t="s">
        <v>26</v>
      </c>
      <c r="B144" s="2">
        <v>40967</v>
      </c>
      <c r="C144" s="1">
        <f t="shared" si="8"/>
        <v>2012</v>
      </c>
      <c r="D144">
        <f t="shared" si="9"/>
        <v>2</v>
      </c>
      <c r="E144" s="1" t="s">
        <v>46</v>
      </c>
      <c r="F144" s="1" t="s">
        <v>47</v>
      </c>
      <c r="G144" s="7">
        <v>38330</v>
      </c>
      <c r="H144" s="1">
        <v>10766</v>
      </c>
      <c r="I144" s="8">
        <v>2310</v>
      </c>
      <c r="J144">
        <f t="shared" si="10"/>
        <v>2004</v>
      </c>
      <c r="K144">
        <f t="shared" si="11"/>
        <v>12</v>
      </c>
    </row>
    <row r="145" spans="1:11" x14ac:dyDescent="0.3">
      <c r="A145" s="1" t="s">
        <v>27</v>
      </c>
      <c r="B145" s="2">
        <v>40968</v>
      </c>
      <c r="C145" s="1">
        <f t="shared" si="8"/>
        <v>2012</v>
      </c>
      <c r="D145">
        <f t="shared" si="9"/>
        <v>2</v>
      </c>
      <c r="E145" s="1" t="s">
        <v>46</v>
      </c>
      <c r="F145" s="1" t="s">
        <v>47</v>
      </c>
      <c r="G145" s="7">
        <v>38248</v>
      </c>
      <c r="H145" s="1">
        <v>10670</v>
      </c>
      <c r="I145" s="8">
        <v>2301.75</v>
      </c>
      <c r="J145">
        <f t="shared" si="10"/>
        <v>2004</v>
      </c>
      <c r="K145">
        <f t="shared" si="11"/>
        <v>9</v>
      </c>
    </row>
    <row r="146" spans="1:11" x14ac:dyDescent="0.3">
      <c r="A146" s="1" t="s">
        <v>20</v>
      </c>
      <c r="B146" s="2">
        <v>40969</v>
      </c>
      <c r="C146" s="1">
        <f t="shared" si="8"/>
        <v>2012</v>
      </c>
      <c r="D146">
        <f t="shared" si="9"/>
        <v>3</v>
      </c>
      <c r="E146" s="1" t="s">
        <v>46</v>
      </c>
      <c r="F146" s="1" t="s">
        <v>47</v>
      </c>
      <c r="G146" s="7">
        <v>37930</v>
      </c>
      <c r="H146" s="1">
        <v>10344</v>
      </c>
      <c r="I146" s="8">
        <v>2296</v>
      </c>
      <c r="J146">
        <f t="shared" si="10"/>
        <v>2003</v>
      </c>
      <c r="K146">
        <f t="shared" si="11"/>
        <v>11</v>
      </c>
    </row>
    <row r="147" spans="1:11" customFormat="1" x14ac:dyDescent="0.3">
      <c r="A147" s="26" t="s">
        <v>21</v>
      </c>
      <c r="B147" s="27">
        <v>40970</v>
      </c>
      <c r="C147" s="1">
        <f t="shared" si="8"/>
        <v>2012</v>
      </c>
      <c r="D147">
        <f t="shared" si="9"/>
        <v>3</v>
      </c>
      <c r="E147" s="26" t="s">
        <v>46</v>
      </c>
      <c r="F147" s="26" t="s">
        <v>42</v>
      </c>
      <c r="G147" s="28">
        <v>38449</v>
      </c>
      <c r="H147" s="26">
        <v>10991</v>
      </c>
      <c r="I147" s="29">
        <v>2296</v>
      </c>
      <c r="J147">
        <f t="shared" si="10"/>
        <v>2005</v>
      </c>
      <c r="K147">
        <f t="shared" si="11"/>
        <v>4</v>
      </c>
    </row>
    <row r="148" spans="1:11" customFormat="1" x14ac:dyDescent="0.3">
      <c r="A148" s="1" t="s">
        <v>22</v>
      </c>
      <c r="B148" s="2">
        <v>40971</v>
      </c>
      <c r="C148" s="1">
        <f t="shared" si="8"/>
        <v>2012</v>
      </c>
      <c r="D148">
        <f t="shared" si="9"/>
        <v>3</v>
      </c>
      <c r="E148" s="1" t="s">
        <v>38</v>
      </c>
      <c r="F148" s="1" t="s">
        <v>40</v>
      </c>
      <c r="G148" s="7">
        <v>38329</v>
      </c>
      <c r="H148" s="1">
        <v>10764</v>
      </c>
      <c r="I148" s="8">
        <v>2286</v>
      </c>
      <c r="J148">
        <f t="shared" si="10"/>
        <v>2004</v>
      </c>
      <c r="K148">
        <f t="shared" si="11"/>
        <v>12</v>
      </c>
    </row>
    <row r="149" spans="1:11" x14ac:dyDescent="0.3">
      <c r="A149" s="1" t="s">
        <v>23</v>
      </c>
      <c r="B149" s="2">
        <v>40972</v>
      </c>
      <c r="C149" s="1">
        <f t="shared" si="8"/>
        <v>2012</v>
      </c>
      <c r="D149">
        <f t="shared" si="9"/>
        <v>3</v>
      </c>
      <c r="E149" s="1" t="s">
        <v>38</v>
      </c>
      <c r="F149" s="1" t="s">
        <v>48</v>
      </c>
      <c r="G149" s="7">
        <v>38190</v>
      </c>
      <c r="H149" s="1">
        <v>10601</v>
      </c>
      <c r="I149" s="8">
        <v>2285</v>
      </c>
      <c r="J149">
        <f t="shared" si="10"/>
        <v>2004</v>
      </c>
      <c r="K149">
        <f t="shared" si="11"/>
        <v>7</v>
      </c>
    </row>
    <row r="150" spans="1:11" customFormat="1" x14ac:dyDescent="0.3">
      <c r="A150" s="26" t="s">
        <v>24</v>
      </c>
      <c r="B150" s="27">
        <v>40973</v>
      </c>
      <c r="C150" s="1">
        <f t="shared" si="8"/>
        <v>2012</v>
      </c>
      <c r="D150">
        <f t="shared" si="9"/>
        <v>3</v>
      </c>
      <c r="E150" s="26" t="s">
        <v>38</v>
      </c>
      <c r="F150" s="26" t="s">
        <v>40</v>
      </c>
      <c r="G150" s="28">
        <v>38359</v>
      </c>
      <c r="H150" s="26">
        <v>10804</v>
      </c>
      <c r="I150" s="29">
        <v>2278.4</v>
      </c>
      <c r="J150">
        <f t="shared" si="10"/>
        <v>2005</v>
      </c>
      <c r="K150">
        <f t="shared" si="11"/>
        <v>1</v>
      </c>
    </row>
    <row r="151" spans="1:11" x14ac:dyDescent="0.3">
      <c r="A151" s="1" t="s">
        <v>25</v>
      </c>
      <c r="B151" s="2">
        <v>40974</v>
      </c>
      <c r="C151" s="1">
        <f t="shared" si="8"/>
        <v>2012</v>
      </c>
      <c r="D151">
        <f t="shared" si="9"/>
        <v>3</v>
      </c>
      <c r="E151" s="1" t="s">
        <v>46</v>
      </c>
      <c r="F151" s="1" t="s">
        <v>47</v>
      </c>
      <c r="G151" s="7">
        <v>38429</v>
      </c>
      <c r="H151" s="1">
        <v>10930</v>
      </c>
      <c r="I151" s="8">
        <v>2255.5</v>
      </c>
      <c r="J151">
        <f t="shared" si="10"/>
        <v>2005</v>
      </c>
      <c r="K151">
        <f t="shared" si="11"/>
        <v>3</v>
      </c>
    </row>
    <row r="152" spans="1:11" customFormat="1" x14ac:dyDescent="0.3">
      <c r="A152" s="26" t="s">
        <v>26</v>
      </c>
      <c r="B152" s="27">
        <v>40975</v>
      </c>
      <c r="C152" s="1">
        <f t="shared" si="8"/>
        <v>2012</v>
      </c>
      <c r="D152">
        <f t="shared" si="9"/>
        <v>3</v>
      </c>
      <c r="E152" s="26" t="s">
        <v>46</v>
      </c>
      <c r="F152" s="26" t="s">
        <v>41</v>
      </c>
      <c r="G152" s="28">
        <v>38172</v>
      </c>
      <c r="H152" s="26">
        <v>10583</v>
      </c>
      <c r="I152" s="29">
        <v>2237.5</v>
      </c>
      <c r="J152">
        <f t="shared" si="10"/>
        <v>2004</v>
      </c>
      <c r="K152">
        <f t="shared" si="11"/>
        <v>7</v>
      </c>
    </row>
    <row r="153" spans="1:11" x14ac:dyDescent="0.3">
      <c r="A153" s="1" t="s">
        <v>27</v>
      </c>
      <c r="B153" s="2">
        <v>40976</v>
      </c>
      <c r="C153" s="1">
        <f t="shared" si="8"/>
        <v>2012</v>
      </c>
      <c r="D153">
        <f t="shared" si="9"/>
        <v>3</v>
      </c>
      <c r="E153" s="1" t="s">
        <v>46</v>
      </c>
      <c r="F153" s="1" t="s">
        <v>45</v>
      </c>
      <c r="G153" s="7">
        <v>38452</v>
      </c>
      <c r="H153" s="1">
        <v>10977</v>
      </c>
      <c r="I153" s="8">
        <v>2233</v>
      </c>
      <c r="J153">
        <f t="shared" si="10"/>
        <v>2005</v>
      </c>
      <c r="K153">
        <f t="shared" si="11"/>
        <v>4</v>
      </c>
    </row>
    <row r="154" spans="1:11" x14ac:dyDescent="0.3">
      <c r="A154" s="1" t="s">
        <v>20</v>
      </c>
      <c r="B154" s="2">
        <v>40977</v>
      </c>
      <c r="C154" s="1">
        <f t="shared" si="8"/>
        <v>2012</v>
      </c>
      <c r="D154">
        <f t="shared" si="9"/>
        <v>3</v>
      </c>
      <c r="E154" s="1" t="s">
        <v>46</v>
      </c>
      <c r="F154" s="1" t="s">
        <v>44</v>
      </c>
      <c r="G154" s="7">
        <v>38387</v>
      </c>
      <c r="H154" s="1">
        <v>10855</v>
      </c>
      <c r="I154" s="8">
        <v>2227.89</v>
      </c>
      <c r="J154">
        <f t="shared" si="10"/>
        <v>2005</v>
      </c>
      <c r="K154">
        <f t="shared" si="11"/>
        <v>2</v>
      </c>
    </row>
    <row r="155" spans="1:11" x14ac:dyDescent="0.3">
      <c r="A155" s="1" t="s">
        <v>21</v>
      </c>
      <c r="B155" s="2">
        <v>40978</v>
      </c>
      <c r="C155" s="1">
        <f t="shared" si="8"/>
        <v>2012</v>
      </c>
      <c r="D155">
        <f t="shared" si="9"/>
        <v>3</v>
      </c>
      <c r="E155" s="1" t="s">
        <v>46</v>
      </c>
      <c r="F155" s="1" t="s">
        <v>44</v>
      </c>
      <c r="G155" s="7">
        <v>37975</v>
      </c>
      <c r="H155" s="1">
        <v>10384</v>
      </c>
      <c r="I155" s="8">
        <v>2222.4</v>
      </c>
      <c r="J155">
        <f t="shared" si="10"/>
        <v>2003</v>
      </c>
      <c r="K155">
        <f t="shared" si="11"/>
        <v>12</v>
      </c>
    </row>
    <row r="156" spans="1:11" x14ac:dyDescent="0.3">
      <c r="A156" s="1" t="s">
        <v>22</v>
      </c>
      <c r="B156" s="2">
        <v>40979</v>
      </c>
      <c r="C156" s="1">
        <f t="shared" si="8"/>
        <v>2012</v>
      </c>
      <c r="D156">
        <f t="shared" si="9"/>
        <v>3</v>
      </c>
      <c r="E156" s="1" t="s">
        <v>46</v>
      </c>
      <c r="F156" s="1" t="s">
        <v>45</v>
      </c>
      <c r="G156" s="7">
        <v>38129</v>
      </c>
      <c r="H156" s="1">
        <v>10533</v>
      </c>
      <c r="I156" s="8">
        <v>2222.1999999999998</v>
      </c>
      <c r="J156">
        <f t="shared" si="10"/>
        <v>2004</v>
      </c>
      <c r="K156">
        <f t="shared" si="11"/>
        <v>5</v>
      </c>
    </row>
    <row r="157" spans="1:11" x14ac:dyDescent="0.3">
      <c r="A157" s="1" t="s">
        <v>23</v>
      </c>
      <c r="B157" s="2">
        <v>40980</v>
      </c>
      <c r="C157" s="1">
        <f t="shared" si="8"/>
        <v>2012</v>
      </c>
      <c r="D157">
        <f t="shared" si="9"/>
        <v>3</v>
      </c>
      <c r="E157" s="1" t="s">
        <v>46</v>
      </c>
      <c r="F157" s="1" t="s">
        <v>45</v>
      </c>
      <c r="G157" s="7">
        <v>38463</v>
      </c>
      <c r="H157" s="1">
        <v>10986</v>
      </c>
      <c r="I157" s="8">
        <v>2220</v>
      </c>
      <c r="J157">
        <f t="shared" si="10"/>
        <v>2005</v>
      </c>
      <c r="K157">
        <f t="shared" si="11"/>
        <v>4</v>
      </c>
    </row>
    <row r="158" spans="1:11" customFormat="1" x14ac:dyDescent="0.3">
      <c r="A158" s="26" t="s">
        <v>24</v>
      </c>
      <c r="B158" s="27">
        <v>40981</v>
      </c>
      <c r="C158" s="1">
        <f t="shared" si="8"/>
        <v>2012</v>
      </c>
      <c r="D158">
        <f t="shared" si="9"/>
        <v>3</v>
      </c>
      <c r="E158" s="26" t="s">
        <v>38</v>
      </c>
      <c r="F158" s="26" t="s">
        <v>39</v>
      </c>
      <c r="G158" s="28">
        <v>38287</v>
      </c>
      <c r="H158" s="26">
        <v>10714</v>
      </c>
      <c r="I158" s="29">
        <v>2205.75</v>
      </c>
      <c r="J158">
        <f t="shared" si="10"/>
        <v>2004</v>
      </c>
      <c r="K158">
        <f t="shared" si="11"/>
        <v>10</v>
      </c>
    </row>
    <row r="159" spans="1:11" x14ac:dyDescent="0.3">
      <c r="A159" s="1" t="s">
        <v>25</v>
      </c>
      <c r="B159" s="2">
        <v>40982</v>
      </c>
      <c r="C159" s="1">
        <f t="shared" si="8"/>
        <v>2012</v>
      </c>
      <c r="D159">
        <f t="shared" si="9"/>
        <v>3</v>
      </c>
      <c r="E159" s="1" t="s">
        <v>46</v>
      </c>
      <c r="F159" s="1" t="s">
        <v>44</v>
      </c>
      <c r="G159" s="7">
        <v>38319</v>
      </c>
      <c r="H159" s="1">
        <v>10748</v>
      </c>
      <c r="I159" s="8">
        <v>2196</v>
      </c>
      <c r="J159">
        <f t="shared" si="10"/>
        <v>2004</v>
      </c>
      <c r="K159">
        <f t="shared" si="11"/>
        <v>11</v>
      </c>
    </row>
    <row r="160" spans="1:11" x14ac:dyDescent="0.3">
      <c r="A160" s="1" t="s">
        <v>26</v>
      </c>
      <c r="B160" s="2">
        <v>40983</v>
      </c>
      <c r="C160" s="1">
        <f t="shared" si="8"/>
        <v>2012</v>
      </c>
      <c r="D160">
        <f t="shared" si="9"/>
        <v>3</v>
      </c>
      <c r="E160" s="1" t="s">
        <v>46</v>
      </c>
      <c r="F160" s="1" t="s">
        <v>45</v>
      </c>
      <c r="G160" s="7">
        <v>37867</v>
      </c>
      <c r="H160" s="1">
        <v>10290</v>
      </c>
      <c r="I160" s="8">
        <v>2169</v>
      </c>
      <c r="J160">
        <f t="shared" si="10"/>
        <v>2003</v>
      </c>
      <c r="K160">
        <f t="shared" si="11"/>
        <v>9</v>
      </c>
    </row>
    <row r="161" spans="1:11" customFormat="1" x14ac:dyDescent="0.3">
      <c r="A161" s="26" t="s">
        <v>27</v>
      </c>
      <c r="B161" s="27">
        <v>40984</v>
      </c>
      <c r="C161" s="1">
        <f t="shared" si="8"/>
        <v>2012</v>
      </c>
      <c r="D161">
        <f t="shared" si="9"/>
        <v>3</v>
      </c>
      <c r="E161" s="26" t="s">
        <v>46</v>
      </c>
      <c r="F161" s="26" t="s">
        <v>41</v>
      </c>
      <c r="G161" s="28">
        <v>38464</v>
      </c>
      <c r="H161" s="26">
        <v>11028</v>
      </c>
      <c r="I161" s="29">
        <v>2160</v>
      </c>
      <c r="J161">
        <f t="shared" si="10"/>
        <v>2005</v>
      </c>
      <c r="K161">
        <f t="shared" si="11"/>
        <v>4</v>
      </c>
    </row>
    <row r="162" spans="1:11" x14ac:dyDescent="0.3">
      <c r="A162" s="1" t="s">
        <v>20</v>
      </c>
      <c r="B162" s="2">
        <v>40985</v>
      </c>
      <c r="C162" s="1">
        <f t="shared" si="8"/>
        <v>2012</v>
      </c>
      <c r="D162">
        <f t="shared" si="9"/>
        <v>3</v>
      </c>
      <c r="E162" s="1" t="s">
        <v>46</v>
      </c>
      <c r="F162" s="1" t="s">
        <v>45</v>
      </c>
      <c r="G162" s="7">
        <v>38372</v>
      </c>
      <c r="H162" s="1">
        <v>10795</v>
      </c>
      <c r="I162" s="8">
        <v>2158</v>
      </c>
      <c r="J162">
        <f t="shared" si="10"/>
        <v>2005</v>
      </c>
      <c r="K162">
        <f t="shared" si="11"/>
        <v>1</v>
      </c>
    </row>
    <row r="163" spans="1:11" customFormat="1" x14ac:dyDescent="0.3">
      <c r="A163" s="26" t="s">
        <v>21</v>
      </c>
      <c r="B163" s="27">
        <v>40986</v>
      </c>
      <c r="C163" s="1">
        <f t="shared" si="8"/>
        <v>2012</v>
      </c>
      <c r="D163">
        <f t="shared" si="9"/>
        <v>3</v>
      </c>
      <c r="E163" s="26" t="s">
        <v>38</v>
      </c>
      <c r="F163" s="26" t="s">
        <v>39</v>
      </c>
      <c r="G163" s="28">
        <v>38168</v>
      </c>
      <c r="H163" s="26">
        <v>10575</v>
      </c>
      <c r="I163" s="29">
        <v>2147.4</v>
      </c>
      <c r="J163">
        <f t="shared" si="10"/>
        <v>2004</v>
      </c>
      <c r="K163">
        <f t="shared" si="11"/>
        <v>6</v>
      </c>
    </row>
    <row r="164" spans="1:11" customFormat="1" x14ac:dyDescent="0.3">
      <c r="A164" s="1" t="s">
        <v>22</v>
      </c>
      <c r="B164" s="2">
        <v>40987</v>
      </c>
      <c r="C164" s="1">
        <f t="shared" si="8"/>
        <v>2012</v>
      </c>
      <c r="D164">
        <f t="shared" si="9"/>
        <v>3</v>
      </c>
      <c r="E164" s="1" t="s">
        <v>46</v>
      </c>
      <c r="F164" s="1" t="s">
        <v>42</v>
      </c>
      <c r="G164" s="7">
        <v>38148</v>
      </c>
      <c r="H164" s="1">
        <v>10558</v>
      </c>
      <c r="I164" s="8">
        <v>2142.9</v>
      </c>
      <c r="J164">
        <f t="shared" si="10"/>
        <v>2004</v>
      </c>
      <c r="K164">
        <f t="shared" si="11"/>
        <v>6</v>
      </c>
    </row>
    <row r="165" spans="1:11" x14ac:dyDescent="0.3">
      <c r="A165" s="1" t="s">
        <v>23</v>
      </c>
      <c r="B165" s="2">
        <v>40988</v>
      </c>
      <c r="C165" s="1">
        <f t="shared" si="8"/>
        <v>2012</v>
      </c>
      <c r="D165">
        <f t="shared" si="9"/>
        <v>3</v>
      </c>
      <c r="E165" s="1" t="s">
        <v>46</v>
      </c>
      <c r="F165" s="1" t="s">
        <v>44</v>
      </c>
      <c r="G165" s="7">
        <v>38002</v>
      </c>
      <c r="H165" s="1">
        <v>10413</v>
      </c>
      <c r="I165" s="8">
        <v>2123.1999999999998</v>
      </c>
      <c r="J165">
        <f t="shared" si="10"/>
        <v>2004</v>
      </c>
      <c r="K165">
        <f t="shared" si="11"/>
        <v>1</v>
      </c>
    </row>
    <row r="166" spans="1:11" customFormat="1" x14ac:dyDescent="0.3">
      <c r="A166" s="26" t="s">
        <v>24</v>
      </c>
      <c r="B166" s="27">
        <v>40989</v>
      </c>
      <c r="C166" s="1">
        <f t="shared" si="8"/>
        <v>2012</v>
      </c>
      <c r="D166">
        <f t="shared" si="9"/>
        <v>3</v>
      </c>
      <c r="E166" s="26" t="s">
        <v>38</v>
      </c>
      <c r="F166" s="26" t="s">
        <v>40</v>
      </c>
      <c r="G166" s="28">
        <v>37989</v>
      </c>
      <c r="H166" s="26">
        <v>10395</v>
      </c>
      <c r="I166" s="29">
        <v>2122.92</v>
      </c>
      <c r="J166">
        <f t="shared" si="10"/>
        <v>2004</v>
      </c>
      <c r="K166">
        <f t="shared" si="11"/>
        <v>1</v>
      </c>
    </row>
    <row r="167" spans="1:11" x14ac:dyDescent="0.3">
      <c r="A167" s="1" t="s">
        <v>25</v>
      </c>
      <c r="B167" s="2">
        <v>40990</v>
      </c>
      <c r="C167" s="1">
        <f t="shared" si="8"/>
        <v>2012</v>
      </c>
      <c r="D167">
        <f t="shared" si="9"/>
        <v>3</v>
      </c>
      <c r="E167" s="1" t="s">
        <v>46</v>
      </c>
      <c r="F167" s="1" t="s">
        <v>47</v>
      </c>
      <c r="G167" s="7">
        <v>38016</v>
      </c>
      <c r="H167" s="1">
        <v>10419</v>
      </c>
      <c r="I167" s="8">
        <v>2097.6</v>
      </c>
      <c r="J167">
        <f t="shared" si="10"/>
        <v>2004</v>
      </c>
      <c r="K167">
        <f t="shared" si="11"/>
        <v>1</v>
      </c>
    </row>
    <row r="168" spans="1:11" customFormat="1" x14ac:dyDescent="0.3">
      <c r="A168" s="26" t="s">
        <v>26</v>
      </c>
      <c r="B168" s="27">
        <v>40991</v>
      </c>
      <c r="C168" s="1">
        <f t="shared" si="8"/>
        <v>2012</v>
      </c>
      <c r="D168">
        <f t="shared" si="9"/>
        <v>3</v>
      </c>
      <c r="E168" s="26" t="s">
        <v>46</v>
      </c>
      <c r="F168" s="26" t="s">
        <v>42</v>
      </c>
      <c r="G168" s="28">
        <v>37898</v>
      </c>
      <c r="H168" s="26">
        <v>10314</v>
      </c>
      <c r="I168" s="29">
        <v>2094.3000000000002</v>
      </c>
      <c r="J168">
        <f t="shared" si="10"/>
        <v>2003</v>
      </c>
      <c r="K168">
        <f t="shared" si="11"/>
        <v>10</v>
      </c>
    </row>
    <row r="169" spans="1:11" customFormat="1" x14ac:dyDescent="0.3">
      <c r="A169" s="1" t="s">
        <v>27</v>
      </c>
      <c r="B169" s="2">
        <v>40992</v>
      </c>
      <c r="C169" s="1">
        <f t="shared" si="8"/>
        <v>2012</v>
      </c>
      <c r="D169">
        <f t="shared" si="9"/>
        <v>3</v>
      </c>
      <c r="E169" s="1" t="s">
        <v>38</v>
      </c>
      <c r="F169" s="1" t="s">
        <v>40</v>
      </c>
      <c r="G169" s="7">
        <v>37981</v>
      </c>
      <c r="H169" s="1">
        <v>10390</v>
      </c>
      <c r="I169" s="8">
        <v>2090.88</v>
      </c>
      <c r="J169">
        <f t="shared" si="10"/>
        <v>2003</v>
      </c>
      <c r="K169">
        <f t="shared" si="11"/>
        <v>12</v>
      </c>
    </row>
    <row r="170" spans="1:11" x14ac:dyDescent="0.3">
      <c r="A170" s="1" t="s">
        <v>20</v>
      </c>
      <c r="B170" s="2">
        <v>40993</v>
      </c>
      <c r="C170" s="1">
        <f t="shared" si="8"/>
        <v>2012</v>
      </c>
      <c r="D170">
        <f t="shared" si="9"/>
        <v>3</v>
      </c>
      <c r="E170" s="1" t="s">
        <v>46</v>
      </c>
      <c r="F170" s="1" t="s">
        <v>47</v>
      </c>
      <c r="G170" s="7">
        <v>38402</v>
      </c>
      <c r="H170" s="1">
        <v>10892</v>
      </c>
      <c r="I170" s="8">
        <v>2090</v>
      </c>
      <c r="J170">
        <f t="shared" si="10"/>
        <v>2005</v>
      </c>
      <c r="K170">
        <f t="shared" si="11"/>
        <v>2</v>
      </c>
    </row>
    <row r="171" spans="1:11" x14ac:dyDescent="0.3">
      <c r="A171" s="1" t="s">
        <v>21</v>
      </c>
      <c r="B171" s="2">
        <v>40994</v>
      </c>
      <c r="C171" s="1">
        <f t="shared" si="8"/>
        <v>2012</v>
      </c>
      <c r="D171">
        <f t="shared" si="9"/>
        <v>3</v>
      </c>
      <c r="E171" s="1" t="s">
        <v>38</v>
      </c>
      <c r="F171" s="1" t="s">
        <v>48</v>
      </c>
      <c r="G171" s="7">
        <v>38158</v>
      </c>
      <c r="H171" s="1">
        <v>10573</v>
      </c>
      <c r="I171" s="8">
        <v>2082</v>
      </c>
      <c r="J171">
        <f t="shared" si="10"/>
        <v>2004</v>
      </c>
      <c r="K171">
        <f t="shared" si="11"/>
        <v>6</v>
      </c>
    </row>
    <row r="172" spans="1:11" x14ac:dyDescent="0.3">
      <c r="A172" s="1" t="s">
        <v>22</v>
      </c>
      <c r="B172" s="2">
        <v>40995</v>
      </c>
      <c r="C172" s="1">
        <f t="shared" si="8"/>
        <v>2012</v>
      </c>
      <c r="D172">
        <f t="shared" si="9"/>
        <v>3</v>
      </c>
      <c r="E172" s="1" t="s">
        <v>46</v>
      </c>
      <c r="F172" s="1" t="s">
        <v>44</v>
      </c>
      <c r="G172" s="7">
        <v>38270</v>
      </c>
      <c r="H172" s="1">
        <v>10693</v>
      </c>
      <c r="I172" s="8">
        <v>2071.1999999999998</v>
      </c>
      <c r="J172">
        <f t="shared" si="10"/>
        <v>2004</v>
      </c>
      <c r="K172">
        <f t="shared" si="11"/>
        <v>10</v>
      </c>
    </row>
    <row r="173" spans="1:11" customFormat="1" x14ac:dyDescent="0.3">
      <c r="A173" s="26" t="s">
        <v>23</v>
      </c>
      <c r="B173" s="27">
        <v>40996</v>
      </c>
      <c r="C173" s="1">
        <f t="shared" si="8"/>
        <v>2012</v>
      </c>
      <c r="D173">
        <f t="shared" si="9"/>
        <v>3</v>
      </c>
      <c r="E173" s="26" t="s">
        <v>38</v>
      </c>
      <c r="F173" s="26" t="s">
        <v>39</v>
      </c>
      <c r="G173" s="28">
        <v>38392</v>
      </c>
      <c r="H173" s="26">
        <v>10872</v>
      </c>
      <c r="I173" s="29">
        <v>2058.46</v>
      </c>
      <c r="J173">
        <f t="shared" si="10"/>
        <v>2005</v>
      </c>
      <c r="K173">
        <f t="shared" si="11"/>
        <v>2</v>
      </c>
    </row>
    <row r="174" spans="1:11" x14ac:dyDescent="0.3">
      <c r="A174" s="1" t="s">
        <v>24</v>
      </c>
      <c r="B174" s="2">
        <v>40997</v>
      </c>
      <c r="C174" s="1">
        <f t="shared" si="8"/>
        <v>2012</v>
      </c>
      <c r="D174">
        <f t="shared" si="9"/>
        <v>3</v>
      </c>
      <c r="E174" s="1" t="s">
        <v>46</v>
      </c>
      <c r="F174" s="1" t="s">
        <v>47</v>
      </c>
      <c r="G174" s="7">
        <v>38225</v>
      </c>
      <c r="H174" s="1">
        <v>10641</v>
      </c>
      <c r="I174" s="8">
        <v>2054</v>
      </c>
      <c r="J174">
        <f t="shared" si="10"/>
        <v>2004</v>
      </c>
      <c r="K174">
        <f t="shared" si="11"/>
        <v>8</v>
      </c>
    </row>
    <row r="175" spans="1:11" x14ac:dyDescent="0.3">
      <c r="A175" s="1" t="s">
        <v>25</v>
      </c>
      <c r="B175" s="2">
        <v>40998</v>
      </c>
      <c r="C175" s="1">
        <f t="shared" si="8"/>
        <v>2012</v>
      </c>
      <c r="D175">
        <f t="shared" si="9"/>
        <v>3</v>
      </c>
      <c r="E175" s="1" t="s">
        <v>46</v>
      </c>
      <c r="F175" s="1" t="s">
        <v>44</v>
      </c>
      <c r="G175" s="7">
        <v>38435</v>
      </c>
      <c r="H175" s="1">
        <v>10964</v>
      </c>
      <c r="I175" s="8">
        <v>2052.5</v>
      </c>
      <c r="J175">
        <f t="shared" si="10"/>
        <v>2005</v>
      </c>
      <c r="K175">
        <f t="shared" si="11"/>
        <v>3</v>
      </c>
    </row>
    <row r="176" spans="1:11" customFormat="1" x14ac:dyDescent="0.3">
      <c r="A176" s="26" t="s">
        <v>26</v>
      </c>
      <c r="B176" s="27">
        <v>40999</v>
      </c>
      <c r="C176" s="1">
        <f t="shared" si="8"/>
        <v>2012</v>
      </c>
      <c r="D176">
        <f t="shared" si="9"/>
        <v>3</v>
      </c>
      <c r="E176" s="26" t="s">
        <v>38</v>
      </c>
      <c r="F176" s="26" t="s">
        <v>40</v>
      </c>
      <c r="G176" s="28">
        <v>38093</v>
      </c>
      <c r="H176" s="26">
        <v>10503</v>
      </c>
      <c r="I176" s="29">
        <v>2048.5</v>
      </c>
      <c r="J176">
        <f t="shared" si="10"/>
        <v>2004</v>
      </c>
      <c r="K176">
        <f t="shared" si="11"/>
        <v>4</v>
      </c>
    </row>
    <row r="177" spans="1:11" x14ac:dyDescent="0.3">
      <c r="A177" s="1" t="s">
        <v>27</v>
      </c>
      <c r="B177" s="2">
        <v>41000</v>
      </c>
      <c r="C177" s="1">
        <f t="shared" si="8"/>
        <v>2012</v>
      </c>
      <c r="D177">
        <f t="shared" si="9"/>
        <v>4</v>
      </c>
      <c r="E177" s="1" t="s">
        <v>46</v>
      </c>
      <c r="F177" s="1" t="s">
        <v>45</v>
      </c>
      <c r="G177" s="7">
        <v>38389</v>
      </c>
      <c r="H177" s="1">
        <v>10857</v>
      </c>
      <c r="I177" s="8">
        <v>2048.2199999999998</v>
      </c>
      <c r="J177">
        <f t="shared" si="10"/>
        <v>2005</v>
      </c>
      <c r="K177">
        <f t="shared" si="11"/>
        <v>2</v>
      </c>
    </row>
    <row r="178" spans="1:11" customFormat="1" x14ac:dyDescent="0.3">
      <c r="A178" s="26" t="s">
        <v>20</v>
      </c>
      <c r="B178" s="27">
        <v>41001</v>
      </c>
      <c r="C178" s="1">
        <f t="shared" si="8"/>
        <v>2012</v>
      </c>
      <c r="D178">
        <f t="shared" si="9"/>
        <v>4</v>
      </c>
      <c r="E178" s="26" t="s">
        <v>46</v>
      </c>
      <c r="F178" s="26" t="s">
        <v>42</v>
      </c>
      <c r="G178" s="28">
        <v>37958</v>
      </c>
      <c r="H178" s="26">
        <v>10361</v>
      </c>
      <c r="I178" s="29">
        <v>2046.24</v>
      </c>
      <c r="J178">
        <f t="shared" si="10"/>
        <v>2003</v>
      </c>
      <c r="K178">
        <f t="shared" si="11"/>
        <v>12</v>
      </c>
    </row>
    <row r="179" spans="1:11" x14ac:dyDescent="0.3">
      <c r="A179" s="1" t="s">
        <v>21</v>
      </c>
      <c r="B179" s="2">
        <v>41002</v>
      </c>
      <c r="C179" s="1">
        <f t="shared" si="8"/>
        <v>2012</v>
      </c>
      <c r="D179">
        <f t="shared" si="9"/>
        <v>4</v>
      </c>
      <c r="E179" s="1" t="s">
        <v>46</v>
      </c>
      <c r="F179" s="1" t="s">
        <v>44</v>
      </c>
      <c r="G179" s="7">
        <v>37845</v>
      </c>
      <c r="H179" s="1">
        <v>10273</v>
      </c>
      <c r="I179" s="8">
        <v>2037.28</v>
      </c>
      <c r="J179">
        <f t="shared" si="10"/>
        <v>2003</v>
      </c>
      <c r="K179">
        <f t="shared" si="11"/>
        <v>8</v>
      </c>
    </row>
    <row r="180" spans="1:11" x14ac:dyDescent="0.3">
      <c r="A180" s="1" t="s">
        <v>22</v>
      </c>
      <c r="B180" s="2">
        <v>41003</v>
      </c>
      <c r="C180" s="1">
        <f t="shared" si="8"/>
        <v>2012</v>
      </c>
      <c r="D180">
        <f t="shared" si="9"/>
        <v>4</v>
      </c>
      <c r="E180" s="1" t="s">
        <v>38</v>
      </c>
      <c r="F180" s="1" t="s">
        <v>48</v>
      </c>
      <c r="G180" s="7">
        <v>37918</v>
      </c>
      <c r="H180" s="1">
        <v>10335</v>
      </c>
      <c r="I180" s="8">
        <v>2036.16</v>
      </c>
      <c r="J180">
        <f t="shared" si="10"/>
        <v>2003</v>
      </c>
      <c r="K180">
        <f t="shared" si="11"/>
        <v>10</v>
      </c>
    </row>
    <row r="181" spans="1:11" customFormat="1" x14ac:dyDescent="0.3">
      <c r="A181" s="26" t="s">
        <v>23</v>
      </c>
      <c r="B181" s="27">
        <v>41004</v>
      </c>
      <c r="C181" s="1">
        <f t="shared" si="8"/>
        <v>2012</v>
      </c>
      <c r="D181">
        <f t="shared" si="9"/>
        <v>4</v>
      </c>
      <c r="E181" s="26" t="s">
        <v>46</v>
      </c>
      <c r="F181" s="26" t="s">
        <v>42</v>
      </c>
      <c r="G181" s="28">
        <v>38337</v>
      </c>
      <c r="H181" s="26">
        <v>10773</v>
      </c>
      <c r="I181" s="29">
        <v>2030.4</v>
      </c>
      <c r="J181">
        <f t="shared" si="10"/>
        <v>2004</v>
      </c>
      <c r="K181">
        <f t="shared" si="11"/>
        <v>12</v>
      </c>
    </row>
    <row r="182" spans="1:11" customFormat="1" x14ac:dyDescent="0.3">
      <c r="A182" s="1" t="s">
        <v>24</v>
      </c>
      <c r="B182" s="2">
        <v>41005</v>
      </c>
      <c r="C182" s="1">
        <f t="shared" si="8"/>
        <v>2012</v>
      </c>
      <c r="D182">
        <f t="shared" si="9"/>
        <v>4</v>
      </c>
      <c r="E182" s="1" t="s">
        <v>46</v>
      </c>
      <c r="F182" s="1" t="s">
        <v>41</v>
      </c>
      <c r="G182" s="7">
        <v>38444</v>
      </c>
      <c r="H182" s="1">
        <v>10985</v>
      </c>
      <c r="I182" s="8">
        <v>2023.38</v>
      </c>
      <c r="J182">
        <f t="shared" si="10"/>
        <v>2005</v>
      </c>
      <c r="K182">
        <f t="shared" si="11"/>
        <v>4</v>
      </c>
    </row>
    <row r="183" spans="1:11" x14ac:dyDescent="0.3">
      <c r="A183" s="1" t="s">
        <v>25</v>
      </c>
      <c r="B183" s="2">
        <v>41006</v>
      </c>
      <c r="C183" s="1">
        <f t="shared" si="8"/>
        <v>2012</v>
      </c>
      <c r="D183">
        <f t="shared" si="9"/>
        <v>4</v>
      </c>
      <c r="E183" s="1" t="s">
        <v>46</v>
      </c>
      <c r="F183" s="1" t="s">
        <v>45</v>
      </c>
      <c r="G183" s="7">
        <v>38043</v>
      </c>
      <c r="H183" s="1">
        <v>10452</v>
      </c>
      <c r="I183" s="8">
        <v>2018.5</v>
      </c>
      <c r="J183">
        <f t="shared" si="10"/>
        <v>2004</v>
      </c>
      <c r="K183">
        <f t="shared" si="11"/>
        <v>2</v>
      </c>
    </row>
    <row r="184" spans="1:11" x14ac:dyDescent="0.3">
      <c r="A184" s="1" t="s">
        <v>26</v>
      </c>
      <c r="B184" s="2">
        <v>41007</v>
      </c>
      <c r="C184" s="1">
        <f t="shared" si="8"/>
        <v>2012</v>
      </c>
      <c r="D184">
        <f t="shared" si="9"/>
        <v>4</v>
      </c>
      <c r="E184" s="1" t="s">
        <v>46</v>
      </c>
      <c r="F184" s="1" t="s">
        <v>44</v>
      </c>
      <c r="G184" s="7">
        <v>38028</v>
      </c>
      <c r="H184" s="1">
        <v>10436</v>
      </c>
      <c r="I184" s="8">
        <v>1994.52</v>
      </c>
      <c r="J184">
        <f t="shared" si="10"/>
        <v>2004</v>
      </c>
      <c r="K184">
        <f t="shared" si="11"/>
        <v>2</v>
      </c>
    </row>
    <row r="185" spans="1:11" x14ac:dyDescent="0.3">
      <c r="A185" s="1" t="s">
        <v>27</v>
      </c>
      <c r="B185" s="2">
        <v>41008</v>
      </c>
      <c r="C185" s="1">
        <f t="shared" si="8"/>
        <v>2012</v>
      </c>
      <c r="D185">
        <f t="shared" si="9"/>
        <v>4</v>
      </c>
      <c r="E185" s="1" t="s">
        <v>38</v>
      </c>
      <c r="F185" s="1" t="s">
        <v>48</v>
      </c>
      <c r="G185" s="7">
        <v>38212</v>
      </c>
      <c r="H185" s="1">
        <v>10593</v>
      </c>
      <c r="I185" s="8">
        <v>1994.4</v>
      </c>
      <c r="J185">
        <f t="shared" si="10"/>
        <v>2004</v>
      </c>
      <c r="K185">
        <f t="shared" si="11"/>
        <v>8</v>
      </c>
    </row>
    <row r="186" spans="1:11" x14ac:dyDescent="0.3">
      <c r="A186" s="1" t="s">
        <v>20</v>
      </c>
      <c r="B186" s="2">
        <v>41009</v>
      </c>
      <c r="C186" s="1">
        <f t="shared" si="8"/>
        <v>2012</v>
      </c>
      <c r="D186">
        <f t="shared" si="9"/>
        <v>4</v>
      </c>
      <c r="E186" s="1" t="s">
        <v>46</v>
      </c>
      <c r="F186" s="1" t="s">
        <v>45</v>
      </c>
      <c r="G186" s="7">
        <v>38323</v>
      </c>
      <c r="H186" s="1">
        <v>10756</v>
      </c>
      <c r="I186" s="8">
        <v>1990</v>
      </c>
      <c r="J186">
        <f t="shared" si="10"/>
        <v>2004</v>
      </c>
      <c r="K186">
        <f t="shared" si="11"/>
        <v>12</v>
      </c>
    </row>
    <row r="187" spans="1:11" customFormat="1" x14ac:dyDescent="0.3">
      <c r="A187" s="26" t="s">
        <v>21</v>
      </c>
      <c r="B187" s="27">
        <v>41010</v>
      </c>
      <c r="C187" s="1">
        <f t="shared" si="8"/>
        <v>2012</v>
      </c>
      <c r="D187">
        <f t="shared" si="9"/>
        <v>4</v>
      </c>
      <c r="E187" s="26" t="s">
        <v>38</v>
      </c>
      <c r="F187" s="26" t="s">
        <v>43</v>
      </c>
      <c r="G187" s="28">
        <v>38393</v>
      </c>
      <c r="H187" s="26">
        <v>10871</v>
      </c>
      <c r="I187" s="29">
        <v>1979.23</v>
      </c>
      <c r="J187">
        <f t="shared" si="10"/>
        <v>2005</v>
      </c>
      <c r="K187">
        <f t="shared" si="11"/>
        <v>2</v>
      </c>
    </row>
    <row r="188" spans="1:11" x14ac:dyDescent="0.3">
      <c r="A188" s="1" t="s">
        <v>22</v>
      </c>
      <c r="B188" s="2">
        <v>41011</v>
      </c>
      <c r="C188" s="1">
        <f t="shared" si="8"/>
        <v>2012</v>
      </c>
      <c r="D188">
        <f t="shared" si="9"/>
        <v>4</v>
      </c>
      <c r="E188" s="1" t="s">
        <v>46</v>
      </c>
      <c r="F188" s="1" t="s">
        <v>47</v>
      </c>
      <c r="G188" s="7">
        <v>38373</v>
      </c>
      <c r="H188" s="1">
        <v>10830</v>
      </c>
      <c r="I188" s="8">
        <v>1974</v>
      </c>
      <c r="J188">
        <f t="shared" si="10"/>
        <v>2005</v>
      </c>
      <c r="K188">
        <f t="shared" si="11"/>
        <v>1</v>
      </c>
    </row>
    <row r="189" spans="1:11" x14ac:dyDescent="0.3">
      <c r="A189" s="1" t="s">
        <v>23</v>
      </c>
      <c r="B189" s="2">
        <v>41012</v>
      </c>
      <c r="C189" s="1">
        <f t="shared" si="8"/>
        <v>2012</v>
      </c>
      <c r="D189">
        <f t="shared" si="9"/>
        <v>4</v>
      </c>
      <c r="E189" s="1" t="s">
        <v>46</v>
      </c>
      <c r="F189" s="1" t="s">
        <v>47</v>
      </c>
      <c r="G189" s="7">
        <v>38462</v>
      </c>
      <c r="H189" s="1">
        <v>11024</v>
      </c>
      <c r="I189" s="8">
        <v>1966.81</v>
      </c>
      <c r="J189">
        <f t="shared" si="10"/>
        <v>2005</v>
      </c>
      <c r="K189">
        <f t="shared" si="11"/>
        <v>4</v>
      </c>
    </row>
    <row r="190" spans="1:11" customFormat="1" x14ac:dyDescent="0.3">
      <c r="A190" s="26" t="s">
        <v>24</v>
      </c>
      <c r="B190" s="27">
        <v>41013</v>
      </c>
      <c r="C190" s="1">
        <f t="shared" si="8"/>
        <v>2012</v>
      </c>
      <c r="D190">
        <f t="shared" si="9"/>
        <v>4</v>
      </c>
      <c r="E190" s="26" t="s">
        <v>46</v>
      </c>
      <c r="F190" s="26" t="s">
        <v>42</v>
      </c>
      <c r="G190" s="28">
        <v>38402</v>
      </c>
      <c r="H190" s="26">
        <v>10877</v>
      </c>
      <c r="I190" s="29">
        <v>1955.13</v>
      </c>
      <c r="J190">
        <f t="shared" si="10"/>
        <v>2005</v>
      </c>
      <c r="K190">
        <f t="shared" si="11"/>
        <v>2</v>
      </c>
    </row>
    <row r="191" spans="1:11" x14ac:dyDescent="0.3">
      <c r="A191" s="1" t="s">
        <v>25</v>
      </c>
      <c r="B191" s="2">
        <v>41014</v>
      </c>
      <c r="C191" s="1">
        <f t="shared" si="8"/>
        <v>2012</v>
      </c>
      <c r="D191">
        <f t="shared" si="9"/>
        <v>4</v>
      </c>
      <c r="E191" s="1" t="s">
        <v>46</v>
      </c>
      <c r="F191" s="1" t="s">
        <v>47</v>
      </c>
      <c r="G191" s="7">
        <v>38319</v>
      </c>
      <c r="H191" s="1">
        <v>10755</v>
      </c>
      <c r="I191" s="8">
        <v>1948.5</v>
      </c>
      <c r="J191">
        <f t="shared" si="10"/>
        <v>2004</v>
      </c>
      <c r="K191">
        <f t="shared" si="11"/>
        <v>11</v>
      </c>
    </row>
    <row r="192" spans="1:11" customFormat="1" x14ac:dyDescent="0.3">
      <c r="A192" s="26" t="s">
        <v>26</v>
      </c>
      <c r="B192" s="27">
        <v>41015</v>
      </c>
      <c r="C192" s="1">
        <f t="shared" si="8"/>
        <v>2012</v>
      </c>
      <c r="D192">
        <f t="shared" si="9"/>
        <v>4</v>
      </c>
      <c r="E192" s="26" t="s">
        <v>46</v>
      </c>
      <c r="F192" s="26" t="s">
        <v>41</v>
      </c>
      <c r="G192" s="28">
        <v>38136</v>
      </c>
      <c r="H192" s="26">
        <v>10541</v>
      </c>
      <c r="I192" s="29">
        <v>1946.52</v>
      </c>
      <c r="J192">
        <f t="shared" si="10"/>
        <v>2004</v>
      </c>
      <c r="K192">
        <f t="shared" si="11"/>
        <v>5</v>
      </c>
    </row>
    <row r="193" spans="1:11" x14ac:dyDescent="0.3">
      <c r="A193" s="1" t="s">
        <v>27</v>
      </c>
      <c r="B193" s="2">
        <v>41016</v>
      </c>
      <c r="C193" s="1">
        <f t="shared" si="8"/>
        <v>2012</v>
      </c>
      <c r="D193">
        <f t="shared" si="9"/>
        <v>4</v>
      </c>
      <c r="E193" s="1" t="s">
        <v>38</v>
      </c>
      <c r="F193" s="1" t="s">
        <v>48</v>
      </c>
      <c r="G193" s="7">
        <v>38105</v>
      </c>
      <c r="H193" s="1">
        <v>10513</v>
      </c>
      <c r="I193" s="8">
        <v>1942</v>
      </c>
      <c r="J193">
        <f t="shared" si="10"/>
        <v>2004</v>
      </c>
      <c r="K193">
        <f t="shared" si="11"/>
        <v>4</v>
      </c>
    </row>
    <row r="194" spans="1:11" x14ac:dyDescent="0.3">
      <c r="A194" s="1" t="s">
        <v>20</v>
      </c>
      <c r="B194" s="2">
        <v>41017</v>
      </c>
      <c r="C194" s="1">
        <f t="shared" ref="C194:C257" si="12">YEAR(B194)</f>
        <v>2012</v>
      </c>
      <c r="D194">
        <f t="shared" ref="D194:D257" si="13">MONTH(B194)</f>
        <v>4</v>
      </c>
      <c r="E194" s="1" t="s">
        <v>46</v>
      </c>
      <c r="F194" s="1" t="s">
        <v>47</v>
      </c>
      <c r="G194" s="7">
        <v>38128</v>
      </c>
      <c r="H194" s="1">
        <v>10535</v>
      </c>
      <c r="I194" s="8">
        <v>1940.85</v>
      </c>
      <c r="J194">
        <f t="shared" ref="J194:J257" si="14">YEAR(G194)</f>
        <v>2004</v>
      </c>
      <c r="K194">
        <f t="shared" ref="K194:K257" si="15">MONTH(G194)</f>
        <v>5</v>
      </c>
    </row>
    <row r="195" spans="1:11" x14ac:dyDescent="0.3">
      <c r="A195" s="1" t="s">
        <v>21</v>
      </c>
      <c r="B195" s="2">
        <v>41018</v>
      </c>
      <c r="C195" s="1">
        <f t="shared" si="12"/>
        <v>2012</v>
      </c>
      <c r="D195">
        <f t="shared" si="13"/>
        <v>4</v>
      </c>
      <c r="E195" s="1" t="s">
        <v>46</v>
      </c>
      <c r="F195" s="1" t="s">
        <v>44</v>
      </c>
      <c r="G195" s="7">
        <v>38375</v>
      </c>
      <c r="H195" s="1">
        <v>10838</v>
      </c>
      <c r="I195" s="8">
        <v>1938.38</v>
      </c>
      <c r="J195">
        <f t="shared" si="14"/>
        <v>2005</v>
      </c>
      <c r="K195">
        <f t="shared" si="15"/>
        <v>1</v>
      </c>
    </row>
    <row r="196" spans="1:11" customFormat="1" x14ac:dyDescent="0.3">
      <c r="A196" s="26" t="s">
        <v>22</v>
      </c>
      <c r="B196" s="27">
        <v>41019</v>
      </c>
      <c r="C196" s="1">
        <f t="shared" si="12"/>
        <v>2012</v>
      </c>
      <c r="D196">
        <f t="shared" si="13"/>
        <v>4</v>
      </c>
      <c r="E196" s="26" t="s">
        <v>46</v>
      </c>
      <c r="F196" s="26" t="s">
        <v>42</v>
      </c>
      <c r="G196" s="28">
        <v>38420</v>
      </c>
      <c r="H196" s="26">
        <v>10921</v>
      </c>
      <c r="I196" s="29">
        <v>1936</v>
      </c>
      <c r="J196">
        <f t="shared" si="14"/>
        <v>2005</v>
      </c>
      <c r="K196">
        <f t="shared" si="15"/>
        <v>3</v>
      </c>
    </row>
    <row r="197" spans="1:11" x14ac:dyDescent="0.3">
      <c r="A197" s="1" t="s">
        <v>23</v>
      </c>
      <c r="B197" s="2">
        <v>41020</v>
      </c>
      <c r="C197" s="1">
        <f t="shared" si="12"/>
        <v>2012</v>
      </c>
      <c r="D197">
        <f t="shared" si="13"/>
        <v>4</v>
      </c>
      <c r="E197" s="1" t="s">
        <v>46</v>
      </c>
      <c r="F197" s="1" t="s">
        <v>47</v>
      </c>
      <c r="G197" s="7">
        <v>37923</v>
      </c>
      <c r="H197" s="1">
        <v>10338</v>
      </c>
      <c r="I197" s="8">
        <v>1934.5</v>
      </c>
      <c r="J197">
        <f t="shared" si="14"/>
        <v>2003</v>
      </c>
      <c r="K197">
        <f t="shared" si="15"/>
        <v>10</v>
      </c>
    </row>
    <row r="198" spans="1:11" customFormat="1" x14ac:dyDescent="0.3">
      <c r="A198" s="26" t="s">
        <v>24</v>
      </c>
      <c r="B198" s="27">
        <v>41021</v>
      </c>
      <c r="C198" s="1">
        <f t="shared" si="12"/>
        <v>2012</v>
      </c>
      <c r="D198">
        <f t="shared" si="13"/>
        <v>4</v>
      </c>
      <c r="E198" s="26" t="s">
        <v>46</v>
      </c>
      <c r="F198" s="26" t="s">
        <v>41</v>
      </c>
      <c r="G198" s="28">
        <v>38263</v>
      </c>
      <c r="H198" s="26">
        <v>10663</v>
      </c>
      <c r="I198" s="29">
        <v>1930.4</v>
      </c>
      <c r="J198">
        <f t="shared" si="14"/>
        <v>2004</v>
      </c>
      <c r="K198">
        <f t="shared" si="15"/>
        <v>10</v>
      </c>
    </row>
    <row r="199" spans="1:11" x14ac:dyDescent="0.3">
      <c r="A199" s="1" t="s">
        <v>25</v>
      </c>
      <c r="B199" s="2">
        <v>41022</v>
      </c>
      <c r="C199" s="1">
        <f t="shared" si="12"/>
        <v>2012</v>
      </c>
      <c r="D199">
        <f t="shared" si="13"/>
        <v>4</v>
      </c>
      <c r="E199" s="1" t="s">
        <v>46</v>
      </c>
      <c r="F199" s="1" t="s">
        <v>44</v>
      </c>
      <c r="G199" s="7">
        <v>38410</v>
      </c>
      <c r="H199" s="1">
        <v>10904</v>
      </c>
      <c r="I199" s="8">
        <v>1924.25</v>
      </c>
      <c r="J199">
        <f t="shared" si="14"/>
        <v>2005</v>
      </c>
      <c r="K199">
        <f t="shared" si="15"/>
        <v>2</v>
      </c>
    </row>
    <row r="200" spans="1:11" x14ac:dyDescent="0.3">
      <c r="A200" s="1" t="s">
        <v>26</v>
      </c>
      <c r="B200" s="2">
        <v>41023</v>
      </c>
      <c r="C200" s="1">
        <f t="shared" si="12"/>
        <v>2012</v>
      </c>
      <c r="D200">
        <f t="shared" si="13"/>
        <v>4</v>
      </c>
      <c r="E200" s="1" t="s">
        <v>38</v>
      </c>
      <c r="F200" s="1" t="s">
        <v>48</v>
      </c>
      <c r="G200" s="7">
        <v>38406</v>
      </c>
      <c r="H200" s="1">
        <v>10868</v>
      </c>
      <c r="I200" s="8">
        <v>1920.6</v>
      </c>
      <c r="J200">
        <f t="shared" si="14"/>
        <v>2005</v>
      </c>
      <c r="K200">
        <f t="shared" si="15"/>
        <v>2</v>
      </c>
    </row>
    <row r="201" spans="1:11" customFormat="1" x14ac:dyDescent="0.3">
      <c r="A201" s="26" t="s">
        <v>27</v>
      </c>
      <c r="B201" s="27">
        <v>41024</v>
      </c>
      <c r="C201" s="1">
        <f t="shared" si="12"/>
        <v>2012</v>
      </c>
      <c r="D201">
        <f t="shared" si="13"/>
        <v>4</v>
      </c>
      <c r="E201" s="26" t="s">
        <v>38</v>
      </c>
      <c r="F201" s="26" t="s">
        <v>40</v>
      </c>
      <c r="G201" s="28">
        <v>38317</v>
      </c>
      <c r="H201" s="26">
        <v>10747</v>
      </c>
      <c r="I201" s="29">
        <v>1912.85</v>
      </c>
      <c r="J201">
        <f t="shared" si="14"/>
        <v>2004</v>
      </c>
      <c r="K201">
        <f t="shared" si="15"/>
        <v>11</v>
      </c>
    </row>
    <row r="202" spans="1:11" customFormat="1" x14ac:dyDescent="0.3">
      <c r="A202" s="1" t="s">
        <v>20</v>
      </c>
      <c r="B202" s="2">
        <v>41025</v>
      </c>
      <c r="C202" s="1">
        <f t="shared" si="12"/>
        <v>2012</v>
      </c>
      <c r="D202">
        <f t="shared" si="13"/>
        <v>4</v>
      </c>
      <c r="E202" s="1" t="s">
        <v>46</v>
      </c>
      <c r="F202" s="1" t="s">
        <v>42</v>
      </c>
      <c r="G202" s="7">
        <v>37992</v>
      </c>
      <c r="H202" s="1">
        <v>10396</v>
      </c>
      <c r="I202" s="8">
        <v>1903.8</v>
      </c>
      <c r="J202">
        <f t="shared" si="14"/>
        <v>2004</v>
      </c>
      <c r="K202">
        <f t="shared" si="15"/>
        <v>1</v>
      </c>
    </row>
    <row r="203" spans="1:11" x14ac:dyDescent="0.3">
      <c r="A203" s="1" t="s">
        <v>21</v>
      </c>
      <c r="B203" s="2">
        <v>41026</v>
      </c>
      <c r="C203" s="1">
        <f t="shared" si="12"/>
        <v>2012</v>
      </c>
      <c r="D203">
        <f t="shared" si="13"/>
        <v>4</v>
      </c>
      <c r="E203" s="1" t="s">
        <v>46</v>
      </c>
      <c r="F203" s="1" t="s">
        <v>45</v>
      </c>
      <c r="G203" s="7">
        <v>38281</v>
      </c>
      <c r="H203" s="1">
        <v>10706</v>
      </c>
      <c r="I203" s="8">
        <v>1893</v>
      </c>
      <c r="J203">
        <f t="shared" si="14"/>
        <v>2004</v>
      </c>
      <c r="K203">
        <f t="shared" si="15"/>
        <v>10</v>
      </c>
    </row>
    <row r="204" spans="1:11" x14ac:dyDescent="0.3">
      <c r="A204" s="1" t="s">
        <v>22</v>
      </c>
      <c r="B204" s="2">
        <v>41027</v>
      </c>
      <c r="C204" s="1">
        <f t="shared" si="12"/>
        <v>2012</v>
      </c>
      <c r="D204">
        <f t="shared" si="13"/>
        <v>4</v>
      </c>
      <c r="E204" s="1" t="s">
        <v>46</v>
      </c>
      <c r="F204" s="1" t="s">
        <v>47</v>
      </c>
      <c r="G204" s="7">
        <v>38024</v>
      </c>
      <c r="H204" s="1">
        <v>10431</v>
      </c>
      <c r="I204" s="8">
        <v>1892.25</v>
      </c>
      <c r="J204">
        <f t="shared" si="14"/>
        <v>2004</v>
      </c>
      <c r="K204">
        <f t="shared" si="15"/>
        <v>2</v>
      </c>
    </row>
    <row r="205" spans="1:11" x14ac:dyDescent="0.3">
      <c r="A205" s="1" t="s">
        <v>23</v>
      </c>
      <c r="B205" s="2">
        <v>41028</v>
      </c>
      <c r="C205" s="1">
        <f t="shared" si="12"/>
        <v>2012</v>
      </c>
      <c r="D205">
        <f t="shared" si="13"/>
        <v>4</v>
      </c>
      <c r="E205" s="1" t="s">
        <v>38</v>
      </c>
      <c r="F205" s="1" t="s">
        <v>48</v>
      </c>
      <c r="G205" s="7">
        <v>38305</v>
      </c>
      <c r="H205" s="1">
        <v>10731</v>
      </c>
      <c r="I205" s="8">
        <v>1890.5</v>
      </c>
      <c r="J205">
        <f t="shared" si="14"/>
        <v>2004</v>
      </c>
      <c r="K205">
        <f t="shared" si="15"/>
        <v>11</v>
      </c>
    </row>
    <row r="206" spans="1:11" x14ac:dyDescent="0.3">
      <c r="A206" s="1" t="s">
        <v>24</v>
      </c>
      <c r="B206" s="2">
        <v>41029</v>
      </c>
      <c r="C206" s="1">
        <f t="shared" si="12"/>
        <v>2012</v>
      </c>
      <c r="D206">
        <f t="shared" si="13"/>
        <v>4</v>
      </c>
      <c r="E206" s="1" t="s">
        <v>46</v>
      </c>
      <c r="F206" s="1" t="s">
        <v>47</v>
      </c>
      <c r="G206" s="7">
        <v>37869</v>
      </c>
      <c r="H206" s="1">
        <v>10294</v>
      </c>
      <c r="I206" s="8">
        <v>1887.6</v>
      </c>
      <c r="J206">
        <f t="shared" si="14"/>
        <v>2003</v>
      </c>
      <c r="K206">
        <f t="shared" si="15"/>
        <v>9</v>
      </c>
    </row>
    <row r="207" spans="1:11" x14ac:dyDescent="0.3">
      <c r="A207" s="1" t="s">
        <v>25</v>
      </c>
      <c r="B207" s="2">
        <v>41030</v>
      </c>
      <c r="C207" s="1">
        <f t="shared" si="12"/>
        <v>2012</v>
      </c>
      <c r="D207">
        <f t="shared" si="13"/>
        <v>5</v>
      </c>
      <c r="E207" s="1" t="s">
        <v>46</v>
      </c>
      <c r="F207" s="1" t="s">
        <v>45</v>
      </c>
      <c r="G207" s="7">
        <v>38455</v>
      </c>
      <c r="H207" s="1">
        <v>10997</v>
      </c>
      <c r="I207" s="8">
        <v>1885</v>
      </c>
      <c r="J207">
        <f t="shared" si="14"/>
        <v>2005</v>
      </c>
      <c r="K207">
        <f t="shared" si="15"/>
        <v>4</v>
      </c>
    </row>
    <row r="208" spans="1:11" customFormat="1" x14ac:dyDescent="0.3">
      <c r="A208" s="26" t="s">
        <v>26</v>
      </c>
      <c r="B208" s="27">
        <v>41031</v>
      </c>
      <c r="C208" s="1">
        <f t="shared" si="12"/>
        <v>2012</v>
      </c>
      <c r="D208">
        <f t="shared" si="13"/>
        <v>5</v>
      </c>
      <c r="E208" s="26" t="s">
        <v>38</v>
      </c>
      <c r="F208" s="26" t="s">
        <v>43</v>
      </c>
      <c r="G208" s="28">
        <v>37833</v>
      </c>
      <c r="H208" s="26">
        <v>10263</v>
      </c>
      <c r="I208" s="29">
        <v>1873.8</v>
      </c>
      <c r="J208">
        <f t="shared" si="14"/>
        <v>2003</v>
      </c>
      <c r="K208">
        <f t="shared" si="15"/>
        <v>7</v>
      </c>
    </row>
    <row r="209" spans="1:11" customFormat="1" x14ac:dyDescent="0.3">
      <c r="A209" s="1" t="s">
        <v>27</v>
      </c>
      <c r="B209" s="2">
        <v>41032</v>
      </c>
      <c r="C209" s="1">
        <f t="shared" si="12"/>
        <v>2012</v>
      </c>
      <c r="D209">
        <f t="shared" si="13"/>
        <v>5</v>
      </c>
      <c r="E209" s="1" t="s">
        <v>38</v>
      </c>
      <c r="F209" s="1" t="s">
        <v>40</v>
      </c>
      <c r="G209" s="7">
        <v>37812</v>
      </c>
      <c r="H209" s="1">
        <v>10249</v>
      </c>
      <c r="I209" s="8">
        <v>1863.4</v>
      </c>
      <c r="J209">
        <f t="shared" si="14"/>
        <v>2003</v>
      </c>
      <c r="K209">
        <f t="shared" si="15"/>
        <v>7</v>
      </c>
    </row>
    <row r="210" spans="1:11" x14ac:dyDescent="0.3">
      <c r="A210" s="1" t="s">
        <v>20</v>
      </c>
      <c r="B210" s="2">
        <v>41033</v>
      </c>
      <c r="C210" s="1">
        <f t="shared" si="12"/>
        <v>2012</v>
      </c>
      <c r="D210">
        <f t="shared" si="13"/>
        <v>5</v>
      </c>
      <c r="E210" s="1" t="s">
        <v>46</v>
      </c>
      <c r="F210" s="1" t="s">
        <v>45</v>
      </c>
      <c r="G210" s="7">
        <v>38305</v>
      </c>
      <c r="H210" s="1">
        <v>10729</v>
      </c>
      <c r="I210" s="8">
        <v>1850</v>
      </c>
      <c r="J210">
        <f t="shared" si="14"/>
        <v>2004</v>
      </c>
      <c r="K210">
        <f t="shared" si="15"/>
        <v>11</v>
      </c>
    </row>
    <row r="211" spans="1:11" x14ac:dyDescent="0.3">
      <c r="A211" s="1" t="s">
        <v>21</v>
      </c>
      <c r="B211" s="2">
        <v>41034</v>
      </c>
      <c r="C211" s="1">
        <f t="shared" si="12"/>
        <v>2012</v>
      </c>
      <c r="D211">
        <f t="shared" si="13"/>
        <v>5</v>
      </c>
      <c r="E211" s="1" t="s">
        <v>46</v>
      </c>
      <c r="F211" s="1" t="s">
        <v>47</v>
      </c>
      <c r="G211" s="7">
        <v>37929</v>
      </c>
      <c r="H211" s="1">
        <v>10342</v>
      </c>
      <c r="I211" s="8">
        <v>1840.64</v>
      </c>
      <c r="J211">
        <f t="shared" si="14"/>
        <v>2003</v>
      </c>
      <c r="K211">
        <f t="shared" si="15"/>
        <v>11</v>
      </c>
    </row>
    <row r="212" spans="1:11" x14ac:dyDescent="0.3">
      <c r="A212" s="1" t="s">
        <v>22</v>
      </c>
      <c r="B212" s="2">
        <v>41035</v>
      </c>
      <c r="C212" s="1">
        <f t="shared" si="12"/>
        <v>2012</v>
      </c>
      <c r="D212">
        <f t="shared" si="13"/>
        <v>5</v>
      </c>
      <c r="E212" s="1" t="s">
        <v>46</v>
      </c>
      <c r="F212" s="1" t="s">
        <v>44</v>
      </c>
      <c r="G212" s="7">
        <v>38044</v>
      </c>
      <c r="H212" s="1">
        <v>10449</v>
      </c>
      <c r="I212" s="8">
        <v>1838.2</v>
      </c>
      <c r="J212">
        <f t="shared" si="14"/>
        <v>2004</v>
      </c>
      <c r="K212">
        <f t="shared" si="15"/>
        <v>2</v>
      </c>
    </row>
    <row r="213" spans="1:11" x14ac:dyDescent="0.3">
      <c r="A213" s="1" t="s">
        <v>23</v>
      </c>
      <c r="B213" s="2">
        <v>41036</v>
      </c>
      <c r="C213" s="1">
        <f t="shared" si="12"/>
        <v>2012</v>
      </c>
      <c r="D213">
        <f t="shared" si="13"/>
        <v>5</v>
      </c>
      <c r="E213" s="1" t="s">
        <v>46</v>
      </c>
      <c r="F213" s="1" t="s">
        <v>44</v>
      </c>
      <c r="G213" s="7">
        <v>38450</v>
      </c>
      <c r="H213" s="1">
        <v>10924</v>
      </c>
      <c r="I213" s="8">
        <v>1835.7</v>
      </c>
      <c r="J213">
        <f t="shared" si="14"/>
        <v>2005</v>
      </c>
      <c r="K213">
        <f t="shared" si="15"/>
        <v>4</v>
      </c>
    </row>
    <row r="214" spans="1:11" x14ac:dyDescent="0.3">
      <c r="A214" s="1" t="s">
        <v>24</v>
      </c>
      <c r="B214" s="2">
        <v>41037</v>
      </c>
      <c r="C214" s="1">
        <f t="shared" si="12"/>
        <v>2012</v>
      </c>
      <c r="D214">
        <f t="shared" si="13"/>
        <v>5</v>
      </c>
      <c r="E214" s="1" t="s">
        <v>46</v>
      </c>
      <c r="F214" s="1" t="s">
        <v>47</v>
      </c>
      <c r="G214" s="7">
        <v>37979</v>
      </c>
      <c r="H214" s="1">
        <v>10389</v>
      </c>
      <c r="I214" s="8">
        <v>1832.8</v>
      </c>
      <c r="J214">
        <f t="shared" si="14"/>
        <v>2003</v>
      </c>
      <c r="K214">
        <f t="shared" si="15"/>
        <v>12</v>
      </c>
    </row>
    <row r="215" spans="1:11" x14ac:dyDescent="0.3">
      <c r="A215" s="1" t="s">
        <v>25</v>
      </c>
      <c r="B215" s="2">
        <v>41038</v>
      </c>
      <c r="C215" s="1">
        <f t="shared" si="12"/>
        <v>2012</v>
      </c>
      <c r="D215">
        <f t="shared" si="13"/>
        <v>5</v>
      </c>
      <c r="E215" s="1" t="s">
        <v>38</v>
      </c>
      <c r="F215" s="1" t="s">
        <v>48</v>
      </c>
      <c r="G215" s="7">
        <v>37999</v>
      </c>
      <c r="H215" s="1">
        <v>10406</v>
      </c>
      <c r="I215" s="8">
        <v>1830.78</v>
      </c>
      <c r="J215">
        <f t="shared" si="14"/>
        <v>2004</v>
      </c>
      <c r="K215">
        <f t="shared" si="15"/>
        <v>1</v>
      </c>
    </row>
    <row r="216" spans="1:11" customFormat="1" x14ac:dyDescent="0.3">
      <c r="A216" s="26" t="s">
        <v>26</v>
      </c>
      <c r="B216" s="27">
        <v>41039</v>
      </c>
      <c r="C216" s="1">
        <f t="shared" si="12"/>
        <v>2012</v>
      </c>
      <c r="D216">
        <f t="shared" si="13"/>
        <v>5</v>
      </c>
      <c r="E216" s="26" t="s">
        <v>38</v>
      </c>
      <c r="F216" s="26" t="s">
        <v>40</v>
      </c>
      <c r="G216" s="28">
        <v>38353</v>
      </c>
      <c r="H216" s="26">
        <v>10791</v>
      </c>
      <c r="I216" s="29">
        <v>1829.76</v>
      </c>
      <c r="J216">
        <f t="shared" si="14"/>
        <v>2005</v>
      </c>
      <c r="K216">
        <f t="shared" si="15"/>
        <v>1</v>
      </c>
    </row>
    <row r="217" spans="1:11" customFormat="1" x14ac:dyDescent="0.3">
      <c r="A217" s="1" t="s">
        <v>27</v>
      </c>
      <c r="B217" s="2">
        <v>41040</v>
      </c>
      <c r="C217" s="1">
        <f t="shared" si="12"/>
        <v>2012</v>
      </c>
      <c r="D217">
        <f t="shared" si="13"/>
        <v>5</v>
      </c>
      <c r="E217" s="1" t="s">
        <v>46</v>
      </c>
      <c r="F217" s="1" t="s">
        <v>42</v>
      </c>
      <c r="G217" s="7">
        <v>38126</v>
      </c>
      <c r="H217" s="1">
        <v>10537</v>
      </c>
      <c r="I217" s="8">
        <v>1823.8</v>
      </c>
      <c r="J217">
        <f t="shared" si="14"/>
        <v>2004</v>
      </c>
      <c r="K217">
        <f t="shared" si="15"/>
        <v>5</v>
      </c>
    </row>
    <row r="218" spans="1:11" x14ac:dyDescent="0.3">
      <c r="A218" s="1" t="s">
        <v>20</v>
      </c>
      <c r="B218" s="2">
        <v>41041</v>
      </c>
      <c r="C218" s="1">
        <f t="shared" si="12"/>
        <v>2012</v>
      </c>
      <c r="D218">
        <f t="shared" si="13"/>
        <v>5</v>
      </c>
      <c r="E218" s="1" t="s">
        <v>46</v>
      </c>
      <c r="F218" s="1" t="s">
        <v>47</v>
      </c>
      <c r="G218" s="7">
        <v>38060</v>
      </c>
      <c r="H218" s="1">
        <v>10470</v>
      </c>
      <c r="I218" s="8">
        <v>1820.8</v>
      </c>
      <c r="J218">
        <f t="shared" si="14"/>
        <v>2004</v>
      </c>
      <c r="K218">
        <f t="shared" si="15"/>
        <v>3</v>
      </c>
    </row>
    <row r="219" spans="1:11" x14ac:dyDescent="0.3">
      <c r="A219" s="1" t="s">
        <v>21</v>
      </c>
      <c r="B219" s="2">
        <v>41042</v>
      </c>
      <c r="C219" s="1">
        <f t="shared" si="12"/>
        <v>2012</v>
      </c>
      <c r="D219">
        <f t="shared" si="13"/>
        <v>5</v>
      </c>
      <c r="E219" s="1" t="s">
        <v>46</v>
      </c>
      <c r="F219" s="1" t="s">
        <v>47</v>
      </c>
      <c r="G219" s="7">
        <v>38010</v>
      </c>
      <c r="H219" s="1">
        <v>10418</v>
      </c>
      <c r="I219" s="8">
        <v>1814.8</v>
      </c>
      <c r="J219">
        <f t="shared" si="14"/>
        <v>2004</v>
      </c>
      <c r="K219">
        <f t="shared" si="15"/>
        <v>1</v>
      </c>
    </row>
    <row r="220" spans="1:11" x14ac:dyDescent="0.3">
      <c r="A220" s="1" t="s">
        <v>22</v>
      </c>
      <c r="B220" s="2">
        <v>41043</v>
      </c>
      <c r="C220" s="1">
        <f t="shared" si="12"/>
        <v>2012</v>
      </c>
      <c r="D220">
        <f t="shared" si="13"/>
        <v>5</v>
      </c>
      <c r="E220" s="1" t="s">
        <v>46</v>
      </c>
      <c r="F220" s="1" t="s">
        <v>47</v>
      </c>
      <c r="G220" s="7">
        <v>38458</v>
      </c>
      <c r="H220" s="1">
        <v>11002</v>
      </c>
      <c r="I220" s="8">
        <v>1811.1</v>
      </c>
      <c r="J220">
        <f t="shared" si="14"/>
        <v>2005</v>
      </c>
      <c r="K220">
        <f t="shared" si="15"/>
        <v>4</v>
      </c>
    </row>
    <row r="221" spans="1:11" customFormat="1" x14ac:dyDescent="0.3">
      <c r="A221" s="26" t="s">
        <v>23</v>
      </c>
      <c r="B221" s="27">
        <v>41044</v>
      </c>
      <c r="C221" s="1">
        <f t="shared" si="12"/>
        <v>2012</v>
      </c>
      <c r="D221">
        <f t="shared" si="13"/>
        <v>5</v>
      </c>
      <c r="E221" s="26" t="s">
        <v>46</v>
      </c>
      <c r="F221" s="26" t="s">
        <v>41</v>
      </c>
      <c r="G221" s="28">
        <v>37908</v>
      </c>
      <c r="H221" s="26">
        <v>10327</v>
      </c>
      <c r="I221" s="29">
        <v>1810</v>
      </c>
      <c r="J221">
        <f t="shared" si="14"/>
        <v>2003</v>
      </c>
      <c r="K221">
        <f t="shared" si="15"/>
        <v>10</v>
      </c>
    </row>
    <row r="222" spans="1:11" customFormat="1" x14ac:dyDescent="0.3">
      <c r="A222" s="1" t="s">
        <v>24</v>
      </c>
      <c r="B222" s="2">
        <v>41045</v>
      </c>
      <c r="C222" s="1">
        <f t="shared" si="12"/>
        <v>2012</v>
      </c>
      <c r="D222">
        <f t="shared" si="13"/>
        <v>5</v>
      </c>
      <c r="E222" s="1" t="s">
        <v>46</v>
      </c>
      <c r="F222" s="1" t="s">
        <v>42</v>
      </c>
      <c r="G222" s="7">
        <v>38445</v>
      </c>
      <c r="H222" s="1">
        <v>10984</v>
      </c>
      <c r="I222" s="8">
        <v>1809.75</v>
      </c>
      <c r="J222">
        <f t="shared" si="14"/>
        <v>2005</v>
      </c>
      <c r="K222">
        <f t="shared" si="15"/>
        <v>4</v>
      </c>
    </row>
    <row r="223" spans="1:11" x14ac:dyDescent="0.3">
      <c r="A223" s="1" t="s">
        <v>25</v>
      </c>
      <c r="B223" s="2">
        <v>41046</v>
      </c>
      <c r="C223" s="1">
        <f t="shared" si="12"/>
        <v>2012</v>
      </c>
      <c r="D223">
        <f t="shared" si="13"/>
        <v>5</v>
      </c>
      <c r="E223" s="1" t="s">
        <v>46</v>
      </c>
      <c r="F223" s="1" t="s">
        <v>44</v>
      </c>
      <c r="G223" s="7">
        <v>38140</v>
      </c>
      <c r="H223" s="1">
        <v>10547</v>
      </c>
      <c r="I223" s="8">
        <v>1792.8</v>
      </c>
      <c r="J223">
        <f t="shared" si="14"/>
        <v>2004</v>
      </c>
      <c r="K223">
        <f t="shared" si="15"/>
        <v>6</v>
      </c>
    </row>
    <row r="224" spans="1:11" x14ac:dyDescent="0.3">
      <c r="A224" s="1" t="s">
        <v>26</v>
      </c>
      <c r="B224" s="2">
        <v>41047</v>
      </c>
      <c r="C224" s="1">
        <f t="shared" si="12"/>
        <v>2012</v>
      </c>
      <c r="D224">
        <f t="shared" si="13"/>
        <v>5</v>
      </c>
      <c r="E224" s="1" t="s">
        <v>46</v>
      </c>
      <c r="F224" s="1" t="s">
        <v>44</v>
      </c>
      <c r="G224" s="7">
        <v>38035</v>
      </c>
      <c r="H224" s="1">
        <v>10442</v>
      </c>
      <c r="I224" s="8">
        <v>1792</v>
      </c>
      <c r="J224">
        <f t="shared" si="14"/>
        <v>2004</v>
      </c>
      <c r="K224">
        <f t="shared" si="15"/>
        <v>2</v>
      </c>
    </row>
    <row r="225" spans="1:11" x14ac:dyDescent="0.3">
      <c r="A225" s="1" t="s">
        <v>27</v>
      </c>
      <c r="B225" s="2">
        <v>41048</v>
      </c>
      <c r="C225" s="1">
        <f t="shared" si="12"/>
        <v>2012</v>
      </c>
      <c r="D225">
        <f t="shared" si="13"/>
        <v>5</v>
      </c>
      <c r="E225" s="1" t="s">
        <v>46</v>
      </c>
      <c r="F225" s="1" t="s">
        <v>45</v>
      </c>
      <c r="G225" s="7">
        <v>38435</v>
      </c>
      <c r="H225" s="1">
        <v>10932</v>
      </c>
      <c r="I225" s="8">
        <v>1788.63</v>
      </c>
      <c r="J225">
        <f t="shared" si="14"/>
        <v>2005</v>
      </c>
      <c r="K225">
        <f t="shared" si="15"/>
        <v>3</v>
      </c>
    </row>
    <row r="226" spans="1:11" x14ac:dyDescent="0.3">
      <c r="A226" s="1" t="s">
        <v>20</v>
      </c>
      <c r="B226" s="2">
        <v>41049</v>
      </c>
      <c r="C226" s="1">
        <f t="shared" si="12"/>
        <v>2012</v>
      </c>
      <c r="D226">
        <f t="shared" si="13"/>
        <v>5</v>
      </c>
      <c r="E226" s="1" t="s">
        <v>46</v>
      </c>
      <c r="F226" s="1" t="s">
        <v>44</v>
      </c>
      <c r="G226" s="7">
        <v>38366</v>
      </c>
      <c r="H226" s="1">
        <v>10814</v>
      </c>
      <c r="I226" s="8">
        <v>1788.45</v>
      </c>
      <c r="J226">
        <f t="shared" si="14"/>
        <v>2005</v>
      </c>
      <c r="K226">
        <f t="shared" si="15"/>
        <v>1</v>
      </c>
    </row>
    <row r="227" spans="1:11" x14ac:dyDescent="0.3">
      <c r="A227" s="1" t="s">
        <v>21</v>
      </c>
      <c r="B227" s="2">
        <v>41050</v>
      </c>
      <c r="C227" s="1">
        <f t="shared" si="12"/>
        <v>2012</v>
      </c>
      <c r="D227">
        <f t="shared" si="13"/>
        <v>5</v>
      </c>
      <c r="E227" s="1" t="s">
        <v>46</v>
      </c>
      <c r="F227" s="1" t="s">
        <v>44</v>
      </c>
      <c r="G227" s="7">
        <v>37915</v>
      </c>
      <c r="H227" s="1">
        <v>10332</v>
      </c>
      <c r="I227" s="8">
        <v>1786.88</v>
      </c>
      <c r="J227">
        <f t="shared" si="14"/>
        <v>2003</v>
      </c>
      <c r="K227">
        <f t="shared" si="15"/>
        <v>10</v>
      </c>
    </row>
    <row r="228" spans="1:11" customFormat="1" x14ac:dyDescent="0.3">
      <c r="A228" s="26" t="s">
        <v>22</v>
      </c>
      <c r="B228" s="27">
        <v>41051</v>
      </c>
      <c r="C228" s="1">
        <f t="shared" si="12"/>
        <v>2012</v>
      </c>
      <c r="D228">
        <f t="shared" si="13"/>
        <v>5</v>
      </c>
      <c r="E228" s="26" t="s">
        <v>38</v>
      </c>
      <c r="F228" s="26" t="s">
        <v>39</v>
      </c>
      <c r="G228" s="28">
        <v>38233</v>
      </c>
      <c r="H228" s="26">
        <v>10650</v>
      </c>
      <c r="I228" s="29">
        <v>1779.2</v>
      </c>
      <c r="J228">
        <f t="shared" si="14"/>
        <v>2004</v>
      </c>
      <c r="K228">
        <f t="shared" si="15"/>
        <v>9</v>
      </c>
    </row>
    <row r="229" spans="1:11" x14ac:dyDescent="0.3">
      <c r="A229" s="1" t="s">
        <v>23</v>
      </c>
      <c r="B229" s="2">
        <v>41052</v>
      </c>
      <c r="C229" s="1">
        <f t="shared" si="12"/>
        <v>2012</v>
      </c>
      <c r="D229">
        <f t="shared" si="13"/>
        <v>5</v>
      </c>
      <c r="E229" s="1" t="s">
        <v>46</v>
      </c>
      <c r="F229" s="1" t="s">
        <v>44</v>
      </c>
      <c r="G229" s="7">
        <v>38470</v>
      </c>
      <c r="H229" s="1">
        <v>11041</v>
      </c>
      <c r="I229" s="8">
        <v>1773</v>
      </c>
      <c r="J229">
        <f t="shared" si="14"/>
        <v>2005</v>
      </c>
      <c r="K229">
        <f t="shared" si="15"/>
        <v>4</v>
      </c>
    </row>
    <row r="230" spans="1:11" x14ac:dyDescent="0.3">
      <c r="A230" s="1" t="s">
        <v>24</v>
      </c>
      <c r="B230" s="2">
        <v>41053</v>
      </c>
      <c r="C230" s="1">
        <f t="shared" si="12"/>
        <v>2012</v>
      </c>
      <c r="D230">
        <f t="shared" si="13"/>
        <v>5</v>
      </c>
      <c r="E230" s="1" t="s">
        <v>46</v>
      </c>
      <c r="F230" s="1" t="s">
        <v>44</v>
      </c>
      <c r="G230" s="7">
        <v>38260</v>
      </c>
      <c r="H230" s="1">
        <v>10684</v>
      </c>
      <c r="I230" s="8">
        <v>1768</v>
      </c>
      <c r="J230">
        <f t="shared" si="14"/>
        <v>2004</v>
      </c>
      <c r="K230">
        <f t="shared" si="15"/>
        <v>9</v>
      </c>
    </row>
    <row r="231" spans="1:11" x14ac:dyDescent="0.3">
      <c r="A231" s="1" t="s">
        <v>25</v>
      </c>
      <c r="B231" s="2">
        <v>41054</v>
      </c>
      <c r="C231" s="1">
        <f t="shared" si="12"/>
        <v>2012</v>
      </c>
      <c r="D231">
        <f t="shared" si="13"/>
        <v>5</v>
      </c>
      <c r="E231" s="1" t="s">
        <v>46</v>
      </c>
      <c r="F231" s="1" t="s">
        <v>45</v>
      </c>
      <c r="G231" s="7">
        <v>37994</v>
      </c>
      <c r="H231" s="1">
        <v>10399</v>
      </c>
      <c r="I231" s="8">
        <v>1765.6</v>
      </c>
      <c r="J231">
        <f t="shared" si="14"/>
        <v>2004</v>
      </c>
      <c r="K231">
        <f t="shared" si="15"/>
        <v>1</v>
      </c>
    </row>
    <row r="232" spans="1:11" customFormat="1" x14ac:dyDescent="0.3">
      <c r="A232" s="26" t="s">
        <v>26</v>
      </c>
      <c r="B232" s="27">
        <v>41055</v>
      </c>
      <c r="C232" s="1">
        <f t="shared" si="12"/>
        <v>2012</v>
      </c>
      <c r="D232">
        <f t="shared" si="13"/>
        <v>5</v>
      </c>
      <c r="E232" s="26" t="s">
        <v>38</v>
      </c>
      <c r="F232" s="26" t="s">
        <v>43</v>
      </c>
      <c r="G232" s="28">
        <v>38375</v>
      </c>
      <c r="H232" s="26">
        <v>10829</v>
      </c>
      <c r="I232" s="29">
        <v>1764</v>
      </c>
      <c r="J232">
        <f t="shared" si="14"/>
        <v>2005</v>
      </c>
      <c r="K232">
        <f t="shared" si="15"/>
        <v>1</v>
      </c>
    </row>
    <row r="233" spans="1:11" x14ac:dyDescent="0.3">
      <c r="A233" s="1" t="s">
        <v>27</v>
      </c>
      <c r="B233" s="2">
        <v>41056</v>
      </c>
      <c r="C233" s="1">
        <f t="shared" si="12"/>
        <v>2012</v>
      </c>
      <c r="D233">
        <f t="shared" si="13"/>
        <v>5</v>
      </c>
      <c r="E233" s="1" t="s">
        <v>46</v>
      </c>
      <c r="F233" s="1" t="s">
        <v>45</v>
      </c>
      <c r="G233" s="7">
        <v>38438</v>
      </c>
      <c r="H233" s="1">
        <v>10957</v>
      </c>
      <c r="I233" s="8">
        <v>1762.7</v>
      </c>
      <c r="J233">
        <f t="shared" si="14"/>
        <v>2005</v>
      </c>
      <c r="K233">
        <f t="shared" si="15"/>
        <v>3</v>
      </c>
    </row>
    <row r="234" spans="1:11" x14ac:dyDescent="0.3">
      <c r="A234" s="1" t="s">
        <v>20</v>
      </c>
      <c r="B234" s="2">
        <v>41057</v>
      </c>
      <c r="C234" s="1">
        <f t="shared" si="12"/>
        <v>2012</v>
      </c>
      <c r="D234">
        <f t="shared" si="13"/>
        <v>5</v>
      </c>
      <c r="E234" s="1" t="s">
        <v>46</v>
      </c>
      <c r="F234" s="1" t="s">
        <v>44</v>
      </c>
      <c r="G234" s="7">
        <v>37917</v>
      </c>
      <c r="H234" s="1">
        <v>10309</v>
      </c>
      <c r="I234" s="8">
        <v>1762</v>
      </c>
      <c r="J234">
        <f t="shared" si="14"/>
        <v>2003</v>
      </c>
      <c r="K234">
        <f t="shared" si="15"/>
        <v>10</v>
      </c>
    </row>
    <row r="235" spans="1:11" customFormat="1" x14ac:dyDescent="0.3">
      <c r="A235" s="26" t="s">
        <v>21</v>
      </c>
      <c r="B235" s="27">
        <v>41058</v>
      </c>
      <c r="C235" s="1">
        <f t="shared" si="12"/>
        <v>2012</v>
      </c>
      <c r="D235">
        <f t="shared" si="13"/>
        <v>5</v>
      </c>
      <c r="E235" s="26" t="s">
        <v>38</v>
      </c>
      <c r="F235" s="26" t="s">
        <v>43</v>
      </c>
      <c r="G235" s="28">
        <v>38156</v>
      </c>
      <c r="H235" s="26">
        <v>10566</v>
      </c>
      <c r="I235" s="29">
        <v>1761</v>
      </c>
      <c r="J235">
        <f t="shared" si="14"/>
        <v>2004</v>
      </c>
      <c r="K235">
        <f t="shared" si="15"/>
        <v>6</v>
      </c>
    </row>
    <row r="236" spans="1:11" x14ac:dyDescent="0.3">
      <c r="A236" s="1" t="s">
        <v>22</v>
      </c>
      <c r="B236" s="2">
        <v>41059</v>
      </c>
      <c r="C236" s="1">
        <f t="shared" si="12"/>
        <v>2012</v>
      </c>
      <c r="D236">
        <f t="shared" si="13"/>
        <v>5</v>
      </c>
      <c r="E236" s="1" t="s">
        <v>46</v>
      </c>
      <c r="F236" s="1" t="s">
        <v>44</v>
      </c>
      <c r="G236" s="7">
        <v>38060</v>
      </c>
      <c r="H236" s="1">
        <v>10441</v>
      </c>
      <c r="I236" s="8">
        <v>1755</v>
      </c>
      <c r="J236">
        <f t="shared" si="14"/>
        <v>2004</v>
      </c>
      <c r="K236">
        <f t="shared" si="15"/>
        <v>3</v>
      </c>
    </row>
    <row r="237" spans="1:11" customFormat="1" x14ac:dyDescent="0.3">
      <c r="A237" s="26" t="s">
        <v>23</v>
      </c>
      <c r="B237" s="27">
        <v>41060</v>
      </c>
      <c r="C237" s="1">
        <f t="shared" si="12"/>
        <v>2012</v>
      </c>
      <c r="D237">
        <f t="shared" si="13"/>
        <v>5</v>
      </c>
      <c r="E237" s="26" t="s">
        <v>46</v>
      </c>
      <c r="F237" s="26" t="s">
        <v>41</v>
      </c>
      <c r="G237" s="28">
        <v>38466</v>
      </c>
      <c r="H237" s="26">
        <v>11035</v>
      </c>
      <c r="I237" s="29">
        <v>1754.5</v>
      </c>
      <c r="J237">
        <f t="shared" si="14"/>
        <v>2005</v>
      </c>
      <c r="K237">
        <f t="shared" si="15"/>
        <v>4</v>
      </c>
    </row>
    <row r="238" spans="1:11" customFormat="1" x14ac:dyDescent="0.3">
      <c r="A238" s="1" t="s">
        <v>24</v>
      </c>
      <c r="B238" s="2">
        <v>41061</v>
      </c>
      <c r="C238" s="1">
        <f t="shared" si="12"/>
        <v>2012</v>
      </c>
      <c r="D238">
        <f t="shared" si="13"/>
        <v>6</v>
      </c>
      <c r="E238" s="1" t="s">
        <v>46</v>
      </c>
      <c r="F238" s="1" t="s">
        <v>42</v>
      </c>
      <c r="G238" s="7">
        <v>37859</v>
      </c>
      <c r="H238" s="1">
        <v>10285</v>
      </c>
      <c r="I238" s="8">
        <v>1743.36</v>
      </c>
      <c r="J238">
        <f t="shared" si="14"/>
        <v>2003</v>
      </c>
      <c r="K238">
        <f t="shared" si="15"/>
        <v>8</v>
      </c>
    </row>
    <row r="239" spans="1:11" customFormat="1" x14ac:dyDescent="0.3">
      <c r="A239" s="1" t="s">
        <v>25</v>
      </c>
      <c r="B239" s="2">
        <v>41062</v>
      </c>
      <c r="C239" s="1">
        <f t="shared" si="12"/>
        <v>2012</v>
      </c>
      <c r="D239">
        <f t="shared" si="13"/>
        <v>6</v>
      </c>
      <c r="E239" s="1" t="s">
        <v>46</v>
      </c>
      <c r="F239" s="1" t="s">
        <v>41</v>
      </c>
      <c r="G239" s="7">
        <v>38444</v>
      </c>
      <c r="H239" s="1">
        <v>10971</v>
      </c>
      <c r="I239" s="8">
        <v>1733.06</v>
      </c>
      <c r="J239">
        <f t="shared" si="14"/>
        <v>2005</v>
      </c>
      <c r="K239">
        <f t="shared" si="15"/>
        <v>4</v>
      </c>
    </row>
    <row r="240" spans="1:11" x14ac:dyDescent="0.3">
      <c r="A240" s="1" t="s">
        <v>26</v>
      </c>
      <c r="B240" s="2">
        <v>41063</v>
      </c>
      <c r="C240" s="1">
        <f t="shared" si="12"/>
        <v>2012</v>
      </c>
      <c r="D240">
        <f t="shared" si="13"/>
        <v>6</v>
      </c>
      <c r="E240" s="1" t="s">
        <v>46</v>
      </c>
      <c r="F240" s="1" t="s">
        <v>47</v>
      </c>
      <c r="G240" s="7">
        <v>38143</v>
      </c>
      <c r="H240" s="1">
        <v>10554</v>
      </c>
      <c r="I240" s="8">
        <v>1728.52</v>
      </c>
      <c r="J240">
        <f t="shared" si="14"/>
        <v>2004</v>
      </c>
      <c r="K240">
        <f t="shared" si="15"/>
        <v>6</v>
      </c>
    </row>
    <row r="241" spans="1:11" x14ac:dyDescent="0.3">
      <c r="A241" s="1" t="s">
        <v>27</v>
      </c>
      <c r="B241" s="2">
        <v>41064</v>
      </c>
      <c r="C241" s="1">
        <f t="shared" si="12"/>
        <v>2012</v>
      </c>
      <c r="D241">
        <f t="shared" si="13"/>
        <v>6</v>
      </c>
      <c r="E241" s="1" t="s">
        <v>46</v>
      </c>
      <c r="F241" s="1" t="s">
        <v>44</v>
      </c>
      <c r="G241" s="7">
        <v>38013</v>
      </c>
      <c r="H241" s="1">
        <v>10420</v>
      </c>
      <c r="I241" s="8">
        <v>1707.84</v>
      </c>
      <c r="J241">
        <f t="shared" si="14"/>
        <v>2004</v>
      </c>
      <c r="K241">
        <f t="shared" si="15"/>
        <v>1</v>
      </c>
    </row>
    <row r="242" spans="1:11" x14ac:dyDescent="0.3">
      <c r="A242" s="1" t="s">
        <v>20</v>
      </c>
      <c r="B242" s="2">
        <v>41065</v>
      </c>
      <c r="C242" s="1">
        <f t="shared" si="12"/>
        <v>2012</v>
      </c>
      <c r="D242">
        <f t="shared" si="13"/>
        <v>6</v>
      </c>
      <c r="E242" s="1" t="s">
        <v>46</v>
      </c>
      <c r="F242" s="1" t="s">
        <v>45</v>
      </c>
      <c r="G242" s="7">
        <v>38275</v>
      </c>
      <c r="H242" s="1">
        <v>10660</v>
      </c>
      <c r="I242" s="8">
        <v>1701</v>
      </c>
      <c r="J242">
        <f t="shared" si="14"/>
        <v>2004</v>
      </c>
      <c r="K242">
        <f t="shared" si="15"/>
        <v>10</v>
      </c>
    </row>
    <row r="243" spans="1:11" customFormat="1" x14ac:dyDescent="0.3">
      <c r="A243" s="26" t="s">
        <v>21</v>
      </c>
      <c r="B243" s="27">
        <v>41066</v>
      </c>
      <c r="C243" s="1">
        <f t="shared" si="12"/>
        <v>2012</v>
      </c>
      <c r="D243">
        <f t="shared" si="13"/>
        <v>6</v>
      </c>
      <c r="E243" s="26" t="s">
        <v>38</v>
      </c>
      <c r="F243" s="26" t="s">
        <v>39</v>
      </c>
      <c r="G243" s="28">
        <v>38364</v>
      </c>
      <c r="H243" s="26">
        <v>10812</v>
      </c>
      <c r="I243" s="29">
        <v>1692.8</v>
      </c>
      <c r="J243">
        <f t="shared" si="14"/>
        <v>2005</v>
      </c>
      <c r="K243">
        <f t="shared" si="15"/>
        <v>1</v>
      </c>
    </row>
    <row r="244" spans="1:11" x14ac:dyDescent="0.3">
      <c r="A244" s="1" t="s">
        <v>22</v>
      </c>
      <c r="B244" s="2">
        <v>41067</v>
      </c>
      <c r="C244" s="1">
        <f t="shared" si="12"/>
        <v>2012</v>
      </c>
      <c r="D244">
        <f t="shared" si="13"/>
        <v>6</v>
      </c>
      <c r="E244" s="1" t="s">
        <v>46</v>
      </c>
      <c r="F244" s="1" t="s">
        <v>45</v>
      </c>
      <c r="G244" s="7">
        <v>38464</v>
      </c>
      <c r="H244" s="1">
        <v>11036</v>
      </c>
      <c r="I244" s="8">
        <v>1692</v>
      </c>
      <c r="J244">
        <f t="shared" si="14"/>
        <v>2005</v>
      </c>
      <c r="K244">
        <f t="shared" si="15"/>
        <v>4</v>
      </c>
    </row>
    <row r="245" spans="1:11" customFormat="1" x14ac:dyDescent="0.3">
      <c r="A245" s="26" t="s">
        <v>23</v>
      </c>
      <c r="B245" s="27">
        <v>41068</v>
      </c>
      <c r="C245" s="1">
        <f t="shared" si="12"/>
        <v>2012</v>
      </c>
      <c r="D245">
        <f t="shared" si="13"/>
        <v>6</v>
      </c>
      <c r="E245" s="26" t="s">
        <v>46</v>
      </c>
      <c r="F245" s="26" t="s">
        <v>41</v>
      </c>
      <c r="G245" s="28">
        <v>37957</v>
      </c>
      <c r="H245" s="26">
        <v>10368</v>
      </c>
      <c r="I245" s="29">
        <v>1689.78</v>
      </c>
      <c r="J245">
        <f t="shared" si="14"/>
        <v>2003</v>
      </c>
      <c r="K245">
        <f t="shared" si="15"/>
        <v>12</v>
      </c>
    </row>
    <row r="246" spans="1:11" x14ac:dyDescent="0.3">
      <c r="A246" s="1" t="s">
        <v>24</v>
      </c>
      <c r="B246" s="2">
        <v>41069</v>
      </c>
      <c r="C246" s="1">
        <f t="shared" si="12"/>
        <v>2012</v>
      </c>
      <c r="D246">
        <f t="shared" si="13"/>
        <v>6</v>
      </c>
      <c r="E246" s="1" t="s">
        <v>46</v>
      </c>
      <c r="F246" s="1" t="s">
        <v>44</v>
      </c>
      <c r="G246" s="7">
        <v>38333</v>
      </c>
      <c r="H246" s="1">
        <v>10769</v>
      </c>
      <c r="I246" s="8">
        <v>1684.27</v>
      </c>
      <c r="J246">
        <f t="shared" si="14"/>
        <v>2004</v>
      </c>
      <c r="K246">
        <f t="shared" si="15"/>
        <v>12</v>
      </c>
    </row>
    <row r="247" spans="1:11" x14ac:dyDescent="0.3">
      <c r="A247" s="1" t="s">
        <v>25</v>
      </c>
      <c r="B247" s="2">
        <v>41070</v>
      </c>
      <c r="C247" s="1">
        <f t="shared" si="12"/>
        <v>2012</v>
      </c>
      <c r="D247">
        <f t="shared" si="13"/>
        <v>6</v>
      </c>
      <c r="E247" s="1" t="s">
        <v>46</v>
      </c>
      <c r="F247" s="1" t="s">
        <v>47</v>
      </c>
      <c r="G247" s="7">
        <v>38144</v>
      </c>
      <c r="H247" s="1">
        <v>10551</v>
      </c>
      <c r="I247" s="8">
        <v>1677.3</v>
      </c>
      <c r="J247">
        <f t="shared" si="14"/>
        <v>2004</v>
      </c>
      <c r="K247">
        <f t="shared" si="15"/>
        <v>6</v>
      </c>
    </row>
    <row r="248" spans="1:11" customFormat="1" x14ac:dyDescent="0.3">
      <c r="A248" s="26" t="s">
        <v>26</v>
      </c>
      <c r="B248" s="27">
        <v>41071</v>
      </c>
      <c r="C248" s="1">
        <f t="shared" si="12"/>
        <v>2012</v>
      </c>
      <c r="D248">
        <f t="shared" si="13"/>
        <v>6</v>
      </c>
      <c r="E248" s="26" t="s">
        <v>38</v>
      </c>
      <c r="F248" s="26" t="s">
        <v>39</v>
      </c>
      <c r="G248" s="28">
        <v>38431</v>
      </c>
      <c r="H248" s="26">
        <v>10954</v>
      </c>
      <c r="I248" s="29">
        <v>1659.53</v>
      </c>
      <c r="J248">
        <f t="shared" si="14"/>
        <v>2005</v>
      </c>
      <c r="K248">
        <f t="shared" si="15"/>
        <v>3</v>
      </c>
    </row>
    <row r="249" spans="1:11" x14ac:dyDescent="0.3">
      <c r="A249" s="1" t="s">
        <v>27</v>
      </c>
      <c r="B249" s="2">
        <v>41072</v>
      </c>
      <c r="C249" s="1">
        <f t="shared" si="12"/>
        <v>2012</v>
      </c>
      <c r="D249">
        <f t="shared" si="13"/>
        <v>6</v>
      </c>
      <c r="E249" s="1" t="s">
        <v>46</v>
      </c>
      <c r="F249" s="1" t="s">
        <v>47</v>
      </c>
      <c r="G249" s="7">
        <v>38045</v>
      </c>
      <c r="H249" s="1">
        <v>10459</v>
      </c>
      <c r="I249" s="8">
        <v>1659.2</v>
      </c>
      <c r="J249">
        <f t="shared" si="14"/>
        <v>2004</v>
      </c>
      <c r="K249">
        <f t="shared" si="15"/>
        <v>2</v>
      </c>
    </row>
    <row r="250" spans="1:11" x14ac:dyDescent="0.3">
      <c r="A250" s="1" t="s">
        <v>20</v>
      </c>
      <c r="B250" s="2">
        <v>41073</v>
      </c>
      <c r="C250" s="1">
        <f t="shared" si="12"/>
        <v>2012</v>
      </c>
      <c r="D250">
        <f t="shared" si="13"/>
        <v>6</v>
      </c>
      <c r="E250" s="1" t="s">
        <v>46</v>
      </c>
      <c r="F250" s="1" t="s">
        <v>44</v>
      </c>
      <c r="G250" s="7">
        <v>37922</v>
      </c>
      <c r="H250" s="1">
        <v>10330</v>
      </c>
      <c r="I250" s="8">
        <v>1649</v>
      </c>
      <c r="J250">
        <f t="shared" si="14"/>
        <v>2003</v>
      </c>
      <c r="K250">
        <f t="shared" si="15"/>
        <v>10</v>
      </c>
    </row>
    <row r="251" spans="1:11" x14ac:dyDescent="0.3">
      <c r="A251" s="1" t="s">
        <v>21</v>
      </c>
      <c r="B251" s="2">
        <v>41074</v>
      </c>
      <c r="C251" s="1">
        <f t="shared" si="12"/>
        <v>2012</v>
      </c>
      <c r="D251">
        <f t="shared" si="13"/>
        <v>6</v>
      </c>
      <c r="E251" s="1" t="s">
        <v>46</v>
      </c>
      <c r="F251" s="1" t="s">
        <v>44</v>
      </c>
      <c r="G251" s="7">
        <v>38144</v>
      </c>
      <c r="H251" s="1">
        <v>10536</v>
      </c>
      <c r="I251" s="8">
        <v>1645</v>
      </c>
      <c r="J251">
        <f t="shared" si="14"/>
        <v>2004</v>
      </c>
      <c r="K251">
        <f t="shared" si="15"/>
        <v>6</v>
      </c>
    </row>
    <row r="252" spans="1:11" x14ac:dyDescent="0.3">
      <c r="A252" s="1" t="s">
        <v>22</v>
      </c>
      <c r="B252" s="2">
        <v>41075</v>
      </c>
      <c r="C252" s="1">
        <f t="shared" si="12"/>
        <v>2012</v>
      </c>
      <c r="D252">
        <f t="shared" si="13"/>
        <v>6</v>
      </c>
      <c r="E252" s="1" t="s">
        <v>46</v>
      </c>
      <c r="F252" s="1" t="s">
        <v>44</v>
      </c>
      <c r="G252" s="7">
        <v>38325</v>
      </c>
      <c r="H252" s="1">
        <v>10758</v>
      </c>
      <c r="I252" s="8">
        <v>1644.6</v>
      </c>
      <c r="J252">
        <f t="shared" si="14"/>
        <v>2004</v>
      </c>
      <c r="K252">
        <f t="shared" si="15"/>
        <v>12</v>
      </c>
    </row>
    <row r="253" spans="1:11" x14ac:dyDescent="0.3">
      <c r="A253" s="1" t="s">
        <v>23</v>
      </c>
      <c r="B253" s="2">
        <v>41076</v>
      </c>
      <c r="C253" s="1">
        <f t="shared" si="12"/>
        <v>2012</v>
      </c>
      <c r="D253">
        <f t="shared" si="13"/>
        <v>6</v>
      </c>
      <c r="E253" s="1" t="s">
        <v>46</v>
      </c>
      <c r="F253" s="1" t="s">
        <v>47</v>
      </c>
      <c r="G253" s="7">
        <v>38283</v>
      </c>
      <c r="H253" s="1">
        <v>10707</v>
      </c>
      <c r="I253" s="8">
        <v>1641</v>
      </c>
      <c r="J253">
        <f t="shared" si="14"/>
        <v>2004</v>
      </c>
      <c r="K253">
        <f t="shared" si="15"/>
        <v>10</v>
      </c>
    </row>
    <row r="254" spans="1:11" x14ac:dyDescent="0.3">
      <c r="A254" s="1" t="s">
        <v>24</v>
      </c>
      <c r="B254" s="2">
        <v>41077</v>
      </c>
      <c r="C254" s="1">
        <f t="shared" si="12"/>
        <v>2012</v>
      </c>
      <c r="D254">
        <f t="shared" si="13"/>
        <v>6</v>
      </c>
      <c r="E254" s="1" t="s">
        <v>46</v>
      </c>
      <c r="F254" s="1" t="s">
        <v>44</v>
      </c>
      <c r="G254" s="7">
        <v>38276</v>
      </c>
      <c r="H254" s="1">
        <v>10700</v>
      </c>
      <c r="I254" s="8">
        <v>1638.4</v>
      </c>
      <c r="J254">
        <f t="shared" si="14"/>
        <v>2004</v>
      </c>
      <c r="K254">
        <f t="shared" si="15"/>
        <v>10</v>
      </c>
    </row>
    <row r="255" spans="1:11" x14ac:dyDescent="0.3">
      <c r="A255" s="1" t="s">
        <v>25</v>
      </c>
      <c r="B255" s="2">
        <v>41078</v>
      </c>
      <c r="C255" s="1">
        <f t="shared" si="12"/>
        <v>2012</v>
      </c>
      <c r="D255">
        <f t="shared" si="13"/>
        <v>6</v>
      </c>
      <c r="E255" s="1" t="s">
        <v>46</v>
      </c>
      <c r="F255" s="1" t="s">
        <v>44</v>
      </c>
      <c r="G255" s="7">
        <v>38324</v>
      </c>
      <c r="H255" s="1">
        <v>10751</v>
      </c>
      <c r="I255" s="8">
        <v>1631.48</v>
      </c>
      <c r="J255">
        <f t="shared" si="14"/>
        <v>2004</v>
      </c>
      <c r="K255">
        <f t="shared" si="15"/>
        <v>12</v>
      </c>
    </row>
    <row r="256" spans="1:11" customFormat="1" x14ac:dyDescent="0.3">
      <c r="A256" s="26" t="s">
        <v>26</v>
      </c>
      <c r="B256" s="27">
        <v>41079</v>
      </c>
      <c r="C256" s="1">
        <f t="shared" si="12"/>
        <v>2012</v>
      </c>
      <c r="D256">
        <f t="shared" si="13"/>
        <v>6</v>
      </c>
      <c r="E256" s="26" t="s">
        <v>38</v>
      </c>
      <c r="F256" s="26" t="s">
        <v>39</v>
      </c>
      <c r="G256" s="28">
        <v>38392</v>
      </c>
      <c r="H256" s="26">
        <v>10869</v>
      </c>
      <c r="I256" s="29">
        <v>1630</v>
      </c>
      <c r="J256">
        <f t="shared" si="14"/>
        <v>2005</v>
      </c>
      <c r="K256">
        <f t="shared" si="15"/>
        <v>2</v>
      </c>
    </row>
    <row r="257" spans="1:11" customFormat="1" x14ac:dyDescent="0.3">
      <c r="A257" s="1" t="s">
        <v>27</v>
      </c>
      <c r="B257" s="2">
        <v>41080</v>
      </c>
      <c r="C257" s="1">
        <f t="shared" si="12"/>
        <v>2012</v>
      </c>
      <c r="D257">
        <f t="shared" si="13"/>
        <v>6</v>
      </c>
      <c r="E257" s="1" t="s">
        <v>46</v>
      </c>
      <c r="F257" s="1" t="s">
        <v>41</v>
      </c>
      <c r="G257" s="7">
        <v>38326</v>
      </c>
      <c r="H257" s="1">
        <v>10727</v>
      </c>
      <c r="I257" s="8">
        <v>1624.5</v>
      </c>
      <c r="J257">
        <f t="shared" si="14"/>
        <v>2004</v>
      </c>
      <c r="K257">
        <f t="shared" si="15"/>
        <v>12</v>
      </c>
    </row>
    <row r="258" spans="1:11" x14ac:dyDescent="0.3">
      <c r="A258" s="1" t="s">
        <v>20</v>
      </c>
      <c r="B258" s="2">
        <v>41081</v>
      </c>
      <c r="C258" s="1">
        <f t="shared" ref="C258:C321" si="16">YEAR(B258)</f>
        <v>2012</v>
      </c>
      <c r="D258">
        <f t="shared" ref="D258:D321" si="17">MONTH(B258)</f>
        <v>6</v>
      </c>
      <c r="E258" s="1" t="s">
        <v>46</v>
      </c>
      <c r="F258" s="1" t="s">
        <v>45</v>
      </c>
      <c r="G258" s="7">
        <v>38000</v>
      </c>
      <c r="H258" s="1">
        <v>10408</v>
      </c>
      <c r="I258" s="8">
        <v>1622.4</v>
      </c>
      <c r="J258">
        <f t="shared" ref="J258:J321" si="18">YEAR(G258)</f>
        <v>2004</v>
      </c>
      <c r="K258">
        <f t="shared" ref="K258:K321" si="19">MONTH(G258)</f>
        <v>1</v>
      </c>
    </row>
    <row r="259" spans="1:11" x14ac:dyDescent="0.3">
      <c r="A259" s="1" t="s">
        <v>21</v>
      </c>
      <c r="B259" s="2">
        <v>41082</v>
      </c>
      <c r="C259" s="1">
        <f t="shared" si="16"/>
        <v>2012</v>
      </c>
      <c r="D259">
        <f t="shared" si="17"/>
        <v>6</v>
      </c>
      <c r="E259" s="1" t="s">
        <v>46</v>
      </c>
      <c r="F259" s="1" t="s">
        <v>44</v>
      </c>
      <c r="G259" s="7">
        <v>37933</v>
      </c>
      <c r="H259" s="1">
        <v>10346</v>
      </c>
      <c r="I259" s="8">
        <v>1618.88</v>
      </c>
      <c r="J259">
        <f t="shared" si="18"/>
        <v>2003</v>
      </c>
      <c r="K259">
        <f t="shared" si="19"/>
        <v>11</v>
      </c>
    </row>
    <row r="260" spans="1:11" customFormat="1" x14ac:dyDescent="0.3">
      <c r="A260" s="26" t="s">
        <v>22</v>
      </c>
      <c r="B260" s="27">
        <v>41083</v>
      </c>
      <c r="C260" s="1">
        <f t="shared" si="16"/>
        <v>2012</v>
      </c>
      <c r="D260">
        <f t="shared" si="17"/>
        <v>6</v>
      </c>
      <c r="E260" s="26" t="s">
        <v>46</v>
      </c>
      <c r="F260" s="26" t="s">
        <v>42</v>
      </c>
      <c r="G260" s="28">
        <v>37825</v>
      </c>
      <c r="H260" s="26">
        <v>10258</v>
      </c>
      <c r="I260" s="29">
        <v>1614.88</v>
      </c>
      <c r="J260">
        <f t="shared" si="18"/>
        <v>2003</v>
      </c>
      <c r="K260">
        <f t="shared" si="19"/>
        <v>7</v>
      </c>
    </row>
    <row r="261" spans="1:11" customFormat="1" x14ac:dyDescent="0.3">
      <c r="A261" s="1" t="s">
        <v>23</v>
      </c>
      <c r="B261" s="2">
        <v>41084</v>
      </c>
      <c r="C261" s="1">
        <f t="shared" si="16"/>
        <v>2012</v>
      </c>
      <c r="D261">
        <f t="shared" si="17"/>
        <v>6</v>
      </c>
      <c r="E261" s="1" t="s">
        <v>46</v>
      </c>
      <c r="F261" s="1" t="s">
        <v>41</v>
      </c>
      <c r="G261" s="7">
        <v>37897</v>
      </c>
      <c r="H261" s="1">
        <v>10312</v>
      </c>
      <c r="I261" s="8">
        <v>1614.8</v>
      </c>
      <c r="J261">
        <f t="shared" si="18"/>
        <v>2003</v>
      </c>
      <c r="K261">
        <f t="shared" si="19"/>
        <v>10</v>
      </c>
    </row>
    <row r="262" spans="1:11" x14ac:dyDescent="0.3">
      <c r="A262" s="1" t="s">
        <v>24</v>
      </c>
      <c r="B262" s="2">
        <v>41085</v>
      </c>
      <c r="C262" s="1">
        <f t="shared" si="16"/>
        <v>2012</v>
      </c>
      <c r="D262">
        <f t="shared" si="17"/>
        <v>6</v>
      </c>
      <c r="E262" s="1" t="s">
        <v>46</v>
      </c>
      <c r="F262" s="1" t="s">
        <v>47</v>
      </c>
      <c r="G262" s="7">
        <v>38060</v>
      </c>
      <c r="H262" s="1">
        <v>10464</v>
      </c>
      <c r="I262" s="8">
        <v>1609.28</v>
      </c>
      <c r="J262">
        <f t="shared" si="18"/>
        <v>2004</v>
      </c>
      <c r="K262">
        <f t="shared" si="19"/>
        <v>3</v>
      </c>
    </row>
    <row r="263" spans="1:11" x14ac:dyDescent="0.3">
      <c r="A263" s="1" t="s">
        <v>25</v>
      </c>
      <c r="B263" s="2">
        <v>41086</v>
      </c>
      <c r="C263" s="1">
        <f t="shared" si="16"/>
        <v>2012</v>
      </c>
      <c r="D263">
        <f t="shared" si="17"/>
        <v>6</v>
      </c>
      <c r="E263" s="1" t="s">
        <v>46</v>
      </c>
      <c r="F263" s="1" t="s">
        <v>47</v>
      </c>
      <c r="G263" s="7">
        <v>38077</v>
      </c>
      <c r="H263" s="1">
        <v>10485</v>
      </c>
      <c r="I263" s="8">
        <v>1594</v>
      </c>
      <c r="J263">
        <f t="shared" si="18"/>
        <v>2004</v>
      </c>
      <c r="K263">
        <f t="shared" si="19"/>
        <v>3</v>
      </c>
    </row>
    <row r="264" spans="1:11" customFormat="1" x14ac:dyDescent="0.3">
      <c r="A264" s="26" t="s">
        <v>26</v>
      </c>
      <c r="B264" s="27">
        <v>41087</v>
      </c>
      <c r="C264" s="1">
        <f t="shared" si="16"/>
        <v>2012</v>
      </c>
      <c r="D264">
        <f t="shared" si="17"/>
        <v>6</v>
      </c>
      <c r="E264" s="26" t="s">
        <v>46</v>
      </c>
      <c r="F264" s="26" t="s">
        <v>41</v>
      </c>
      <c r="G264" s="28">
        <v>37994</v>
      </c>
      <c r="H264" s="26">
        <v>10404</v>
      </c>
      <c r="I264" s="29">
        <v>1591.25</v>
      </c>
      <c r="J264">
        <f t="shared" si="18"/>
        <v>2004</v>
      </c>
      <c r="K264">
        <f t="shared" si="19"/>
        <v>1</v>
      </c>
    </row>
    <row r="265" spans="1:11" customFormat="1" x14ac:dyDescent="0.3">
      <c r="A265" s="1" t="s">
        <v>27</v>
      </c>
      <c r="B265" s="2">
        <v>41088</v>
      </c>
      <c r="C265" s="1">
        <f t="shared" si="16"/>
        <v>2012</v>
      </c>
      <c r="D265">
        <f t="shared" si="17"/>
        <v>6</v>
      </c>
      <c r="E265" s="1" t="s">
        <v>38</v>
      </c>
      <c r="F265" s="1" t="s">
        <v>43</v>
      </c>
      <c r="G265" s="7">
        <v>38315</v>
      </c>
      <c r="H265" s="1">
        <v>10750</v>
      </c>
      <c r="I265" s="8">
        <v>1590.56</v>
      </c>
      <c r="J265">
        <f t="shared" si="18"/>
        <v>2004</v>
      </c>
      <c r="K265">
        <f t="shared" si="19"/>
        <v>11</v>
      </c>
    </row>
    <row r="266" spans="1:11" x14ac:dyDescent="0.3">
      <c r="A266" s="1" t="s">
        <v>20</v>
      </c>
      <c r="B266" s="2">
        <v>41089</v>
      </c>
      <c r="C266" s="1">
        <f t="shared" si="16"/>
        <v>2012</v>
      </c>
      <c r="D266">
        <f t="shared" si="17"/>
        <v>6</v>
      </c>
      <c r="E266" s="1" t="s">
        <v>46</v>
      </c>
      <c r="F266" s="1" t="s">
        <v>47</v>
      </c>
      <c r="G266" s="7">
        <v>37931</v>
      </c>
      <c r="H266" s="1">
        <v>10343</v>
      </c>
      <c r="I266" s="8">
        <v>1584</v>
      </c>
      <c r="J266">
        <f t="shared" si="18"/>
        <v>2003</v>
      </c>
      <c r="K266">
        <f t="shared" si="19"/>
        <v>11</v>
      </c>
    </row>
    <row r="267" spans="1:11" customFormat="1" x14ac:dyDescent="0.3">
      <c r="A267" s="26" t="s">
        <v>21</v>
      </c>
      <c r="B267" s="27">
        <v>41090</v>
      </c>
      <c r="C267" s="1">
        <f t="shared" si="16"/>
        <v>2012</v>
      </c>
      <c r="D267">
        <f t="shared" si="17"/>
        <v>6</v>
      </c>
      <c r="E267" s="26" t="s">
        <v>46</v>
      </c>
      <c r="F267" s="26" t="s">
        <v>41</v>
      </c>
      <c r="G267" s="28">
        <v>38049</v>
      </c>
      <c r="H267" s="26">
        <v>10457</v>
      </c>
      <c r="I267" s="29">
        <v>1584</v>
      </c>
      <c r="J267">
        <f t="shared" si="18"/>
        <v>2004</v>
      </c>
      <c r="K267">
        <f t="shared" si="19"/>
        <v>3</v>
      </c>
    </row>
    <row r="268" spans="1:11" x14ac:dyDescent="0.3">
      <c r="A268" s="1" t="s">
        <v>22</v>
      </c>
      <c r="B268" s="2">
        <v>41091</v>
      </c>
      <c r="C268" s="1">
        <f t="shared" si="16"/>
        <v>2012</v>
      </c>
      <c r="D268">
        <f t="shared" si="17"/>
        <v>7</v>
      </c>
      <c r="E268" s="1" t="s">
        <v>46</v>
      </c>
      <c r="F268" s="1" t="s">
        <v>47</v>
      </c>
      <c r="G268" s="7">
        <v>38458</v>
      </c>
      <c r="H268" s="1">
        <v>11018</v>
      </c>
      <c r="I268" s="8">
        <v>1575</v>
      </c>
      <c r="J268">
        <f t="shared" si="18"/>
        <v>2005</v>
      </c>
      <c r="K268">
        <f t="shared" si="19"/>
        <v>4</v>
      </c>
    </row>
    <row r="269" spans="1:11" x14ac:dyDescent="0.3">
      <c r="A269" s="1" t="s">
        <v>23</v>
      </c>
      <c r="B269" s="2">
        <v>41092</v>
      </c>
      <c r="C269" s="1">
        <f t="shared" si="16"/>
        <v>2012</v>
      </c>
      <c r="D269">
        <f t="shared" si="17"/>
        <v>7</v>
      </c>
      <c r="E269" s="1" t="s">
        <v>46</v>
      </c>
      <c r="F269" s="1" t="s">
        <v>45</v>
      </c>
      <c r="G269" s="7">
        <v>38295</v>
      </c>
      <c r="H269" s="1">
        <v>10722</v>
      </c>
      <c r="I269" s="8">
        <v>1570</v>
      </c>
      <c r="J269">
        <f t="shared" si="18"/>
        <v>2004</v>
      </c>
      <c r="K269">
        <f t="shared" si="19"/>
        <v>11</v>
      </c>
    </row>
    <row r="270" spans="1:11" customFormat="1" x14ac:dyDescent="0.3">
      <c r="A270" s="26" t="s">
        <v>24</v>
      </c>
      <c r="B270" s="27">
        <v>41093</v>
      </c>
      <c r="C270" s="1">
        <f t="shared" si="16"/>
        <v>2012</v>
      </c>
      <c r="D270">
        <f t="shared" si="17"/>
        <v>7</v>
      </c>
      <c r="E270" s="26" t="s">
        <v>38</v>
      </c>
      <c r="F270" s="26" t="s">
        <v>43</v>
      </c>
      <c r="G270" s="28">
        <v>38357</v>
      </c>
      <c r="H270" s="26">
        <v>10799</v>
      </c>
      <c r="I270" s="29">
        <v>1553.5</v>
      </c>
      <c r="J270">
        <f t="shared" si="18"/>
        <v>2005</v>
      </c>
      <c r="K270">
        <f t="shared" si="19"/>
        <v>1</v>
      </c>
    </row>
    <row r="271" spans="1:11" x14ac:dyDescent="0.3">
      <c r="A271" s="1" t="s">
        <v>25</v>
      </c>
      <c r="B271" s="2">
        <v>41094</v>
      </c>
      <c r="C271" s="1">
        <f t="shared" si="16"/>
        <v>2012</v>
      </c>
      <c r="D271">
        <f t="shared" si="17"/>
        <v>7</v>
      </c>
      <c r="E271" s="1" t="s">
        <v>46</v>
      </c>
      <c r="F271" s="1" t="s">
        <v>47</v>
      </c>
      <c r="G271" s="7">
        <v>37814</v>
      </c>
      <c r="H271" s="1">
        <v>10250</v>
      </c>
      <c r="I271" s="8">
        <v>1552.6</v>
      </c>
      <c r="J271">
        <f t="shared" si="18"/>
        <v>2003</v>
      </c>
      <c r="K271">
        <f t="shared" si="19"/>
        <v>7</v>
      </c>
    </row>
    <row r="272" spans="1:11" x14ac:dyDescent="0.3">
      <c r="A272" s="1" t="s">
        <v>26</v>
      </c>
      <c r="B272" s="2">
        <v>41095</v>
      </c>
      <c r="C272" s="1">
        <f t="shared" si="16"/>
        <v>2012</v>
      </c>
      <c r="D272">
        <f t="shared" si="17"/>
        <v>7</v>
      </c>
      <c r="E272" s="1" t="s">
        <v>46</v>
      </c>
      <c r="F272" s="1" t="s">
        <v>44</v>
      </c>
      <c r="G272" s="7">
        <v>37953</v>
      </c>
      <c r="H272" s="1">
        <v>10362</v>
      </c>
      <c r="I272" s="8">
        <v>1549.6</v>
      </c>
      <c r="J272">
        <f t="shared" si="18"/>
        <v>2003</v>
      </c>
      <c r="K272">
        <f t="shared" si="19"/>
        <v>11</v>
      </c>
    </row>
    <row r="273" spans="1:11" customFormat="1" x14ac:dyDescent="0.3">
      <c r="A273" s="26" t="s">
        <v>27</v>
      </c>
      <c r="B273" s="27">
        <v>41096</v>
      </c>
      <c r="C273" s="1">
        <f t="shared" si="16"/>
        <v>2012</v>
      </c>
      <c r="D273">
        <f t="shared" si="17"/>
        <v>7</v>
      </c>
      <c r="E273" s="26" t="s">
        <v>46</v>
      </c>
      <c r="F273" s="26" t="s">
        <v>41</v>
      </c>
      <c r="G273" s="28">
        <v>38141</v>
      </c>
      <c r="H273" s="26">
        <v>10553</v>
      </c>
      <c r="I273" s="29">
        <v>1546.3</v>
      </c>
      <c r="J273">
        <f t="shared" si="18"/>
        <v>2004</v>
      </c>
      <c r="K273">
        <f t="shared" si="19"/>
        <v>6</v>
      </c>
    </row>
    <row r="274" spans="1:11" x14ac:dyDescent="0.3">
      <c r="A274" s="1" t="s">
        <v>20</v>
      </c>
      <c r="B274" s="2">
        <v>41097</v>
      </c>
      <c r="C274" s="1">
        <f t="shared" si="16"/>
        <v>2012</v>
      </c>
      <c r="D274">
        <f t="shared" si="17"/>
        <v>7</v>
      </c>
      <c r="E274" s="1" t="s">
        <v>46</v>
      </c>
      <c r="F274" s="1" t="s">
        <v>47</v>
      </c>
      <c r="G274" s="7">
        <v>38395</v>
      </c>
      <c r="H274" s="1">
        <v>10878</v>
      </c>
      <c r="I274" s="8">
        <v>1539</v>
      </c>
      <c r="J274">
        <f t="shared" si="18"/>
        <v>2005</v>
      </c>
      <c r="K274">
        <f t="shared" si="19"/>
        <v>2</v>
      </c>
    </row>
    <row r="275" spans="1:11" customFormat="1" x14ac:dyDescent="0.3">
      <c r="A275" s="26" t="s">
        <v>21</v>
      </c>
      <c r="B275" s="27">
        <v>41098</v>
      </c>
      <c r="C275" s="1">
        <f t="shared" si="16"/>
        <v>2012</v>
      </c>
      <c r="D275">
        <f t="shared" si="17"/>
        <v>7</v>
      </c>
      <c r="E275" s="26" t="s">
        <v>46</v>
      </c>
      <c r="F275" s="26" t="s">
        <v>42</v>
      </c>
      <c r="G275" s="28">
        <v>38051</v>
      </c>
      <c r="H275" s="26">
        <v>10461</v>
      </c>
      <c r="I275" s="29">
        <v>1538.7</v>
      </c>
      <c r="J275">
        <f t="shared" si="18"/>
        <v>2004</v>
      </c>
      <c r="K275">
        <f t="shared" si="19"/>
        <v>3</v>
      </c>
    </row>
    <row r="276" spans="1:11" x14ac:dyDescent="0.3">
      <c r="A276" s="1" t="s">
        <v>22</v>
      </c>
      <c r="B276" s="2">
        <v>41099</v>
      </c>
      <c r="C276" s="1">
        <f t="shared" si="16"/>
        <v>2012</v>
      </c>
      <c r="D276">
        <f t="shared" si="17"/>
        <v>7</v>
      </c>
      <c r="E276" s="1" t="s">
        <v>38</v>
      </c>
      <c r="F276" s="1" t="s">
        <v>48</v>
      </c>
      <c r="G276" s="7">
        <v>38249</v>
      </c>
      <c r="H276" s="1">
        <v>10667</v>
      </c>
      <c r="I276" s="8">
        <v>1536.8</v>
      </c>
      <c r="J276">
        <f t="shared" si="18"/>
        <v>2004</v>
      </c>
      <c r="K276">
        <f t="shared" si="19"/>
        <v>9</v>
      </c>
    </row>
    <row r="277" spans="1:11" x14ac:dyDescent="0.3">
      <c r="A277" s="1" t="s">
        <v>23</v>
      </c>
      <c r="B277" s="2">
        <v>41100</v>
      </c>
      <c r="C277" s="1">
        <f t="shared" si="16"/>
        <v>2012</v>
      </c>
      <c r="D277">
        <f t="shared" si="17"/>
        <v>7</v>
      </c>
      <c r="E277" s="1" t="s">
        <v>46</v>
      </c>
      <c r="F277" s="1" t="s">
        <v>47</v>
      </c>
      <c r="G277" s="7">
        <v>38232</v>
      </c>
      <c r="H277" s="1">
        <v>10645</v>
      </c>
      <c r="I277" s="8">
        <v>1535</v>
      </c>
      <c r="J277">
        <f t="shared" si="18"/>
        <v>2004</v>
      </c>
      <c r="K277">
        <f t="shared" si="19"/>
        <v>9</v>
      </c>
    </row>
    <row r="278" spans="1:11" x14ac:dyDescent="0.3">
      <c r="A278" s="1" t="s">
        <v>24</v>
      </c>
      <c r="B278" s="2">
        <v>41101</v>
      </c>
      <c r="C278" s="1">
        <f t="shared" si="16"/>
        <v>2012</v>
      </c>
      <c r="D278">
        <f t="shared" si="17"/>
        <v>7</v>
      </c>
      <c r="E278" s="1" t="s">
        <v>46</v>
      </c>
      <c r="F278" s="1" t="s">
        <v>45</v>
      </c>
      <c r="G278" s="7">
        <v>38344</v>
      </c>
      <c r="H278" s="1">
        <v>10786</v>
      </c>
      <c r="I278" s="8">
        <v>1531.08</v>
      </c>
      <c r="J278">
        <f t="shared" si="18"/>
        <v>2004</v>
      </c>
      <c r="K278">
        <f t="shared" si="19"/>
        <v>12</v>
      </c>
    </row>
    <row r="279" spans="1:11" x14ac:dyDescent="0.3">
      <c r="A279" s="1" t="s">
        <v>25</v>
      </c>
      <c r="B279" s="2">
        <v>41102</v>
      </c>
      <c r="C279" s="1">
        <f t="shared" si="16"/>
        <v>2012</v>
      </c>
      <c r="D279">
        <f t="shared" si="17"/>
        <v>7</v>
      </c>
      <c r="E279" s="1" t="s">
        <v>46</v>
      </c>
      <c r="F279" s="1" t="s">
        <v>44</v>
      </c>
      <c r="G279" s="7">
        <v>38330</v>
      </c>
      <c r="H279" s="1">
        <v>10765</v>
      </c>
      <c r="I279" s="8">
        <v>1515.6</v>
      </c>
      <c r="J279">
        <f t="shared" si="18"/>
        <v>2004</v>
      </c>
      <c r="K279">
        <f t="shared" si="19"/>
        <v>12</v>
      </c>
    </row>
    <row r="280" spans="1:11" x14ac:dyDescent="0.3">
      <c r="A280" s="1" t="s">
        <v>26</v>
      </c>
      <c r="B280" s="2">
        <v>41103</v>
      </c>
      <c r="C280" s="1">
        <f t="shared" si="16"/>
        <v>2012</v>
      </c>
      <c r="D280">
        <f t="shared" si="17"/>
        <v>7</v>
      </c>
      <c r="E280" s="1" t="s">
        <v>46</v>
      </c>
      <c r="F280" s="1" t="s">
        <v>45</v>
      </c>
      <c r="G280" s="7">
        <v>38079</v>
      </c>
      <c r="H280" s="1">
        <v>10488</v>
      </c>
      <c r="I280" s="8">
        <v>1512</v>
      </c>
      <c r="J280">
        <f t="shared" si="18"/>
        <v>2004</v>
      </c>
      <c r="K280">
        <f t="shared" si="19"/>
        <v>4</v>
      </c>
    </row>
    <row r="281" spans="1:11" customFormat="1" x14ac:dyDescent="0.3">
      <c r="A281" s="26" t="s">
        <v>27</v>
      </c>
      <c r="B281" s="27">
        <v>41104</v>
      </c>
      <c r="C281" s="1">
        <f t="shared" si="16"/>
        <v>2012</v>
      </c>
      <c r="D281">
        <f t="shared" si="17"/>
        <v>7</v>
      </c>
      <c r="E281" s="26" t="s">
        <v>38</v>
      </c>
      <c r="F281" s="26" t="s">
        <v>43</v>
      </c>
      <c r="G281" s="28">
        <v>38081</v>
      </c>
      <c r="H281" s="26">
        <v>10475</v>
      </c>
      <c r="I281" s="29">
        <v>1505.18</v>
      </c>
      <c r="J281">
        <f t="shared" si="18"/>
        <v>2004</v>
      </c>
      <c r="K281">
        <f t="shared" si="19"/>
        <v>4</v>
      </c>
    </row>
    <row r="282" spans="1:11" x14ac:dyDescent="0.3">
      <c r="A282" s="1" t="s">
        <v>20</v>
      </c>
      <c r="B282" s="2">
        <v>41105</v>
      </c>
      <c r="C282" s="1">
        <f t="shared" si="16"/>
        <v>2012</v>
      </c>
      <c r="D282">
        <f t="shared" si="17"/>
        <v>7</v>
      </c>
      <c r="E282" s="1" t="s">
        <v>46</v>
      </c>
      <c r="F282" s="1" t="s">
        <v>47</v>
      </c>
      <c r="G282" s="7">
        <v>37831</v>
      </c>
      <c r="H282" s="1">
        <v>10260</v>
      </c>
      <c r="I282" s="8">
        <v>1504.65</v>
      </c>
      <c r="J282">
        <f t="shared" si="18"/>
        <v>2003</v>
      </c>
      <c r="K282">
        <f t="shared" si="19"/>
        <v>7</v>
      </c>
    </row>
    <row r="283" spans="1:11" x14ac:dyDescent="0.3">
      <c r="A283" s="1" t="s">
        <v>21</v>
      </c>
      <c r="B283" s="2">
        <v>41106</v>
      </c>
      <c r="C283" s="1">
        <f t="shared" si="16"/>
        <v>2012</v>
      </c>
      <c r="D283">
        <f t="shared" si="17"/>
        <v>7</v>
      </c>
      <c r="E283" s="1" t="s">
        <v>46</v>
      </c>
      <c r="F283" s="1" t="s">
        <v>45</v>
      </c>
      <c r="G283" s="7">
        <v>38130</v>
      </c>
      <c r="H283" s="1">
        <v>10543</v>
      </c>
      <c r="I283" s="8">
        <v>1504.5</v>
      </c>
      <c r="J283">
        <f t="shared" si="18"/>
        <v>2004</v>
      </c>
      <c r="K283">
        <f t="shared" si="19"/>
        <v>5</v>
      </c>
    </row>
    <row r="284" spans="1:11" customFormat="1" x14ac:dyDescent="0.3">
      <c r="A284" s="26" t="s">
        <v>22</v>
      </c>
      <c r="B284" s="27">
        <v>41107</v>
      </c>
      <c r="C284" s="1">
        <f t="shared" si="16"/>
        <v>2012</v>
      </c>
      <c r="D284">
        <f t="shared" si="17"/>
        <v>7</v>
      </c>
      <c r="E284" s="26" t="s">
        <v>46</v>
      </c>
      <c r="F284" s="26" t="s">
        <v>42</v>
      </c>
      <c r="G284" s="28">
        <v>38219</v>
      </c>
      <c r="H284" s="26">
        <v>10626</v>
      </c>
      <c r="I284" s="29">
        <v>1503.6</v>
      </c>
      <c r="J284">
        <f t="shared" si="18"/>
        <v>2004</v>
      </c>
      <c r="K284">
        <f t="shared" si="19"/>
        <v>8</v>
      </c>
    </row>
    <row r="285" spans="1:11" x14ac:dyDescent="0.3">
      <c r="A285" s="1" t="s">
        <v>23</v>
      </c>
      <c r="B285" s="2">
        <v>41108</v>
      </c>
      <c r="C285" s="1">
        <f t="shared" si="16"/>
        <v>2012</v>
      </c>
      <c r="D285">
        <f t="shared" si="17"/>
        <v>7</v>
      </c>
      <c r="E285" s="1" t="s">
        <v>38</v>
      </c>
      <c r="F285" s="1" t="s">
        <v>48</v>
      </c>
      <c r="G285" s="7">
        <v>38114</v>
      </c>
      <c r="H285" s="1">
        <v>10527</v>
      </c>
      <c r="I285" s="8">
        <v>1503</v>
      </c>
      <c r="J285">
        <f t="shared" si="18"/>
        <v>2004</v>
      </c>
      <c r="K285">
        <f t="shared" si="19"/>
        <v>5</v>
      </c>
    </row>
    <row r="286" spans="1:11" x14ac:dyDescent="0.3">
      <c r="A286" s="1" t="s">
        <v>24</v>
      </c>
      <c r="B286" s="2">
        <v>41109</v>
      </c>
      <c r="C286" s="1">
        <f t="shared" si="16"/>
        <v>2012</v>
      </c>
      <c r="D286">
        <f t="shared" si="17"/>
        <v>7</v>
      </c>
      <c r="E286" s="1" t="s">
        <v>46</v>
      </c>
      <c r="F286" s="1" t="s">
        <v>44</v>
      </c>
      <c r="G286" s="7">
        <v>38163</v>
      </c>
      <c r="H286" s="1">
        <v>10572</v>
      </c>
      <c r="I286" s="8">
        <v>1501.08</v>
      </c>
      <c r="J286">
        <f t="shared" si="18"/>
        <v>2004</v>
      </c>
      <c r="K286">
        <f t="shared" si="19"/>
        <v>6</v>
      </c>
    </row>
    <row r="287" spans="1:11" customFormat="1" x14ac:dyDescent="0.3">
      <c r="A287" s="26" t="s">
        <v>25</v>
      </c>
      <c r="B287" s="27">
        <v>41110</v>
      </c>
      <c r="C287" s="1">
        <f t="shared" si="16"/>
        <v>2012</v>
      </c>
      <c r="D287">
        <f t="shared" si="17"/>
        <v>7</v>
      </c>
      <c r="E287" s="26" t="s">
        <v>46</v>
      </c>
      <c r="F287" s="26" t="s">
        <v>42</v>
      </c>
      <c r="G287" s="28">
        <v>38466</v>
      </c>
      <c r="H287" s="26">
        <v>11023</v>
      </c>
      <c r="I287" s="29">
        <v>1500</v>
      </c>
      <c r="J287">
        <f t="shared" si="18"/>
        <v>2005</v>
      </c>
      <c r="K287">
        <f t="shared" si="19"/>
        <v>4</v>
      </c>
    </row>
    <row r="288" spans="1:11" x14ac:dyDescent="0.3">
      <c r="A288" s="1" t="s">
        <v>26</v>
      </c>
      <c r="B288" s="2">
        <v>41111</v>
      </c>
      <c r="C288" s="1">
        <f t="shared" si="16"/>
        <v>2012</v>
      </c>
      <c r="D288">
        <f t="shared" si="17"/>
        <v>7</v>
      </c>
      <c r="E288" s="1" t="s">
        <v>38</v>
      </c>
      <c r="F288" s="1" t="s">
        <v>48</v>
      </c>
      <c r="G288" s="7">
        <v>38401</v>
      </c>
      <c r="H288" s="1">
        <v>10880</v>
      </c>
      <c r="I288" s="8">
        <v>1500</v>
      </c>
      <c r="J288">
        <f t="shared" si="18"/>
        <v>2005</v>
      </c>
      <c r="K288">
        <f t="shared" si="19"/>
        <v>2</v>
      </c>
    </row>
    <row r="289" spans="1:11" customFormat="1" x14ac:dyDescent="0.3">
      <c r="A289" s="26" t="s">
        <v>27</v>
      </c>
      <c r="B289" s="27">
        <v>41112</v>
      </c>
      <c r="C289" s="1">
        <f t="shared" si="16"/>
        <v>2012</v>
      </c>
      <c r="D289">
        <f t="shared" si="17"/>
        <v>7</v>
      </c>
      <c r="E289" s="26" t="s">
        <v>46</v>
      </c>
      <c r="F289" s="26" t="s">
        <v>41</v>
      </c>
      <c r="G289" s="28">
        <v>38303</v>
      </c>
      <c r="H289" s="26">
        <v>10734</v>
      </c>
      <c r="I289" s="29">
        <v>1498.35</v>
      </c>
      <c r="J289">
        <f t="shared" si="18"/>
        <v>2004</v>
      </c>
      <c r="K289">
        <f t="shared" si="19"/>
        <v>11</v>
      </c>
    </row>
    <row r="290" spans="1:11" customFormat="1" x14ac:dyDescent="0.3">
      <c r="A290" s="1" t="s">
        <v>20</v>
      </c>
      <c r="B290" s="2">
        <v>41113</v>
      </c>
      <c r="C290" s="1">
        <f t="shared" si="16"/>
        <v>2012</v>
      </c>
      <c r="D290">
        <f t="shared" si="17"/>
        <v>7</v>
      </c>
      <c r="E290" s="1" t="s">
        <v>46</v>
      </c>
      <c r="F290" s="1" t="s">
        <v>42</v>
      </c>
      <c r="G290" s="7">
        <v>37908</v>
      </c>
      <c r="H290" s="1">
        <v>10325</v>
      </c>
      <c r="I290" s="8">
        <v>1497</v>
      </c>
      <c r="J290">
        <f t="shared" si="18"/>
        <v>2003</v>
      </c>
      <c r="K290">
        <f t="shared" si="19"/>
        <v>10</v>
      </c>
    </row>
    <row r="291" spans="1:11" x14ac:dyDescent="0.3">
      <c r="A291" s="1" t="s">
        <v>21</v>
      </c>
      <c r="B291" s="2">
        <v>41114</v>
      </c>
      <c r="C291" s="1">
        <f t="shared" si="16"/>
        <v>2012</v>
      </c>
      <c r="D291">
        <f t="shared" si="17"/>
        <v>7</v>
      </c>
      <c r="E291" s="1" t="s">
        <v>46</v>
      </c>
      <c r="F291" s="1" t="s">
        <v>45</v>
      </c>
      <c r="G291" s="7">
        <v>37849</v>
      </c>
      <c r="H291" s="1">
        <v>10278</v>
      </c>
      <c r="I291" s="8">
        <v>1488.8</v>
      </c>
      <c r="J291">
        <f t="shared" si="18"/>
        <v>2003</v>
      </c>
      <c r="K291">
        <f t="shared" si="19"/>
        <v>8</v>
      </c>
    </row>
    <row r="292" spans="1:11" x14ac:dyDescent="0.3">
      <c r="A292" s="1" t="s">
        <v>22</v>
      </c>
      <c r="B292" s="2">
        <v>41115</v>
      </c>
      <c r="C292" s="1">
        <f t="shared" si="16"/>
        <v>2012</v>
      </c>
      <c r="D292">
        <f t="shared" si="17"/>
        <v>7</v>
      </c>
      <c r="E292" s="1" t="s">
        <v>46</v>
      </c>
      <c r="F292" s="1" t="s">
        <v>47</v>
      </c>
      <c r="G292" s="7">
        <v>38343</v>
      </c>
      <c r="H292" s="1">
        <v>10784</v>
      </c>
      <c r="I292" s="8">
        <v>1488</v>
      </c>
      <c r="J292">
        <f t="shared" si="18"/>
        <v>2004</v>
      </c>
      <c r="K292">
        <f t="shared" si="19"/>
        <v>12</v>
      </c>
    </row>
    <row r="293" spans="1:11" x14ac:dyDescent="0.3">
      <c r="A293" s="1" t="s">
        <v>23</v>
      </c>
      <c r="B293" s="2">
        <v>41116</v>
      </c>
      <c r="C293" s="1">
        <f t="shared" si="16"/>
        <v>2012</v>
      </c>
      <c r="D293">
        <f t="shared" si="17"/>
        <v>7</v>
      </c>
      <c r="E293" s="1" t="s">
        <v>46</v>
      </c>
      <c r="F293" s="1" t="s">
        <v>45</v>
      </c>
      <c r="G293" s="7">
        <v>38466</v>
      </c>
      <c r="H293" s="1">
        <v>11046</v>
      </c>
      <c r="I293" s="8">
        <v>1485.8</v>
      </c>
      <c r="J293">
        <f t="shared" si="18"/>
        <v>2005</v>
      </c>
      <c r="K293">
        <f t="shared" si="19"/>
        <v>4</v>
      </c>
    </row>
    <row r="294" spans="1:11" x14ac:dyDescent="0.3">
      <c r="A294" s="1" t="s">
        <v>24</v>
      </c>
      <c r="B294" s="2">
        <v>41117</v>
      </c>
      <c r="C294" s="1">
        <f t="shared" si="16"/>
        <v>2012</v>
      </c>
      <c r="D294">
        <f t="shared" si="17"/>
        <v>7</v>
      </c>
      <c r="E294" s="1" t="s">
        <v>46</v>
      </c>
      <c r="F294" s="1" t="s">
        <v>45</v>
      </c>
      <c r="G294" s="7">
        <v>38207</v>
      </c>
      <c r="H294" s="1">
        <v>10603</v>
      </c>
      <c r="I294" s="8">
        <v>1483</v>
      </c>
      <c r="J294">
        <f t="shared" si="18"/>
        <v>2004</v>
      </c>
      <c r="K294">
        <f t="shared" si="19"/>
        <v>8</v>
      </c>
    </row>
    <row r="295" spans="1:11" x14ac:dyDescent="0.3">
      <c r="A295" s="1" t="s">
        <v>25</v>
      </c>
      <c r="B295" s="2">
        <v>41118</v>
      </c>
      <c r="C295" s="1">
        <f t="shared" si="16"/>
        <v>2012</v>
      </c>
      <c r="D295">
        <f t="shared" si="17"/>
        <v>7</v>
      </c>
      <c r="E295" s="1" t="s">
        <v>46</v>
      </c>
      <c r="F295" s="1" t="s">
        <v>44</v>
      </c>
      <c r="G295" s="7">
        <v>38336</v>
      </c>
      <c r="H295" s="1">
        <v>10768</v>
      </c>
      <c r="I295" s="8">
        <v>1477</v>
      </c>
      <c r="J295">
        <f t="shared" si="18"/>
        <v>2004</v>
      </c>
      <c r="K295">
        <f t="shared" si="19"/>
        <v>12</v>
      </c>
    </row>
    <row r="296" spans="1:11" x14ac:dyDescent="0.3">
      <c r="A296" s="1" t="s">
        <v>26</v>
      </c>
      <c r="B296" s="2">
        <v>41119</v>
      </c>
      <c r="C296" s="1">
        <f t="shared" si="16"/>
        <v>2012</v>
      </c>
      <c r="D296">
        <f t="shared" si="17"/>
        <v>7</v>
      </c>
      <c r="E296" s="1" t="s">
        <v>46</v>
      </c>
      <c r="F296" s="1" t="s">
        <v>45</v>
      </c>
      <c r="G296" s="7">
        <v>38071</v>
      </c>
      <c r="H296" s="1">
        <v>10481</v>
      </c>
      <c r="I296" s="8">
        <v>1472</v>
      </c>
      <c r="J296">
        <f t="shared" si="18"/>
        <v>2004</v>
      </c>
      <c r="K296">
        <f t="shared" si="19"/>
        <v>3</v>
      </c>
    </row>
    <row r="297" spans="1:11" customFormat="1" x14ac:dyDescent="0.3">
      <c r="A297" s="26" t="s">
        <v>27</v>
      </c>
      <c r="B297" s="27">
        <v>41120</v>
      </c>
      <c r="C297" s="1">
        <f t="shared" si="16"/>
        <v>2012</v>
      </c>
      <c r="D297">
        <f t="shared" si="17"/>
        <v>7</v>
      </c>
      <c r="E297" s="26" t="s">
        <v>46</v>
      </c>
      <c r="F297" s="26" t="s">
        <v>42</v>
      </c>
      <c r="G297" s="28">
        <v>38357</v>
      </c>
      <c r="H297" s="26">
        <v>10800</v>
      </c>
      <c r="I297" s="29">
        <v>1468.93</v>
      </c>
      <c r="J297">
        <f t="shared" si="18"/>
        <v>2005</v>
      </c>
      <c r="K297">
        <f t="shared" si="19"/>
        <v>1</v>
      </c>
    </row>
    <row r="298" spans="1:11" customFormat="1" x14ac:dyDescent="0.3">
      <c r="A298" s="1" t="s">
        <v>20</v>
      </c>
      <c r="B298" s="2">
        <v>41121</v>
      </c>
      <c r="C298" s="1">
        <f t="shared" si="16"/>
        <v>2012</v>
      </c>
      <c r="D298">
        <f t="shared" si="17"/>
        <v>7</v>
      </c>
      <c r="E298" s="1" t="s">
        <v>46</v>
      </c>
      <c r="F298" s="1" t="s">
        <v>42</v>
      </c>
      <c r="G298" s="7">
        <v>38301</v>
      </c>
      <c r="H298" s="1">
        <v>10733</v>
      </c>
      <c r="I298" s="8">
        <v>1459</v>
      </c>
      <c r="J298">
        <f t="shared" si="18"/>
        <v>2004</v>
      </c>
      <c r="K298">
        <f t="shared" si="19"/>
        <v>11</v>
      </c>
    </row>
    <row r="299" spans="1:11" customFormat="1" x14ac:dyDescent="0.3">
      <c r="A299" s="1" t="s">
        <v>21</v>
      </c>
      <c r="B299" s="2">
        <v>41122</v>
      </c>
      <c r="C299" s="1">
        <f t="shared" si="16"/>
        <v>2012</v>
      </c>
      <c r="D299">
        <f t="shared" si="17"/>
        <v>8</v>
      </c>
      <c r="E299" s="1" t="s">
        <v>38</v>
      </c>
      <c r="F299" s="1" t="s">
        <v>40</v>
      </c>
      <c r="G299" s="7">
        <v>37839</v>
      </c>
      <c r="H299" s="1">
        <v>10272</v>
      </c>
      <c r="I299" s="8">
        <v>1456</v>
      </c>
      <c r="J299">
        <f t="shared" si="18"/>
        <v>2003</v>
      </c>
      <c r="K299">
        <f t="shared" si="19"/>
        <v>8</v>
      </c>
    </row>
    <row r="300" spans="1:11" x14ac:dyDescent="0.3">
      <c r="A300" s="1" t="s">
        <v>22</v>
      </c>
      <c r="B300" s="2">
        <v>41123</v>
      </c>
      <c r="C300" s="1">
        <f t="shared" si="16"/>
        <v>2012</v>
      </c>
      <c r="D300">
        <f t="shared" si="17"/>
        <v>8</v>
      </c>
      <c r="E300" s="1" t="s">
        <v>46</v>
      </c>
      <c r="F300" s="1" t="s">
        <v>44</v>
      </c>
      <c r="G300" s="7">
        <v>38422</v>
      </c>
      <c r="H300" s="1">
        <v>10918</v>
      </c>
      <c r="I300" s="8">
        <v>1447.5</v>
      </c>
      <c r="J300">
        <f t="shared" si="18"/>
        <v>2005</v>
      </c>
      <c r="K300">
        <f t="shared" si="19"/>
        <v>3</v>
      </c>
    </row>
    <row r="301" spans="1:11" customFormat="1" x14ac:dyDescent="0.3">
      <c r="A301" s="26" t="s">
        <v>23</v>
      </c>
      <c r="B301" s="27">
        <v>41124</v>
      </c>
      <c r="C301" s="1">
        <f t="shared" si="16"/>
        <v>2012</v>
      </c>
      <c r="D301">
        <f t="shared" si="17"/>
        <v>8</v>
      </c>
      <c r="E301" s="26" t="s">
        <v>38</v>
      </c>
      <c r="F301" s="26" t="s">
        <v>43</v>
      </c>
      <c r="G301" s="28">
        <v>38233</v>
      </c>
      <c r="H301" s="26">
        <v>10646</v>
      </c>
      <c r="I301" s="29">
        <v>1446</v>
      </c>
      <c r="J301">
        <f t="shared" si="18"/>
        <v>2004</v>
      </c>
      <c r="K301">
        <f t="shared" si="19"/>
        <v>9</v>
      </c>
    </row>
    <row r="302" spans="1:11" x14ac:dyDescent="0.3">
      <c r="A302" s="1" t="s">
        <v>24</v>
      </c>
      <c r="B302" s="2">
        <v>41125</v>
      </c>
      <c r="C302" s="1">
        <f t="shared" si="16"/>
        <v>2012</v>
      </c>
      <c r="D302">
        <f t="shared" si="17"/>
        <v>8</v>
      </c>
      <c r="E302" s="1" t="s">
        <v>46</v>
      </c>
      <c r="F302" s="1" t="s">
        <v>44</v>
      </c>
      <c r="G302" s="7">
        <v>37818</v>
      </c>
      <c r="H302" s="1">
        <v>10253</v>
      </c>
      <c r="I302" s="8">
        <v>1444.8</v>
      </c>
      <c r="J302">
        <f t="shared" si="18"/>
        <v>2003</v>
      </c>
      <c r="K302">
        <f t="shared" si="19"/>
        <v>7</v>
      </c>
    </row>
    <row r="303" spans="1:11" x14ac:dyDescent="0.3">
      <c r="A303" s="1" t="s">
        <v>25</v>
      </c>
      <c r="B303" s="2">
        <v>41126</v>
      </c>
      <c r="C303" s="1">
        <f t="shared" si="16"/>
        <v>2012</v>
      </c>
      <c r="D303">
        <f t="shared" si="17"/>
        <v>8</v>
      </c>
      <c r="E303" s="1" t="s">
        <v>46</v>
      </c>
      <c r="F303" s="1" t="s">
        <v>47</v>
      </c>
      <c r="G303" s="7">
        <v>38340</v>
      </c>
      <c r="H303" s="1">
        <v>10783</v>
      </c>
      <c r="I303" s="8">
        <v>1442.5</v>
      </c>
      <c r="J303">
        <f t="shared" si="18"/>
        <v>2004</v>
      </c>
      <c r="K303">
        <f t="shared" si="19"/>
        <v>12</v>
      </c>
    </row>
    <row r="304" spans="1:11" x14ac:dyDescent="0.3">
      <c r="A304" s="1" t="s">
        <v>26</v>
      </c>
      <c r="B304" s="2">
        <v>41127</v>
      </c>
      <c r="C304" s="1">
        <f t="shared" si="16"/>
        <v>2012</v>
      </c>
      <c r="D304">
        <f t="shared" si="17"/>
        <v>8</v>
      </c>
      <c r="E304" s="1" t="s">
        <v>46</v>
      </c>
      <c r="F304" s="1" t="s">
        <v>44</v>
      </c>
      <c r="G304" s="7">
        <v>38024</v>
      </c>
      <c r="H304" s="1">
        <v>10429</v>
      </c>
      <c r="I304" s="8">
        <v>1441.37</v>
      </c>
      <c r="J304">
        <f t="shared" si="18"/>
        <v>2004</v>
      </c>
      <c r="K304">
        <f t="shared" si="19"/>
        <v>2</v>
      </c>
    </row>
    <row r="305" spans="1:11" customFormat="1" x14ac:dyDescent="0.3">
      <c r="A305" s="26" t="s">
        <v>27</v>
      </c>
      <c r="B305" s="27">
        <v>41128</v>
      </c>
      <c r="C305" s="1">
        <f t="shared" si="16"/>
        <v>2012</v>
      </c>
      <c r="D305">
        <f t="shared" si="17"/>
        <v>8</v>
      </c>
      <c r="E305" s="26" t="s">
        <v>46</v>
      </c>
      <c r="F305" s="26" t="s">
        <v>41</v>
      </c>
      <c r="G305" s="28">
        <v>37987</v>
      </c>
      <c r="H305" s="26">
        <v>10392</v>
      </c>
      <c r="I305" s="29">
        <v>1440</v>
      </c>
      <c r="J305">
        <f t="shared" si="18"/>
        <v>2004</v>
      </c>
      <c r="K305">
        <f t="shared" si="19"/>
        <v>1</v>
      </c>
    </row>
    <row r="306" spans="1:11" customFormat="1" x14ac:dyDescent="0.3">
      <c r="A306" s="1" t="s">
        <v>20</v>
      </c>
      <c r="B306" s="2">
        <v>41129</v>
      </c>
      <c r="C306" s="1">
        <f t="shared" si="16"/>
        <v>2012</v>
      </c>
      <c r="D306">
        <f t="shared" si="17"/>
        <v>8</v>
      </c>
      <c r="E306" s="1" t="s">
        <v>38</v>
      </c>
      <c r="F306" s="1" t="s">
        <v>39</v>
      </c>
      <c r="G306" s="7">
        <v>38228</v>
      </c>
      <c r="H306" s="1">
        <v>10649</v>
      </c>
      <c r="I306" s="8">
        <v>1434</v>
      </c>
      <c r="J306">
        <f t="shared" si="18"/>
        <v>2004</v>
      </c>
      <c r="K306">
        <f t="shared" si="19"/>
        <v>8</v>
      </c>
    </row>
    <row r="307" spans="1:11" customFormat="1" x14ac:dyDescent="0.3">
      <c r="A307" s="1" t="s">
        <v>21</v>
      </c>
      <c r="B307" s="2">
        <v>41130</v>
      </c>
      <c r="C307" s="1">
        <f t="shared" si="16"/>
        <v>2012</v>
      </c>
      <c r="D307">
        <f t="shared" si="17"/>
        <v>8</v>
      </c>
      <c r="E307" s="1" t="s">
        <v>46</v>
      </c>
      <c r="F307" s="1" t="s">
        <v>42</v>
      </c>
      <c r="G307" s="7">
        <v>38371</v>
      </c>
      <c r="H307" s="1">
        <v>10834</v>
      </c>
      <c r="I307" s="8">
        <v>1432.71</v>
      </c>
      <c r="J307">
        <f t="shared" si="18"/>
        <v>2005</v>
      </c>
      <c r="K307">
        <f t="shared" si="19"/>
        <v>1</v>
      </c>
    </row>
    <row r="308" spans="1:11" customFormat="1" x14ac:dyDescent="0.3">
      <c r="A308" s="1" t="s">
        <v>22</v>
      </c>
      <c r="B308" s="2">
        <v>41131</v>
      </c>
      <c r="C308" s="1">
        <f t="shared" si="16"/>
        <v>2012</v>
      </c>
      <c r="D308">
        <f t="shared" si="17"/>
        <v>8</v>
      </c>
      <c r="E308" s="1" t="s">
        <v>38</v>
      </c>
      <c r="F308" s="1" t="s">
        <v>39</v>
      </c>
      <c r="G308" s="7">
        <v>38253</v>
      </c>
      <c r="H308" s="1">
        <v>10675</v>
      </c>
      <c r="I308" s="8">
        <v>1423</v>
      </c>
      <c r="J308">
        <f t="shared" si="18"/>
        <v>2004</v>
      </c>
      <c r="K308">
        <f t="shared" si="19"/>
        <v>9</v>
      </c>
    </row>
    <row r="309" spans="1:11" customFormat="1" x14ac:dyDescent="0.3">
      <c r="A309" s="1" t="s">
        <v>23</v>
      </c>
      <c r="B309" s="2">
        <v>41132</v>
      </c>
      <c r="C309" s="1">
        <f t="shared" si="16"/>
        <v>2012</v>
      </c>
      <c r="D309">
        <f t="shared" si="17"/>
        <v>8</v>
      </c>
      <c r="E309" s="1" t="s">
        <v>38</v>
      </c>
      <c r="F309" s="1" t="s">
        <v>39</v>
      </c>
      <c r="G309" s="7">
        <v>37874</v>
      </c>
      <c r="H309" s="1">
        <v>10297</v>
      </c>
      <c r="I309" s="8">
        <v>1420</v>
      </c>
      <c r="J309">
        <f t="shared" si="18"/>
        <v>2003</v>
      </c>
      <c r="K309">
        <f t="shared" si="19"/>
        <v>9</v>
      </c>
    </row>
    <row r="310" spans="1:11" x14ac:dyDescent="0.3">
      <c r="A310" s="1" t="s">
        <v>24</v>
      </c>
      <c r="B310" s="2">
        <v>41133</v>
      </c>
      <c r="C310" s="1">
        <f t="shared" si="16"/>
        <v>2012</v>
      </c>
      <c r="D310">
        <f t="shared" si="17"/>
        <v>8</v>
      </c>
      <c r="E310" s="1" t="s">
        <v>46</v>
      </c>
      <c r="F310" s="1" t="s">
        <v>47</v>
      </c>
      <c r="G310" s="7">
        <v>38316</v>
      </c>
      <c r="H310" s="1">
        <v>10740</v>
      </c>
      <c r="I310" s="8">
        <v>1416</v>
      </c>
      <c r="J310">
        <f t="shared" si="18"/>
        <v>2004</v>
      </c>
      <c r="K310">
        <f t="shared" si="19"/>
        <v>11</v>
      </c>
    </row>
    <row r="311" spans="1:11" x14ac:dyDescent="0.3">
      <c r="A311" s="1" t="s">
        <v>25</v>
      </c>
      <c r="B311" s="2">
        <v>41134</v>
      </c>
      <c r="C311" s="1">
        <f t="shared" si="16"/>
        <v>2012</v>
      </c>
      <c r="D311">
        <f t="shared" si="17"/>
        <v>8</v>
      </c>
      <c r="E311" s="1" t="s">
        <v>46</v>
      </c>
      <c r="F311" s="1" t="s">
        <v>44</v>
      </c>
      <c r="G311" s="7">
        <v>37856</v>
      </c>
      <c r="H311" s="1">
        <v>10283</v>
      </c>
      <c r="I311" s="8">
        <v>1414.8</v>
      </c>
      <c r="J311">
        <f t="shared" si="18"/>
        <v>2003</v>
      </c>
      <c r="K311">
        <f t="shared" si="19"/>
        <v>8</v>
      </c>
    </row>
    <row r="312" spans="1:11" x14ac:dyDescent="0.3">
      <c r="A312" s="1" t="s">
        <v>26</v>
      </c>
      <c r="B312" s="2">
        <v>41135</v>
      </c>
      <c r="C312" s="1">
        <f t="shared" si="16"/>
        <v>2012</v>
      </c>
      <c r="D312">
        <f t="shared" si="17"/>
        <v>8</v>
      </c>
      <c r="E312" s="1" t="s">
        <v>46</v>
      </c>
      <c r="F312" s="1" t="s">
        <v>47</v>
      </c>
      <c r="G312" s="7">
        <v>38093</v>
      </c>
      <c r="H312" s="1">
        <v>10499</v>
      </c>
      <c r="I312" s="8">
        <v>1412</v>
      </c>
      <c r="J312">
        <f t="shared" si="18"/>
        <v>2004</v>
      </c>
      <c r="K312">
        <f t="shared" si="19"/>
        <v>4</v>
      </c>
    </row>
    <row r="313" spans="1:11" customFormat="1" x14ac:dyDescent="0.3">
      <c r="A313" s="26" t="s">
        <v>27</v>
      </c>
      <c r="B313" s="27">
        <v>41136</v>
      </c>
      <c r="C313" s="1">
        <f t="shared" si="16"/>
        <v>2012</v>
      </c>
      <c r="D313">
        <f t="shared" si="17"/>
        <v>8</v>
      </c>
      <c r="E313" s="26" t="s">
        <v>46</v>
      </c>
      <c r="F313" s="26" t="s">
        <v>41</v>
      </c>
      <c r="G313" s="28">
        <v>38361</v>
      </c>
      <c r="H313" s="26">
        <v>10808</v>
      </c>
      <c r="I313" s="29">
        <v>1411</v>
      </c>
      <c r="J313">
        <f t="shared" si="18"/>
        <v>2005</v>
      </c>
      <c r="K313">
        <f t="shared" si="19"/>
        <v>1</v>
      </c>
    </row>
    <row r="314" spans="1:11" customFormat="1" x14ac:dyDescent="0.3">
      <c r="A314" s="1" t="s">
        <v>20</v>
      </c>
      <c r="B314" s="2">
        <v>41137</v>
      </c>
      <c r="C314" s="1">
        <f t="shared" si="16"/>
        <v>2012</v>
      </c>
      <c r="D314">
        <f t="shared" si="17"/>
        <v>8</v>
      </c>
      <c r="E314" s="1" t="s">
        <v>46</v>
      </c>
      <c r="F314" s="1" t="s">
        <v>42</v>
      </c>
      <c r="G314" s="7">
        <v>38443</v>
      </c>
      <c r="H314" s="1">
        <v>10968</v>
      </c>
      <c r="I314" s="8">
        <v>1408</v>
      </c>
      <c r="J314">
        <f t="shared" si="18"/>
        <v>2005</v>
      </c>
      <c r="K314">
        <f t="shared" si="19"/>
        <v>4</v>
      </c>
    </row>
    <row r="315" spans="1:11" customFormat="1" x14ac:dyDescent="0.3">
      <c r="A315" s="1" t="s">
        <v>21</v>
      </c>
      <c r="B315" s="2">
        <v>41138</v>
      </c>
      <c r="C315" s="1">
        <f t="shared" si="16"/>
        <v>2012</v>
      </c>
      <c r="D315">
        <f t="shared" si="17"/>
        <v>8</v>
      </c>
      <c r="E315" s="1" t="s">
        <v>46</v>
      </c>
      <c r="F315" s="1" t="s">
        <v>42</v>
      </c>
      <c r="G315" s="7">
        <v>38430</v>
      </c>
      <c r="H315" s="1">
        <v>10946</v>
      </c>
      <c r="I315" s="8">
        <v>1407.5</v>
      </c>
      <c r="J315">
        <f t="shared" si="18"/>
        <v>2005</v>
      </c>
      <c r="K315">
        <f t="shared" si="19"/>
        <v>3</v>
      </c>
    </row>
    <row r="316" spans="1:11" customFormat="1" x14ac:dyDescent="0.3">
      <c r="A316" s="1" t="s">
        <v>22</v>
      </c>
      <c r="B316" s="2">
        <v>41139</v>
      </c>
      <c r="C316" s="1">
        <f t="shared" si="16"/>
        <v>2012</v>
      </c>
      <c r="D316">
        <f t="shared" si="17"/>
        <v>8</v>
      </c>
      <c r="E316" s="1" t="s">
        <v>46</v>
      </c>
      <c r="F316" s="1" t="s">
        <v>41</v>
      </c>
      <c r="G316" s="7">
        <v>38268</v>
      </c>
      <c r="H316" s="1">
        <v>10686</v>
      </c>
      <c r="I316" s="8">
        <v>1404.45</v>
      </c>
      <c r="J316">
        <f t="shared" si="18"/>
        <v>2004</v>
      </c>
      <c r="K316">
        <f t="shared" si="19"/>
        <v>10</v>
      </c>
    </row>
    <row r="317" spans="1:11" x14ac:dyDescent="0.3">
      <c r="A317" s="1" t="s">
        <v>23</v>
      </c>
      <c r="B317" s="2">
        <v>41140</v>
      </c>
      <c r="C317" s="1">
        <f t="shared" si="16"/>
        <v>2012</v>
      </c>
      <c r="D317">
        <f t="shared" si="17"/>
        <v>8</v>
      </c>
      <c r="E317" s="1" t="s">
        <v>46</v>
      </c>
      <c r="F317" s="1" t="s">
        <v>47</v>
      </c>
      <c r="G317" s="7">
        <v>38203</v>
      </c>
      <c r="H317" s="1">
        <v>10617</v>
      </c>
      <c r="I317" s="8">
        <v>1402.5</v>
      </c>
      <c r="J317">
        <f t="shared" si="18"/>
        <v>2004</v>
      </c>
      <c r="K317">
        <f t="shared" si="19"/>
        <v>8</v>
      </c>
    </row>
    <row r="318" spans="1:11" x14ac:dyDescent="0.3">
      <c r="A318" s="1" t="s">
        <v>24</v>
      </c>
      <c r="B318" s="2">
        <v>41141</v>
      </c>
      <c r="C318" s="1">
        <f t="shared" si="16"/>
        <v>2012</v>
      </c>
      <c r="D318">
        <f t="shared" si="17"/>
        <v>8</v>
      </c>
      <c r="E318" s="1" t="s">
        <v>46</v>
      </c>
      <c r="F318" s="1" t="s">
        <v>47</v>
      </c>
      <c r="G318" s="7">
        <v>38218</v>
      </c>
      <c r="H318" s="1">
        <v>10624</v>
      </c>
      <c r="I318" s="8">
        <v>1393.24</v>
      </c>
      <c r="J318">
        <f t="shared" si="18"/>
        <v>2004</v>
      </c>
      <c r="K318">
        <f t="shared" si="19"/>
        <v>8</v>
      </c>
    </row>
    <row r="319" spans="1:11" x14ac:dyDescent="0.3">
      <c r="A319" s="1" t="s">
        <v>25</v>
      </c>
      <c r="B319" s="2">
        <v>41142</v>
      </c>
      <c r="C319" s="1">
        <f t="shared" si="16"/>
        <v>2012</v>
      </c>
      <c r="D319">
        <f t="shared" si="17"/>
        <v>8</v>
      </c>
      <c r="E319" s="1" t="s">
        <v>46</v>
      </c>
      <c r="F319" s="1" t="s">
        <v>47</v>
      </c>
      <c r="G319" s="7">
        <v>38095</v>
      </c>
      <c r="H319" s="1">
        <v>10504</v>
      </c>
      <c r="I319" s="8">
        <v>1388.5</v>
      </c>
      <c r="J319">
        <f t="shared" si="18"/>
        <v>2004</v>
      </c>
      <c r="K319">
        <f t="shared" si="19"/>
        <v>4</v>
      </c>
    </row>
    <row r="320" spans="1:11" x14ac:dyDescent="0.3">
      <c r="A320" s="1" t="s">
        <v>26</v>
      </c>
      <c r="B320" s="2">
        <v>41143</v>
      </c>
      <c r="C320" s="1">
        <f t="shared" si="16"/>
        <v>2012</v>
      </c>
      <c r="D320">
        <f t="shared" si="17"/>
        <v>8</v>
      </c>
      <c r="E320" s="1" t="s">
        <v>38</v>
      </c>
      <c r="F320" s="1" t="s">
        <v>48</v>
      </c>
      <c r="G320" s="7">
        <v>38084</v>
      </c>
      <c r="H320" s="1">
        <v>10497</v>
      </c>
      <c r="I320" s="8">
        <v>1380.6</v>
      </c>
      <c r="J320">
        <f t="shared" si="18"/>
        <v>2004</v>
      </c>
      <c r="K320">
        <f t="shared" si="19"/>
        <v>4</v>
      </c>
    </row>
    <row r="321" spans="1:11" x14ac:dyDescent="0.3">
      <c r="A321" s="1" t="s">
        <v>27</v>
      </c>
      <c r="B321" s="2">
        <v>41144</v>
      </c>
      <c r="C321" s="1">
        <f t="shared" si="16"/>
        <v>2012</v>
      </c>
      <c r="D321">
        <f t="shared" si="17"/>
        <v>8</v>
      </c>
      <c r="E321" s="1" t="s">
        <v>46</v>
      </c>
      <c r="F321" s="1" t="s">
        <v>47</v>
      </c>
      <c r="G321" s="7">
        <v>38396</v>
      </c>
      <c r="H321" s="1">
        <v>10884</v>
      </c>
      <c r="I321" s="8">
        <v>1378.07</v>
      </c>
      <c r="J321">
        <f t="shared" si="18"/>
        <v>2005</v>
      </c>
      <c r="K321">
        <f t="shared" si="19"/>
        <v>2</v>
      </c>
    </row>
    <row r="322" spans="1:11" customFormat="1" x14ac:dyDescent="0.3">
      <c r="A322" s="26" t="s">
        <v>20</v>
      </c>
      <c r="B322" s="27">
        <v>41145</v>
      </c>
      <c r="C322" s="1">
        <f t="shared" ref="C322:C385" si="20">YEAR(B322)</f>
        <v>2012</v>
      </c>
      <c r="D322">
        <f t="shared" ref="D322:D385" si="21">MONTH(B322)</f>
        <v>8</v>
      </c>
      <c r="E322" s="26" t="s">
        <v>46</v>
      </c>
      <c r="F322" s="26" t="s">
        <v>42</v>
      </c>
      <c r="G322" s="28">
        <v>37835</v>
      </c>
      <c r="H322" s="26">
        <v>10270</v>
      </c>
      <c r="I322" s="29">
        <v>1376</v>
      </c>
      <c r="J322">
        <f t="shared" ref="J322:J385" si="22">YEAR(G322)</f>
        <v>2003</v>
      </c>
      <c r="K322">
        <f t="shared" ref="K322:K385" si="23">MONTH(G322)</f>
        <v>8</v>
      </c>
    </row>
    <row r="323" spans="1:11" x14ac:dyDescent="0.3">
      <c r="A323" s="1" t="s">
        <v>21</v>
      </c>
      <c r="B323" s="2">
        <v>41146</v>
      </c>
      <c r="C323" s="1">
        <f t="shared" si="20"/>
        <v>2012</v>
      </c>
      <c r="D323">
        <f t="shared" si="21"/>
        <v>8</v>
      </c>
      <c r="E323" s="1" t="s">
        <v>46</v>
      </c>
      <c r="F323" s="1" t="s">
        <v>44</v>
      </c>
      <c r="G323" s="7">
        <v>38231</v>
      </c>
      <c r="H323" s="1">
        <v>10644</v>
      </c>
      <c r="I323" s="8">
        <v>1371.8</v>
      </c>
      <c r="J323">
        <f t="shared" si="22"/>
        <v>2004</v>
      </c>
      <c r="K323">
        <f t="shared" si="23"/>
        <v>9</v>
      </c>
    </row>
    <row r="324" spans="1:11" x14ac:dyDescent="0.3">
      <c r="A324" s="1" t="s">
        <v>22</v>
      </c>
      <c r="B324" s="2">
        <v>41147</v>
      </c>
      <c r="C324" s="1">
        <f t="shared" si="20"/>
        <v>2012</v>
      </c>
      <c r="D324">
        <f t="shared" si="21"/>
        <v>8</v>
      </c>
      <c r="E324" s="1" t="s">
        <v>46</v>
      </c>
      <c r="F324" s="1" t="s">
        <v>47</v>
      </c>
      <c r="G324" s="7">
        <v>37966</v>
      </c>
      <c r="H324" s="1">
        <v>10373</v>
      </c>
      <c r="I324" s="8">
        <v>1366.4</v>
      </c>
      <c r="J324">
        <f t="shared" si="22"/>
        <v>2003</v>
      </c>
      <c r="K324">
        <f t="shared" si="23"/>
        <v>12</v>
      </c>
    </row>
    <row r="325" spans="1:11" customFormat="1" x14ac:dyDescent="0.3">
      <c r="A325" s="26" t="s">
        <v>23</v>
      </c>
      <c r="B325" s="27">
        <v>41148</v>
      </c>
      <c r="C325" s="1">
        <f t="shared" si="20"/>
        <v>2012</v>
      </c>
      <c r="D325">
        <f t="shared" si="21"/>
        <v>8</v>
      </c>
      <c r="E325" s="26" t="s">
        <v>46</v>
      </c>
      <c r="F325" s="26" t="s">
        <v>41</v>
      </c>
      <c r="G325" s="28">
        <v>38444</v>
      </c>
      <c r="H325" s="26">
        <v>10989</v>
      </c>
      <c r="I325" s="29">
        <v>1353.6</v>
      </c>
      <c r="J325">
        <f t="shared" si="22"/>
        <v>2005</v>
      </c>
      <c r="K325">
        <f t="shared" si="23"/>
        <v>4</v>
      </c>
    </row>
    <row r="326" spans="1:11" x14ac:dyDescent="0.3">
      <c r="A326" s="1" t="s">
        <v>24</v>
      </c>
      <c r="B326" s="2">
        <v>41149</v>
      </c>
      <c r="C326" s="1">
        <f t="shared" si="20"/>
        <v>2012</v>
      </c>
      <c r="D326">
        <f t="shared" si="21"/>
        <v>8</v>
      </c>
      <c r="E326" s="1" t="s">
        <v>46</v>
      </c>
      <c r="F326" s="1" t="s">
        <v>45</v>
      </c>
      <c r="G326" s="7">
        <v>38211</v>
      </c>
      <c r="H326" s="1">
        <v>10623</v>
      </c>
      <c r="I326" s="8">
        <v>1336.95</v>
      </c>
      <c r="J326">
        <f t="shared" si="22"/>
        <v>2004</v>
      </c>
      <c r="K326">
        <f t="shared" si="23"/>
        <v>8</v>
      </c>
    </row>
    <row r="327" spans="1:11" x14ac:dyDescent="0.3">
      <c r="A327" s="1" t="s">
        <v>25</v>
      </c>
      <c r="B327" s="2">
        <v>41150</v>
      </c>
      <c r="C327" s="1">
        <f t="shared" si="20"/>
        <v>2012</v>
      </c>
      <c r="D327">
        <f t="shared" si="21"/>
        <v>8</v>
      </c>
      <c r="E327" s="1" t="s">
        <v>46</v>
      </c>
      <c r="F327" s="1" t="s">
        <v>44</v>
      </c>
      <c r="G327" s="7">
        <v>38366</v>
      </c>
      <c r="H327" s="1">
        <v>10779</v>
      </c>
      <c r="I327" s="8">
        <v>1335</v>
      </c>
      <c r="J327">
        <f t="shared" si="22"/>
        <v>2005</v>
      </c>
      <c r="K327">
        <f t="shared" si="23"/>
        <v>1</v>
      </c>
    </row>
    <row r="328" spans="1:11" x14ac:dyDescent="0.3">
      <c r="A328" s="1" t="s">
        <v>26</v>
      </c>
      <c r="B328" s="2">
        <v>41151</v>
      </c>
      <c r="C328" s="1">
        <f t="shared" si="20"/>
        <v>2012</v>
      </c>
      <c r="D328">
        <f t="shared" si="21"/>
        <v>8</v>
      </c>
      <c r="E328" s="1" t="s">
        <v>46</v>
      </c>
      <c r="F328" s="1" t="s">
        <v>44</v>
      </c>
      <c r="G328" s="7">
        <v>38473</v>
      </c>
      <c r="H328" s="1">
        <v>11052</v>
      </c>
      <c r="I328" s="8">
        <v>1332</v>
      </c>
      <c r="J328">
        <f t="shared" si="22"/>
        <v>2005</v>
      </c>
      <c r="K328">
        <f t="shared" si="23"/>
        <v>5</v>
      </c>
    </row>
    <row r="329" spans="1:11" customFormat="1" x14ac:dyDescent="0.3">
      <c r="A329" s="26" t="s">
        <v>27</v>
      </c>
      <c r="B329" s="27">
        <v>41152</v>
      </c>
      <c r="C329" s="1">
        <f t="shared" si="20"/>
        <v>2012</v>
      </c>
      <c r="D329">
        <f t="shared" si="21"/>
        <v>8</v>
      </c>
      <c r="E329" s="26" t="s">
        <v>46</v>
      </c>
      <c r="F329" s="26" t="s">
        <v>41</v>
      </c>
      <c r="G329" s="28">
        <v>38064</v>
      </c>
      <c r="H329" s="26">
        <v>10471</v>
      </c>
      <c r="I329" s="29">
        <v>1328</v>
      </c>
      <c r="J329">
        <f t="shared" si="22"/>
        <v>2004</v>
      </c>
      <c r="K329">
        <f t="shared" si="23"/>
        <v>3</v>
      </c>
    </row>
    <row r="330" spans="1:11" x14ac:dyDescent="0.3">
      <c r="A330" s="1" t="s">
        <v>20</v>
      </c>
      <c r="B330" s="2">
        <v>41153</v>
      </c>
      <c r="C330" s="1">
        <f t="shared" si="20"/>
        <v>2012</v>
      </c>
      <c r="D330">
        <f t="shared" si="21"/>
        <v>9</v>
      </c>
      <c r="E330" s="1" t="s">
        <v>46</v>
      </c>
      <c r="F330" s="1" t="s">
        <v>45</v>
      </c>
      <c r="G330" s="7">
        <v>38220</v>
      </c>
      <c r="H330" s="1">
        <v>10635</v>
      </c>
      <c r="I330" s="8">
        <v>1326.22</v>
      </c>
      <c r="J330">
        <f t="shared" si="22"/>
        <v>2004</v>
      </c>
      <c r="K330">
        <f t="shared" si="23"/>
        <v>8</v>
      </c>
    </row>
    <row r="331" spans="1:11" x14ac:dyDescent="0.3">
      <c r="A331" s="1" t="s">
        <v>21</v>
      </c>
      <c r="B331" s="2">
        <v>41154</v>
      </c>
      <c r="C331" s="1">
        <f t="shared" si="20"/>
        <v>2012</v>
      </c>
      <c r="D331">
        <f t="shared" si="21"/>
        <v>9</v>
      </c>
      <c r="E331" s="1" t="s">
        <v>46</v>
      </c>
      <c r="F331" s="1" t="s">
        <v>45</v>
      </c>
      <c r="G331" s="7">
        <v>38002</v>
      </c>
      <c r="H331" s="1">
        <v>10380</v>
      </c>
      <c r="I331" s="8">
        <v>1313.82</v>
      </c>
      <c r="J331">
        <f t="shared" si="22"/>
        <v>2004</v>
      </c>
      <c r="K331">
        <f t="shared" si="23"/>
        <v>1</v>
      </c>
    </row>
    <row r="332" spans="1:11" customFormat="1" x14ac:dyDescent="0.3">
      <c r="A332" s="26" t="s">
        <v>22</v>
      </c>
      <c r="B332" s="27">
        <v>41155</v>
      </c>
      <c r="C332" s="1">
        <f t="shared" si="20"/>
        <v>2012</v>
      </c>
      <c r="D332">
        <f t="shared" si="21"/>
        <v>9</v>
      </c>
      <c r="E332" s="26" t="s">
        <v>38</v>
      </c>
      <c r="F332" s="26" t="s">
        <v>43</v>
      </c>
      <c r="G332" s="28">
        <v>38465</v>
      </c>
      <c r="H332" s="26">
        <v>10978</v>
      </c>
      <c r="I332" s="29">
        <v>1303.19</v>
      </c>
      <c r="J332">
        <f t="shared" si="22"/>
        <v>2005</v>
      </c>
      <c r="K332">
        <f t="shared" si="23"/>
        <v>4</v>
      </c>
    </row>
    <row r="333" spans="1:11" x14ac:dyDescent="0.3">
      <c r="A333" s="1" t="s">
        <v>23</v>
      </c>
      <c r="B333" s="2">
        <v>41156</v>
      </c>
      <c r="C333" s="1">
        <f t="shared" si="20"/>
        <v>2012</v>
      </c>
      <c r="D333">
        <f t="shared" si="21"/>
        <v>9</v>
      </c>
      <c r="E333" s="1" t="s">
        <v>46</v>
      </c>
      <c r="F333" s="1" t="s">
        <v>47</v>
      </c>
      <c r="G333" s="7">
        <v>38302</v>
      </c>
      <c r="H333" s="1">
        <v>10728</v>
      </c>
      <c r="I333" s="8">
        <v>1296.75</v>
      </c>
      <c r="J333">
        <f t="shared" si="22"/>
        <v>2004</v>
      </c>
      <c r="K333">
        <f t="shared" si="23"/>
        <v>11</v>
      </c>
    </row>
    <row r="334" spans="1:11" customFormat="1" x14ac:dyDescent="0.3">
      <c r="A334" s="26" t="s">
        <v>24</v>
      </c>
      <c r="B334" s="27">
        <v>41157</v>
      </c>
      <c r="C334" s="1">
        <f t="shared" si="20"/>
        <v>2012</v>
      </c>
      <c r="D334">
        <f t="shared" si="21"/>
        <v>9</v>
      </c>
      <c r="E334" s="26" t="s">
        <v>46</v>
      </c>
      <c r="F334" s="26" t="s">
        <v>42</v>
      </c>
      <c r="G334" s="28">
        <v>37866</v>
      </c>
      <c r="H334" s="26">
        <v>10292</v>
      </c>
      <c r="I334" s="29">
        <v>1296</v>
      </c>
      <c r="J334">
        <f t="shared" si="22"/>
        <v>2003</v>
      </c>
      <c r="K334">
        <f t="shared" si="23"/>
        <v>9</v>
      </c>
    </row>
    <row r="335" spans="1:11" x14ac:dyDescent="0.3">
      <c r="A335" s="1" t="s">
        <v>25</v>
      </c>
      <c r="B335" s="2">
        <v>41158</v>
      </c>
      <c r="C335" s="1">
        <f t="shared" si="20"/>
        <v>2012</v>
      </c>
      <c r="D335">
        <f t="shared" si="21"/>
        <v>9</v>
      </c>
      <c r="E335" s="1" t="s">
        <v>46</v>
      </c>
      <c r="F335" s="1" t="s">
        <v>44</v>
      </c>
      <c r="G335" s="7">
        <v>38289</v>
      </c>
      <c r="H335" s="1">
        <v>10715</v>
      </c>
      <c r="I335" s="8">
        <v>1296</v>
      </c>
      <c r="J335">
        <f t="shared" si="22"/>
        <v>2004</v>
      </c>
      <c r="K335">
        <f t="shared" si="23"/>
        <v>10</v>
      </c>
    </row>
    <row r="336" spans="1:11" customFormat="1" x14ac:dyDescent="0.3">
      <c r="A336" s="26" t="s">
        <v>26</v>
      </c>
      <c r="B336" s="27">
        <v>41159</v>
      </c>
      <c r="C336" s="1">
        <f t="shared" si="20"/>
        <v>2012</v>
      </c>
      <c r="D336">
        <f t="shared" si="21"/>
        <v>9</v>
      </c>
      <c r="E336" s="26" t="s">
        <v>46</v>
      </c>
      <c r="F336" s="26" t="s">
        <v>42</v>
      </c>
      <c r="G336" s="28">
        <v>38247</v>
      </c>
      <c r="H336" s="26">
        <v>10665</v>
      </c>
      <c r="I336" s="29">
        <v>1295</v>
      </c>
      <c r="J336">
        <f t="shared" si="22"/>
        <v>2004</v>
      </c>
      <c r="K336">
        <f t="shared" si="23"/>
        <v>9</v>
      </c>
    </row>
    <row r="337" spans="1:11" customFormat="1" x14ac:dyDescent="0.3">
      <c r="A337" s="1" t="s">
        <v>27</v>
      </c>
      <c r="B337" s="2">
        <v>41160</v>
      </c>
      <c r="C337" s="1">
        <f t="shared" si="20"/>
        <v>2012</v>
      </c>
      <c r="D337">
        <f t="shared" si="21"/>
        <v>9</v>
      </c>
      <c r="E337" s="1" t="s">
        <v>46</v>
      </c>
      <c r="F337" s="1" t="s">
        <v>42</v>
      </c>
      <c r="G337" s="7">
        <v>38249</v>
      </c>
      <c r="H337" s="1">
        <v>10664</v>
      </c>
      <c r="I337" s="8">
        <v>1288.3900000000001</v>
      </c>
      <c r="J337">
        <f t="shared" si="22"/>
        <v>2004</v>
      </c>
      <c r="K337">
        <f t="shared" si="23"/>
        <v>9</v>
      </c>
    </row>
    <row r="338" spans="1:11" x14ac:dyDescent="0.3">
      <c r="A338" s="1" t="s">
        <v>20</v>
      </c>
      <c r="B338" s="2">
        <v>41161</v>
      </c>
      <c r="C338" s="1">
        <f t="shared" si="20"/>
        <v>2012</v>
      </c>
      <c r="D338">
        <f t="shared" si="21"/>
        <v>9</v>
      </c>
      <c r="E338" s="1" t="s">
        <v>46</v>
      </c>
      <c r="F338" s="1" t="s">
        <v>44</v>
      </c>
      <c r="G338" s="7">
        <v>38260</v>
      </c>
      <c r="H338" s="1">
        <v>10681</v>
      </c>
      <c r="I338" s="8">
        <v>1287.4000000000001</v>
      </c>
      <c r="J338">
        <f t="shared" si="22"/>
        <v>2004</v>
      </c>
      <c r="K338">
        <f t="shared" si="23"/>
        <v>9</v>
      </c>
    </row>
    <row r="339" spans="1:11" x14ac:dyDescent="0.3">
      <c r="A339" s="1" t="s">
        <v>21</v>
      </c>
      <c r="B339" s="2">
        <v>41162</v>
      </c>
      <c r="C339" s="1">
        <f t="shared" si="20"/>
        <v>2012</v>
      </c>
      <c r="D339">
        <f t="shared" si="21"/>
        <v>9</v>
      </c>
      <c r="E339" s="1" t="s">
        <v>46</v>
      </c>
      <c r="F339" s="1" t="s">
        <v>47</v>
      </c>
      <c r="G339" s="7">
        <v>38469</v>
      </c>
      <c r="H339" s="1">
        <v>11029</v>
      </c>
      <c r="I339" s="8">
        <v>1286.8</v>
      </c>
      <c r="J339">
        <f t="shared" si="22"/>
        <v>2005</v>
      </c>
      <c r="K339">
        <f t="shared" si="23"/>
        <v>4</v>
      </c>
    </row>
    <row r="340" spans="1:11" customFormat="1" x14ac:dyDescent="0.3">
      <c r="A340" s="26" t="s">
        <v>22</v>
      </c>
      <c r="B340" s="27">
        <v>41163</v>
      </c>
      <c r="C340" s="1">
        <f t="shared" si="20"/>
        <v>2012</v>
      </c>
      <c r="D340">
        <f t="shared" si="21"/>
        <v>9</v>
      </c>
      <c r="E340" s="26" t="s">
        <v>46</v>
      </c>
      <c r="F340" s="26" t="s">
        <v>42</v>
      </c>
      <c r="G340" s="28">
        <v>38079</v>
      </c>
      <c r="H340" s="26">
        <v>10486</v>
      </c>
      <c r="I340" s="29">
        <v>1272</v>
      </c>
      <c r="J340">
        <f t="shared" si="22"/>
        <v>2004</v>
      </c>
      <c r="K340">
        <f t="shared" si="23"/>
        <v>4</v>
      </c>
    </row>
    <row r="341" spans="1:11" customFormat="1" x14ac:dyDescent="0.3">
      <c r="A341" s="1" t="s">
        <v>23</v>
      </c>
      <c r="B341" s="2">
        <v>41164</v>
      </c>
      <c r="C341" s="1">
        <f t="shared" si="20"/>
        <v>2012</v>
      </c>
      <c r="D341">
        <f t="shared" si="21"/>
        <v>9</v>
      </c>
      <c r="E341" s="1" t="s">
        <v>46</v>
      </c>
      <c r="F341" s="1" t="s">
        <v>42</v>
      </c>
      <c r="G341" s="7">
        <v>38289</v>
      </c>
      <c r="H341" s="1">
        <v>10717</v>
      </c>
      <c r="I341" s="8">
        <v>1270.75</v>
      </c>
      <c r="J341">
        <f t="shared" si="22"/>
        <v>2004</v>
      </c>
      <c r="K341">
        <f t="shared" si="23"/>
        <v>10</v>
      </c>
    </row>
    <row r="342" spans="1:11" customFormat="1" x14ac:dyDescent="0.3">
      <c r="A342" s="1" t="s">
        <v>24</v>
      </c>
      <c r="B342" s="2">
        <v>41165</v>
      </c>
      <c r="C342" s="1">
        <f t="shared" si="20"/>
        <v>2012</v>
      </c>
      <c r="D342">
        <f t="shared" si="21"/>
        <v>9</v>
      </c>
      <c r="E342" s="1" t="s">
        <v>46</v>
      </c>
      <c r="F342" s="1" t="s">
        <v>42</v>
      </c>
      <c r="G342" s="7">
        <v>38256</v>
      </c>
      <c r="H342" s="1">
        <v>10680</v>
      </c>
      <c r="I342" s="8">
        <v>1261.8800000000001</v>
      </c>
      <c r="J342">
        <f t="shared" si="22"/>
        <v>2004</v>
      </c>
      <c r="K342">
        <f t="shared" si="23"/>
        <v>9</v>
      </c>
    </row>
    <row r="343" spans="1:11" x14ac:dyDescent="0.3">
      <c r="A343" s="1" t="s">
        <v>25</v>
      </c>
      <c r="B343" s="2">
        <v>41166</v>
      </c>
      <c r="C343" s="1">
        <f t="shared" si="20"/>
        <v>2012</v>
      </c>
      <c r="D343">
        <f t="shared" si="21"/>
        <v>9</v>
      </c>
      <c r="E343" s="1" t="s">
        <v>46</v>
      </c>
      <c r="F343" s="1" t="s">
        <v>44</v>
      </c>
      <c r="G343" s="7">
        <v>38206</v>
      </c>
      <c r="H343" s="1">
        <v>10619</v>
      </c>
      <c r="I343" s="8">
        <v>1260</v>
      </c>
      <c r="J343">
        <f t="shared" si="22"/>
        <v>2004</v>
      </c>
      <c r="K343">
        <f t="shared" si="23"/>
        <v>8</v>
      </c>
    </row>
    <row r="344" spans="1:11" customFormat="1" x14ac:dyDescent="0.3">
      <c r="A344" s="26" t="s">
        <v>26</v>
      </c>
      <c r="B344" s="27">
        <v>41167</v>
      </c>
      <c r="C344" s="1">
        <f t="shared" si="20"/>
        <v>2012</v>
      </c>
      <c r="D344">
        <f t="shared" si="21"/>
        <v>9</v>
      </c>
      <c r="E344" s="26" t="s">
        <v>38</v>
      </c>
      <c r="F344" s="26" t="s">
        <v>39</v>
      </c>
      <c r="G344" s="28">
        <v>38067</v>
      </c>
      <c r="H344" s="26">
        <v>10474</v>
      </c>
      <c r="I344" s="29">
        <v>1249.0999999999999</v>
      </c>
      <c r="J344">
        <f t="shared" si="22"/>
        <v>2004</v>
      </c>
      <c r="K344">
        <f t="shared" si="23"/>
        <v>3</v>
      </c>
    </row>
    <row r="345" spans="1:11" x14ac:dyDescent="0.3">
      <c r="A345" s="1" t="s">
        <v>27</v>
      </c>
      <c r="B345" s="2">
        <v>41168</v>
      </c>
      <c r="C345" s="1">
        <f t="shared" si="20"/>
        <v>2012</v>
      </c>
      <c r="D345">
        <f t="shared" si="21"/>
        <v>9</v>
      </c>
      <c r="E345" s="1" t="s">
        <v>46</v>
      </c>
      <c r="F345" s="1" t="s">
        <v>47</v>
      </c>
      <c r="G345" s="7">
        <v>38154</v>
      </c>
      <c r="H345" s="1">
        <v>10564</v>
      </c>
      <c r="I345" s="8">
        <v>1234.05</v>
      </c>
      <c r="J345">
        <f t="shared" si="22"/>
        <v>2004</v>
      </c>
      <c r="K345">
        <f t="shared" si="23"/>
        <v>6</v>
      </c>
    </row>
    <row r="346" spans="1:11" x14ac:dyDescent="0.3">
      <c r="A346" s="1" t="s">
        <v>20</v>
      </c>
      <c r="B346" s="2">
        <v>41169</v>
      </c>
      <c r="C346" s="1">
        <f t="shared" si="20"/>
        <v>2012</v>
      </c>
      <c r="D346">
        <f t="shared" si="21"/>
        <v>9</v>
      </c>
      <c r="E346" s="1" t="s">
        <v>46</v>
      </c>
      <c r="F346" s="1" t="s">
        <v>44</v>
      </c>
      <c r="G346" s="7">
        <v>38291</v>
      </c>
      <c r="H346" s="1">
        <v>10712</v>
      </c>
      <c r="I346" s="8">
        <v>1233.48</v>
      </c>
      <c r="J346">
        <f t="shared" si="22"/>
        <v>2004</v>
      </c>
      <c r="K346">
        <f t="shared" si="23"/>
        <v>10</v>
      </c>
    </row>
    <row r="347" spans="1:11" customFormat="1" x14ac:dyDescent="0.3">
      <c r="A347" s="26" t="s">
        <v>21</v>
      </c>
      <c r="B347" s="27">
        <v>41170</v>
      </c>
      <c r="C347" s="1">
        <f t="shared" si="20"/>
        <v>2012</v>
      </c>
      <c r="D347">
        <f t="shared" si="21"/>
        <v>9</v>
      </c>
      <c r="E347" s="26" t="s">
        <v>46</v>
      </c>
      <c r="F347" s="26" t="s">
        <v>41</v>
      </c>
      <c r="G347" s="28">
        <v>37975</v>
      </c>
      <c r="H347" s="26">
        <v>10388</v>
      </c>
      <c r="I347" s="29">
        <v>1228.8</v>
      </c>
      <c r="J347">
        <f t="shared" si="22"/>
        <v>2003</v>
      </c>
      <c r="K347">
        <f t="shared" si="23"/>
        <v>12</v>
      </c>
    </row>
    <row r="348" spans="1:11" x14ac:dyDescent="0.3">
      <c r="A348" s="1" t="s">
        <v>22</v>
      </c>
      <c r="B348" s="2">
        <v>41171</v>
      </c>
      <c r="C348" s="1">
        <f t="shared" si="20"/>
        <v>2012</v>
      </c>
      <c r="D348">
        <f t="shared" si="21"/>
        <v>9</v>
      </c>
      <c r="E348" s="1" t="s">
        <v>38</v>
      </c>
      <c r="F348" s="1" t="s">
        <v>48</v>
      </c>
      <c r="G348" s="7">
        <v>38240</v>
      </c>
      <c r="H348" s="1">
        <v>10659</v>
      </c>
      <c r="I348" s="8">
        <v>1227.02</v>
      </c>
      <c r="J348">
        <f t="shared" si="22"/>
        <v>2004</v>
      </c>
      <c r="K348">
        <f t="shared" si="23"/>
        <v>9</v>
      </c>
    </row>
    <row r="349" spans="1:11" customFormat="1" x14ac:dyDescent="0.3">
      <c r="A349" s="26" t="s">
        <v>23</v>
      </c>
      <c r="B349" s="27">
        <v>41172</v>
      </c>
      <c r="C349" s="1">
        <f t="shared" si="20"/>
        <v>2012</v>
      </c>
      <c r="D349">
        <f t="shared" si="21"/>
        <v>9</v>
      </c>
      <c r="E349" s="26" t="s">
        <v>38</v>
      </c>
      <c r="F349" s="26" t="s">
        <v>40</v>
      </c>
      <c r="G349" s="28">
        <v>38401</v>
      </c>
      <c r="H349" s="26">
        <v>10885</v>
      </c>
      <c r="I349" s="29">
        <v>1209</v>
      </c>
      <c r="J349">
        <f t="shared" si="22"/>
        <v>2005</v>
      </c>
      <c r="K349">
        <f t="shared" si="23"/>
        <v>2</v>
      </c>
    </row>
    <row r="350" spans="1:11" customFormat="1" x14ac:dyDescent="0.3">
      <c r="A350" s="1" t="s">
        <v>24</v>
      </c>
      <c r="B350" s="2">
        <v>41173</v>
      </c>
      <c r="C350" s="1">
        <f t="shared" si="20"/>
        <v>2012</v>
      </c>
      <c r="D350">
        <f t="shared" si="21"/>
        <v>9</v>
      </c>
      <c r="E350" s="1" t="s">
        <v>46</v>
      </c>
      <c r="F350" s="1" t="s">
        <v>41</v>
      </c>
      <c r="G350" s="7">
        <v>37846</v>
      </c>
      <c r="H350" s="1">
        <v>10277</v>
      </c>
      <c r="I350" s="8">
        <v>1200.8</v>
      </c>
      <c r="J350">
        <f t="shared" si="22"/>
        <v>2003</v>
      </c>
      <c r="K350">
        <f t="shared" si="23"/>
        <v>8</v>
      </c>
    </row>
    <row r="351" spans="1:11" customFormat="1" x14ac:dyDescent="0.3">
      <c r="A351" s="1" t="s">
        <v>25</v>
      </c>
      <c r="B351" s="2">
        <v>41174</v>
      </c>
      <c r="C351" s="1">
        <f t="shared" si="20"/>
        <v>2012</v>
      </c>
      <c r="D351">
        <f t="shared" si="21"/>
        <v>9</v>
      </c>
      <c r="E351" s="1" t="s">
        <v>38</v>
      </c>
      <c r="F351" s="1" t="s">
        <v>40</v>
      </c>
      <c r="G351" s="7">
        <v>38452</v>
      </c>
      <c r="H351" s="1">
        <v>10999</v>
      </c>
      <c r="I351" s="8">
        <v>1197.95</v>
      </c>
      <c r="J351">
        <f t="shared" si="22"/>
        <v>2005</v>
      </c>
      <c r="K351">
        <f t="shared" si="23"/>
        <v>4</v>
      </c>
    </row>
    <row r="352" spans="1:11" customFormat="1" x14ac:dyDescent="0.3">
      <c r="A352" s="1" t="s">
        <v>26</v>
      </c>
      <c r="B352" s="2">
        <v>41175</v>
      </c>
      <c r="C352" s="1">
        <f t="shared" si="20"/>
        <v>2012</v>
      </c>
      <c r="D352">
        <f t="shared" si="21"/>
        <v>9</v>
      </c>
      <c r="E352" s="1" t="s">
        <v>46</v>
      </c>
      <c r="F352" s="1" t="s">
        <v>42</v>
      </c>
      <c r="G352" s="7">
        <v>38448</v>
      </c>
      <c r="H352" s="1">
        <v>10995</v>
      </c>
      <c r="I352" s="8">
        <v>1196</v>
      </c>
      <c r="J352">
        <f t="shared" si="22"/>
        <v>2005</v>
      </c>
      <c r="K352">
        <f t="shared" si="23"/>
        <v>4</v>
      </c>
    </row>
    <row r="353" spans="1:11" x14ac:dyDescent="0.3">
      <c r="A353" s="1" t="s">
        <v>27</v>
      </c>
      <c r="B353" s="2">
        <v>41176</v>
      </c>
      <c r="C353" s="1">
        <f t="shared" si="20"/>
        <v>2012</v>
      </c>
      <c r="D353">
        <f t="shared" si="21"/>
        <v>9</v>
      </c>
      <c r="E353" s="1" t="s">
        <v>46</v>
      </c>
      <c r="F353" s="1" t="s">
        <v>45</v>
      </c>
      <c r="G353" s="7">
        <v>38013</v>
      </c>
      <c r="H353" s="1">
        <v>10421</v>
      </c>
      <c r="I353" s="8">
        <v>1194.27</v>
      </c>
      <c r="J353">
        <f t="shared" si="22"/>
        <v>2004</v>
      </c>
      <c r="K353">
        <f t="shared" si="23"/>
        <v>1</v>
      </c>
    </row>
    <row r="354" spans="1:11" customFormat="1" x14ac:dyDescent="0.3">
      <c r="A354" s="26" t="s">
        <v>20</v>
      </c>
      <c r="B354" s="27">
        <v>41177</v>
      </c>
      <c r="C354" s="1">
        <f t="shared" si="20"/>
        <v>2012</v>
      </c>
      <c r="D354">
        <f t="shared" si="21"/>
        <v>9</v>
      </c>
      <c r="E354" s="26" t="s">
        <v>46</v>
      </c>
      <c r="F354" s="26" t="s">
        <v>41</v>
      </c>
      <c r="G354" s="28">
        <v>38016</v>
      </c>
      <c r="H354" s="26">
        <v>10407</v>
      </c>
      <c r="I354" s="29">
        <v>1194</v>
      </c>
      <c r="J354">
        <f t="shared" si="22"/>
        <v>2004</v>
      </c>
      <c r="K354">
        <f t="shared" si="23"/>
        <v>1</v>
      </c>
    </row>
    <row r="355" spans="1:11" x14ac:dyDescent="0.3">
      <c r="A355" s="1" t="s">
        <v>21</v>
      </c>
      <c r="B355" s="2">
        <v>41178</v>
      </c>
      <c r="C355" s="1">
        <f t="shared" si="20"/>
        <v>2012</v>
      </c>
      <c r="D355">
        <f t="shared" si="21"/>
        <v>9</v>
      </c>
      <c r="E355" s="1" t="s">
        <v>46</v>
      </c>
      <c r="F355" s="1" t="s">
        <v>47</v>
      </c>
      <c r="G355" s="7">
        <v>38358</v>
      </c>
      <c r="H355" s="1">
        <v>10803</v>
      </c>
      <c r="I355" s="8">
        <v>1193.01</v>
      </c>
      <c r="J355">
        <f t="shared" si="22"/>
        <v>2005</v>
      </c>
      <c r="K355">
        <f t="shared" si="23"/>
        <v>1</v>
      </c>
    </row>
    <row r="356" spans="1:11" x14ac:dyDescent="0.3">
      <c r="A356" s="1" t="s">
        <v>22</v>
      </c>
      <c r="B356" s="2">
        <v>41179</v>
      </c>
      <c r="C356" s="1">
        <f t="shared" si="20"/>
        <v>2012</v>
      </c>
      <c r="D356">
        <f t="shared" si="21"/>
        <v>9</v>
      </c>
      <c r="E356" s="1" t="s">
        <v>38</v>
      </c>
      <c r="F356" s="1" t="s">
        <v>48</v>
      </c>
      <c r="G356" s="7">
        <v>37905</v>
      </c>
      <c r="H356" s="1">
        <v>10319</v>
      </c>
      <c r="I356" s="8">
        <v>1191.2</v>
      </c>
      <c r="J356">
        <f t="shared" si="22"/>
        <v>2003</v>
      </c>
      <c r="K356">
        <f t="shared" si="23"/>
        <v>10</v>
      </c>
    </row>
    <row r="357" spans="1:11" x14ac:dyDescent="0.3">
      <c r="A357" s="1" t="s">
        <v>23</v>
      </c>
      <c r="B357" s="2">
        <v>41180</v>
      </c>
      <c r="C357" s="1">
        <f t="shared" si="20"/>
        <v>2012</v>
      </c>
      <c r="D357">
        <f t="shared" si="21"/>
        <v>9</v>
      </c>
      <c r="E357" s="1" t="s">
        <v>46</v>
      </c>
      <c r="F357" s="1" t="s">
        <v>45</v>
      </c>
      <c r="G357" s="7">
        <v>38220</v>
      </c>
      <c r="H357" s="1">
        <v>10627</v>
      </c>
      <c r="I357" s="8">
        <v>1185.75</v>
      </c>
      <c r="J357">
        <f t="shared" si="22"/>
        <v>2004</v>
      </c>
      <c r="K357">
        <f t="shared" si="23"/>
        <v>8</v>
      </c>
    </row>
    <row r="358" spans="1:11" x14ac:dyDescent="0.3">
      <c r="A358" s="1" t="s">
        <v>24</v>
      </c>
      <c r="B358" s="2">
        <v>41181</v>
      </c>
      <c r="C358" s="1">
        <f t="shared" si="20"/>
        <v>2012</v>
      </c>
      <c r="D358">
        <f t="shared" si="21"/>
        <v>9</v>
      </c>
      <c r="E358" s="1" t="s">
        <v>46</v>
      </c>
      <c r="F358" s="1" t="s">
        <v>45</v>
      </c>
      <c r="G358" s="7">
        <v>38211</v>
      </c>
      <c r="H358" s="1">
        <v>10596</v>
      </c>
      <c r="I358" s="8">
        <v>1180.8800000000001</v>
      </c>
      <c r="J358">
        <f t="shared" si="22"/>
        <v>2004</v>
      </c>
      <c r="K358">
        <f t="shared" si="23"/>
        <v>8</v>
      </c>
    </row>
    <row r="359" spans="1:11" customFormat="1" x14ac:dyDescent="0.3">
      <c r="A359" s="26" t="s">
        <v>25</v>
      </c>
      <c r="B359" s="27">
        <v>41182</v>
      </c>
      <c r="C359" s="1">
        <f t="shared" si="20"/>
        <v>2012</v>
      </c>
      <c r="D359">
        <f t="shared" si="21"/>
        <v>9</v>
      </c>
      <c r="E359" s="26" t="s">
        <v>46</v>
      </c>
      <c r="F359" s="26" t="s">
        <v>41</v>
      </c>
      <c r="G359" s="28">
        <v>37845</v>
      </c>
      <c r="H359" s="26">
        <v>10265</v>
      </c>
      <c r="I359" s="29">
        <v>1176</v>
      </c>
      <c r="J359">
        <f t="shared" si="22"/>
        <v>2003</v>
      </c>
      <c r="K359">
        <f t="shared" si="23"/>
        <v>8</v>
      </c>
    </row>
    <row r="360" spans="1:11" customFormat="1" x14ac:dyDescent="0.3">
      <c r="A360" s="1" t="s">
        <v>26</v>
      </c>
      <c r="B360" s="2">
        <v>41183</v>
      </c>
      <c r="C360" s="1">
        <f t="shared" si="20"/>
        <v>2012</v>
      </c>
      <c r="D360">
        <f t="shared" si="21"/>
        <v>10</v>
      </c>
      <c r="E360" s="1" t="s">
        <v>38</v>
      </c>
      <c r="F360" s="1" t="s">
        <v>40</v>
      </c>
      <c r="G360" s="7">
        <v>38423</v>
      </c>
      <c r="H360" s="1">
        <v>10929</v>
      </c>
      <c r="I360" s="8">
        <v>1174.75</v>
      </c>
      <c r="J360">
        <f t="shared" si="22"/>
        <v>2005</v>
      </c>
      <c r="K360">
        <f t="shared" si="23"/>
        <v>3</v>
      </c>
    </row>
    <row r="361" spans="1:11" x14ac:dyDescent="0.3">
      <c r="A361" s="1" t="s">
        <v>27</v>
      </c>
      <c r="B361" s="2">
        <v>41184</v>
      </c>
      <c r="C361" s="1">
        <f t="shared" si="20"/>
        <v>2012</v>
      </c>
      <c r="D361">
        <f t="shared" si="21"/>
        <v>10</v>
      </c>
      <c r="E361" s="1" t="s">
        <v>46</v>
      </c>
      <c r="F361" s="1" t="s">
        <v>47</v>
      </c>
      <c r="G361" s="7">
        <v>37860</v>
      </c>
      <c r="H361" s="1">
        <v>10284</v>
      </c>
      <c r="I361" s="8">
        <v>1170.3699999999999</v>
      </c>
      <c r="J361">
        <f t="shared" si="22"/>
        <v>2003</v>
      </c>
      <c r="K361">
        <f t="shared" si="23"/>
        <v>8</v>
      </c>
    </row>
    <row r="362" spans="1:11" x14ac:dyDescent="0.3">
      <c r="A362" s="1" t="s">
        <v>20</v>
      </c>
      <c r="B362" s="2">
        <v>41185</v>
      </c>
      <c r="C362" s="1">
        <f t="shared" si="20"/>
        <v>2012</v>
      </c>
      <c r="D362">
        <f t="shared" si="21"/>
        <v>10</v>
      </c>
      <c r="E362" s="1" t="s">
        <v>46</v>
      </c>
      <c r="F362" s="1" t="s">
        <v>47</v>
      </c>
      <c r="G362" s="7">
        <v>37911</v>
      </c>
      <c r="H362" s="1">
        <v>10328</v>
      </c>
      <c r="I362" s="8">
        <v>1168</v>
      </c>
      <c r="J362">
        <f t="shared" si="22"/>
        <v>2003</v>
      </c>
      <c r="K362">
        <f t="shared" si="23"/>
        <v>10</v>
      </c>
    </row>
    <row r="363" spans="1:11" customFormat="1" x14ac:dyDescent="0.3">
      <c r="A363" s="26" t="s">
        <v>21</v>
      </c>
      <c r="B363" s="27">
        <v>41186</v>
      </c>
      <c r="C363" s="1">
        <f t="shared" si="20"/>
        <v>2012</v>
      </c>
      <c r="D363">
        <f t="shared" si="21"/>
        <v>10</v>
      </c>
      <c r="E363" s="26" t="s">
        <v>46</v>
      </c>
      <c r="F363" s="26" t="s">
        <v>42</v>
      </c>
      <c r="G363" s="28">
        <v>37957</v>
      </c>
      <c r="H363" s="26">
        <v>10357</v>
      </c>
      <c r="I363" s="29">
        <v>1167.68</v>
      </c>
      <c r="J363">
        <f t="shared" si="22"/>
        <v>2003</v>
      </c>
      <c r="K363">
        <f t="shared" si="23"/>
        <v>12</v>
      </c>
    </row>
    <row r="364" spans="1:11" customFormat="1" x14ac:dyDescent="0.3">
      <c r="A364" s="1" t="s">
        <v>22</v>
      </c>
      <c r="B364" s="2">
        <v>41187</v>
      </c>
      <c r="C364" s="1">
        <f t="shared" si="20"/>
        <v>2012</v>
      </c>
      <c r="D364">
        <f t="shared" si="21"/>
        <v>10</v>
      </c>
      <c r="E364" s="1" t="s">
        <v>38</v>
      </c>
      <c r="F364" s="1" t="s">
        <v>43</v>
      </c>
      <c r="G364" s="7">
        <v>38144</v>
      </c>
      <c r="H364" s="1">
        <v>10557</v>
      </c>
      <c r="I364" s="8">
        <v>1152.5</v>
      </c>
      <c r="J364">
        <f t="shared" si="22"/>
        <v>2004</v>
      </c>
      <c r="K364">
        <f t="shared" si="23"/>
        <v>6</v>
      </c>
    </row>
    <row r="365" spans="1:11" x14ac:dyDescent="0.3">
      <c r="A365" s="1" t="s">
        <v>23</v>
      </c>
      <c r="B365" s="2">
        <v>41188</v>
      </c>
      <c r="C365" s="1">
        <f t="shared" si="20"/>
        <v>2012</v>
      </c>
      <c r="D365">
        <f t="shared" si="21"/>
        <v>10</v>
      </c>
      <c r="E365" s="1" t="s">
        <v>46</v>
      </c>
      <c r="F365" s="1" t="s">
        <v>47</v>
      </c>
      <c r="G365" s="7">
        <v>38122</v>
      </c>
      <c r="H365" s="1">
        <v>10526</v>
      </c>
      <c r="I365" s="8">
        <v>1151.4000000000001</v>
      </c>
      <c r="J365">
        <f t="shared" si="22"/>
        <v>2004</v>
      </c>
      <c r="K365">
        <f t="shared" si="23"/>
        <v>5</v>
      </c>
    </row>
    <row r="366" spans="1:11" x14ac:dyDescent="0.3">
      <c r="A366" s="1" t="s">
        <v>24</v>
      </c>
      <c r="B366" s="2">
        <v>41189</v>
      </c>
      <c r="C366" s="1">
        <f t="shared" si="20"/>
        <v>2012</v>
      </c>
      <c r="D366">
        <f t="shared" si="21"/>
        <v>10</v>
      </c>
      <c r="E366" s="1" t="s">
        <v>46</v>
      </c>
      <c r="F366" s="1" t="s">
        <v>44</v>
      </c>
      <c r="G366" s="7">
        <v>38365</v>
      </c>
      <c r="H366" s="1">
        <v>10820</v>
      </c>
      <c r="I366" s="8">
        <v>1140</v>
      </c>
      <c r="J366">
        <f t="shared" si="22"/>
        <v>2005</v>
      </c>
      <c r="K366">
        <f t="shared" si="23"/>
        <v>1</v>
      </c>
    </row>
    <row r="367" spans="1:11" x14ac:dyDescent="0.3">
      <c r="A367" s="1" t="s">
        <v>25</v>
      </c>
      <c r="B367" s="2">
        <v>41190</v>
      </c>
      <c r="C367" s="1">
        <f t="shared" si="20"/>
        <v>2012</v>
      </c>
      <c r="D367">
        <f t="shared" si="21"/>
        <v>10</v>
      </c>
      <c r="E367" s="1" t="s">
        <v>46</v>
      </c>
      <c r="F367" s="1" t="s">
        <v>47</v>
      </c>
      <c r="G367" s="7">
        <v>38199</v>
      </c>
      <c r="H367" s="1">
        <v>10606</v>
      </c>
      <c r="I367" s="8">
        <v>1130.4000000000001</v>
      </c>
      <c r="J367">
        <f t="shared" si="22"/>
        <v>2004</v>
      </c>
      <c r="K367">
        <f t="shared" si="23"/>
        <v>7</v>
      </c>
    </row>
    <row r="368" spans="1:11" customFormat="1" x14ac:dyDescent="0.3">
      <c r="A368" s="26" t="s">
        <v>26</v>
      </c>
      <c r="B368" s="27">
        <v>41191</v>
      </c>
      <c r="C368" s="1">
        <f t="shared" si="20"/>
        <v>2012</v>
      </c>
      <c r="D368">
        <f t="shared" si="21"/>
        <v>10</v>
      </c>
      <c r="E368" s="26" t="s">
        <v>46</v>
      </c>
      <c r="F368" s="26" t="s">
        <v>41</v>
      </c>
      <c r="G368" s="28">
        <v>38415</v>
      </c>
      <c r="H368" s="26">
        <v>10919</v>
      </c>
      <c r="I368" s="29">
        <v>1122.8</v>
      </c>
      <c r="J368">
        <f t="shared" si="22"/>
        <v>2005</v>
      </c>
      <c r="K368">
        <f t="shared" si="23"/>
        <v>3</v>
      </c>
    </row>
    <row r="369" spans="1:11" x14ac:dyDescent="0.3">
      <c r="A369" s="1" t="s">
        <v>27</v>
      </c>
      <c r="B369" s="2">
        <v>41192</v>
      </c>
      <c r="C369" s="1">
        <f t="shared" si="20"/>
        <v>2012</v>
      </c>
      <c r="D369">
        <f t="shared" si="21"/>
        <v>10</v>
      </c>
      <c r="E369" s="1" t="s">
        <v>46</v>
      </c>
      <c r="F369" s="1" t="s">
        <v>47</v>
      </c>
      <c r="G369" s="7">
        <v>37824</v>
      </c>
      <c r="H369" s="1">
        <v>10257</v>
      </c>
      <c r="I369" s="8">
        <v>1119.9000000000001</v>
      </c>
      <c r="J369">
        <f t="shared" si="22"/>
        <v>2003</v>
      </c>
      <c r="K369">
        <f t="shared" si="23"/>
        <v>7</v>
      </c>
    </row>
    <row r="370" spans="1:11" x14ac:dyDescent="0.3">
      <c r="A370" s="1" t="s">
        <v>20</v>
      </c>
      <c r="B370" s="2">
        <v>41193</v>
      </c>
      <c r="C370" s="1">
        <f t="shared" si="20"/>
        <v>2012</v>
      </c>
      <c r="D370">
        <f t="shared" si="21"/>
        <v>10</v>
      </c>
      <c r="E370" s="1" t="s">
        <v>46</v>
      </c>
      <c r="F370" s="1" t="s">
        <v>45</v>
      </c>
      <c r="G370" s="7">
        <v>38441</v>
      </c>
      <c r="H370" s="1">
        <v>10961</v>
      </c>
      <c r="I370" s="8">
        <v>1119.9000000000001</v>
      </c>
      <c r="J370">
        <f t="shared" si="22"/>
        <v>2005</v>
      </c>
      <c r="K370">
        <f t="shared" si="23"/>
        <v>3</v>
      </c>
    </row>
    <row r="371" spans="1:11" x14ac:dyDescent="0.3">
      <c r="A371" s="1" t="s">
        <v>21</v>
      </c>
      <c r="B371" s="2">
        <v>41194</v>
      </c>
      <c r="C371" s="1">
        <f t="shared" si="20"/>
        <v>2012</v>
      </c>
      <c r="D371">
        <f t="shared" si="21"/>
        <v>10</v>
      </c>
      <c r="E371" s="1" t="s">
        <v>38</v>
      </c>
      <c r="F371" s="1" t="s">
        <v>48</v>
      </c>
      <c r="G371" s="7">
        <v>37882</v>
      </c>
      <c r="H371" s="1">
        <v>10303</v>
      </c>
      <c r="I371" s="8">
        <v>1117.8</v>
      </c>
      <c r="J371">
        <f t="shared" si="22"/>
        <v>2003</v>
      </c>
      <c r="K371">
        <f t="shared" si="23"/>
        <v>9</v>
      </c>
    </row>
    <row r="372" spans="1:11" customFormat="1" x14ac:dyDescent="0.3">
      <c r="A372" s="26" t="s">
        <v>22</v>
      </c>
      <c r="B372" s="27">
        <v>41195</v>
      </c>
      <c r="C372" s="1">
        <f t="shared" si="20"/>
        <v>2012</v>
      </c>
      <c r="D372">
        <f t="shared" si="21"/>
        <v>10</v>
      </c>
      <c r="E372" s="26" t="s">
        <v>38</v>
      </c>
      <c r="F372" s="26" t="s">
        <v>40</v>
      </c>
      <c r="G372" s="28">
        <v>37982</v>
      </c>
      <c r="H372" s="26">
        <v>10370</v>
      </c>
      <c r="I372" s="29">
        <v>1117.5999999999999</v>
      </c>
      <c r="J372">
        <f t="shared" si="22"/>
        <v>2003</v>
      </c>
      <c r="K372">
        <f t="shared" si="23"/>
        <v>12</v>
      </c>
    </row>
    <row r="373" spans="1:11" customFormat="1" x14ac:dyDescent="0.3">
      <c r="A373" s="1" t="s">
        <v>23</v>
      </c>
      <c r="B373" s="2">
        <v>41196</v>
      </c>
      <c r="C373" s="1">
        <f t="shared" si="20"/>
        <v>2012</v>
      </c>
      <c r="D373">
        <f t="shared" si="21"/>
        <v>10</v>
      </c>
      <c r="E373" s="1" t="s">
        <v>46</v>
      </c>
      <c r="F373" s="1" t="s">
        <v>41</v>
      </c>
      <c r="G373" s="7">
        <v>38375</v>
      </c>
      <c r="H373" s="1">
        <v>10846</v>
      </c>
      <c r="I373" s="8">
        <v>1112</v>
      </c>
      <c r="J373">
        <f t="shared" si="22"/>
        <v>2005</v>
      </c>
      <c r="K373">
        <f t="shared" si="23"/>
        <v>1</v>
      </c>
    </row>
    <row r="374" spans="1:11" customFormat="1" x14ac:dyDescent="0.3">
      <c r="A374" s="1" t="s">
        <v>24</v>
      </c>
      <c r="B374" s="2">
        <v>41197</v>
      </c>
      <c r="C374" s="1">
        <f t="shared" si="20"/>
        <v>2012</v>
      </c>
      <c r="D374">
        <f t="shared" si="21"/>
        <v>10</v>
      </c>
      <c r="E374" s="1" t="s">
        <v>38</v>
      </c>
      <c r="F374" s="1" t="s">
        <v>40</v>
      </c>
      <c r="G374" s="7">
        <v>37952</v>
      </c>
      <c r="H374" s="1">
        <v>10356</v>
      </c>
      <c r="I374" s="8">
        <v>1106.4000000000001</v>
      </c>
      <c r="J374">
        <f t="shared" si="22"/>
        <v>2003</v>
      </c>
      <c r="K374">
        <f t="shared" si="23"/>
        <v>11</v>
      </c>
    </row>
    <row r="375" spans="1:11" x14ac:dyDescent="0.3">
      <c r="A375" s="1" t="s">
        <v>25</v>
      </c>
      <c r="B375" s="2">
        <v>41198</v>
      </c>
      <c r="C375" s="1">
        <f t="shared" si="20"/>
        <v>2012</v>
      </c>
      <c r="D375">
        <f t="shared" si="21"/>
        <v>10</v>
      </c>
      <c r="E375" s="1" t="s">
        <v>46</v>
      </c>
      <c r="F375" s="1" t="s">
        <v>45</v>
      </c>
      <c r="G375" s="7">
        <v>37835</v>
      </c>
      <c r="H375" s="1">
        <v>10268</v>
      </c>
      <c r="I375" s="8">
        <v>1101.2</v>
      </c>
      <c r="J375">
        <f t="shared" si="22"/>
        <v>2003</v>
      </c>
      <c r="K375">
        <f t="shared" si="23"/>
        <v>8</v>
      </c>
    </row>
    <row r="376" spans="1:11" x14ac:dyDescent="0.3">
      <c r="A376" s="1" t="s">
        <v>26</v>
      </c>
      <c r="B376" s="2">
        <v>41199</v>
      </c>
      <c r="C376" s="1">
        <f t="shared" si="20"/>
        <v>2012</v>
      </c>
      <c r="D376">
        <f t="shared" si="21"/>
        <v>10</v>
      </c>
      <c r="E376" s="1" t="s">
        <v>46</v>
      </c>
      <c r="F376" s="1" t="s">
        <v>47</v>
      </c>
      <c r="G376" s="7">
        <v>38182</v>
      </c>
      <c r="H376" s="1">
        <v>10590</v>
      </c>
      <c r="I376" s="8">
        <v>1101</v>
      </c>
      <c r="J376">
        <f t="shared" si="22"/>
        <v>2004</v>
      </c>
      <c r="K376">
        <f t="shared" si="23"/>
        <v>7</v>
      </c>
    </row>
    <row r="377" spans="1:11" x14ac:dyDescent="0.3">
      <c r="A377" s="1" t="s">
        <v>27</v>
      </c>
      <c r="B377" s="2">
        <v>41200</v>
      </c>
      <c r="C377" s="1">
        <f t="shared" si="20"/>
        <v>2012</v>
      </c>
      <c r="D377">
        <f t="shared" si="21"/>
        <v>10</v>
      </c>
      <c r="E377" s="1" t="s">
        <v>46</v>
      </c>
      <c r="F377" s="1" t="s">
        <v>47</v>
      </c>
      <c r="G377" s="7">
        <v>38450</v>
      </c>
      <c r="H377" s="1">
        <v>10966</v>
      </c>
      <c r="I377" s="8">
        <v>1098.46</v>
      </c>
      <c r="J377">
        <f t="shared" si="22"/>
        <v>2005</v>
      </c>
      <c r="K377">
        <f t="shared" si="23"/>
        <v>4</v>
      </c>
    </row>
    <row r="378" spans="1:11" customFormat="1" x14ac:dyDescent="0.3">
      <c r="A378" s="26" t="s">
        <v>20</v>
      </c>
      <c r="B378" s="27">
        <v>41201</v>
      </c>
      <c r="C378" s="1">
        <f t="shared" si="20"/>
        <v>2012</v>
      </c>
      <c r="D378">
        <f t="shared" si="21"/>
        <v>10</v>
      </c>
      <c r="E378" s="26" t="s">
        <v>38</v>
      </c>
      <c r="F378" s="26" t="s">
        <v>39</v>
      </c>
      <c r="G378" s="28">
        <v>38395</v>
      </c>
      <c r="H378" s="26">
        <v>10866</v>
      </c>
      <c r="I378" s="29">
        <v>1096.2</v>
      </c>
      <c r="J378">
        <f t="shared" si="22"/>
        <v>2005</v>
      </c>
      <c r="K378">
        <f t="shared" si="23"/>
        <v>2</v>
      </c>
    </row>
    <row r="379" spans="1:11" customFormat="1" x14ac:dyDescent="0.3">
      <c r="A379" s="1" t="s">
        <v>21</v>
      </c>
      <c r="B379" s="2">
        <v>41202</v>
      </c>
      <c r="C379" s="1">
        <f t="shared" si="20"/>
        <v>2012</v>
      </c>
      <c r="D379">
        <f t="shared" si="21"/>
        <v>10</v>
      </c>
      <c r="E379" s="1" t="s">
        <v>46</v>
      </c>
      <c r="F379" s="1" t="s">
        <v>42</v>
      </c>
      <c r="G379" s="7">
        <v>38249</v>
      </c>
      <c r="H379" s="1">
        <v>10653</v>
      </c>
      <c r="I379" s="8">
        <v>1083.1500000000001</v>
      </c>
      <c r="J379">
        <f t="shared" si="22"/>
        <v>2004</v>
      </c>
      <c r="K379">
        <f t="shared" si="23"/>
        <v>9</v>
      </c>
    </row>
    <row r="380" spans="1:11" x14ac:dyDescent="0.3">
      <c r="A380" s="1" t="s">
        <v>22</v>
      </c>
      <c r="B380" s="2">
        <v>41203</v>
      </c>
      <c r="C380" s="1">
        <f t="shared" si="20"/>
        <v>2012</v>
      </c>
      <c r="D380">
        <f t="shared" si="21"/>
        <v>10</v>
      </c>
      <c r="E380" s="1" t="s">
        <v>46</v>
      </c>
      <c r="F380" s="1" t="s">
        <v>47</v>
      </c>
      <c r="G380" s="7">
        <v>38340</v>
      </c>
      <c r="H380" s="1">
        <v>10749</v>
      </c>
      <c r="I380" s="8">
        <v>1080</v>
      </c>
      <c r="J380">
        <f t="shared" si="22"/>
        <v>2004</v>
      </c>
      <c r="K380">
        <f t="shared" si="23"/>
        <v>12</v>
      </c>
    </row>
    <row r="381" spans="1:11" customFormat="1" x14ac:dyDescent="0.3">
      <c r="A381" s="26" t="s">
        <v>23</v>
      </c>
      <c r="B381" s="27">
        <v>41204</v>
      </c>
      <c r="C381" s="1">
        <f t="shared" si="20"/>
        <v>2012</v>
      </c>
      <c r="D381">
        <f t="shared" si="21"/>
        <v>10</v>
      </c>
      <c r="E381" s="26" t="s">
        <v>46</v>
      </c>
      <c r="F381" s="26" t="s">
        <v>42</v>
      </c>
      <c r="G381" s="28">
        <v>38385</v>
      </c>
      <c r="H381" s="26">
        <v>10859</v>
      </c>
      <c r="I381" s="29">
        <v>1078.69</v>
      </c>
      <c r="J381">
        <f t="shared" si="22"/>
        <v>2005</v>
      </c>
      <c r="K381">
        <f t="shared" si="23"/>
        <v>2</v>
      </c>
    </row>
    <row r="382" spans="1:11" customFormat="1" x14ac:dyDescent="0.3">
      <c r="A382" s="1" t="s">
        <v>24</v>
      </c>
      <c r="B382" s="2">
        <v>41205</v>
      </c>
      <c r="C382" s="1">
        <f t="shared" si="20"/>
        <v>2012</v>
      </c>
      <c r="D382">
        <f t="shared" si="21"/>
        <v>10</v>
      </c>
      <c r="E382" s="1" t="s">
        <v>38</v>
      </c>
      <c r="F382" s="1" t="s">
        <v>40</v>
      </c>
      <c r="G382" s="7">
        <v>38027</v>
      </c>
      <c r="H382" s="1">
        <v>10439</v>
      </c>
      <c r="I382" s="8">
        <v>1078</v>
      </c>
      <c r="J382">
        <f t="shared" si="22"/>
        <v>2004</v>
      </c>
      <c r="K382">
        <f t="shared" si="23"/>
        <v>2</v>
      </c>
    </row>
    <row r="383" spans="1:11" x14ac:dyDescent="0.3">
      <c r="A383" s="1" t="s">
        <v>25</v>
      </c>
      <c r="B383" s="2">
        <v>41206</v>
      </c>
      <c r="C383" s="1">
        <f t="shared" si="20"/>
        <v>2012</v>
      </c>
      <c r="D383">
        <f t="shared" si="21"/>
        <v>10</v>
      </c>
      <c r="E383" s="1" t="s">
        <v>46</v>
      </c>
      <c r="F383" s="1" t="s">
        <v>45</v>
      </c>
      <c r="G383" s="7">
        <v>38147</v>
      </c>
      <c r="H383" s="1">
        <v>10560</v>
      </c>
      <c r="I383" s="8">
        <v>1072.42</v>
      </c>
      <c r="J383">
        <f t="shared" si="22"/>
        <v>2004</v>
      </c>
      <c r="K383">
        <f t="shared" si="23"/>
        <v>6</v>
      </c>
    </row>
    <row r="384" spans="1:11" customFormat="1" x14ac:dyDescent="0.3">
      <c r="A384" s="26" t="s">
        <v>26</v>
      </c>
      <c r="B384" s="27">
        <v>41207</v>
      </c>
      <c r="C384" s="1">
        <f t="shared" si="20"/>
        <v>2012</v>
      </c>
      <c r="D384">
        <f t="shared" si="21"/>
        <v>10</v>
      </c>
      <c r="E384" s="26" t="s">
        <v>38</v>
      </c>
      <c r="F384" s="26" t="s">
        <v>43</v>
      </c>
      <c r="G384" s="28">
        <v>38375</v>
      </c>
      <c r="H384" s="26">
        <v>10837</v>
      </c>
      <c r="I384" s="29">
        <v>1064.5</v>
      </c>
      <c r="J384">
        <f t="shared" si="22"/>
        <v>2005</v>
      </c>
      <c r="K384">
        <f t="shared" si="23"/>
        <v>1</v>
      </c>
    </row>
    <row r="385" spans="1:11" x14ac:dyDescent="0.3">
      <c r="A385" s="1" t="s">
        <v>27</v>
      </c>
      <c r="B385" s="2">
        <v>41208</v>
      </c>
      <c r="C385" s="1">
        <f t="shared" si="20"/>
        <v>2012</v>
      </c>
      <c r="D385">
        <f t="shared" si="21"/>
        <v>10</v>
      </c>
      <c r="E385" s="1" t="s">
        <v>46</v>
      </c>
      <c r="F385" s="1" t="s">
        <v>47</v>
      </c>
      <c r="G385" s="7">
        <v>38200</v>
      </c>
      <c r="H385" s="1">
        <v>10608</v>
      </c>
      <c r="I385" s="8">
        <v>1064</v>
      </c>
      <c r="J385">
        <f t="shared" si="22"/>
        <v>2004</v>
      </c>
      <c r="K385">
        <f t="shared" si="23"/>
        <v>8</v>
      </c>
    </row>
    <row r="386" spans="1:11" customFormat="1" x14ac:dyDescent="0.3">
      <c r="A386" s="26" t="s">
        <v>20</v>
      </c>
      <c r="B386" s="27">
        <v>41209</v>
      </c>
      <c r="C386" s="1">
        <f t="shared" ref="C386:C440" si="24">YEAR(B386)</f>
        <v>2012</v>
      </c>
      <c r="D386">
        <f t="shared" ref="D386:D440" si="25">MONTH(B386)</f>
        <v>10</v>
      </c>
      <c r="E386" s="26" t="s">
        <v>46</v>
      </c>
      <c r="F386" s="26" t="s">
        <v>42</v>
      </c>
      <c r="G386" s="28">
        <v>37975</v>
      </c>
      <c r="H386" s="26">
        <v>10387</v>
      </c>
      <c r="I386" s="29">
        <v>1058.4000000000001</v>
      </c>
      <c r="J386">
        <f t="shared" ref="J386:J449" si="26">YEAR(G386)</f>
        <v>2003</v>
      </c>
      <c r="K386">
        <f t="shared" ref="K386:K449" si="27">MONTH(G386)</f>
        <v>12</v>
      </c>
    </row>
    <row r="387" spans="1:11" customFormat="1" x14ac:dyDescent="0.3">
      <c r="A387" s="1" t="s">
        <v>21</v>
      </c>
      <c r="B387" s="2">
        <v>41210</v>
      </c>
      <c r="C387" s="1">
        <f t="shared" si="24"/>
        <v>2012</v>
      </c>
      <c r="D387">
        <f t="shared" si="25"/>
        <v>10</v>
      </c>
      <c r="E387" s="1" t="s">
        <v>38</v>
      </c>
      <c r="F387" s="1" t="s">
        <v>40</v>
      </c>
      <c r="G387" s="7">
        <v>37875</v>
      </c>
      <c r="H387" s="1">
        <v>10296</v>
      </c>
      <c r="I387" s="8">
        <v>1050.5999999999999</v>
      </c>
      <c r="J387">
        <f t="shared" si="26"/>
        <v>2003</v>
      </c>
      <c r="K387">
        <f t="shared" si="27"/>
        <v>9</v>
      </c>
    </row>
    <row r="388" spans="1:11" x14ac:dyDescent="0.3">
      <c r="A388" s="1" t="s">
        <v>22</v>
      </c>
      <c r="B388" s="2">
        <v>41211</v>
      </c>
      <c r="C388" s="1">
        <f t="shared" si="24"/>
        <v>2012</v>
      </c>
      <c r="D388">
        <f t="shared" si="25"/>
        <v>10</v>
      </c>
      <c r="E388" s="1" t="s">
        <v>46</v>
      </c>
      <c r="F388" s="1" t="s">
        <v>45</v>
      </c>
      <c r="G388" s="7">
        <v>38065</v>
      </c>
      <c r="H388" s="1">
        <v>10472</v>
      </c>
      <c r="I388" s="8">
        <v>1036.8</v>
      </c>
      <c r="J388">
        <f t="shared" si="26"/>
        <v>2004</v>
      </c>
      <c r="K388">
        <f t="shared" si="27"/>
        <v>3</v>
      </c>
    </row>
    <row r="389" spans="1:11" x14ac:dyDescent="0.3">
      <c r="A389" s="1" t="s">
        <v>23</v>
      </c>
      <c r="B389" s="2">
        <v>41212</v>
      </c>
      <c r="C389" s="1">
        <f t="shared" si="24"/>
        <v>2012</v>
      </c>
      <c r="D389">
        <f t="shared" si="25"/>
        <v>10</v>
      </c>
      <c r="E389" s="1" t="s">
        <v>46</v>
      </c>
      <c r="F389" s="1" t="s">
        <v>44</v>
      </c>
      <c r="G389" s="7">
        <v>38038</v>
      </c>
      <c r="H389" s="1">
        <v>10444</v>
      </c>
      <c r="I389" s="8">
        <v>1031.7</v>
      </c>
      <c r="J389">
        <f t="shared" si="26"/>
        <v>2004</v>
      </c>
      <c r="K389">
        <f t="shared" si="27"/>
        <v>2</v>
      </c>
    </row>
    <row r="390" spans="1:11" customFormat="1" x14ac:dyDescent="0.3">
      <c r="A390" s="26" t="s">
        <v>24</v>
      </c>
      <c r="B390" s="27">
        <v>41213</v>
      </c>
      <c r="C390" s="1">
        <f t="shared" si="24"/>
        <v>2012</v>
      </c>
      <c r="D390">
        <f t="shared" si="25"/>
        <v>10</v>
      </c>
      <c r="E390" s="26" t="s">
        <v>46</v>
      </c>
      <c r="F390" s="26" t="s">
        <v>42</v>
      </c>
      <c r="G390" s="28">
        <v>38366</v>
      </c>
      <c r="H390" s="26">
        <v>10825</v>
      </c>
      <c r="I390" s="29">
        <v>1030.76</v>
      </c>
      <c r="J390">
        <f t="shared" si="26"/>
        <v>2005</v>
      </c>
      <c r="K390">
        <f t="shared" si="27"/>
        <v>1</v>
      </c>
    </row>
    <row r="391" spans="1:11" x14ac:dyDescent="0.3">
      <c r="A391" s="1" t="s">
        <v>25</v>
      </c>
      <c r="B391" s="2">
        <v>41214</v>
      </c>
      <c r="C391" s="1">
        <f t="shared" si="24"/>
        <v>2012</v>
      </c>
      <c r="D391">
        <f t="shared" si="25"/>
        <v>11</v>
      </c>
      <c r="E391" s="1" t="s">
        <v>46</v>
      </c>
      <c r="F391" s="1" t="s">
        <v>47</v>
      </c>
      <c r="G391" s="7">
        <v>38470</v>
      </c>
      <c r="H391" s="1">
        <v>11026</v>
      </c>
      <c r="I391" s="8">
        <v>1030</v>
      </c>
      <c r="J391">
        <f t="shared" si="26"/>
        <v>2005</v>
      </c>
      <c r="K391">
        <f t="shared" si="27"/>
        <v>4</v>
      </c>
    </row>
    <row r="392" spans="1:11" customFormat="1" x14ac:dyDescent="0.3">
      <c r="A392" s="26" t="s">
        <v>26</v>
      </c>
      <c r="B392" s="27">
        <v>41215</v>
      </c>
      <c r="C392" s="1">
        <f t="shared" si="24"/>
        <v>2012</v>
      </c>
      <c r="D392">
        <f t="shared" si="25"/>
        <v>11</v>
      </c>
      <c r="E392" s="26" t="s">
        <v>38</v>
      </c>
      <c r="F392" s="26" t="s">
        <v>40</v>
      </c>
      <c r="G392" s="28">
        <v>38424</v>
      </c>
      <c r="H392" s="26">
        <v>10944</v>
      </c>
      <c r="I392" s="29">
        <v>1025.33</v>
      </c>
      <c r="J392">
        <f t="shared" si="26"/>
        <v>2005</v>
      </c>
      <c r="K392">
        <f t="shared" si="27"/>
        <v>3</v>
      </c>
    </row>
    <row r="393" spans="1:11" customFormat="1" x14ac:dyDescent="0.3">
      <c r="A393" s="1" t="s">
        <v>27</v>
      </c>
      <c r="B393" s="2">
        <v>41216</v>
      </c>
      <c r="C393" s="1">
        <f t="shared" si="24"/>
        <v>2012</v>
      </c>
      <c r="D393">
        <f t="shared" si="25"/>
        <v>11</v>
      </c>
      <c r="E393" s="1" t="s">
        <v>38</v>
      </c>
      <c r="F393" s="1" t="s">
        <v>40</v>
      </c>
      <c r="G393" s="7">
        <v>38041</v>
      </c>
      <c r="H393" s="1">
        <v>10423</v>
      </c>
      <c r="I393" s="8">
        <v>1020</v>
      </c>
      <c r="J393">
        <f t="shared" si="26"/>
        <v>2004</v>
      </c>
      <c r="K393">
        <f t="shared" si="27"/>
        <v>2</v>
      </c>
    </row>
    <row r="394" spans="1:11" customFormat="1" x14ac:dyDescent="0.3">
      <c r="A394" s="1" t="s">
        <v>20</v>
      </c>
      <c r="B394" s="2">
        <v>41217</v>
      </c>
      <c r="C394" s="1">
        <f t="shared" si="24"/>
        <v>2012</v>
      </c>
      <c r="D394">
        <f t="shared" si="25"/>
        <v>11</v>
      </c>
      <c r="E394" s="1" t="s">
        <v>46</v>
      </c>
      <c r="F394" s="1" t="s">
        <v>41</v>
      </c>
      <c r="G394" s="7">
        <v>38450</v>
      </c>
      <c r="H394" s="1">
        <v>10982</v>
      </c>
      <c r="I394" s="8">
        <v>1014</v>
      </c>
      <c r="J394">
        <f t="shared" si="26"/>
        <v>2005</v>
      </c>
      <c r="K394">
        <f t="shared" si="27"/>
        <v>4</v>
      </c>
    </row>
    <row r="395" spans="1:11" x14ac:dyDescent="0.3">
      <c r="A395" s="1" t="s">
        <v>21</v>
      </c>
      <c r="B395" s="2">
        <v>41218</v>
      </c>
      <c r="C395" s="1">
        <f t="shared" si="24"/>
        <v>2012</v>
      </c>
      <c r="D395">
        <f t="shared" si="25"/>
        <v>11</v>
      </c>
      <c r="E395" s="1" t="s">
        <v>46</v>
      </c>
      <c r="F395" s="1" t="s">
        <v>47</v>
      </c>
      <c r="G395" s="7">
        <v>38169</v>
      </c>
      <c r="H395" s="1">
        <v>10580</v>
      </c>
      <c r="I395" s="8">
        <v>1013.74</v>
      </c>
      <c r="J395">
        <f t="shared" si="26"/>
        <v>2004</v>
      </c>
      <c r="K395">
        <f t="shared" si="27"/>
        <v>7</v>
      </c>
    </row>
    <row r="396" spans="1:11" customFormat="1" x14ac:dyDescent="0.3">
      <c r="A396" s="26" t="s">
        <v>22</v>
      </c>
      <c r="B396" s="27">
        <v>41219</v>
      </c>
      <c r="C396" s="1">
        <f t="shared" si="24"/>
        <v>2012</v>
      </c>
      <c r="D396">
        <f t="shared" si="25"/>
        <v>11</v>
      </c>
      <c r="E396" s="26" t="s">
        <v>38</v>
      </c>
      <c r="F396" s="26" t="s">
        <v>43</v>
      </c>
      <c r="G396" s="28">
        <v>38312</v>
      </c>
      <c r="H396" s="26">
        <v>10736</v>
      </c>
      <c r="I396" s="29">
        <v>997</v>
      </c>
      <c r="J396">
        <f t="shared" si="26"/>
        <v>2004</v>
      </c>
      <c r="K396">
        <f t="shared" si="27"/>
        <v>11</v>
      </c>
    </row>
    <row r="397" spans="1:11" x14ac:dyDescent="0.3">
      <c r="A397" s="1" t="s">
        <v>23</v>
      </c>
      <c r="B397" s="2">
        <v>41220</v>
      </c>
      <c r="C397" s="1">
        <f t="shared" si="24"/>
        <v>2012</v>
      </c>
      <c r="D397">
        <f t="shared" si="25"/>
        <v>11</v>
      </c>
      <c r="E397" s="1" t="s">
        <v>46</v>
      </c>
      <c r="F397" s="1" t="s">
        <v>45</v>
      </c>
      <c r="G397" s="7">
        <v>38274</v>
      </c>
      <c r="H397" s="1">
        <v>10696</v>
      </c>
      <c r="I397" s="8">
        <v>996</v>
      </c>
      <c r="J397">
        <f t="shared" si="26"/>
        <v>2004</v>
      </c>
      <c r="K397">
        <f t="shared" si="27"/>
        <v>10</v>
      </c>
    </row>
    <row r="398" spans="1:11" x14ac:dyDescent="0.3">
      <c r="A398" s="1" t="s">
        <v>24</v>
      </c>
      <c r="B398" s="2">
        <v>41221</v>
      </c>
      <c r="C398" s="1">
        <f t="shared" si="24"/>
        <v>2012</v>
      </c>
      <c r="D398">
        <f t="shared" si="25"/>
        <v>11</v>
      </c>
      <c r="E398" s="1" t="s">
        <v>46</v>
      </c>
      <c r="F398" s="1" t="s">
        <v>47</v>
      </c>
      <c r="G398" s="7">
        <v>37908</v>
      </c>
      <c r="H398" s="1">
        <v>10326</v>
      </c>
      <c r="I398" s="8">
        <v>982</v>
      </c>
      <c r="J398">
        <f t="shared" si="26"/>
        <v>2003</v>
      </c>
      <c r="K398">
        <f t="shared" si="27"/>
        <v>10</v>
      </c>
    </row>
    <row r="399" spans="1:11" customFormat="1" x14ac:dyDescent="0.3">
      <c r="A399" s="26" t="s">
        <v>25</v>
      </c>
      <c r="B399" s="27">
        <v>41222</v>
      </c>
      <c r="C399" s="1">
        <f t="shared" si="24"/>
        <v>2012</v>
      </c>
      <c r="D399">
        <f t="shared" si="25"/>
        <v>11</v>
      </c>
      <c r="E399" s="26" t="s">
        <v>46</v>
      </c>
      <c r="F399" s="26" t="s">
        <v>41</v>
      </c>
      <c r="G399" s="28">
        <v>38340</v>
      </c>
      <c r="H399" s="26">
        <v>10781</v>
      </c>
      <c r="I399" s="29">
        <v>975.88</v>
      </c>
      <c r="J399">
        <f t="shared" si="26"/>
        <v>2004</v>
      </c>
      <c r="K399">
        <f t="shared" si="27"/>
        <v>12</v>
      </c>
    </row>
    <row r="400" spans="1:11" customFormat="1" x14ac:dyDescent="0.3">
      <c r="A400" s="1" t="s">
        <v>26</v>
      </c>
      <c r="B400" s="2">
        <v>41223</v>
      </c>
      <c r="C400" s="1">
        <f t="shared" si="24"/>
        <v>2012</v>
      </c>
      <c r="D400">
        <f t="shared" si="25"/>
        <v>11</v>
      </c>
      <c r="E400" s="1" t="s">
        <v>46</v>
      </c>
      <c r="F400" s="1" t="s">
        <v>42</v>
      </c>
      <c r="G400" s="7">
        <v>38381</v>
      </c>
      <c r="H400" s="1">
        <v>10842</v>
      </c>
      <c r="I400" s="8">
        <v>975</v>
      </c>
      <c r="J400">
        <f t="shared" si="26"/>
        <v>2005</v>
      </c>
      <c r="K400">
        <f t="shared" si="27"/>
        <v>1</v>
      </c>
    </row>
    <row r="401" spans="1:11" customFormat="1" x14ac:dyDescent="0.3">
      <c r="A401" s="1" t="s">
        <v>27</v>
      </c>
      <c r="B401" s="2">
        <v>41224</v>
      </c>
      <c r="C401" s="1">
        <f t="shared" si="24"/>
        <v>2012</v>
      </c>
      <c r="D401">
        <f t="shared" si="25"/>
        <v>11</v>
      </c>
      <c r="E401" s="1" t="s">
        <v>38</v>
      </c>
      <c r="F401" s="1" t="s">
        <v>43</v>
      </c>
      <c r="G401" s="7">
        <v>38382</v>
      </c>
      <c r="H401" s="1">
        <v>10849</v>
      </c>
      <c r="I401" s="8">
        <v>967.82</v>
      </c>
      <c r="J401">
        <f t="shared" si="26"/>
        <v>2005</v>
      </c>
      <c r="K401">
        <f t="shared" si="27"/>
        <v>1</v>
      </c>
    </row>
    <row r="402" spans="1:11" customFormat="1" x14ac:dyDescent="0.3">
      <c r="A402" s="1" t="s">
        <v>20</v>
      </c>
      <c r="B402" s="2">
        <v>41225</v>
      </c>
      <c r="C402" s="1">
        <f t="shared" si="24"/>
        <v>2012</v>
      </c>
      <c r="D402">
        <f t="shared" si="25"/>
        <v>11</v>
      </c>
      <c r="E402" s="1" t="s">
        <v>38</v>
      </c>
      <c r="F402" s="1" t="s">
        <v>43</v>
      </c>
      <c r="G402" s="7">
        <v>38007</v>
      </c>
      <c r="H402" s="1">
        <v>10411</v>
      </c>
      <c r="I402" s="8">
        <v>966.8</v>
      </c>
      <c r="J402">
        <f t="shared" si="26"/>
        <v>2004</v>
      </c>
      <c r="K402">
        <f t="shared" si="27"/>
        <v>1</v>
      </c>
    </row>
    <row r="403" spans="1:11" customFormat="1" x14ac:dyDescent="0.3">
      <c r="A403" s="1" t="s">
        <v>21</v>
      </c>
      <c r="B403" s="2">
        <v>41226</v>
      </c>
      <c r="C403" s="1">
        <f t="shared" si="24"/>
        <v>2012</v>
      </c>
      <c r="D403">
        <f t="shared" si="25"/>
        <v>11</v>
      </c>
      <c r="E403" s="1" t="s">
        <v>46</v>
      </c>
      <c r="F403" s="1" t="s">
        <v>41</v>
      </c>
      <c r="G403" s="7">
        <v>38162</v>
      </c>
      <c r="H403" s="1">
        <v>10563</v>
      </c>
      <c r="I403" s="8">
        <v>965</v>
      </c>
      <c r="J403">
        <f t="shared" si="26"/>
        <v>2004</v>
      </c>
      <c r="K403">
        <f t="shared" si="27"/>
        <v>6</v>
      </c>
    </row>
    <row r="404" spans="1:11" customFormat="1" x14ac:dyDescent="0.3">
      <c r="A404" s="1" t="s">
        <v>22</v>
      </c>
      <c r="B404" s="2">
        <v>41227</v>
      </c>
      <c r="C404" s="1">
        <f t="shared" si="24"/>
        <v>2012</v>
      </c>
      <c r="D404">
        <f t="shared" si="25"/>
        <v>11</v>
      </c>
      <c r="E404" s="1" t="s">
        <v>46</v>
      </c>
      <c r="F404" s="1" t="s">
        <v>42</v>
      </c>
      <c r="G404" s="7">
        <v>38060</v>
      </c>
      <c r="H404" s="1">
        <v>10469</v>
      </c>
      <c r="I404" s="8">
        <v>956.67</v>
      </c>
      <c r="J404">
        <f t="shared" si="26"/>
        <v>2004</v>
      </c>
      <c r="K404">
        <f t="shared" si="27"/>
        <v>3</v>
      </c>
    </row>
    <row r="405" spans="1:11" customFormat="1" x14ac:dyDescent="0.3">
      <c r="A405" s="1" t="s">
        <v>23</v>
      </c>
      <c r="B405" s="2">
        <v>41228</v>
      </c>
      <c r="C405" s="1">
        <f t="shared" si="24"/>
        <v>2012</v>
      </c>
      <c r="D405">
        <f t="shared" si="25"/>
        <v>11</v>
      </c>
      <c r="E405" s="1" t="s">
        <v>46</v>
      </c>
      <c r="F405" s="1" t="s">
        <v>42</v>
      </c>
      <c r="G405" s="7">
        <v>37881</v>
      </c>
      <c r="H405" s="1">
        <v>10304</v>
      </c>
      <c r="I405" s="8">
        <v>954.4</v>
      </c>
      <c r="J405">
        <f t="shared" si="26"/>
        <v>2003</v>
      </c>
      <c r="K405">
        <f t="shared" si="27"/>
        <v>9</v>
      </c>
    </row>
    <row r="406" spans="1:11" customFormat="1" x14ac:dyDescent="0.3">
      <c r="A406" s="1" t="s">
        <v>24</v>
      </c>
      <c r="B406" s="2">
        <v>41229</v>
      </c>
      <c r="C406" s="1">
        <f t="shared" si="24"/>
        <v>2012</v>
      </c>
      <c r="D406">
        <f t="shared" si="25"/>
        <v>11</v>
      </c>
      <c r="E406" s="1" t="s">
        <v>46</v>
      </c>
      <c r="F406" s="1" t="s">
        <v>42</v>
      </c>
      <c r="G406" s="7">
        <v>37959</v>
      </c>
      <c r="H406" s="1">
        <v>10364</v>
      </c>
      <c r="I406" s="8">
        <v>950</v>
      </c>
      <c r="J406">
        <f t="shared" si="26"/>
        <v>2003</v>
      </c>
      <c r="K406">
        <f t="shared" si="27"/>
        <v>12</v>
      </c>
    </row>
    <row r="407" spans="1:11" customFormat="1" x14ac:dyDescent="0.3">
      <c r="A407" s="1" t="s">
        <v>25</v>
      </c>
      <c r="B407" s="2">
        <v>41230</v>
      </c>
      <c r="C407" s="1">
        <f t="shared" si="24"/>
        <v>2012</v>
      </c>
      <c r="D407">
        <f t="shared" si="25"/>
        <v>11</v>
      </c>
      <c r="E407" s="1" t="s">
        <v>38</v>
      </c>
      <c r="F407" s="1" t="s">
        <v>39</v>
      </c>
      <c r="G407" s="7">
        <v>38116</v>
      </c>
      <c r="H407" s="1">
        <v>10529</v>
      </c>
      <c r="I407" s="8">
        <v>946</v>
      </c>
      <c r="J407">
        <f t="shared" si="26"/>
        <v>2004</v>
      </c>
      <c r="K407">
        <f t="shared" si="27"/>
        <v>5</v>
      </c>
    </row>
    <row r="408" spans="1:11" customFormat="1" x14ac:dyDescent="0.3">
      <c r="A408" s="1" t="s">
        <v>26</v>
      </c>
      <c r="B408" s="2">
        <v>41231</v>
      </c>
      <c r="C408" s="1">
        <f t="shared" si="24"/>
        <v>2012</v>
      </c>
      <c r="D408">
        <f t="shared" si="25"/>
        <v>11</v>
      </c>
      <c r="E408" s="1" t="s">
        <v>46</v>
      </c>
      <c r="F408" s="1" t="s">
        <v>41</v>
      </c>
      <c r="G408" s="7">
        <v>38451</v>
      </c>
      <c r="H408" s="1">
        <v>10994</v>
      </c>
      <c r="I408" s="8">
        <v>940.5</v>
      </c>
      <c r="J408">
        <f t="shared" si="26"/>
        <v>2005</v>
      </c>
      <c r="K408">
        <f t="shared" si="27"/>
        <v>4</v>
      </c>
    </row>
    <row r="409" spans="1:11" x14ac:dyDescent="0.3">
      <c r="A409" s="1" t="s">
        <v>27</v>
      </c>
      <c r="B409" s="2">
        <v>41232</v>
      </c>
      <c r="C409" s="1">
        <f t="shared" si="24"/>
        <v>2012</v>
      </c>
      <c r="D409">
        <f t="shared" si="25"/>
        <v>11</v>
      </c>
      <c r="E409" s="1" t="s">
        <v>46</v>
      </c>
      <c r="F409" s="1" t="s">
        <v>47</v>
      </c>
      <c r="G409" s="7">
        <v>38409</v>
      </c>
      <c r="H409" s="1">
        <v>10901</v>
      </c>
      <c r="I409" s="8">
        <v>934.5</v>
      </c>
      <c r="J409">
        <f t="shared" si="26"/>
        <v>2005</v>
      </c>
      <c r="K409">
        <f t="shared" si="27"/>
        <v>2</v>
      </c>
    </row>
    <row r="410" spans="1:11" x14ac:dyDescent="0.3">
      <c r="A410" s="1" t="s">
        <v>20</v>
      </c>
      <c r="B410" s="2">
        <v>41233</v>
      </c>
      <c r="C410" s="1">
        <f t="shared" si="24"/>
        <v>2012</v>
      </c>
      <c r="D410">
        <f t="shared" si="25"/>
        <v>11</v>
      </c>
      <c r="E410" s="1" t="s">
        <v>46</v>
      </c>
      <c r="F410" s="1" t="s">
        <v>44</v>
      </c>
      <c r="G410" s="7">
        <v>38455</v>
      </c>
      <c r="H410" s="1">
        <v>11011</v>
      </c>
      <c r="I410" s="8">
        <v>933.5</v>
      </c>
      <c r="J410">
        <f t="shared" si="26"/>
        <v>2005</v>
      </c>
      <c r="K410">
        <f t="shared" si="27"/>
        <v>4</v>
      </c>
    </row>
    <row r="411" spans="1:11" x14ac:dyDescent="0.3">
      <c r="A411" s="1" t="s">
        <v>21</v>
      </c>
      <c r="B411" s="2">
        <v>41234</v>
      </c>
      <c r="C411" s="1">
        <f t="shared" si="24"/>
        <v>2012</v>
      </c>
      <c r="D411">
        <f t="shared" si="25"/>
        <v>11</v>
      </c>
      <c r="E411" s="1" t="s">
        <v>46</v>
      </c>
      <c r="F411" s="1" t="s">
        <v>44</v>
      </c>
      <c r="G411" s="7">
        <v>38415</v>
      </c>
      <c r="H411" s="1">
        <v>10903</v>
      </c>
      <c r="I411" s="8">
        <v>932.05</v>
      </c>
      <c r="J411">
        <f t="shared" si="26"/>
        <v>2005</v>
      </c>
      <c r="K411">
        <f t="shared" si="27"/>
        <v>3</v>
      </c>
    </row>
    <row r="412" spans="1:11" customFormat="1" x14ac:dyDescent="0.3">
      <c r="A412" s="26" t="s">
        <v>22</v>
      </c>
      <c r="B412" s="27">
        <v>41235</v>
      </c>
      <c r="C412" s="1">
        <f t="shared" si="24"/>
        <v>2012</v>
      </c>
      <c r="D412">
        <f t="shared" si="25"/>
        <v>11</v>
      </c>
      <c r="E412" s="26" t="s">
        <v>38</v>
      </c>
      <c r="F412" s="26" t="s">
        <v>43</v>
      </c>
      <c r="G412" s="28">
        <v>38387</v>
      </c>
      <c r="H412" s="26">
        <v>10828</v>
      </c>
      <c r="I412" s="29">
        <v>932</v>
      </c>
      <c r="J412">
        <f t="shared" si="26"/>
        <v>2005</v>
      </c>
      <c r="K412">
        <f t="shared" si="27"/>
        <v>2</v>
      </c>
    </row>
    <row r="413" spans="1:11" x14ac:dyDescent="0.3">
      <c r="A413" s="1" t="s">
        <v>23</v>
      </c>
      <c r="B413" s="2">
        <v>41236</v>
      </c>
      <c r="C413" s="1">
        <f t="shared" si="24"/>
        <v>2012</v>
      </c>
      <c r="D413">
        <f t="shared" si="25"/>
        <v>11</v>
      </c>
      <c r="E413" s="1" t="s">
        <v>38</v>
      </c>
      <c r="F413" s="1" t="s">
        <v>48</v>
      </c>
      <c r="G413" s="7">
        <v>38381</v>
      </c>
      <c r="H413" s="1">
        <v>10848</v>
      </c>
      <c r="I413" s="8">
        <v>931.5</v>
      </c>
      <c r="J413">
        <f t="shared" si="26"/>
        <v>2005</v>
      </c>
      <c r="K413">
        <f t="shared" si="27"/>
        <v>1</v>
      </c>
    </row>
    <row r="414" spans="1:11" customFormat="1" x14ac:dyDescent="0.3">
      <c r="A414" s="26" t="s">
        <v>24</v>
      </c>
      <c r="B414" s="27">
        <v>41237</v>
      </c>
      <c r="C414" s="1">
        <f t="shared" si="24"/>
        <v>2012</v>
      </c>
      <c r="D414">
        <f t="shared" si="25"/>
        <v>11</v>
      </c>
      <c r="E414" s="26" t="s">
        <v>38</v>
      </c>
      <c r="F414" s="26" t="s">
        <v>39</v>
      </c>
      <c r="G414" s="28">
        <v>38291</v>
      </c>
      <c r="H414" s="26">
        <v>10721</v>
      </c>
      <c r="I414" s="29">
        <v>923.87</v>
      </c>
      <c r="J414">
        <f t="shared" si="26"/>
        <v>2004</v>
      </c>
      <c r="K414">
        <f t="shared" si="27"/>
        <v>10</v>
      </c>
    </row>
    <row r="415" spans="1:11" customFormat="1" x14ac:dyDescent="0.3">
      <c r="A415" s="1" t="s">
        <v>25</v>
      </c>
      <c r="B415" s="2">
        <v>41238</v>
      </c>
      <c r="C415" s="1">
        <f t="shared" si="24"/>
        <v>2012</v>
      </c>
      <c r="D415">
        <f t="shared" si="25"/>
        <v>11</v>
      </c>
      <c r="E415" s="1" t="s">
        <v>38</v>
      </c>
      <c r="F415" s="1" t="s">
        <v>40</v>
      </c>
      <c r="G415" s="7">
        <v>38427</v>
      </c>
      <c r="H415" s="1">
        <v>10933</v>
      </c>
      <c r="I415" s="8">
        <v>920.6</v>
      </c>
      <c r="J415">
        <f t="shared" si="26"/>
        <v>2005</v>
      </c>
      <c r="K415">
        <f t="shared" si="27"/>
        <v>3</v>
      </c>
    </row>
    <row r="416" spans="1:11" customFormat="1" x14ac:dyDescent="0.3">
      <c r="A416" s="1" t="s">
        <v>26</v>
      </c>
      <c r="B416" s="2">
        <v>41239</v>
      </c>
      <c r="C416" s="1">
        <f t="shared" si="24"/>
        <v>2012</v>
      </c>
      <c r="D416">
        <f t="shared" si="25"/>
        <v>11</v>
      </c>
      <c r="E416" s="1" t="s">
        <v>46</v>
      </c>
      <c r="F416" s="1" t="s">
        <v>42</v>
      </c>
      <c r="G416" s="7">
        <v>38254</v>
      </c>
      <c r="H416" s="1">
        <v>10671</v>
      </c>
      <c r="I416" s="8">
        <v>920.1</v>
      </c>
      <c r="J416">
        <f t="shared" si="26"/>
        <v>2004</v>
      </c>
      <c r="K416">
        <f t="shared" si="27"/>
        <v>9</v>
      </c>
    </row>
    <row r="417" spans="1:11" x14ac:dyDescent="0.3">
      <c r="A417" s="1" t="s">
        <v>27</v>
      </c>
      <c r="B417" s="2">
        <v>41240</v>
      </c>
      <c r="C417" s="1">
        <f t="shared" si="24"/>
        <v>2012</v>
      </c>
      <c r="D417">
        <f t="shared" si="25"/>
        <v>11</v>
      </c>
      <c r="E417" s="1" t="s">
        <v>38</v>
      </c>
      <c r="F417" s="1" t="s">
        <v>48</v>
      </c>
      <c r="G417" s="7">
        <v>38395</v>
      </c>
      <c r="H417" s="1">
        <v>10876</v>
      </c>
      <c r="I417" s="8">
        <v>917</v>
      </c>
      <c r="J417">
        <f t="shared" si="26"/>
        <v>2005</v>
      </c>
      <c r="K417">
        <f t="shared" si="27"/>
        <v>2</v>
      </c>
    </row>
    <row r="418" spans="1:11" x14ac:dyDescent="0.3">
      <c r="A418" s="1" t="s">
        <v>20</v>
      </c>
      <c r="B418" s="2">
        <v>41241</v>
      </c>
      <c r="C418" s="1">
        <f t="shared" si="24"/>
        <v>2012</v>
      </c>
      <c r="D418">
        <f t="shared" si="25"/>
        <v>11</v>
      </c>
      <c r="E418" s="1" t="s">
        <v>46</v>
      </c>
      <c r="F418" s="1" t="s">
        <v>47</v>
      </c>
      <c r="G418" s="7">
        <v>38053</v>
      </c>
      <c r="H418" s="1">
        <v>10447</v>
      </c>
      <c r="I418" s="8">
        <v>914.4</v>
      </c>
      <c r="J418">
        <f t="shared" si="26"/>
        <v>2004</v>
      </c>
      <c r="K418">
        <f t="shared" si="27"/>
        <v>3</v>
      </c>
    </row>
    <row r="419" spans="1:11" x14ac:dyDescent="0.3">
      <c r="A419" s="1" t="s">
        <v>21</v>
      </c>
      <c r="B419" s="2">
        <v>41242</v>
      </c>
      <c r="C419" s="1">
        <f t="shared" si="24"/>
        <v>2012</v>
      </c>
      <c r="D419">
        <f t="shared" si="25"/>
        <v>11</v>
      </c>
      <c r="E419" s="1" t="s">
        <v>46</v>
      </c>
      <c r="F419" s="1" t="s">
        <v>47</v>
      </c>
      <c r="G419" s="7">
        <v>38086</v>
      </c>
      <c r="H419" s="1">
        <v>10494</v>
      </c>
      <c r="I419" s="8">
        <v>912</v>
      </c>
      <c r="J419">
        <f t="shared" si="26"/>
        <v>2004</v>
      </c>
      <c r="K419">
        <f t="shared" si="27"/>
        <v>4</v>
      </c>
    </row>
    <row r="420" spans="1:11" customFormat="1" x14ac:dyDescent="0.3">
      <c r="A420" s="26" t="s">
        <v>22</v>
      </c>
      <c r="B420" s="27">
        <v>41243</v>
      </c>
      <c r="C420" s="1">
        <f t="shared" si="24"/>
        <v>2012</v>
      </c>
      <c r="D420">
        <f t="shared" si="25"/>
        <v>11</v>
      </c>
      <c r="E420" s="26" t="s">
        <v>46</v>
      </c>
      <c r="F420" s="26" t="s">
        <v>42</v>
      </c>
      <c r="G420" s="28">
        <v>38445</v>
      </c>
      <c r="H420" s="26">
        <v>10976</v>
      </c>
      <c r="I420" s="29">
        <v>912</v>
      </c>
      <c r="J420">
        <f t="shared" si="26"/>
        <v>2005</v>
      </c>
      <c r="K420">
        <f t="shared" si="27"/>
        <v>4</v>
      </c>
    </row>
    <row r="421" spans="1:11" customFormat="1" x14ac:dyDescent="0.3">
      <c r="A421" s="1" t="s">
        <v>23</v>
      </c>
      <c r="B421" s="2">
        <v>41244</v>
      </c>
      <c r="C421" s="1">
        <f t="shared" si="24"/>
        <v>2012</v>
      </c>
      <c r="D421">
        <f t="shared" si="25"/>
        <v>12</v>
      </c>
      <c r="E421" s="1" t="s">
        <v>46</v>
      </c>
      <c r="F421" s="1" t="s">
        <v>41</v>
      </c>
      <c r="G421" s="7">
        <v>38444</v>
      </c>
      <c r="H421" s="1">
        <v>10967</v>
      </c>
      <c r="I421" s="8">
        <v>910.4</v>
      </c>
      <c r="J421">
        <f t="shared" si="26"/>
        <v>2005</v>
      </c>
      <c r="K421">
        <f t="shared" si="27"/>
        <v>4</v>
      </c>
    </row>
    <row r="422" spans="1:11" customFormat="1" x14ac:dyDescent="0.3">
      <c r="A422" s="1" t="s">
        <v>24</v>
      </c>
      <c r="B422" s="2">
        <v>41245</v>
      </c>
      <c r="C422" s="1">
        <f t="shared" si="24"/>
        <v>2012</v>
      </c>
      <c r="D422">
        <f t="shared" si="25"/>
        <v>12</v>
      </c>
      <c r="E422" s="1" t="s">
        <v>38</v>
      </c>
      <c r="F422" s="1" t="s">
        <v>40</v>
      </c>
      <c r="G422" s="7">
        <v>38375</v>
      </c>
      <c r="H422" s="1">
        <v>10833</v>
      </c>
      <c r="I422" s="8">
        <v>906.93</v>
      </c>
      <c r="J422">
        <f t="shared" si="26"/>
        <v>2005</v>
      </c>
      <c r="K422">
        <f t="shared" si="27"/>
        <v>1</v>
      </c>
    </row>
    <row r="423" spans="1:11" customFormat="1" x14ac:dyDescent="0.3">
      <c r="A423" s="1" t="s">
        <v>25</v>
      </c>
      <c r="B423" s="2">
        <v>41246</v>
      </c>
      <c r="C423" s="1">
        <f t="shared" si="24"/>
        <v>2012</v>
      </c>
      <c r="D423">
        <f t="shared" si="25"/>
        <v>12</v>
      </c>
      <c r="E423" s="1" t="s">
        <v>46</v>
      </c>
      <c r="F423" s="1" t="s">
        <v>41</v>
      </c>
      <c r="G423" s="7">
        <v>38456</v>
      </c>
      <c r="H423" s="1">
        <v>11000</v>
      </c>
      <c r="I423" s="8">
        <v>903.75</v>
      </c>
      <c r="J423">
        <f t="shared" si="26"/>
        <v>2005</v>
      </c>
      <c r="K423">
        <f t="shared" si="27"/>
        <v>4</v>
      </c>
    </row>
    <row r="424" spans="1:11" customFormat="1" x14ac:dyDescent="0.3">
      <c r="A424" s="1" t="s">
        <v>26</v>
      </c>
      <c r="B424" s="2">
        <v>41247</v>
      </c>
      <c r="C424" s="1">
        <f t="shared" si="24"/>
        <v>2012</v>
      </c>
      <c r="D424">
        <f t="shared" si="25"/>
        <v>12</v>
      </c>
      <c r="E424" s="1" t="s">
        <v>46</v>
      </c>
      <c r="F424" s="1" t="s">
        <v>42</v>
      </c>
      <c r="G424" s="7">
        <v>38218</v>
      </c>
      <c r="H424" s="1">
        <v>10630</v>
      </c>
      <c r="I424" s="8">
        <v>903.6</v>
      </c>
      <c r="J424">
        <f t="shared" si="26"/>
        <v>2004</v>
      </c>
      <c r="K424">
        <f t="shared" si="27"/>
        <v>8</v>
      </c>
    </row>
    <row r="425" spans="1:11" x14ac:dyDescent="0.3">
      <c r="A425" s="1" t="s">
        <v>27</v>
      </c>
      <c r="B425" s="2">
        <v>41248</v>
      </c>
      <c r="C425" s="1">
        <f t="shared" si="24"/>
        <v>2012</v>
      </c>
      <c r="D425">
        <f t="shared" si="25"/>
        <v>12</v>
      </c>
      <c r="E425" s="1" t="s">
        <v>46</v>
      </c>
      <c r="F425" s="1" t="s">
        <v>45</v>
      </c>
      <c r="G425" s="7">
        <v>37973</v>
      </c>
      <c r="H425" s="1">
        <v>10383</v>
      </c>
      <c r="I425" s="8">
        <v>899</v>
      </c>
      <c r="J425">
        <f t="shared" si="26"/>
        <v>2003</v>
      </c>
      <c r="K425">
        <f t="shared" si="27"/>
        <v>12</v>
      </c>
    </row>
    <row r="426" spans="1:11" x14ac:dyDescent="0.3">
      <c r="A426" s="1" t="s">
        <v>20</v>
      </c>
      <c r="B426" s="2">
        <v>41249</v>
      </c>
      <c r="C426" s="1">
        <f t="shared" si="24"/>
        <v>2012</v>
      </c>
      <c r="D426">
        <f t="shared" si="25"/>
        <v>12</v>
      </c>
      <c r="E426" s="1" t="s">
        <v>46</v>
      </c>
      <c r="F426" s="1" t="s">
        <v>47</v>
      </c>
      <c r="G426" s="7">
        <v>38403</v>
      </c>
      <c r="H426" s="1">
        <v>10882</v>
      </c>
      <c r="I426" s="8">
        <v>892.64</v>
      </c>
      <c r="J426">
        <f t="shared" si="26"/>
        <v>2005</v>
      </c>
      <c r="K426">
        <f t="shared" si="27"/>
        <v>2</v>
      </c>
    </row>
    <row r="427" spans="1:11" customFormat="1" x14ac:dyDescent="0.3">
      <c r="A427" s="26" t="s">
        <v>21</v>
      </c>
      <c r="B427" s="27">
        <v>41250</v>
      </c>
      <c r="C427" s="1">
        <f t="shared" si="24"/>
        <v>2012</v>
      </c>
      <c r="D427">
        <f t="shared" si="25"/>
        <v>12</v>
      </c>
      <c r="E427" s="26" t="s">
        <v>38</v>
      </c>
      <c r="F427" s="26" t="s">
        <v>39</v>
      </c>
      <c r="G427" s="28">
        <v>38179</v>
      </c>
      <c r="H427" s="26">
        <v>10569</v>
      </c>
      <c r="I427" s="29">
        <v>890</v>
      </c>
      <c r="J427">
        <f t="shared" si="26"/>
        <v>2004</v>
      </c>
      <c r="K427">
        <f t="shared" si="27"/>
        <v>7</v>
      </c>
    </row>
    <row r="428" spans="1:11" customFormat="1" x14ac:dyDescent="0.3">
      <c r="A428" s="1" t="s">
        <v>22</v>
      </c>
      <c r="B428" s="2">
        <v>41251</v>
      </c>
      <c r="C428" s="1">
        <f t="shared" si="24"/>
        <v>2012</v>
      </c>
      <c r="D428">
        <f t="shared" si="25"/>
        <v>12</v>
      </c>
      <c r="E428" s="1" t="s">
        <v>46</v>
      </c>
      <c r="F428" s="1" t="s">
        <v>41</v>
      </c>
      <c r="G428" s="7">
        <v>38074</v>
      </c>
      <c r="H428" s="1">
        <v>10487</v>
      </c>
      <c r="I428" s="8">
        <v>889.7</v>
      </c>
      <c r="J428">
        <f t="shared" si="26"/>
        <v>2004</v>
      </c>
      <c r="K428">
        <f t="shared" si="27"/>
        <v>3</v>
      </c>
    </row>
    <row r="429" spans="1:11" customFormat="1" x14ac:dyDescent="0.3">
      <c r="A429" s="1" t="s">
        <v>23</v>
      </c>
      <c r="B429" s="2">
        <v>41252</v>
      </c>
      <c r="C429" s="1">
        <f t="shared" si="24"/>
        <v>2012</v>
      </c>
      <c r="D429">
        <f t="shared" si="25"/>
        <v>12</v>
      </c>
      <c r="E429" s="1" t="s">
        <v>46</v>
      </c>
      <c r="F429" s="1" t="s">
        <v>41</v>
      </c>
      <c r="G429" s="7">
        <v>38143</v>
      </c>
      <c r="H429" s="1">
        <v>10552</v>
      </c>
      <c r="I429" s="8">
        <v>880.5</v>
      </c>
      <c r="J429">
        <f t="shared" si="26"/>
        <v>2004</v>
      </c>
      <c r="K429">
        <f t="shared" si="27"/>
        <v>6</v>
      </c>
    </row>
    <row r="430" spans="1:11" x14ac:dyDescent="0.3">
      <c r="A430" s="1" t="s">
        <v>24</v>
      </c>
      <c r="B430" s="2">
        <v>41253</v>
      </c>
      <c r="C430" s="1">
        <f t="shared" si="24"/>
        <v>2012</v>
      </c>
      <c r="D430">
        <f t="shared" si="25"/>
        <v>12</v>
      </c>
      <c r="E430" s="1" t="s">
        <v>46</v>
      </c>
      <c r="F430" s="1" t="s">
        <v>47</v>
      </c>
      <c r="G430" s="7">
        <v>38273</v>
      </c>
      <c r="H430" s="1">
        <v>10692</v>
      </c>
      <c r="I430" s="8">
        <v>878</v>
      </c>
      <c r="J430">
        <f t="shared" si="26"/>
        <v>2004</v>
      </c>
      <c r="K430">
        <f t="shared" si="27"/>
        <v>10</v>
      </c>
    </row>
    <row r="431" spans="1:11" customFormat="1" x14ac:dyDescent="0.3">
      <c r="A431" s="26" t="s">
        <v>25</v>
      </c>
      <c r="B431" s="27">
        <v>41254</v>
      </c>
      <c r="C431" s="1">
        <f t="shared" si="24"/>
        <v>2012</v>
      </c>
      <c r="D431">
        <f t="shared" si="25"/>
        <v>12</v>
      </c>
      <c r="E431" s="26" t="s">
        <v>46</v>
      </c>
      <c r="F431" s="26" t="s">
        <v>42</v>
      </c>
      <c r="G431" s="28">
        <v>38462</v>
      </c>
      <c r="H431" s="26">
        <v>11027</v>
      </c>
      <c r="I431" s="29">
        <v>877.72</v>
      </c>
      <c r="J431">
        <f t="shared" si="26"/>
        <v>2005</v>
      </c>
      <c r="K431">
        <f t="shared" si="27"/>
        <v>4</v>
      </c>
    </row>
    <row r="432" spans="1:11" customFormat="1" x14ac:dyDescent="0.3">
      <c r="A432" s="1" t="s">
        <v>26</v>
      </c>
      <c r="B432" s="2">
        <v>41255</v>
      </c>
      <c r="C432" s="1">
        <f t="shared" si="24"/>
        <v>2012</v>
      </c>
      <c r="D432">
        <f t="shared" si="25"/>
        <v>12</v>
      </c>
      <c r="E432" s="1" t="s">
        <v>38</v>
      </c>
      <c r="F432" s="1" t="s">
        <v>39</v>
      </c>
      <c r="G432" s="7">
        <v>37919</v>
      </c>
      <c r="H432" s="1">
        <v>10333</v>
      </c>
      <c r="I432" s="8">
        <v>877.2</v>
      </c>
      <c r="J432">
        <f t="shared" si="26"/>
        <v>2003</v>
      </c>
      <c r="K432">
        <f t="shared" si="27"/>
        <v>10</v>
      </c>
    </row>
    <row r="433" spans="1:11" x14ac:dyDescent="0.3">
      <c r="A433" s="1" t="s">
        <v>27</v>
      </c>
      <c r="B433" s="2">
        <v>41256</v>
      </c>
      <c r="C433" s="1">
        <f t="shared" si="24"/>
        <v>2012</v>
      </c>
      <c r="D433">
        <f t="shared" si="25"/>
        <v>12</v>
      </c>
      <c r="E433" s="1" t="s">
        <v>46</v>
      </c>
      <c r="F433" s="1" t="s">
        <v>47</v>
      </c>
      <c r="G433" s="7">
        <v>38333</v>
      </c>
      <c r="H433" s="1">
        <v>10774</v>
      </c>
      <c r="I433" s="8">
        <v>868.75</v>
      </c>
      <c r="J433">
        <f t="shared" si="26"/>
        <v>2004</v>
      </c>
      <c r="K433">
        <f t="shared" si="27"/>
        <v>12</v>
      </c>
    </row>
    <row r="434" spans="1:11" customFormat="1" x14ac:dyDescent="0.3">
      <c r="A434" s="26" t="s">
        <v>20</v>
      </c>
      <c r="B434" s="27">
        <v>41257</v>
      </c>
      <c r="C434" s="1">
        <f t="shared" si="24"/>
        <v>2012</v>
      </c>
      <c r="D434">
        <f t="shared" si="25"/>
        <v>12</v>
      </c>
      <c r="E434" s="26" t="s">
        <v>46</v>
      </c>
      <c r="F434" s="26" t="s">
        <v>42</v>
      </c>
      <c r="G434" s="28">
        <v>37968</v>
      </c>
      <c r="H434" s="26">
        <v>10377</v>
      </c>
      <c r="I434" s="29">
        <v>863.6</v>
      </c>
      <c r="J434">
        <f t="shared" si="26"/>
        <v>2003</v>
      </c>
      <c r="K434">
        <f t="shared" si="27"/>
        <v>12</v>
      </c>
    </row>
    <row r="435" spans="1:11" customFormat="1" x14ac:dyDescent="0.3">
      <c r="A435" s="1" t="s">
        <v>21</v>
      </c>
      <c r="B435" s="2">
        <v>41258</v>
      </c>
      <c r="C435" s="1">
        <f t="shared" si="24"/>
        <v>2012</v>
      </c>
      <c r="D435">
        <f t="shared" si="25"/>
        <v>12</v>
      </c>
      <c r="E435" s="1" t="s">
        <v>46</v>
      </c>
      <c r="F435" s="1" t="s">
        <v>42</v>
      </c>
      <c r="G435" s="7">
        <v>38414</v>
      </c>
      <c r="H435" s="1">
        <v>10902</v>
      </c>
      <c r="I435" s="8">
        <v>863.43</v>
      </c>
      <c r="J435">
        <f t="shared" si="26"/>
        <v>2005</v>
      </c>
      <c r="K435">
        <f t="shared" si="27"/>
        <v>3</v>
      </c>
    </row>
    <row r="436" spans="1:11" customFormat="1" x14ac:dyDescent="0.3">
      <c r="A436" s="1" t="s">
        <v>22</v>
      </c>
      <c r="B436" s="2">
        <v>41259</v>
      </c>
      <c r="C436" s="1">
        <f t="shared" si="24"/>
        <v>2012</v>
      </c>
      <c r="D436">
        <f t="shared" si="25"/>
        <v>12</v>
      </c>
      <c r="E436" s="1" t="s">
        <v>46</v>
      </c>
      <c r="F436" s="1" t="s">
        <v>41</v>
      </c>
      <c r="G436" s="7">
        <v>37968</v>
      </c>
      <c r="H436" s="1">
        <v>10379</v>
      </c>
      <c r="I436" s="8">
        <v>863.28</v>
      </c>
      <c r="J436">
        <f t="shared" si="26"/>
        <v>2003</v>
      </c>
      <c r="K436">
        <f t="shared" si="27"/>
        <v>12</v>
      </c>
    </row>
    <row r="437" spans="1:11" customFormat="1" x14ac:dyDescent="0.3">
      <c r="A437" s="1" t="s">
        <v>23</v>
      </c>
      <c r="B437" s="2">
        <v>41260</v>
      </c>
      <c r="C437" s="1">
        <f t="shared" si="24"/>
        <v>2012</v>
      </c>
      <c r="D437">
        <f t="shared" si="25"/>
        <v>12</v>
      </c>
      <c r="E437" s="1" t="s">
        <v>46</v>
      </c>
      <c r="F437" s="1" t="s">
        <v>42</v>
      </c>
      <c r="G437" s="7">
        <v>38263</v>
      </c>
      <c r="H437" s="1">
        <v>10690</v>
      </c>
      <c r="I437" s="8">
        <v>862.5</v>
      </c>
      <c r="J437">
        <f t="shared" si="26"/>
        <v>2004</v>
      </c>
      <c r="K437">
        <f t="shared" si="27"/>
        <v>10</v>
      </c>
    </row>
    <row r="438" spans="1:11" x14ac:dyDescent="0.3">
      <c r="A438" s="1" t="s">
        <v>24</v>
      </c>
      <c r="B438" s="2">
        <v>41261</v>
      </c>
      <c r="C438" s="1">
        <f t="shared" si="24"/>
        <v>2012</v>
      </c>
      <c r="D438">
        <f t="shared" si="25"/>
        <v>12</v>
      </c>
      <c r="E438" s="1" t="s">
        <v>38</v>
      </c>
      <c r="F438" s="1" t="s">
        <v>48</v>
      </c>
      <c r="G438" s="7">
        <v>38401</v>
      </c>
      <c r="H438" s="1">
        <v>10890</v>
      </c>
      <c r="I438" s="8">
        <v>860.1</v>
      </c>
      <c r="J438">
        <f t="shared" si="26"/>
        <v>2005</v>
      </c>
      <c r="K438">
        <f t="shared" si="27"/>
        <v>2</v>
      </c>
    </row>
    <row r="439" spans="1:11" x14ac:dyDescent="0.3">
      <c r="A439" s="1" t="s">
        <v>25</v>
      </c>
      <c r="B439" s="2">
        <v>41262</v>
      </c>
      <c r="C439" s="1">
        <f t="shared" si="24"/>
        <v>2012</v>
      </c>
      <c r="D439">
        <f t="shared" si="25"/>
        <v>12</v>
      </c>
      <c r="E439" s="1" t="s">
        <v>46</v>
      </c>
      <c r="F439" s="1" t="s">
        <v>44</v>
      </c>
      <c r="G439" s="7">
        <v>38416</v>
      </c>
      <c r="H439" s="1">
        <v>10911</v>
      </c>
      <c r="I439" s="8">
        <v>858</v>
      </c>
      <c r="J439">
        <f t="shared" si="26"/>
        <v>2005</v>
      </c>
      <c r="K439">
        <f t="shared" si="27"/>
        <v>3</v>
      </c>
    </row>
    <row r="440" spans="1:11" x14ac:dyDescent="0.3">
      <c r="A440" s="1" t="s">
        <v>26</v>
      </c>
      <c r="B440" s="2">
        <v>41263</v>
      </c>
      <c r="C440" s="1">
        <f t="shared" si="24"/>
        <v>2012</v>
      </c>
      <c r="D440">
        <f t="shared" si="25"/>
        <v>12</v>
      </c>
      <c r="E440" s="1" t="s">
        <v>46</v>
      </c>
      <c r="F440" s="1" t="s">
        <v>47</v>
      </c>
      <c r="G440" s="7">
        <v>37995</v>
      </c>
      <c r="H440" s="1">
        <v>10403</v>
      </c>
      <c r="I440" s="8">
        <v>855.01</v>
      </c>
      <c r="J440">
        <f t="shared" si="26"/>
        <v>2004</v>
      </c>
      <c r="K440">
        <f t="shared" si="27"/>
        <v>1</v>
      </c>
    </row>
    <row r="441" spans="1:11" x14ac:dyDescent="0.3">
      <c r="D441"/>
      <c r="E441" s="1" t="s">
        <v>46</v>
      </c>
      <c r="F441" s="1" t="s">
        <v>45</v>
      </c>
      <c r="G441" s="7">
        <v>38360</v>
      </c>
      <c r="H441" s="1">
        <v>10811</v>
      </c>
      <c r="I441" s="8">
        <v>852</v>
      </c>
      <c r="J441">
        <f t="shared" si="26"/>
        <v>2005</v>
      </c>
      <c r="K441">
        <f t="shared" si="27"/>
        <v>1</v>
      </c>
    </row>
    <row r="442" spans="1:11" x14ac:dyDescent="0.3">
      <c r="D442"/>
      <c r="E442" s="1" t="s">
        <v>46</v>
      </c>
      <c r="F442" s="1" t="s">
        <v>44</v>
      </c>
      <c r="G442" s="7">
        <v>38088</v>
      </c>
      <c r="H442" s="1">
        <v>10492</v>
      </c>
      <c r="I442" s="8">
        <v>851.2</v>
      </c>
      <c r="J442">
        <f t="shared" si="26"/>
        <v>2004</v>
      </c>
      <c r="K442">
        <f t="shared" si="27"/>
        <v>4</v>
      </c>
    </row>
    <row r="443" spans="1:11" customFormat="1" x14ac:dyDescent="0.3">
      <c r="E443" s="26" t="s">
        <v>46</v>
      </c>
      <c r="F443" s="26" t="s">
        <v>42</v>
      </c>
      <c r="G443" s="28">
        <v>37875</v>
      </c>
      <c r="H443" s="26">
        <v>10293</v>
      </c>
      <c r="I443" s="29">
        <v>848.7</v>
      </c>
      <c r="J443">
        <f t="shared" si="26"/>
        <v>2003</v>
      </c>
      <c r="K443">
        <f t="shared" si="27"/>
        <v>9</v>
      </c>
    </row>
    <row r="444" spans="1:11" customFormat="1" x14ac:dyDescent="0.3">
      <c r="E444" s="1" t="s">
        <v>38</v>
      </c>
      <c r="F444" s="1" t="s">
        <v>40</v>
      </c>
      <c r="G444" s="7">
        <v>38441</v>
      </c>
      <c r="H444" s="1">
        <v>10965</v>
      </c>
      <c r="I444" s="8">
        <v>848</v>
      </c>
      <c r="J444">
        <f t="shared" si="26"/>
        <v>2005</v>
      </c>
      <c r="K444">
        <f t="shared" si="27"/>
        <v>3</v>
      </c>
    </row>
    <row r="445" spans="1:11" customFormat="1" x14ac:dyDescent="0.3">
      <c r="A445" s="40"/>
      <c r="B445" s="40"/>
      <c r="C445" s="40"/>
      <c r="E445" s="1" t="s">
        <v>46</v>
      </c>
      <c r="F445" s="1" t="s">
        <v>42</v>
      </c>
      <c r="G445" s="7">
        <v>38373</v>
      </c>
      <c r="H445" s="1">
        <v>10835</v>
      </c>
      <c r="I445" s="8">
        <v>845.8</v>
      </c>
      <c r="J445">
        <f t="shared" si="26"/>
        <v>2005</v>
      </c>
      <c r="K445">
        <f t="shared" si="27"/>
        <v>1</v>
      </c>
    </row>
    <row r="446" spans="1:11" x14ac:dyDescent="0.3">
      <c r="D446"/>
      <c r="E446" s="1" t="s">
        <v>46</v>
      </c>
      <c r="F446" s="1" t="s">
        <v>45</v>
      </c>
      <c r="G446" s="7">
        <v>38296</v>
      </c>
      <c r="H446" s="1">
        <v>10719</v>
      </c>
      <c r="I446" s="8">
        <v>844.25</v>
      </c>
      <c r="J446">
        <f t="shared" si="26"/>
        <v>2004</v>
      </c>
      <c r="K446">
        <f t="shared" si="27"/>
        <v>11</v>
      </c>
    </row>
    <row r="447" spans="1:11" customFormat="1" x14ac:dyDescent="0.3">
      <c r="A447" s="40"/>
      <c r="B447" s="40"/>
      <c r="C447" s="40"/>
      <c r="E447" s="26" t="s">
        <v>46</v>
      </c>
      <c r="F447" s="26" t="s">
        <v>42</v>
      </c>
      <c r="G447" s="28">
        <v>38389</v>
      </c>
      <c r="H447" s="26">
        <v>10827</v>
      </c>
      <c r="I447" s="29">
        <v>843</v>
      </c>
      <c r="J447">
        <f t="shared" si="26"/>
        <v>2005</v>
      </c>
      <c r="K447">
        <f t="shared" si="27"/>
        <v>2</v>
      </c>
    </row>
    <row r="448" spans="1:11" x14ac:dyDescent="0.3">
      <c r="D448"/>
      <c r="E448" s="1" t="s">
        <v>46</v>
      </c>
      <c r="F448" s="1" t="s">
        <v>44</v>
      </c>
      <c r="G448" s="7">
        <v>38168</v>
      </c>
      <c r="H448" s="1">
        <v>10576</v>
      </c>
      <c r="I448" s="8">
        <v>838.45</v>
      </c>
      <c r="J448">
        <f t="shared" si="26"/>
        <v>2004</v>
      </c>
      <c r="K448">
        <f t="shared" si="27"/>
        <v>6</v>
      </c>
    </row>
    <row r="449" spans="1:11" customFormat="1" x14ac:dyDescent="0.3">
      <c r="A449" s="40"/>
      <c r="B449" s="40"/>
      <c r="C449" s="40"/>
      <c r="E449" s="26" t="s">
        <v>46</v>
      </c>
      <c r="F449" s="26" t="s">
        <v>41</v>
      </c>
      <c r="G449" s="28">
        <v>38151</v>
      </c>
      <c r="H449" s="26">
        <v>10556</v>
      </c>
      <c r="I449" s="29">
        <v>835.2</v>
      </c>
      <c r="J449">
        <f t="shared" si="26"/>
        <v>2004</v>
      </c>
      <c r="K449">
        <f t="shared" si="27"/>
        <v>6</v>
      </c>
    </row>
    <row r="450" spans="1:11" x14ac:dyDescent="0.3">
      <c r="D450"/>
      <c r="E450" s="1" t="s">
        <v>38</v>
      </c>
      <c r="F450" s="1" t="s">
        <v>48</v>
      </c>
      <c r="G450" s="7">
        <v>37957</v>
      </c>
      <c r="H450" s="1">
        <v>10367</v>
      </c>
      <c r="I450" s="8">
        <v>834.2</v>
      </c>
      <c r="J450">
        <f t="shared" ref="J450:J513" si="28">YEAR(G450)</f>
        <v>2003</v>
      </c>
      <c r="K450">
        <f t="shared" ref="K450:K513" si="29">MONTH(G450)</f>
        <v>12</v>
      </c>
    </row>
    <row r="451" spans="1:11" x14ac:dyDescent="0.3">
      <c r="D451"/>
      <c r="E451" s="1" t="s">
        <v>38</v>
      </c>
      <c r="F451" s="1" t="s">
        <v>48</v>
      </c>
      <c r="G451" s="7">
        <v>38364</v>
      </c>
      <c r="H451" s="1">
        <v>10818</v>
      </c>
      <c r="I451" s="8">
        <v>833</v>
      </c>
      <c r="J451">
        <f t="shared" si="28"/>
        <v>2005</v>
      </c>
      <c r="K451">
        <f t="shared" si="29"/>
        <v>1</v>
      </c>
    </row>
    <row r="452" spans="1:11" x14ac:dyDescent="0.3">
      <c r="D452"/>
      <c r="E452" s="1" t="s">
        <v>46</v>
      </c>
      <c r="F452" s="1" t="s">
        <v>44</v>
      </c>
      <c r="G452" s="7">
        <v>38374</v>
      </c>
      <c r="H452" s="1">
        <v>10839</v>
      </c>
      <c r="I452" s="8">
        <v>827.55</v>
      </c>
      <c r="J452">
        <f t="shared" si="28"/>
        <v>2005</v>
      </c>
      <c r="K452">
        <f t="shared" si="29"/>
        <v>1</v>
      </c>
    </row>
    <row r="453" spans="1:11" x14ac:dyDescent="0.3">
      <c r="D453"/>
      <c r="E453" s="1" t="s">
        <v>46</v>
      </c>
      <c r="F453" s="1" t="s">
        <v>45</v>
      </c>
      <c r="G453" s="7">
        <v>37861</v>
      </c>
      <c r="H453" s="1">
        <v>10287</v>
      </c>
      <c r="I453" s="8">
        <v>819</v>
      </c>
      <c r="J453">
        <f t="shared" si="28"/>
        <v>2003</v>
      </c>
      <c r="K453">
        <f t="shared" si="29"/>
        <v>8</v>
      </c>
    </row>
    <row r="454" spans="1:11" customFormat="1" x14ac:dyDescent="0.3">
      <c r="A454" s="40"/>
      <c r="B454" s="40"/>
      <c r="C454" s="40"/>
      <c r="E454" s="26" t="s">
        <v>46</v>
      </c>
      <c r="F454" s="26" t="s">
        <v>42</v>
      </c>
      <c r="G454" s="28">
        <v>38130</v>
      </c>
      <c r="H454" s="26">
        <v>10525</v>
      </c>
      <c r="I454" s="29">
        <v>818.4</v>
      </c>
      <c r="J454">
        <f t="shared" si="28"/>
        <v>2004</v>
      </c>
      <c r="K454">
        <f t="shared" si="29"/>
        <v>5</v>
      </c>
    </row>
    <row r="455" spans="1:11" x14ac:dyDescent="0.3">
      <c r="D455"/>
      <c r="E455" s="1" t="s">
        <v>38</v>
      </c>
      <c r="F455" s="1" t="s">
        <v>48</v>
      </c>
      <c r="G455" s="7">
        <v>38473</v>
      </c>
      <c r="H455" s="1">
        <v>11047</v>
      </c>
      <c r="I455" s="8">
        <v>817.87</v>
      </c>
      <c r="J455">
        <f t="shared" si="28"/>
        <v>2005</v>
      </c>
      <c r="K455">
        <f t="shared" si="29"/>
        <v>5</v>
      </c>
    </row>
    <row r="456" spans="1:11" customFormat="1" x14ac:dyDescent="0.3">
      <c r="A456" s="40"/>
      <c r="B456" s="40"/>
      <c r="C456" s="40"/>
      <c r="E456" s="26" t="s">
        <v>46</v>
      </c>
      <c r="F456" s="26" t="s">
        <v>41</v>
      </c>
      <c r="G456" s="28">
        <v>38106</v>
      </c>
      <c r="H456" s="26">
        <v>10502</v>
      </c>
      <c r="I456" s="29">
        <v>816.3</v>
      </c>
      <c r="J456">
        <f t="shared" si="28"/>
        <v>2004</v>
      </c>
      <c r="K456">
        <f t="shared" si="29"/>
        <v>4</v>
      </c>
    </row>
    <row r="457" spans="1:11" customFormat="1" x14ac:dyDescent="0.3">
      <c r="E457" s="1" t="s">
        <v>38</v>
      </c>
      <c r="F457" s="1" t="s">
        <v>40</v>
      </c>
      <c r="G457" s="7">
        <v>38232</v>
      </c>
      <c r="H457" s="1">
        <v>10643</v>
      </c>
      <c r="I457" s="8">
        <v>814.5</v>
      </c>
      <c r="J457">
        <f t="shared" si="28"/>
        <v>2004</v>
      </c>
      <c r="K457">
        <f t="shared" si="29"/>
        <v>9</v>
      </c>
    </row>
    <row r="458" spans="1:11" x14ac:dyDescent="0.3">
      <c r="D458"/>
      <c r="E458" s="1" t="s">
        <v>46</v>
      </c>
      <c r="F458" s="1" t="s">
        <v>47</v>
      </c>
      <c r="G458" s="7">
        <v>37933</v>
      </c>
      <c r="H458" s="1">
        <v>10347</v>
      </c>
      <c r="I458" s="8">
        <v>814.42</v>
      </c>
      <c r="J458">
        <f t="shared" si="28"/>
        <v>2003</v>
      </c>
      <c r="K458">
        <f t="shared" si="29"/>
        <v>11</v>
      </c>
    </row>
    <row r="459" spans="1:11" customFormat="1" x14ac:dyDescent="0.3">
      <c r="A459" s="40"/>
      <c r="B459" s="40"/>
      <c r="C459" s="40"/>
      <c r="E459" s="26" t="s">
        <v>46</v>
      </c>
      <c r="F459" s="26" t="s">
        <v>42</v>
      </c>
      <c r="G459" s="28">
        <v>38256</v>
      </c>
      <c r="H459" s="26">
        <v>10677</v>
      </c>
      <c r="I459" s="29">
        <v>813.36</v>
      </c>
      <c r="J459">
        <f t="shared" si="28"/>
        <v>2004</v>
      </c>
      <c r="K459">
        <f t="shared" si="29"/>
        <v>9</v>
      </c>
    </row>
    <row r="460" spans="1:11" customFormat="1" x14ac:dyDescent="0.3">
      <c r="A460" s="40"/>
      <c r="B460" s="40"/>
      <c r="C460" s="40"/>
      <c r="E460" s="1" t="s">
        <v>46</v>
      </c>
      <c r="F460" s="1" t="s">
        <v>42</v>
      </c>
      <c r="G460" s="7">
        <v>38184</v>
      </c>
      <c r="H460" s="1">
        <v>10591</v>
      </c>
      <c r="I460" s="8">
        <v>812.5</v>
      </c>
      <c r="J460">
        <f t="shared" si="28"/>
        <v>2004</v>
      </c>
      <c r="K460">
        <f t="shared" si="29"/>
        <v>7</v>
      </c>
    </row>
    <row r="461" spans="1:11" customFormat="1" x14ac:dyDescent="0.3">
      <c r="E461" s="1" t="s">
        <v>38</v>
      </c>
      <c r="F461" s="1" t="s">
        <v>40</v>
      </c>
      <c r="G461" s="7">
        <v>38200</v>
      </c>
      <c r="H461" s="1">
        <v>10611</v>
      </c>
      <c r="I461" s="8">
        <v>808</v>
      </c>
      <c r="J461">
        <f t="shared" si="28"/>
        <v>2004</v>
      </c>
      <c r="K461">
        <f t="shared" si="29"/>
        <v>8</v>
      </c>
    </row>
    <row r="462" spans="1:11" customFormat="1" x14ac:dyDescent="0.3">
      <c r="A462" s="40"/>
      <c r="B462" s="40"/>
      <c r="C462" s="40"/>
      <c r="E462" s="1" t="s">
        <v>46</v>
      </c>
      <c r="F462" s="1" t="s">
        <v>42</v>
      </c>
      <c r="G462" s="7">
        <v>38177</v>
      </c>
      <c r="H462" s="1">
        <v>10587</v>
      </c>
      <c r="I462" s="8">
        <v>807.38</v>
      </c>
      <c r="J462">
        <f t="shared" si="28"/>
        <v>2004</v>
      </c>
      <c r="K462">
        <f t="shared" si="29"/>
        <v>7</v>
      </c>
    </row>
    <row r="463" spans="1:11" x14ac:dyDescent="0.3">
      <c r="D463"/>
      <c r="E463" s="1" t="s">
        <v>46</v>
      </c>
      <c r="F463" s="1" t="s">
        <v>44</v>
      </c>
      <c r="G463" s="7">
        <v>38274</v>
      </c>
      <c r="H463" s="1">
        <v>10697</v>
      </c>
      <c r="I463" s="8">
        <v>805.43</v>
      </c>
      <c r="J463">
        <f t="shared" si="28"/>
        <v>2004</v>
      </c>
      <c r="K463">
        <f t="shared" si="29"/>
        <v>10</v>
      </c>
    </row>
    <row r="464" spans="1:11" x14ac:dyDescent="0.3">
      <c r="D464"/>
      <c r="E464" s="1" t="s">
        <v>46</v>
      </c>
      <c r="F464" s="1" t="s">
        <v>44</v>
      </c>
      <c r="G464" s="7">
        <v>38001</v>
      </c>
      <c r="H464" s="1">
        <v>10410</v>
      </c>
      <c r="I464" s="8">
        <v>802</v>
      </c>
      <c r="J464">
        <f t="shared" si="28"/>
        <v>2004</v>
      </c>
      <c r="K464">
        <f t="shared" si="29"/>
        <v>1</v>
      </c>
    </row>
    <row r="465" spans="4:11" x14ac:dyDescent="0.3">
      <c r="D465"/>
      <c r="E465" s="1" t="s">
        <v>46</v>
      </c>
      <c r="F465" s="1" t="s">
        <v>47</v>
      </c>
      <c r="G465" s="7">
        <v>38263</v>
      </c>
      <c r="H465" s="1">
        <v>10685</v>
      </c>
      <c r="I465" s="8">
        <v>801.1</v>
      </c>
      <c r="J465">
        <f t="shared" si="28"/>
        <v>2004</v>
      </c>
      <c r="K465">
        <f t="shared" si="29"/>
        <v>10</v>
      </c>
    </row>
    <row r="466" spans="4:11" x14ac:dyDescent="0.3">
      <c r="D466"/>
      <c r="E466" s="1" t="s">
        <v>46</v>
      </c>
      <c r="F466" s="1" t="s">
        <v>47</v>
      </c>
      <c r="G466" s="7">
        <v>38450</v>
      </c>
      <c r="H466" s="1">
        <v>10927</v>
      </c>
      <c r="I466" s="8">
        <v>800</v>
      </c>
      <c r="J466">
        <f t="shared" si="28"/>
        <v>2005</v>
      </c>
      <c r="K466">
        <f t="shared" si="29"/>
        <v>4</v>
      </c>
    </row>
    <row r="467" spans="4:11" x14ac:dyDescent="0.3">
      <c r="D467"/>
      <c r="E467" s="1" t="s">
        <v>46</v>
      </c>
      <c r="F467" s="1" t="s">
        <v>47</v>
      </c>
      <c r="G467" s="7">
        <v>38430</v>
      </c>
      <c r="H467" s="1">
        <v>10931</v>
      </c>
      <c r="I467" s="8">
        <v>799.2</v>
      </c>
      <c r="J467">
        <f t="shared" si="28"/>
        <v>2005</v>
      </c>
      <c r="K467">
        <f t="shared" si="29"/>
        <v>3</v>
      </c>
    </row>
    <row r="468" spans="4:11" x14ac:dyDescent="0.3">
      <c r="D468"/>
      <c r="E468" s="1" t="s">
        <v>38</v>
      </c>
      <c r="F468" s="1" t="s">
        <v>48</v>
      </c>
      <c r="G468" s="7">
        <v>38119</v>
      </c>
      <c r="H468" s="1">
        <v>10532</v>
      </c>
      <c r="I468" s="8">
        <v>796.35</v>
      </c>
      <c r="J468">
        <f t="shared" si="28"/>
        <v>2004</v>
      </c>
      <c r="K468">
        <f t="shared" si="29"/>
        <v>5</v>
      </c>
    </row>
    <row r="469" spans="4:11" x14ac:dyDescent="0.3">
      <c r="D469"/>
      <c r="E469" s="1" t="s">
        <v>38</v>
      </c>
      <c r="F469" s="1" t="s">
        <v>48</v>
      </c>
      <c r="G469" s="7">
        <v>38438</v>
      </c>
      <c r="H469" s="1">
        <v>10958</v>
      </c>
      <c r="I469" s="8">
        <v>781</v>
      </c>
      <c r="J469">
        <f t="shared" si="28"/>
        <v>2005</v>
      </c>
      <c r="K469">
        <f t="shared" si="29"/>
        <v>3</v>
      </c>
    </row>
    <row r="470" spans="4:11" x14ac:dyDescent="0.3">
      <c r="D470"/>
      <c r="E470" s="1" t="s">
        <v>46</v>
      </c>
      <c r="F470" s="1" t="s">
        <v>47</v>
      </c>
      <c r="G470" s="7">
        <v>38415</v>
      </c>
      <c r="H470" s="1">
        <v>10913</v>
      </c>
      <c r="I470" s="8">
        <v>768.75</v>
      </c>
      <c r="J470">
        <f t="shared" si="28"/>
        <v>2005</v>
      </c>
      <c r="K470">
        <f t="shared" si="29"/>
        <v>3</v>
      </c>
    </row>
    <row r="471" spans="4:11" x14ac:dyDescent="0.3">
      <c r="D471"/>
      <c r="E471" s="1" t="s">
        <v>46</v>
      </c>
      <c r="F471" s="1" t="s">
        <v>47</v>
      </c>
      <c r="G471" s="7">
        <v>38168</v>
      </c>
      <c r="H471" s="1">
        <v>10574</v>
      </c>
      <c r="I471" s="8">
        <v>764.3</v>
      </c>
      <c r="J471">
        <f t="shared" si="28"/>
        <v>2004</v>
      </c>
      <c r="K471">
        <f t="shared" si="29"/>
        <v>6</v>
      </c>
    </row>
    <row r="472" spans="4:11" x14ac:dyDescent="0.3">
      <c r="D472"/>
      <c r="E472" s="1" t="s">
        <v>46</v>
      </c>
      <c r="F472" s="1" t="s">
        <v>47</v>
      </c>
      <c r="G472" s="7">
        <v>38210</v>
      </c>
      <c r="H472" s="1">
        <v>10621</v>
      </c>
      <c r="I472" s="8">
        <v>758.5</v>
      </c>
      <c r="J472">
        <f t="shared" si="28"/>
        <v>2004</v>
      </c>
      <c r="K472">
        <f t="shared" si="29"/>
        <v>8</v>
      </c>
    </row>
    <row r="473" spans="4:11" customFormat="1" x14ac:dyDescent="0.3">
      <c r="E473" s="26" t="s">
        <v>38</v>
      </c>
      <c r="F473" s="26" t="s">
        <v>40</v>
      </c>
      <c r="G473" s="28">
        <v>38070</v>
      </c>
      <c r="H473" s="26">
        <v>10480</v>
      </c>
      <c r="I473" s="29">
        <v>756</v>
      </c>
      <c r="J473">
        <f t="shared" si="28"/>
        <v>2004</v>
      </c>
      <c r="K473">
        <f t="shared" si="29"/>
        <v>3</v>
      </c>
    </row>
    <row r="474" spans="4:11" x14ac:dyDescent="0.3">
      <c r="D474"/>
      <c r="E474" s="1" t="s">
        <v>46</v>
      </c>
      <c r="F474" s="1" t="s">
        <v>45</v>
      </c>
      <c r="G474" s="7">
        <v>37881</v>
      </c>
      <c r="H474" s="1">
        <v>10301</v>
      </c>
      <c r="I474" s="8">
        <v>755</v>
      </c>
      <c r="J474">
        <f t="shared" si="28"/>
        <v>2003</v>
      </c>
      <c r="K474">
        <f t="shared" si="29"/>
        <v>9</v>
      </c>
    </row>
    <row r="475" spans="4:11" x14ac:dyDescent="0.3">
      <c r="D475"/>
      <c r="E475" s="1" t="s">
        <v>38</v>
      </c>
      <c r="F475" s="1" t="s">
        <v>48</v>
      </c>
      <c r="G475" s="7">
        <v>38410</v>
      </c>
      <c r="H475" s="1">
        <v>10896</v>
      </c>
      <c r="I475" s="8">
        <v>750.5</v>
      </c>
      <c r="J475">
        <f t="shared" si="28"/>
        <v>2005</v>
      </c>
      <c r="K475">
        <f t="shared" si="29"/>
        <v>2</v>
      </c>
    </row>
    <row r="476" spans="4:11" x14ac:dyDescent="0.3">
      <c r="D476"/>
      <c r="E476" s="1" t="s">
        <v>38</v>
      </c>
      <c r="F476" s="1" t="s">
        <v>48</v>
      </c>
      <c r="G476" s="7">
        <v>38099</v>
      </c>
      <c r="H476" s="1">
        <v>10507</v>
      </c>
      <c r="I476" s="8">
        <v>749.06</v>
      </c>
      <c r="J476">
        <f t="shared" si="28"/>
        <v>2004</v>
      </c>
      <c r="K476">
        <f t="shared" si="29"/>
        <v>4</v>
      </c>
    </row>
    <row r="477" spans="4:11" x14ac:dyDescent="0.3">
      <c r="D477"/>
      <c r="E477" s="1" t="s">
        <v>38</v>
      </c>
      <c r="F477" s="1" t="s">
        <v>48</v>
      </c>
      <c r="G477" s="7">
        <v>38424</v>
      </c>
      <c r="H477" s="1">
        <v>10923</v>
      </c>
      <c r="I477" s="8">
        <v>748.8</v>
      </c>
      <c r="J477">
        <f t="shared" si="28"/>
        <v>2005</v>
      </c>
      <c r="K477">
        <f t="shared" si="29"/>
        <v>3</v>
      </c>
    </row>
    <row r="478" spans="4:11" customFormat="1" x14ac:dyDescent="0.3">
      <c r="E478" s="26" t="s">
        <v>38</v>
      </c>
      <c r="F478" s="26" t="s">
        <v>39</v>
      </c>
      <c r="G478" s="28">
        <v>38416</v>
      </c>
      <c r="H478" s="26">
        <v>10922</v>
      </c>
      <c r="I478" s="29">
        <v>742.5</v>
      </c>
      <c r="J478">
        <f t="shared" si="28"/>
        <v>2005</v>
      </c>
      <c r="K478">
        <f t="shared" si="29"/>
        <v>3</v>
      </c>
    </row>
    <row r="479" spans="4:11" customFormat="1" x14ac:dyDescent="0.3">
      <c r="E479" s="1" t="s">
        <v>38</v>
      </c>
      <c r="F479" s="1" t="s">
        <v>40</v>
      </c>
      <c r="G479" s="7">
        <v>38315</v>
      </c>
      <c r="H479" s="1">
        <v>10744</v>
      </c>
      <c r="I479" s="8">
        <v>736</v>
      </c>
      <c r="J479">
        <f t="shared" si="28"/>
        <v>2004</v>
      </c>
      <c r="K479">
        <f t="shared" si="29"/>
        <v>11</v>
      </c>
    </row>
    <row r="480" spans="4:11" x14ac:dyDescent="0.3">
      <c r="D480"/>
      <c r="E480" s="1" t="s">
        <v>46</v>
      </c>
      <c r="F480" s="1" t="s">
        <v>45</v>
      </c>
      <c r="G480" s="7">
        <v>38378</v>
      </c>
      <c r="H480" s="1">
        <v>10844</v>
      </c>
      <c r="I480" s="8">
        <v>735</v>
      </c>
      <c r="J480">
        <f t="shared" si="28"/>
        <v>2005</v>
      </c>
      <c r="K480">
        <f t="shared" si="29"/>
        <v>1</v>
      </c>
    </row>
    <row r="481" spans="1:11" customFormat="1" x14ac:dyDescent="0.3">
      <c r="A481" s="40"/>
      <c r="B481" s="40"/>
      <c r="C481" s="40"/>
      <c r="E481" s="26" t="s">
        <v>46</v>
      </c>
      <c r="F481" s="26" t="s">
        <v>42</v>
      </c>
      <c r="G481" s="28">
        <v>38472</v>
      </c>
      <c r="H481" s="26">
        <v>11038</v>
      </c>
      <c r="I481" s="29">
        <v>732.6</v>
      </c>
      <c r="J481">
        <f t="shared" si="28"/>
        <v>2005</v>
      </c>
      <c r="K481">
        <f t="shared" si="29"/>
        <v>4</v>
      </c>
    </row>
    <row r="482" spans="1:11" customFormat="1" x14ac:dyDescent="0.3">
      <c r="A482" s="40"/>
      <c r="B482" s="40"/>
      <c r="C482" s="40"/>
      <c r="E482" s="1" t="s">
        <v>46</v>
      </c>
      <c r="F482" s="1" t="s">
        <v>42</v>
      </c>
      <c r="G482" s="7">
        <v>38371</v>
      </c>
      <c r="H482" s="1">
        <v>10788</v>
      </c>
      <c r="I482" s="8">
        <v>731.5</v>
      </c>
      <c r="J482">
        <f t="shared" si="28"/>
        <v>2005</v>
      </c>
      <c r="K482">
        <f t="shared" si="29"/>
        <v>1</v>
      </c>
    </row>
    <row r="483" spans="1:11" customFormat="1" x14ac:dyDescent="0.3">
      <c r="E483" s="1" t="s">
        <v>38</v>
      </c>
      <c r="F483" s="1" t="s">
        <v>40</v>
      </c>
      <c r="G483" s="7">
        <v>38389</v>
      </c>
      <c r="H483" s="1">
        <v>10826</v>
      </c>
      <c r="I483" s="8">
        <v>730</v>
      </c>
      <c r="J483">
        <f t="shared" si="28"/>
        <v>2005</v>
      </c>
      <c r="K483">
        <f t="shared" si="29"/>
        <v>2</v>
      </c>
    </row>
    <row r="484" spans="1:11" customFormat="1" x14ac:dyDescent="0.3">
      <c r="E484" s="1" t="s">
        <v>38</v>
      </c>
      <c r="F484" s="1" t="s">
        <v>40</v>
      </c>
      <c r="G484" s="7">
        <v>38347</v>
      </c>
      <c r="H484" s="1">
        <v>10790</v>
      </c>
      <c r="I484" s="8">
        <v>722.5</v>
      </c>
      <c r="J484">
        <f t="shared" si="28"/>
        <v>2004</v>
      </c>
      <c r="K484">
        <f t="shared" si="29"/>
        <v>12</v>
      </c>
    </row>
    <row r="485" spans="1:11" customFormat="1" x14ac:dyDescent="0.3">
      <c r="A485" s="40"/>
      <c r="B485" s="40"/>
      <c r="C485" s="40"/>
      <c r="E485" s="1" t="s">
        <v>46</v>
      </c>
      <c r="F485" s="1" t="s">
        <v>41</v>
      </c>
      <c r="G485" s="7">
        <v>38448</v>
      </c>
      <c r="H485" s="1">
        <v>10983</v>
      </c>
      <c r="I485" s="8">
        <v>720.9</v>
      </c>
      <c r="J485">
        <f t="shared" si="28"/>
        <v>2005</v>
      </c>
      <c r="K485">
        <f t="shared" si="29"/>
        <v>4</v>
      </c>
    </row>
    <row r="486" spans="1:11" x14ac:dyDescent="0.3">
      <c r="D486"/>
      <c r="E486" s="1" t="s">
        <v>46</v>
      </c>
      <c r="F486" s="1" t="s">
        <v>45</v>
      </c>
      <c r="G486" s="7">
        <v>38013</v>
      </c>
      <c r="H486" s="1">
        <v>10416</v>
      </c>
      <c r="I486" s="8">
        <v>720</v>
      </c>
      <c r="J486">
        <f t="shared" si="28"/>
        <v>2004</v>
      </c>
      <c r="K486">
        <f t="shared" si="29"/>
        <v>1</v>
      </c>
    </row>
    <row r="487" spans="1:11" customFormat="1" x14ac:dyDescent="0.3">
      <c r="A487" s="40"/>
      <c r="B487" s="40"/>
      <c r="C487" s="40"/>
      <c r="E487" s="26" t="s">
        <v>46</v>
      </c>
      <c r="F487" s="26" t="s">
        <v>41</v>
      </c>
      <c r="G487" s="28">
        <v>38346</v>
      </c>
      <c r="H487" s="26">
        <v>10780</v>
      </c>
      <c r="I487" s="29">
        <v>720</v>
      </c>
      <c r="J487">
        <f t="shared" si="28"/>
        <v>2004</v>
      </c>
      <c r="K487">
        <f t="shared" si="29"/>
        <v>12</v>
      </c>
    </row>
    <row r="488" spans="1:11" x14ac:dyDescent="0.3">
      <c r="D488"/>
      <c r="E488" s="1" t="s">
        <v>38</v>
      </c>
      <c r="F488" s="1" t="s">
        <v>48</v>
      </c>
      <c r="G488" s="7">
        <v>38186</v>
      </c>
      <c r="H488" s="1">
        <v>10597</v>
      </c>
      <c r="I488" s="8">
        <v>718.08</v>
      </c>
      <c r="J488">
        <f t="shared" si="28"/>
        <v>2004</v>
      </c>
      <c r="K488">
        <f t="shared" si="29"/>
        <v>7</v>
      </c>
    </row>
    <row r="489" spans="1:11" x14ac:dyDescent="0.3">
      <c r="D489"/>
      <c r="E489" s="1" t="s">
        <v>46</v>
      </c>
      <c r="F489" s="1" t="s">
        <v>44</v>
      </c>
      <c r="G489" s="7">
        <v>38058</v>
      </c>
      <c r="H489" s="1">
        <v>10468</v>
      </c>
      <c r="I489" s="8">
        <v>717.6</v>
      </c>
      <c r="J489">
        <f t="shared" si="28"/>
        <v>2004</v>
      </c>
      <c r="K489">
        <f t="shared" si="29"/>
        <v>3</v>
      </c>
    </row>
    <row r="490" spans="1:11" customFormat="1" x14ac:dyDescent="0.3">
      <c r="A490" s="40"/>
      <c r="B490" s="40"/>
      <c r="C490" s="40"/>
      <c r="E490" s="26" t="s">
        <v>46</v>
      </c>
      <c r="F490" s="26" t="s">
        <v>42</v>
      </c>
      <c r="G490" s="28">
        <v>38438</v>
      </c>
      <c r="H490" s="26">
        <v>10975</v>
      </c>
      <c r="I490" s="29">
        <v>717.5</v>
      </c>
      <c r="J490">
        <f t="shared" si="28"/>
        <v>2005</v>
      </c>
      <c r="K490">
        <f t="shared" si="29"/>
        <v>3</v>
      </c>
    </row>
    <row r="491" spans="1:11" customFormat="1" x14ac:dyDescent="0.3">
      <c r="E491" s="1" t="s">
        <v>38</v>
      </c>
      <c r="F491" s="1" t="s">
        <v>39</v>
      </c>
      <c r="G491" s="7">
        <v>37988</v>
      </c>
      <c r="H491" s="1">
        <v>10397</v>
      </c>
      <c r="I491" s="8">
        <v>716.72</v>
      </c>
      <c r="J491">
        <f t="shared" si="28"/>
        <v>2004</v>
      </c>
      <c r="K491">
        <f t="shared" si="29"/>
        <v>1</v>
      </c>
    </row>
    <row r="492" spans="1:11" customFormat="1" x14ac:dyDescent="0.3">
      <c r="E492" s="1" t="s">
        <v>38</v>
      </c>
      <c r="F492" s="1" t="s">
        <v>39</v>
      </c>
      <c r="G492" s="7">
        <v>38052</v>
      </c>
      <c r="H492" s="1">
        <v>10463</v>
      </c>
      <c r="I492" s="8">
        <v>713.3</v>
      </c>
      <c r="J492">
        <f t="shared" si="28"/>
        <v>2004</v>
      </c>
      <c r="K492">
        <f t="shared" si="29"/>
        <v>3</v>
      </c>
    </row>
    <row r="493" spans="1:11" x14ac:dyDescent="0.3">
      <c r="D493"/>
      <c r="E493" s="1" t="s">
        <v>46</v>
      </c>
      <c r="F493" s="1" t="s">
        <v>47</v>
      </c>
      <c r="G493" s="7">
        <v>38430</v>
      </c>
      <c r="H493" s="1">
        <v>10943</v>
      </c>
      <c r="I493" s="8">
        <v>711</v>
      </c>
      <c r="J493">
        <f t="shared" si="28"/>
        <v>2005</v>
      </c>
      <c r="K493">
        <f t="shared" si="29"/>
        <v>3</v>
      </c>
    </row>
    <row r="494" spans="1:11" x14ac:dyDescent="0.3">
      <c r="D494"/>
      <c r="E494" s="1" t="s">
        <v>46</v>
      </c>
      <c r="F494" s="1" t="s">
        <v>47</v>
      </c>
      <c r="G494" s="7">
        <v>38414</v>
      </c>
      <c r="H494" s="1">
        <v>10875</v>
      </c>
      <c r="I494" s="8">
        <v>709.55</v>
      </c>
      <c r="J494">
        <f t="shared" si="28"/>
        <v>2005</v>
      </c>
      <c r="K494">
        <f t="shared" si="29"/>
        <v>3</v>
      </c>
    </row>
    <row r="495" spans="1:11" x14ac:dyDescent="0.3">
      <c r="D495"/>
      <c r="E495" s="1" t="s">
        <v>46</v>
      </c>
      <c r="F495" s="1" t="s">
        <v>47</v>
      </c>
      <c r="G495" s="7">
        <v>38227</v>
      </c>
      <c r="H495" s="1">
        <v>10640</v>
      </c>
      <c r="I495" s="8">
        <v>708.75</v>
      </c>
      <c r="J495">
        <f t="shared" si="28"/>
        <v>2004</v>
      </c>
      <c r="K495">
        <f t="shared" si="29"/>
        <v>8</v>
      </c>
    </row>
    <row r="496" spans="1:11" x14ac:dyDescent="0.3">
      <c r="D496"/>
      <c r="E496" s="1" t="s">
        <v>46</v>
      </c>
      <c r="F496" s="1" t="s">
        <v>47</v>
      </c>
      <c r="G496" s="7">
        <v>38287</v>
      </c>
      <c r="H496" s="1">
        <v>10716</v>
      </c>
      <c r="I496" s="8">
        <v>706</v>
      </c>
      <c r="J496">
        <f t="shared" si="28"/>
        <v>2004</v>
      </c>
      <c r="K496">
        <f t="shared" si="29"/>
        <v>10</v>
      </c>
    </row>
    <row r="497" spans="1:11" x14ac:dyDescent="0.3">
      <c r="D497"/>
      <c r="E497" s="1" t="s">
        <v>38</v>
      </c>
      <c r="F497" s="1" t="s">
        <v>48</v>
      </c>
      <c r="G497" s="7">
        <v>38235</v>
      </c>
      <c r="H497" s="1">
        <v>10642</v>
      </c>
      <c r="I497" s="8">
        <v>696</v>
      </c>
      <c r="J497">
        <f t="shared" si="28"/>
        <v>2004</v>
      </c>
      <c r="K497">
        <f t="shared" si="29"/>
        <v>9</v>
      </c>
    </row>
    <row r="498" spans="1:11" customFormat="1" x14ac:dyDescent="0.3">
      <c r="E498" s="26" t="s">
        <v>38</v>
      </c>
      <c r="F498" s="26" t="s">
        <v>40</v>
      </c>
      <c r="G498" s="28">
        <v>37856</v>
      </c>
      <c r="H498" s="26">
        <v>10264</v>
      </c>
      <c r="I498" s="29">
        <v>695.62</v>
      </c>
      <c r="J498">
        <f t="shared" si="28"/>
        <v>2003</v>
      </c>
      <c r="K498">
        <f t="shared" si="29"/>
        <v>8</v>
      </c>
    </row>
    <row r="499" spans="1:11" customFormat="1" x14ac:dyDescent="0.3">
      <c r="E499" s="1" t="s">
        <v>46</v>
      </c>
      <c r="F499" s="1" t="s">
        <v>42</v>
      </c>
      <c r="G499" s="7">
        <v>37978</v>
      </c>
      <c r="H499" s="1">
        <v>10385</v>
      </c>
      <c r="I499" s="8">
        <v>691.2</v>
      </c>
      <c r="J499">
        <f t="shared" si="28"/>
        <v>2003</v>
      </c>
      <c r="K499">
        <f t="shared" si="29"/>
        <v>12</v>
      </c>
    </row>
    <row r="500" spans="1:11" customFormat="1" x14ac:dyDescent="0.3">
      <c r="A500" s="40"/>
      <c r="B500" s="40"/>
      <c r="C500" s="40"/>
      <c r="E500" s="1" t="s">
        <v>46</v>
      </c>
      <c r="F500" s="1" t="s">
        <v>42</v>
      </c>
      <c r="G500" s="7">
        <v>38420</v>
      </c>
      <c r="H500" s="1">
        <v>10916</v>
      </c>
      <c r="I500" s="8">
        <v>686.7</v>
      </c>
      <c r="J500">
        <f t="shared" si="28"/>
        <v>2005</v>
      </c>
      <c r="K500">
        <f t="shared" si="29"/>
        <v>3</v>
      </c>
    </row>
    <row r="501" spans="1:11" x14ac:dyDescent="0.3">
      <c r="D501"/>
      <c r="E501" s="1" t="s">
        <v>46</v>
      </c>
      <c r="F501" s="1" t="s">
        <v>45</v>
      </c>
      <c r="G501" s="7">
        <v>38459</v>
      </c>
      <c r="H501" s="1">
        <v>10998</v>
      </c>
      <c r="I501" s="8">
        <v>686</v>
      </c>
      <c r="J501">
        <f t="shared" si="28"/>
        <v>2005</v>
      </c>
      <c r="K501">
        <f t="shared" si="29"/>
        <v>4</v>
      </c>
    </row>
    <row r="502" spans="1:11" x14ac:dyDescent="0.3">
      <c r="D502"/>
      <c r="E502" s="1" t="s">
        <v>38</v>
      </c>
      <c r="F502" s="1" t="s">
        <v>48</v>
      </c>
      <c r="G502" s="7">
        <v>38144</v>
      </c>
      <c r="H502" s="1">
        <v>10550</v>
      </c>
      <c r="I502" s="8">
        <v>683.3</v>
      </c>
      <c r="J502">
        <f t="shared" si="28"/>
        <v>2004</v>
      </c>
      <c r="K502">
        <f t="shared" si="29"/>
        <v>6</v>
      </c>
    </row>
    <row r="503" spans="1:11" customFormat="1" x14ac:dyDescent="0.3">
      <c r="A503" s="40"/>
      <c r="B503" s="40"/>
      <c r="C503" s="40"/>
      <c r="E503" s="26" t="s">
        <v>46</v>
      </c>
      <c r="F503" s="26" t="s">
        <v>42</v>
      </c>
      <c r="G503" s="28">
        <v>38367</v>
      </c>
      <c r="H503" s="26">
        <v>10821</v>
      </c>
      <c r="I503" s="29">
        <v>678</v>
      </c>
      <c r="J503">
        <f t="shared" si="28"/>
        <v>2005</v>
      </c>
      <c r="K503">
        <f t="shared" si="29"/>
        <v>1</v>
      </c>
    </row>
    <row r="504" spans="1:11" customFormat="1" x14ac:dyDescent="0.3">
      <c r="E504" s="1" t="s">
        <v>38</v>
      </c>
      <c r="F504" s="1" t="s">
        <v>40</v>
      </c>
      <c r="G504" s="7">
        <v>38431</v>
      </c>
      <c r="H504" s="1">
        <v>10956</v>
      </c>
      <c r="I504" s="8">
        <v>677</v>
      </c>
      <c r="J504">
        <f t="shared" si="28"/>
        <v>2005</v>
      </c>
      <c r="K504">
        <f t="shared" si="29"/>
        <v>3</v>
      </c>
    </row>
    <row r="505" spans="1:11" customFormat="1" x14ac:dyDescent="0.3">
      <c r="A505" s="40"/>
      <c r="B505" s="40"/>
      <c r="C505" s="40"/>
      <c r="E505" s="1" t="s">
        <v>46</v>
      </c>
      <c r="F505" s="1" t="s">
        <v>42</v>
      </c>
      <c r="G505" s="7">
        <v>38421</v>
      </c>
      <c r="H505" s="1">
        <v>10909</v>
      </c>
      <c r="I505" s="8">
        <v>670</v>
      </c>
      <c r="J505">
        <f t="shared" si="28"/>
        <v>2005</v>
      </c>
      <c r="K505">
        <f t="shared" si="29"/>
        <v>3</v>
      </c>
    </row>
    <row r="506" spans="1:11" x14ac:dyDescent="0.3">
      <c r="D506"/>
      <c r="E506" s="1" t="s">
        <v>38</v>
      </c>
      <c r="F506" s="1" t="s">
        <v>48</v>
      </c>
      <c r="G506" s="7">
        <v>38102</v>
      </c>
      <c r="H506" s="1">
        <v>10483</v>
      </c>
      <c r="I506" s="8">
        <v>668.8</v>
      </c>
      <c r="J506">
        <f t="shared" si="28"/>
        <v>2004</v>
      </c>
      <c r="K506">
        <f t="shared" si="29"/>
        <v>4</v>
      </c>
    </row>
    <row r="507" spans="1:11" x14ac:dyDescent="0.3">
      <c r="D507"/>
      <c r="E507" s="1" t="s">
        <v>46</v>
      </c>
      <c r="F507" s="1" t="s">
        <v>47</v>
      </c>
      <c r="G507" s="7">
        <v>38417</v>
      </c>
      <c r="H507" s="1">
        <v>10908</v>
      </c>
      <c r="I507" s="8">
        <v>663.1</v>
      </c>
      <c r="J507">
        <f t="shared" si="28"/>
        <v>2005</v>
      </c>
      <c r="K507">
        <f t="shared" si="29"/>
        <v>3</v>
      </c>
    </row>
    <row r="508" spans="1:11" x14ac:dyDescent="0.3">
      <c r="D508"/>
      <c r="E508" s="1" t="s">
        <v>46</v>
      </c>
      <c r="F508" s="1" t="s">
        <v>45</v>
      </c>
      <c r="G508" s="7">
        <v>38260</v>
      </c>
      <c r="H508" s="1">
        <v>10679</v>
      </c>
      <c r="I508" s="8">
        <v>660</v>
      </c>
      <c r="J508">
        <f t="shared" si="28"/>
        <v>2004</v>
      </c>
      <c r="K508">
        <f t="shared" si="29"/>
        <v>9</v>
      </c>
    </row>
    <row r="509" spans="1:11" x14ac:dyDescent="0.3">
      <c r="D509"/>
      <c r="E509" s="1" t="s">
        <v>46</v>
      </c>
      <c r="F509" s="1" t="s">
        <v>44</v>
      </c>
      <c r="G509" s="7">
        <v>38393</v>
      </c>
      <c r="H509" s="1">
        <v>10856</v>
      </c>
      <c r="I509" s="8">
        <v>660</v>
      </c>
      <c r="J509">
        <f t="shared" si="28"/>
        <v>2005</v>
      </c>
      <c r="K509">
        <f t="shared" si="29"/>
        <v>2</v>
      </c>
    </row>
    <row r="510" spans="1:11" x14ac:dyDescent="0.3">
      <c r="D510"/>
      <c r="E510" s="1" t="s">
        <v>46</v>
      </c>
      <c r="F510" s="1" t="s">
        <v>47</v>
      </c>
      <c r="G510" s="7">
        <v>38326</v>
      </c>
      <c r="H510" s="1">
        <v>10726</v>
      </c>
      <c r="I510" s="8">
        <v>655</v>
      </c>
      <c r="J510">
        <f t="shared" si="28"/>
        <v>2004</v>
      </c>
      <c r="K510">
        <f t="shared" si="29"/>
        <v>12</v>
      </c>
    </row>
    <row r="511" spans="1:11" x14ac:dyDescent="0.3">
      <c r="D511"/>
      <c r="E511" s="1" t="s">
        <v>46</v>
      </c>
      <c r="F511" s="1" t="s">
        <v>44</v>
      </c>
      <c r="G511" s="7">
        <v>37817</v>
      </c>
      <c r="H511" s="1">
        <v>10251</v>
      </c>
      <c r="I511" s="8">
        <v>654.05999999999995</v>
      </c>
      <c r="J511">
        <f t="shared" si="28"/>
        <v>2003</v>
      </c>
      <c r="K511">
        <f t="shared" si="29"/>
        <v>7</v>
      </c>
    </row>
    <row r="512" spans="1:11" x14ac:dyDescent="0.3">
      <c r="D512"/>
      <c r="E512" s="1" t="s">
        <v>46</v>
      </c>
      <c r="F512" s="1" t="s">
        <v>47</v>
      </c>
      <c r="G512" s="7">
        <v>38049</v>
      </c>
      <c r="H512" s="1">
        <v>10427</v>
      </c>
      <c r="I512" s="8">
        <v>651</v>
      </c>
      <c r="J512">
        <f t="shared" si="28"/>
        <v>2004</v>
      </c>
      <c r="K512">
        <f t="shared" si="29"/>
        <v>3</v>
      </c>
    </row>
    <row r="513" spans="1:11" customFormat="1" x14ac:dyDescent="0.3">
      <c r="A513" s="40"/>
      <c r="B513" s="40"/>
      <c r="C513" s="40"/>
      <c r="E513" s="26" t="s">
        <v>46</v>
      </c>
      <c r="F513" s="26" t="s">
        <v>41</v>
      </c>
      <c r="G513" s="28">
        <v>38386</v>
      </c>
      <c r="H513" s="26">
        <v>10858</v>
      </c>
      <c r="I513" s="29">
        <v>649</v>
      </c>
      <c r="J513">
        <f t="shared" si="28"/>
        <v>2005</v>
      </c>
      <c r="K513">
        <f t="shared" si="29"/>
        <v>2</v>
      </c>
    </row>
    <row r="514" spans="1:11" customFormat="1" x14ac:dyDescent="0.3">
      <c r="A514" s="40"/>
      <c r="B514" s="40"/>
      <c r="C514" s="40"/>
      <c r="E514" s="1" t="s">
        <v>46</v>
      </c>
      <c r="F514" s="1" t="s">
        <v>41</v>
      </c>
      <c r="G514" s="7">
        <v>38463</v>
      </c>
      <c r="H514" s="1">
        <v>11010</v>
      </c>
      <c r="I514" s="8">
        <v>645</v>
      </c>
      <c r="J514">
        <f t="shared" ref="J514:J577" si="30">YEAR(G514)</f>
        <v>2005</v>
      </c>
      <c r="K514">
        <f t="shared" ref="K514:K577" si="31">MONTH(G514)</f>
        <v>4</v>
      </c>
    </row>
    <row r="515" spans="1:11" x14ac:dyDescent="0.3">
      <c r="D515"/>
      <c r="E515" s="1" t="s">
        <v>38</v>
      </c>
      <c r="F515" s="1" t="s">
        <v>48</v>
      </c>
      <c r="G515" s="7">
        <v>38424</v>
      </c>
      <c r="H515" s="1">
        <v>10937</v>
      </c>
      <c r="I515" s="8">
        <v>644.79999999999995</v>
      </c>
      <c r="J515">
        <f t="shared" si="30"/>
        <v>2005</v>
      </c>
      <c r="K515">
        <f t="shared" si="31"/>
        <v>3</v>
      </c>
    </row>
    <row r="516" spans="1:11" customFormat="1" x14ac:dyDescent="0.3">
      <c r="E516" s="26" t="s">
        <v>38</v>
      </c>
      <c r="F516" s="26" t="s">
        <v>39</v>
      </c>
      <c r="G516" s="28">
        <v>37842</v>
      </c>
      <c r="H516" s="26">
        <v>10269</v>
      </c>
      <c r="I516" s="29">
        <v>642.20000000000005</v>
      </c>
      <c r="J516">
        <f t="shared" si="30"/>
        <v>2003</v>
      </c>
      <c r="K516">
        <f t="shared" si="31"/>
        <v>8</v>
      </c>
    </row>
    <row r="517" spans="1:11" customFormat="1" x14ac:dyDescent="0.3">
      <c r="E517" s="1" t="s">
        <v>38</v>
      </c>
      <c r="F517" s="1" t="s">
        <v>40</v>
      </c>
      <c r="G517" s="7">
        <v>37958</v>
      </c>
      <c r="H517" s="1">
        <v>10350</v>
      </c>
      <c r="I517" s="8">
        <v>642.05999999999995</v>
      </c>
      <c r="J517">
        <f t="shared" si="30"/>
        <v>2003</v>
      </c>
      <c r="K517">
        <f t="shared" si="31"/>
        <v>12</v>
      </c>
    </row>
    <row r="518" spans="1:11" x14ac:dyDescent="0.3">
      <c r="D518"/>
      <c r="E518" s="1" t="s">
        <v>38</v>
      </c>
      <c r="F518" s="1" t="s">
        <v>48</v>
      </c>
      <c r="G518" s="7">
        <v>38274</v>
      </c>
      <c r="H518" s="1">
        <v>10695</v>
      </c>
      <c r="I518" s="8">
        <v>642</v>
      </c>
      <c r="J518">
        <f t="shared" si="30"/>
        <v>2004</v>
      </c>
      <c r="K518">
        <f t="shared" si="31"/>
        <v>10</v>
      </c>
    </row>
    <row r="519" spans="1:11" x14ac:dyDescent="0.3">
      <c r="D519"/>
      <c r="E519" s="1" t="s">
        <v>46</v>
      </c>
      <c r="F519" s="1" t="s">
        <v>45</v>
      </c>
      <c r="G519" s="7">
        <v>38156</v>
      </c>
      <c r="H519" s="1">
        <v>10565</v>
      </c>
      <c r="I519" s="8">
        <v>639.9</v>
      </c>
      <c r="J519">
        <f t="shared" si="30"/>
        <v>2004</v>
      </c>
      <c r="K519">
        <f t="shared" si="31"/>
        <v>6</v>
      </c>
    </row>
    <row r="520" spans="1:11" x14ac:dyDescent="0.3">
      <c r="D520"/>
      <c r="E520" s="1" t="s">
        <v>46</v>
      </c>
      <c r="F520" s="1" t="s">
        <v>45</v>
      </c>
      <c r="G520" s="7">
        <v>38296</v>
      </c>
      <c r="H520" s="1">
        <v>10724</v>
      </c>
      <c r="I520" s="8">
        <v>638.5</v>
      </c>
      <c r="J520">
        <f t="shared" si="30"/>
        <v>2004</v>
      </c>
      <c r="K520">
        <f t="shared" si="31"/>
        <v>11</v>
      </c>
    </row>
    <row r="521" spans="1:11" customFormat="1" x14ac:dyDescent="0.3">
      <c r="A521" s="40"/>
      <c r="B521" s="40"/>
      <c r="C521" s="40"/>
      <c r="E521" s="26" t="s">
        <v>46</v>
      </c>
      <c r="F521" s="26" t="s">
        <v>41</v>
      </c>
      <c r="G521" s="28">
        <v>38424</v>
      </c>
      <c r="H521" s="26">
        <v>10939</v>
      </c>
      <c r="I521" s="29">
        <v>637.5</v>
      </c>
      <c r="J521">
        <f t="shared" si="30"/>
        <v>2005</v>
      </c>
      <c r="K521">
        <f t="shared" si="31"/>
        <v>3</v>
      </c>
    </row>
    <row r="522" spans="1:11" x14ac:dyDescent="0.3">
      <c r="D522"/>
      <c r="E522" s="1" t="s">
        <v>46</v>
      </c>
      <c r="F522" s="1" t="s">
        <v>47</v>
      </c>
      <c r="G522" s="7">
        <v>38233</v>
      </c>
      <c r="H522" s="1">
        <v>10647</v>
      </c>
      <c r="I522" s="8">
        <v>636</v>
      </c>
      <c r="J522">
        <f t="shared" si="30"/>
        <v>2004</v>
      </c>
      <c r="K522">
        <f t="shared" si="31"/>
        <v>9</v>
      </c>
    </row>
    <row r="523" spans="1:11" customFormat="1" x14ac:dyDescent="0.3">
      <c r="A523" s="40"/>
      <c r="B523" s="40"/>
      <c r="C523" s="40"/>
      <c r="E523" s="26" t="s">
        <v>46</v>
      </c>
      <c r="F523" s="26" t="s">
        <v>41</v>
      </c>
      <c r="G523" s="28">
        <v>38458</v>
      </c>
      <c r="H523" s="26">
        <v>11020</v>
      </c>
      <c r="I523" s="29">
        <v>632.4</v>
      </c>
      <c r="J523">
        <f t="shared" si="30"/>
        <v>2005</v>
      </c>
      <c r="K523">
        <f t="shared" si="31"/>
        <v>4</v>
      </c>
    </row>
    <row r="524" spans="1:11" x14ac:dyDescent="0.3">
      <c r="D524"/>
      <c r="E524" s="1" t="s">
        <v>46</v>
      </c>
      <c r="F524" s="1" t="s">
        <v>45</v>
      </c>
      <c r="G524" s="7">
        <v>38024</v>
      </c>
      <c r="H524" s="1">
        <v>10435</v>
      </c>
      <c r="I524" s="8">
        <v>631.6</v>
      </c>
      <c r="J524">
        <f t="shared" si="30"/>
        <v>2004</v>
      </c>
      <c r="K524">
        <f t="shared" si="31"/>
        <v>2</v>
      </c>
    </row>
    <row r="525" spans="1:11" x14ac:dyDescent="0.3">
      <c r="D525"/>
      <c r="E525" s="1" t="s">
        <v>46</v>
      </c>
      <c r="F525" s="1" t="s">
        <v>47</v>
      </c>
      <c r="G525" s="7">
        <v>38225</v>
      </c>
      <c r="H525" s="1">
        <v>10636</v>
      </c>
      <c r="I525" s="8">
        <v>629.5</v>
      </c>
      <c r="J525">
        <f t="shared" si="30"/>
        <v>2004</v>
      </c>
      <c r="K525">
        <f t="shared" si="31"/>
        <v>8</v>
      </c>
    </row>
    <row r="526" spans="1:11" customFormat="1" x14ac:dyDescent="0.3">
      <c r="A526" s="40"/>
      <c r="B526" s="40"/>
      <c r="C526" s="40"/>
      <c r="E526" s="26" t="s">
        <v>46</v>
      </c>
      <c r="F526" s="26" t="s">
        <v>42</v>
      </c>
      <c r="G526" s="28">
        <v>38382</v>
      </c>
      <c r="H526" s="26">
        <v>10850</v>
      </c>
      <c r="I526" s="29">
        <v>629</v>
      </c>
      <c r="J526">
        <f t="shared" si="30"/>
        <v>2005</v>
      </c>
      <c r="K526">
        <f t="shared" si="31"/>
        <v>1</v>
      </c>
    </row>
    <row r="527" spans="1:11" customFormat="1" x14ac:dyDescent="0.3">
      <c r="A527" s="40"/>
      <c r="B527" s="40"/>
      <c r="C527" s="40"/>
      <c r="E527" s="1" t="s">
        <v>46</v>
      </c>
      <c r="F527" s="1" t="s">
        <v>42</v>
      </c>
      <c r="G527" s="7">
        <v>38253</v>
      </c>
      <c r="H527" s="1">
        <v>10668</v>
      </c>
      <c r="I527" s="8">
        <v>625.27</v>
      </c>
      <c r="J527">
        <f t="shared" si="30"/>
        <v>2004</v>
      </c>
      <c r="K527">
        <f t="shared" si="31"/>
        <v>9</v>
      </c>
    </row>
    <row r="528" spans="1:11" customFormat="1" x14ac:dyDescent="0.3">
      <c r="E528" s="1" t="s">
        <v>38</v>
      </c>
      <c r="F528" s="1" t="s">
        <v>43</v>
      </c>
      <c r="G528" s="7">
        <v>38386</v>
      </c>
      <c r="H528" s="1">
        <v>10853</v>
      </c>
      <c r="I528" s="8">
        <v>625</v>
      </c>
      <c r="J528">
        <f t="shared" si="30"/>
        <v>2005</v>
      </c>
      <c r="K528">
        <f t="shared" si="31"/>
        <v>2</v>
      </c>
    </row>
    <row r="529" spans="1:11" customFormat="1" x14ac:dyDescent="0.3">
      <c r="A529" s="40"/>
      <c r="B529" s="40"/>
      <c r="C529" s="40"/>
      <c r="E529" s="1" t="s">
        <v>46</v>
      </c>
      <c r="F529" s="1" t="s">
        <v>41</v>
      </c>
      <c r="G529" s="7">
        <v>38462</v>
      </c>
      <c r="H529" s="1">
        <v>11015</v>
      </c>
      <c r="I529" s="8">
        <v>622.35</v>
      </c>
      <c r="J529">
        <f t="shared" si="30"/>
        <v>2005</v>
      </c>
      <c r="K529">
        <f t="shared" si="31"/>
        <v>4</v>
      </c>
    </row>
    <row r="530" spans="1:11" x14ac:dyDescent="0.3">
      <c r="D530"/>
      <c r="E530" s="1" t="s">
        <v>46</v>
      </c>
      <c r="F530" s="1" t="s">
        <v>47</v>
      </c>
      <c r="G530" s="7">
        <v>38429</v>
      </c>
      <c r="H530" s="1">
        <v>10935</v>
      </c>
      <c r="I530" s="8">
        <v>619.5</v>
      </c>
      <c r="J530">
        <f t="shared" si="30"/>
        <v>2005</v>
      </c>
      <c r="K530">
        <f t="shared" si="31"/>
        <v>3</v>
      </c>
    </row>
    <row r="531" spans="1:11" customFormat="1" x14ac:dyDescent="0.3">
      <c r="A531" s="40"/>
      <c r="B531" s="40"/>
      <c r="C531" s="40"/>
      <c r="E531" s="26" t="s">
        <v>46</v>
      </c>
      <c r="F531" s="26" t="s">
        <v>41</v>
      </c>
      <c r="G531" s="28">
        <v>38452</v>
      </c>
      <c r="H531" s="26">
        <v>11009</v>
      </c>
      <c r="I531" s="29">
        <v>616.5</v>
      </c>
      <c r="J531">
        <f t="shared" si="30"/>
        <v>2005</v>
      </c>
      <c r="K531">
        <f t="shared" si="31"/>
        <v>4</v>
      </c>
    </row>
    <row r="532" spans="1:11" x14ac:dyDescent="0.3">
      <c r="D532"/>
      <c r="E532" s="1" t="s">
        <v>46</v>
      </c>
      <c r="F532" s="1" t="s">
        <v>44</v>
      </c>
      <c r="G532" s="7">
        <v>38329</v>
      </c>
      <c r="H532" s="1">
        <v>10763</v>
      </c>
      <c r="I532" s="8">
        <v>616</v>
      </c>
      <c r="J532">
        <f t="shared" si="30"/>
        <v>2004</v>
      </c>
      <c r="K532">
        <f t="shared" si="31"/>
        <v>12</v>
      </c>
    </row>
    <row r="533" spans="1:11" customFormat="1" x14ac:dyDescent="0.3">
      <c r="E533" s="26" t="s">
        <v>46</v>
      </c>
      <c r="F533" s="26" t="s">
        <v>41</v>
      </c>
      <c r="G533" s="28">
        <v>37876</v>
      </c>
      <c r="H533" s="26">
        <v>10280</v>
      </c>
      <c r="I533" s="29">
        <v>613.20000000000005</v>
      </c>
      <c r="J533">
        <f t="shared" si="30"/>
        <v>2003</v>
      </c>
      <c r="K533">
        <f t="shared" si="31"/>
        <v>9</v>
      </c>
    </row>
    <row r="534" spans="1:11" x14ac:dyDescent="0.3">
      <c r="D534"/>
      <c r="E534" s="1" t="s">
        <v>46</v>
      </c>
      <c r="F534" s="1" t="s">
        <v>44</v>
      </c>
      <c r="G534" s="7">
        <v>38395</v>
      </c>
      <c r="H534" s="1">
        <v>10879</v>
      </c>
      <c r="I534" s="8">
        <v>611.29999999999995</v>
      </c>
      <c r="J534">
        <f t="shared" si="30"/>
        <v>2005</v>
      </c>
      <c r="K534">
        <f t="shared" si="31"/>
        <v>2</v>
      </c>
    </row>
    <row r="535" spans="1:11" x14ac:dyDescent="0.3">
      <c r="D535"/>
      <c r="E535" s="1" t="s">
        <v>46</v>
      </c>
      <c r="F535" s="1" t="s">
        <v>47</v>
      </c>
      <c r="G535" s="7">
        <v>38087</v>
      </c>
      <c r="H535" s="1">
        <v>10493</v>
      </c>
      <c r="I535" s="8">
        <v>608.4</v>
      </c>
      <c r="J535">
        <f t="shared" si="30"/>
        <v>2004</v>
      </c>
      <c r="K535">
        <f t="shared" si="31"/>
        <v>4</v>
      </c>
    </row>
    <row r="536" spans="1:11" customFormat="1" x14ac:dyDescent="0.3">
      <c r="E536" s="26" t="s">
        <v>46</v>
      </c>
      <c r="F536" s="26" t="s">
        <v>41</v>
      </c>
      <c r="G536" s="28">
        <v>37882</v>
      </c>
      <c r="H536" s="26">
        <v>10300</v>
      </c>
      <c r="I536" s="29">
        <v>608</v>
      </c>
      <c r="J536">
        <f t="shared" si="30"/>
        <v>2003</v>
      </c>
      <c r="K536">
        <f t="shared" si="31"/>
        <v>9</v>
      </c>
    </row>
    <row r="537" spans="1:11" customFormat="1" x14ac:dyDescent="0.3">
      <c r="A537" s="40"/>
      <c r="B537" s="40"/>
      <c r="C537" s="40"/>
      <c r="E537" s="1" t="s">
        <v>46</v>
      </c>
      <c r="F537" s="1" t="s">
        <v>42</v>
      </c>
      <c r="G537" s="7">
        <v>38406</v>
      </c>
      <c r="H537" s="1">
        <v>10888</v>
      </c>
      <c r="I537" s="8">
        <v>605</v>
      </c>
      <c r="J537">
        <f t="shared" si="30"/>
        <v>2005</v>
      </c>
      <c r="K537">
        <f t="shared" si="31"/>
        <v>2</v>
      </c>
    </row>
    <row r="538" spans="1:11" customFormat="1" x14ac:dyDescent="0.3">
      <c r="E538" s="1" t="s">
        <v>38</v>
      </c>
      <c r="F538" s="1" t="s">
        <v>40</v>
      </c>
      <c r="G538" s="7">
        <v>38240</v>
      </c>
      <c r="H538" s="1">
        <v>10656</v>
      </c>
      <c r="I538" s="8">
        <v>604.21</v>
      </c>
      <c r="J538">
        <f t="shared" si="30"/>
        <v>2004</v>
      </c>
      <c r="K538">
        <f t="shared" si="31"/>
        <v>9</v>
      </c>
    </row>
    <row r="539" spans="1:11" customFormat="1" x14ac:dyDescent="0.3">
      <c r="A539" s="40"/>
      <c r="B539" s="40"/>
      <c r="C539" s="40"/>
      <c r="E539" s="1" t="s">
        <v>46</v>
      </c>
      <c r="F539" s="1" t="s">
        <v>42</v>
      </c>
      <c r="G539" s="7">
        <v>38361</v>
      </c>
      <c r="H539" s="1">
        <v>10813</v>
      </c>
      <c r="I539" s="8">
        <v>602.4</v>
      </c>
      <c r="J539">
        <f t="shared" si="30"/>
        <v>2005</v>
      </c>
      <c r="K539">
        <f t="shared" si="31"/>
        <v>1</v>
      </c>
    </row>
    <row r="540" spans="1:11" customFormat="1" x14ac:dyDescent="0.3">
      <c r="E540" s="1" t="s">
        <v>38</v>
      </c>
      <c r="F540" s="1" t="s">
        <v>39</v>
      </c>
      <c r="G540" s="7">
        <v>38241</v>
      </c>
      <c r="H540" s="1">
        <v>10654</v>
      </c>
      <c r="I540" s="8">
        <v>601.83000000000004</v>
      </c>
      <c r="J540">
        <f t="shared" si="30"/>
        <v>2004</v>
      </c>
      <c r="K540">
        <f t="shared" si="31"/>
        <v>9</v>
      </c>
    </row>
    <row r="541" spans="1:11" customFormat="1" x14ac:dyDescent="0.3">
      <c r="E541" s="1" t="s">
        <v>38</v>
      </c>
      <c r="F541" s="1" t="s">
        <v>40</v>
      </c>
      <c r="G541" s="7">
        <v>38298</v>
      </c>
      <c r="H541" s="1">
        <v>10704</v>
      </c>
      <c r="I541" s="8">
        <v>595.5</v>
      </c>
      <c r="J541">
        <f t="shared" si="30"/>
        <v>2004</v>
      </c>
      <c r="K541">
        <f t="shared" si="31"/>
        <v>11</v>
      </c>
    </row>
    <row r="542" spans="1:11" x14ac:dyDescent="0.3">
      <c r="D542"/>
      <c r="E542" s="1" t="s">
        <v>46</v>
      </c>
      <c r="F542" s="1" t="s">
        <v>47</v>
      </c>
      <c r="G542" s="7">
        <v>38172</v>
      </c>
      <c r="H542" s="1">
        <v>10584</v>
      </c>
      <c r="I542" s="8">
        <v>593.75</v>
      </c>
      <c r="J542">
        <f t="shared" si="30"/>
        <v>2004</v>
      </c>
      <c r="K542">
        <f t="shared" si="31"/>
        <v>7</v>
      </c>
    </row>
    <row r="543" spans="1:11" x14ac:dyDescent="0.3">
      <c r="D543"/>
      <c r="E543" s="1" t="s">
        <v>46</v>
      </c>
      <c r="F543" s="1" t="s">
        <v>47</v>
      </c>
      <c r="G543" s="7">
        <v>38473</v>
      </c>
      <c r="H543" s="1">
        <v>11044</v>
      </c>
      <c r="I543" s="8">
        <v>591.6</v>
      </c>
      <c r="J543">
        <f t="shared" si="30"/>
        <v>2005</v>
      </c>
      <c r="K543">
        <f t="shared" si="31"/>
        <v>5</v>
      </c>
    </row>
    <row r="544" spans="1:11" x14ac:dyDescent="0.3">
      <c r="D544"/>
      <c r="E544" s="1" t="s">
        <v>46</v>
      </c>
      <c r="F544" s="1" t="s">
        <v>45</v>
      </c>
      <c r="G544" s="7">
        <v>38218</v>
      </c>
      <c r="H544" s="1">
        <v>10632</v>
      </c>
      <c r="I544" s="8">
        <v>589</v>
      </c>
      <c r="J544">
        <f t="shared" si="30"/>
        <v>2004</v>
      </c>
      <c r="K544">
        <f t="shared" si="31"/>
        <v>8</v>
      </c>
    </row>
    <row r="545" spans="1:11" customFormat="1" x14ac:dyDescent="0.3">
      <c r="A545" s="40"/>
      <c r="B545" s="40"/>
      <c r="C545" s="40"/>
      <c r="E545" s="26" t="s">
        <v>46</v>
      </c>
      <c r="F545" s="26" t="s">
        <v>41</v>
      </c>
      <c r="G545" s="28">
        <v>38452</v>
      </c>
      <c r="H545" s="26">
        <v>11005</v>
      </c>
      <c r="I545" s="29">
        <v>586</v>
      </c>
      <c r="J545">
        <f t="shared" si="30"/>
        <v>2005</v>
      </c>
      <c r="K545">
        <f t="shared" si="31"/>
        <v>4</v>
      </c>
    </row>
    <row r="546" spans="1:11" x14ac:dyDescent="0.3">
      <c r="D546"/>
      <c r="E546" s="1" t="s">
        <v>46</v>
      </c>
      <c r="F546" s="1" t="s">
        <v>45</v>
      </c>
      <c r="G546" s="7">
        <v>37827</v>
      </c>
      <c r="H546" s="1">
        <v>10262</v>
      </c>
      <c r="I546" s="8">
        <v>584</v>
      </c>
      <c r="J546">
        <f t="shared" si="30"/>
        <v>2003</v>
      </c>
      <c r="K546">
        <f t="shared" si="31"/>
        <v>7</v>
      </c>
    </row>
    <row r="547" spans="1:11" x14ac:dyDescent="0.3">
      <c r="D547"/>
      <c r="E547" s="1" t="s">
        <v>46</v>
      </c>
      <c r="F547" s="1" t="s">
        <v>45</v>
      </c>
      <c r="G547" s="7">
        <v>38385</v>
      </c>
      <c r="H547" s="1">
        <v>10862</v>
      </c>
      <c r="I547" s="8">
        <v>581</v>
      </c>
      <c r="J547">
        <f t="shared" si="30"/>
        <v>2005</v>
      </c>
      <c r="K547">
        <f t="shared" si="31"/>
        <v>2</v>
      </c>
    </row>
    <row r="548" spans="1:11" x14ac:dyDescent="0.3">
      <c r="D548"/>
      <c r="E548" s="1" t="s">
        <v>46</v>
      </c>
      <c r="F548" s="1" t="s">
        <v>45</v>
      </c>
      <c r="G548" s="7">
        <v>38088</v>
      </c>
      <c r="H548" s="1">
        <v>10498</v>
      </c>
      <c r="I548" s="8">
        <v>575</v>
      </c>
      <c r="J548">
        <f t="shared" si="30"/>
        <v>2004</v>
      </c>
      <c r="K548">
        <f t="shared" si="31"/>
        <v>4</v>
      </c>
    </row>
    <row r="549" spans="1:11" customFormat="1" x14ac:dyDescent="0.3">
      <c r="A549" s="40"/>
      <c r="B549" s="40"/>
      <c r="C549" s="40"/>
      <c r="E549" s="26" t="s">
        <v>46</v>
      </c>
      <c r="F549" s="26" t="s">
        <v>41</v>
      </c>
      <c r="G549" s="28">
        <v>38252</v>
      </c>
      <c r="H549" s="26">
        <v>10669</v>
      </c>
      <c r="I549" s="29">
        <v>570</v>
      </c>
      <c r="J549">
        <f t="shared" si="30"/>
        <v>2004</v>
      </c>
      <c r="K549">
        <f t="shared" si="31"/>
        <v>9</v>
      </c>
    </row>
    <row r="550" spans="1:11" customFormat="1" x14ac:dyDescent="0.3">
      <c r="E550" s="1" t="s">
        <v>38</v>
      </c>
      <c r="F550" s="1" t="s">
        <v>43</v>
      </c>
      <c r="G550" s="7">
        <v>38168</v>
      </c>
      <c r="H550" s="1">
        <v>10577</v>
      </c>
      <c r="I550" s="8">
        <v>569</v>
      </c>
      <c r="J550">
        <f t="shared" si="30"/>
        <v>2004</v>
      </c>
      <c r="K550">
        <f t="shared" si="31"/>
        <v>6</v>
      </c>
    </row>
    <row r="551" spans="1:11" x14ac:dyDescent="0.3">
      <c r="D551"/>
      <c r="E551" s="1" t="s">
        <v>46</v>
      </c>
      <c r="F551" s="1" t="s">
        <v>45</v>
      </c>
      <c r="G551" s="7">
        <v>37945</v>
      </c>
      <c r="H551" s="1">
        <v>10354</v>
      </c>
      <c r="I551" s="8">
        <v>568.79999999999995</v>
      </c>
      <c r="J551">
        <f t="shared" si="30"/>
        <v>2003</v>
      </c>
      <c r="K551">
        <f t="shared" si="31"/>
        <v>11</v>
      </c>
    </row>
    <row r="552" spans="1:11" x14ac:dyDescent="0.3">
      <c r="D552"/>
      <c r="E552" s="1" t="s">
        <v>46</v>
      </c>
      <c r="F552" s="1" t="s">
        <v>44</v>
      </c>
      <c r="G552" s="7">
        <v>38184</v>
      </c>
      <c r="H552" s="1">
        <v>10594</v>
      </c>
      <c r="I552" s="8">
        <v>565.5</v>
      </c>
      <c r="J552">
        <f t="shared" si="30"/>
        <v>2004</v>
      </c>
      <c r="K552">
        <f t="shared" si="31"/>
        <v>7</v>
      </c>
    </row>
    <row r="553" spans="1:11" x14ac:dyDescent="0.3">
      <c r="D553"/>
      <c r="E553" s="1" t="s">
        <v>38</v>
      </c>
      <c r="F553" s="1" t="s">
        <v>48</v>
      </c>
      <c r="G553" s="7">
        <v>38245</v>
      </c>
      <c r="H553" s="1">
        <v>10661</v>
      </c>
      <c r="I553" s="8">
        <v>562.6</v>
      </c>
      <c r="J553">
        <f t="shared" si="30"/>
        <v>2004</v>
      </c>
      <c r="K553">
        <f t="shared" si="31"/>
        <v>9</v>
      </c>
    </row>
    <row r="554" spans="1:11" x14ac:dyDescent="0.3">
      <c r="D554"/>
      <c r="E554" s="1" t="s">
        <v>46</v>
      </c>
      <c r="F554" s="1" t="s">
        <v>47</v>
      </c>
      <c r="G554" s="7">
        <v>38452</v>
      </c>
      <c r="H554" s="1">
        <v>10996</v>
      </c>
      <c r="I554" s="8">
        <v>560</v>
      </c>
      <c r="J554">
        <f t="shared" si="30"/>
        <v>2005</v>
      </c>
      <c r="K554">
        <f t="shared" si="31"/>
        <v>4</v>
      </c>
    </row>
    <row r="555" spans="1:11" customFormat="1" x14ac:dyDescent="0.3">
      <c r="E555" s="26" t="s">
        <v>38</v>
      </c>
      <c r="F555" s="26" t="s">
        <v>43</v>
      </c>
      <c r="G555" s="28">
        <v>38429</v>
      </c>
      <c r="H555" s="26">
        <v>10942</v>
      </c>
      <c r="I555" s="29">
        <v>560</v>
      </c>
      <c r="J555">
        <f t="shared" si="30"/>
        <v>2005</v>
      </c>
      <c r="K555">
        <f t="shared" si="31"/>
        <v>3</v>
      </c>
    </row>
    <row r="556" spans="1:11" customFormat="1" x14ac:dyDescent="0.3">
      <c r="E556" s="1" t="s">
        <v>38</v>
      </c>
      <c r="F556" s="1" t="s">
        <v>39</v>
      </c>
      <c r="G556" s="7">
        <v>38071</v>
      </c>
      <c r="H556" s="1">
        <v>10477</v>
      </c>
      <c r="I556" s="8">
        <v>558</v>
      </c>
      <c r="J556">
        <f t="shared" si="30"/>
        <v>2004</v>
      </c>
      <c r="K556">
        <f t="shared" si="31"/>
        <v>3</v>
      </c>
    </row>
    <row r="557" spans="1:11" x14ac:dyDescent="0.3">
      <c r="D557"/>
      <c r="E557" s="1" t="s">
        <v>46</v>
      </c>
      <c r="F557" s="1" t="s">
        <v>45</v>
      </c>
      <c r="G557" s="7">
        <v>38045</v>
      </c>
      <c r="H557" s="1">
        <v>10456</v>
      </c>
      <c r="I557" s="8">
        <v>557.6</v>
      </c>
      <c r="J557">
        <f t="shared" si="30"/>
        <v>2004</v>
      </c>
      <c r="K557">
        <f t="shared" si="31"/>
        <v>2</v>
      </c>
    </row>
    <row r="558" spans="1:11" customFormat="1" x14ac:dyDescent="0.3">
      <c r="E558" s="26" t="s">
        <v>38</v>
      </c>
      <c r="F558" s="26" t="s">
        <v>39</v>
      </c>
      <c r="G558" s="28">
        <v>37825</v>
      </c>
      <c r="H558" s="26">
        <v>10254</v>
      </c>
      <c r="I558" s="29">
        <v>556.62</v>
      </c>
      <c r="J558">
        <f t="shared" si="30"/>
        <v>2003</v>
      </c>
      <c r="K558">
        <f t="shared" si="31"/>
        <v>7</v>
      </c>
    </row>
    <row r="559" spans="1:11" x14ac:dyDescent="0.3">
      <c r="D559"/>
      <c r="E559" s="1" t="s">
        <v>46</v>
      </c>
      <c r="F559" s="1" t="s">
        <v>45</v>
      </c>
      <c r="G559" s="7">
        <v>38172</v>
      </c>
      <c r="H559" s="1">
        <v>10571</v>
      </c>
      <c r="I559" s="8">
        <v>550.59</v>
      </c>
      <c r="J559">
        <f t="shared" si="30"/>
        <v>2004</v>
      </c>
      <c r="K559">
        <f t="shared" si="31"/>
        <v>7</v>
      </c>
    </row>
    <row r="560" spans="1:11" x14ac:dyDescent="0.3">
      <c r="D560"/>
      <c r="E560" s="1" t="s">
        <v>46</v>
      </c>
      <c r="F560" s="1" t="s">
        <v>45</v>
      </c>
      <c r="G560" s="7">
        <v>38296</v>
      </c>
      <c r="H560" s="1">
        <v>10720</v>
      </c>
      <c r="I560" s="8">
        <v>550</v>
      </c>
      <c r="J560">
        <f t="shared" si="30"/>
        <v>2004</v>
      </c>
      <c r="K560">
        <f t="shared" si="31"/>
        <v>11</v>
      </c>
    </row>
    <row r="561" spans="1:11" customFormat="1" x14ac:dyDescent="0.3">
      <c r="A561" s="40"/>
      <c r="B561" s="40"/>
      <c r="C561" s="40"/>
      <c r="E561" s="26" t="s">
        <v>46</v>
      </c>
      <c r="F561" s="26" t="s">
        <v>41</v>
      </c>
      <c r="G561" s="28">
        <v>38413</v>
      </c>
      <c r="H561" s="26">
        <v>10915</v>
      </c>
      <c r="I561" s="29">
        <v>539.5</v>
      </c>
      <c r="J561">
        <f t="shared" si="30"/>
        <v>2005</v>
      </c>
      <c r="K561">
        <f t="shared" si="31"/>
        <v>3</v>
      </c>
    </row>
    <row r="562" spans="1:11" x14ac:dyDescent="0.3">
      <c r="D562"/>
      <c r="E562" s="1" t="s">
        <v>46</v>
      </c>
      <c r="F562" s="1" t="s">
        <v>45</v>
      </c>
      <c r="G562" s="7">
        <v>38469</v>
      </c>
      <c r="H562" s="1">
        <v>11034</v>
      </c>
      <c r="I562" s="8">
        <v>539.4</v>
      </c>
      <c r="J562">
        <f t="shared" si="30"/>
        <v>2005</v>
      </c>
      <c r="K562">
        <f t="shared" si="31"/>
        <v>4</v>
      </c>
    </row>
    <row r="563" spans="1:11" customFormat="1" x14ac:dyDescent="0.3">
      <c r="E563" s="26" t="s">
        <v>38</v>
      </c>
      <c r="F563" s="26" t="s">
        <v>40</v>
      </c>
      <c r="G563" s="28">
        <v>37849</v>
      </c>
      <c r="H563" s="26">
        <v>10274</v>
      </c>
      <c r="I563" s="29">
        <v>538.6</v>
      </c>
      <c r="J563">
        <f t="shared" si="30"/>
        <v>2003</v>
      </c>
      <c r="K563">
        <f t="shared" si="31"/>
        <v>8</v>
      </c>
    </row>
    <row r="564" spans="1:11" customFormat="1" x14ac:dyDescent="0.3">
      <c r="E564" s="1" t="s">
        <v>38</v>
      </c>
      <c r="F564" s="1" t="s">
        <v>40</v>
      </c>
      <c r="G564" s="7">
        <v>38413</v>
      </c>
      <c r="H564" s="1">
        <v>10914</v>
      </c>
      <c r="I564" s="8">
        <v>537.5</v>
      </c>
      <c r="J564">
        <f t="shared" si="30"/>
        <v>2005</v>
      </c>
      <c r="K564">
        <f t="shared" si="31"/>
        <v>3</v>
      </c>
    </row>
    <row r="565" spans="1:11" customFormat="1" x14ac:dyDescent="0.3">
      <c r="E565" s="1" t="s">
        <v>38</v>
      </c>
      <c r="F565" s="1" t="s">
        <v>40</v>
      </c>
      <c r="G565" s="7">
        <v>38312</v>
      </c>
      <c r="H565" s="1">
        <v>10735</v>
      </c>
      <c r="I565" s="8">
        <v>536.4</v>
      </c>
      <c r="J565">
        <f t="shared" si="30"/>
        <v>2004</v>
      </c>
      <c r="K565">
        <f t="shared" si="31"/>
        <v>11</v>
      </c>
    </row>
    <row r="566" spans="1:11" customFormat="1" x14ac:dyDescent="0.3">
      <c r="A566" s="40"/>
      <c r="B566" s="40"/>
      <c r="C566" s="40"/>
      <c r="E566" s="1" t="s">
        <v>46</v>
      </c>
      <c r="F566" s="1" t="s">
        <v>41</v>
      </c>
      <c r="G566" s="7">
        <v>38259</v>
      </c>
      <c r="H566" s="1">
        <v>10676</v>
      </c>
      <c r="I566" s="8">
        <v>534.85</v>
      </c>
      <c r="J566">
        <f t="shared" si="30"/>
        <v>2004</v>
      </c>
      <c r="K566">
        <f t="shared" si="31"/>
        <v>9</v>
      </c>
    </row>
    <row r="567" spans="1:11" x14ac:dyDescent="0.3">
      <c r="D567"/>
      <c r="E567" s="1" t="s">
        <v>38</v>
      </c>
      <c r="F567" s="1" t="s">
        <v>48</v>
      </c>
      <c r="G567" s="7">
        <v>38101</v>
      </c>
      <c r="H567" s="1">
        <v>10512</v>
      </c>
      <c r="I567" s="8">
        <v>525.29999999999995</v>
      </c>
      <c r="J567">
        <f t="shared" si="30"/>
        <v>2004</v>
      </c>
      <c r="K567">
        <f t="shared" si="31"/>
        <v>4</v>
      </c>
    </row>
    <row r="568" spans="1:11" x14ac:dyDescent="0.3">
      <c r="D568"/>
      <c r="E568" s="1" t="s">
        <v>38</v>
      </c>
      <c r="F568" s="1" t="s">
        <v>48</v>
      </c>
      <c r="G568" s="7">
        <v>38472</v>
      </c>
      <c r="H568" s="1">
        <v>11048</v>
      </c>
      <c r="I568" s="8">
        <v>525</v>
      </c>
      <c r="J568">
        <f t="shared" si="30"/>
        <v>2005</v>
      </c>
      <c r="K568">
        <f t="shared" si="31"/>
        <v>4</v>
      </c>
    </row>
    <row r="569" spans="1:11" customFormat="1" x14ac:dyDescent="0.3">
      <c r="E569" s="26" t="s">
        <v>38</v>
      </c>
      <c r="F569" s="26" t="s">
        <v>40</v>
      </c>
      <c r="G569" s="28">
        <v>38094</v>
      </c>
      <c r="H569" s="26">
        <v>10500</v>
      </c>
      <c r="I569" s="29">
        <v>523.26</v>
      </c>
      <c r="J569">
        <f t="shared" si="30"/>
        <v>2004</v>
      </c>
      <c r="K569">
        <f t="shared" si="31"/>
        <v>4</v>
      </c>
    </row>
    <row r="570" spans="1:11" customFormat="1" x14ac:dyDescent="0.3">
      <c r="E570" s="1" t="s">
        <v>38</v>
      </c>
      <c r="F570" s="1" t="s">
        <v>40</v>
      </c>
      <c r="G570" s="7">
        <v>38151</v>
      </c>
      <c r="H570" s="1">
        <v>10559</v>
      </c>
      <c r="I570" s="8">
        <v>520.41</v>
      </c>
      <c r="J570">
        <f t="shared" si="30"/>
        <v>2004</v>
      </c>
      <c r="K570">
        <f t="shared" si="31"/>
        <v>6</v>
      </c>
    </row>
    <row r="571" spans="1:11" x14ac:dyDescent="0.3">
      <c r="D571"/>
      <c r="E571" s="1" t="s">
        <v>46</v>
      </c>
      <c r="F571" s="1" t="s">
        <v>44</v>
      </c>
      <c r="G571" s="7">
        <v>38387</v>
      </c>
      <c r="H571" s="1">
        <v>10860</v>
      </c>
      <c r="I571" s="8">
        <v>519</v>
      </c>
      <c r="J571">
        <f t="shared" si="30"/>
        <v>2005</v>
      </c>
      <c r="K571">
        <f t="shared" si="31"/>
        <v>2</v>
      </c>
    </row>
    <row r="572" spans="1:11" x14ac:dyDescent="0.3">
      <c r="D572"/>
      <c r="E572" s="1" t="s">
        <v>46</v>
      </c>
      <c r="F572" s="1" t="s">
        <v>44</v>
      </c>
      <c r="G572" s="7">
        <v>37819</v>
      </c>
      <c r="H572" s="1">
        <v>10256</v>
      </c>
      <c r="I572" s="8">
        <v>517.79999999999995</v>
      </c>
      <c r="J572">
        <f t="shared" si="30"/>
        <v>2003</v>
      </c>
      <c r="K572">
        <f t="shared" si="31"/>
        <v>7</v>
      </c>
    </row>
    <row r="573" spans="1:11" x14ac:dyDescent="0.3">
      <c r="D573"/>
      <c r="E573" s="1" t="s">
        <v>46</v>
      </c>
      <c r="F573" s="1" t="s">
        <v>45</v>
      </c>
      <c r="G573" s="7">
        <v>38031</v>
      </c>
      <c r="H573" s="1">
        <v>10443</v>
      </c>
      <c r="I573" s="8">
        <v>517.44000000000005</v>
      </c>
      <c r="J573">
        <f t="shared" si="30"/>
        <v>2004</v>
      </c>
      <c r="K573">
        <f t="shared" si="31"/>
        <v>2</v>
      </c>
    </row>
    <row r="574" spans="1:11" x14ac:dyDescent="0.3">
      <c r="D574"/>
      <c r="E574" s="1" t="s">
        <v>46</v>
      </c>
      <c r="F574" s="1" t="s">
        <v>47</v>
      </c>
      <c r="G574" s="7">
        <v>37897</v>
      </c>
      <c r="H574" s="1">
        <v>10315</v>
      </c>
      <c r="I574" s="8">
        <v>516.79999999999995</v>
      </c>
      <c r="J574">
        <f t="shared" si="30"/>
        <v>2003</v>
      </c>
      <c r="K574">
        <f t="shared" si="31"/>
        <v>10</v>
      </c>
    </row>
    <row r="575" spans="1:11" x14ac:dyDescent="0.3">
      <c r="D575"/>
      <c r="E575" s="1" t="s">
        <v>46</v>
      </c>
      <c r="F575" s="1" t="s">
        <v>44</v>
      </c>
      <c r="G575" s="7">
        <v>38184</v>
      </c>
      <c r="H575" s="1">
        <v>10592</v>
      </c>
      <c r="I575" s="8">
        <v>516.46</v>
      </c>
      <c r="J575">
        <f t="shared" si="30"/>
        <v>2004</v>
      </c>
      <c r="K575">
        <f t="shared" si="31"/>
        <v>7</v>
      </c>
    </row>
    <row r="576" spans="1:11" customFormat="1" x14ac:dyDescent="0.3">
      <c r="E576" s="26" t="s">
        <v>38</v>
      </c>
      <c r="F576" s="26" t="s">
        <v>39</v>
      </c>
      <c r="G576" s="28">
        <v>37912</v>
      </c>
      <c r="H576" s="26">
        <v>10320</v>
      </c>
      <c r="I576" s="29">
        <v>516</v>
      </c>
      <c r="J576">
        <f t="shared" si="30"/>
        <v>2003</v>
      </c>
      <c r="K576">
        <f t="shared" si="31"/>
        <v>10</v>
      </c>
    </row>
    <row r="577" spans="1:11" x14ac:dyDescent="0.3">
      <c r="D577"/>
      <c r="E577" s="1" t="s">
        <v>46</v>
      </c>
      <c r="F577" s="1" t="s">
        <v>47</v>
      </c>
      <c r="G577" s="7">
        <v>38422</v>
      </c>
      <c r="H577" s="1">
        <v>10926</v>
      </c>
      <c r="I577" s="8">
        <v>514.4</v>
      </c>
      <c r="J577">
        <f t="shared" si="30"/>
        <v>2005</v>
      </c>
      <c r="K577">
        <f t="shared" si="31"/>
        <v>3</v>
      </c>
    </row>
    <row r="578" spans="1:11" customFormat="1" x14ac:dyDescent="0.3">
      <c r="E578" s="26" t="s">
        <v>38</v>
      </c>
      <c r="F578" s="26" t="s">
        <v>39</v>
      </c>
      <c r="G578" s="28">
        <v>38329</v>
      </c>
      <c r="H578" s="26">
        <v>10761</v>
      </c>
      <c r="I578" s="29">
        <v>507</v>
      </c>
      <c r="J578">
        <f t="shared" ref="J578:J641" si="32">YEAR(G578)</f>
        <v>2004</v>
      </c>
      <c r="K578">
        <f t="shared" ref="K578:K641" si="33">MONTH(G578)</f>
        <v>12</v>
      </c>
    </row>
    <row r="579" spans="1:11" x14ac:dyDescent="0.3">
      <c r="D579"/>
      <c r="E579" s="1" t="s">
        <v>46</v>
      </c>
      <c r="F579" s="1" t="s">
        <v>44</v>
      </c>
      <c r="G579" s="7">
        <v>38423</v>
      </c>
      <c r="H579" s="1">
        <v>10934</v>
      </c>
      <c r="I579" s="8">
        <v>500</v>
      </c>
      <c r="J579">
        <f t="shared" si="32"/>
        <v>2005</v>
      </c>
      <c r="K579">
        <f t="shared" si="33"/>
        <v>3</v>
      </c>
    </row>
    <row r="580" spans="1:11" x14ac:dyDescent="0.3">
      <c r="D580"/>
      <c r="E580" s="1" t="s">
        <v>38</v>
      </c>
      <c r="F580" s="1" t="s">
        <v>48</v>
      </c>
      <c r="G580" s="7">
        <v>38226</v>
      </c>
      <c r="H580" s="1">
        <v>10639</v>
      </c>
      <c r="I580" s="8">
        <v>500</v>
      </c>
      <c r="J580">
        <f t="shared" si="32"/>
        <v>2004</v>
      </c>
      <c r="K580">
        <f t="shared" si="33"/>
        <v>8</v>
      </c>
    </row>
    <row r="581" spans="1:11" customFormat="1" x14ac:dyDescent="0.3">
      <c r="E581" s="26" t="s">
        <v>46</v>
      </c>
      <c r="F581" s="26" t="s">
        <v>42</v>
      </c>
      <c r="G581" s="28">
        <v>37887</v>
      </c>
      <c r="H581" s="26">
        <v>10306</v>
      </c>
      <c r="I581" s="29">
        <v>498.5</v>
      </c>
      <c r="J581">
        <f t="shared" si="32"/>
        <v>2003</v>
      </c>
      <c r="K581">
        <f t="shared" si="33"/>
        <v>9</v>
      </c>
    </row>
    <row r="582" spans="1:11" customFormat="1" x14ac:dyDescent="0.3">
      <c r="E582" s="1" t="s">
        <v>38</v>
      </c>
      <c r="F582" s="1" t="s">
        <v>40</v>
      </c>
      <c r="G582" s="7">
        <v>37868</v>
      </c>
      <c r="H582" s="1">
        <v>10291</v>
      </c>
      <c r="I582" s="8">
        <v>497.52</v>
      </c>
      <c r="J582">
        <f t="shared" si="32"/>
        <v>2003</v>
      </c>
      <c r="K582">
        <f t="shared" si="33"/>
        <v>9</v>
      </c>
    </row>
    <row r="583" spans="1:11" customFormat="1" x14ac:dyDescent="0.3">
      <c r="E583" s="1" t="s">
        <v>38</v>
      </c>
      <c r="F583" s="1" t="s">
        <v>40</v>
      </c>
      <c r="G583" s="7">
        <v>38189</v>
      </c>
      <c r="H583" s="1">
        <v>10599</v>
      </c>
      <c r="I583" s="8">
        <v>493</v>
      </c>
      <c r="J583">
        <f t="shared" si="32"/>
        <v>2004</v>
      </c>
      <c r="K583">
        <f t="shared" si="33"/>
        <v>7</v>
      </c>
    </row>
    <row r="584" spans="1:11" customFormat="1" x14ac:dyDescent="0.3">
      <c r="E584" s="1" t="s">
        <v>38</v>
      </c>
      <c r="F584" s="1" t="s">
        <v>43</v>
      </c>
      <c r="G584" s="7">
        <v>38455</v>
      </c>
      <c r="H584" s="1">
        <v>11016</v>
      </c>
      <c r="I584" s="8">
        <v>491.5</v>
      </c>
      <c r="J584">
        <f t="shared" si="32"/>
        <v>2005</v>
      </c>
      <c r="K584">
        <f t="shared" si="33"/>
        <v>4</v>
      </c>
    </row>
    <row r="585" spans="1:11" customFormat="1" x14ac:dyDescent="0.3">
      <c r="A585" s="40"/>
      <c r="B585" s="40"/>
      <c r="C585" s="40"/>
      <c r="E585" s="1" t="s">
        <v>46</v>
      </c>
      <c r="F585" s="1" t="s">
        <v>42</v>
      </c>
      <c r="G585" s="7">
        <v>38150</v>
      </c>
      <c r="H585" s="1">
        <v>10562</v>
      </c>
      <c r="I585" s="8">
        <v>488.7</v>
      </c>
      <c r="J585">
        <f t="shared" si="32"/>
        <v>2004</v>
      </c>
      <c r="K585">
        <f t="shared" si="33"/>
        <v>6</v>
      </c>
    </row>
    <row r="586" spans="1:11" x14ac:dyDescent="0.3">
      <c r="D586"/>
      <c r="E586" s="1" t="s">
        <v>46</v>
      </c>
      <c r="F586" s="1" t="s">
        <v>44</v>
      </c>
      <c r="G586" s="7">
        <v>38024</v>
      </c>
      <c r="H586" s="1">
        <v>10432</v>
      </c>
      <c r="I586" s="8">
        <v>485</v>
      </c>
      <c r="J586">
        <f t="shared" si="32"/>
        <v>2004</v>
      </c>
      <c r="K586">
        <f t="shared" si="33"/>
        <v>2</v>
      </c>
    </row>
    <row r="587" spans="1:11" customFormat="1" x14ac:dyDescent="0.3">
      <c r="E587" s="26" t="s">
        <v>38</v>
      </c>
      <c r="F587" s="26" t="s">
        <v>39</v>
      </c>
      <c r="G587" s="28">
        <v>38305</v>
      </c>
      <c r="H587" s="26">
        <v>10730</v>
      </c>
      <c r="I587" s="29">
        <v>484.25</v>
      </c>
      <c r="J587">
        <f t="shared" si="32"/>
        <v>2004</v>
      </c>
      <c r="K587">
        <f t="shared" si="33"/>
        <v>11</v>
      </c>
    </row>
    <row r="588" spans="1:11" customFormat="1" x14ac:dyDescent="0.3">
      <c r="E588" s="1" t="s">
        <v>38</v>
      </c>
      <c r="F588" s="1" t="s">
        <v>40</v>
      </c>
      <c r="G588" s="7">
        <v>37945</v>
      </c>
      <c r="H588" s="1">
        <v>10355</v>
      </c>
      <c r="I588" s="8">
        <v>480</v>
      </c>
      <c r="J588">
        <f t="shared" si="32"/>
        <v>2003</v>
      </c>
      <c r="K588">
        <f t="shared" si="33"/>
        <v>11</v>
      </c>
    </row>
    <row r="589" spans="1:11" x14ac:dyDescent="0.3">
      <c r="D589"/>
      <c r="E589" s="1" t="s">
        <v>46</v>
      </c>
      <c r="F589" s="1" t="s">
        <v>47</v>
      </c>
      <c r="G589" s="7">
        <v>38189</v>
      </c>
      <c r="H589" s="1">
        <v>10600</v>
      </c>
      <c r="I589" s="8">
        <v>479.8</v>
      </c>
      <c r="J589">
        <f t="shared" si="32"/>
        <v>2004</v>
      </c>
      <c r="K589">
        <f t="shared" si="33"/>
        <v>7</v>
      </c>
    </row>
    <row r="590" spans="1:11" x14ac:dyDescent="0.3">
      <c r="D590"/>
      <c r="E590" s="1" t="s">
        <v>46</v>
      </c>
      <c r="F590" s="1" t="s">
        <v>44</v>
      </c>
      <c r="G590" s="7">
        <v>38213</v>
      </c>
      <c r="H590" s="1">
        <v>10625</v>
      </c>
      <c r="I590" s="8">
        <v>479.75</v>
      </c>
      <c r="J590">
        <f t="shared" si="32"/>
        <v>2004</v>
      </c>
      <c r="K590">
        <f t="shared" si="33"/>
        <v>8</v>
      </c>
    </row>
    <row r="591" spans="1:11" x14ac:dyDescent="0.3">
      <c r="D591"/>
      <c r="E591" s="1" t="s">
        <v>38</v>
      </c>
      <c r="F591" s="1" t="s">
        <v>48</v>
      </c>
      <c r="G591" s="7">
        <v>37861</v>
      </c>
      <c r="H591" s="1">
        <v>10289</v>
      </c>
      <c r="I591" s="8">
        <v>479.4</v>
      </c>
      <c r="J591">
        <f t="shared" si="32"/>
        <v>2003</v>
      </c>
      <c r="K591">
        <f t="shared" si="33"/>
        <v>8</v>
      </c>
    </row>
    <row r="592" spans="1:11" x14ac:dyDescent="0.3">
      <c r="D592"/>
      <c r="E592" s="1" t="s">
        <v>46</v>
      </c>
      <c r="F592" s="1" t="s">
        <v>47</v>
      </c>
      <c r="G592" s="7">
        <v>38193</v>
      </c>
      <c r="H592" s="1">
        <v>10578</v>
      </c>
      <c r="I592" s="8">
        <v>477</v>
      </c>
      <c r="J592">
        <f t="shared" si="32"/>
        <v>2004</v>
      </c>
      <c r="K592">
        <f t="shared" si="33"/>
        <v>7</v>
      </c>
    </row>
    <row r="593" spans="1:11" customFormat="1" x14ac:dyDescent="0.3">
      <c r="A593" s="40"/>
      <c r="B593" s="40"/>
      <c r="C593" s="40"/>
      <c r="E593" s="26" t="s">
        <v>46</v>
      </c>
      <c r="F593" s="26" t="s">
        <v>41</v>
      </c>
      <c r="G593" s="28">
        <v>38368</v>
      </c>
      <c r="H593" s="26">
        <v>10819</v>
      </c>
      <c r="I593" s="29">
        <v>477</v>
      </c>
      <c r="J593">
        <f t="shared" si="32"/>
        <v>2005</v>
      </c>
      <c r="K593">
        <f t="shared" si="33"/>
        <v>1</v>
      </c>
    </row>
    <row r="594" spans="1:11" x14ac:dyDescent="0.3">
      <c r="D594"/>
      <c r="E594" s="1" t="s">
        <v>46</v>
      </c>
      <c r="F594" s="1" t="s">
        <v>44</v>
      </c>
      <c r="G594" s="7">
        <v>38424</v>
      </c>
      <c r="H594" s="1">
        <v>10925</v>
      </c>
      <c r="I594" s="8">
        <v>475.15</v>
      </c>
      <c r="J594">
        <f t="shared" si="32"/>
        <v>2005</v>
      </c>
      <c r="K594">
        <f t="shared" si="33"/>
        <v>3</v>
      </c>
    </row>
    <row r="595" spans="1:11" customFormat="1" x14ac:dyDescent="0.3">
      <c r="A595" s="40"/>
      <c r="B595" s="40"/>
      <c r="C595" s="40"/>
      <c r="E595" s="26" t="s">
        <v>46</v>
      </c>
      <c r="F595" s="26" t="s">
        <v>41</v>
      </c>
      <c r="G595" s="28">
        <v>38371</v>
      </c>
      <c r="H595" s="26">
        <v>10832</v>
      </c>
      <c r="I595" s="29">
        <v>475.11</v>
      </c>
      <c r="J595">
        <f t="shared" si="32"/>
        <v>2005</v>
      </c>
      <c r="K595">
        <f t="shared" si="33"/>
        <v>1</v>
      </c>
    </row>
    <row r="596" spans="1:11" customFormat="1" x14ac:dyDescent="0.3">
      <c r="A596" s="40"/>
      <c r="B596" s="40"/>
      <c r="C596" s="40"/>
      <c r="E596" s="1" t="s">
        <v>46</v>
      </c>
      <c r="F596" s="1" t="s">
        <v>42</v>
      </c>
      <c r="G596" s="7">
        <v>38267</v>
      </c>
      <c r="H596" s="1">
        <v>10689</v>
      </c>
      <c r="I596" s="8">
        <v>472.5</v>
      </c>
      <c r="J596">
        <f t="shared" si="32"/>
        <v>2004</v>
      </c>
      <c r="K596">
        <f t="shared" si="33"/>
        <v>10</v>
      </c>
    </row>
    <row r="597" spans="1:11" customFormat="1" x14ac:dyDescent="0.3">
      <c r="A597" s="40"/>
      <c r="B597" s="40"/>
      <c r="C597" s="40"/>
      <c r="E597" s="1" t="s">
        <v>46</v>
      </c>
      <c r="F597" s="1" t="s">
        <v>41</v>
      </c>
      <c r="G597" s="7">
        <v>38072</v>
      </c>
      <c r="H597" s="1">
        <v>10478</v>
      </c>
      <c r="I597" s="8">
        <v>471.2</v>
      </c>
      <c r="J597">
        <f t="shared" si="32"/>
        <v>2004</v>
      </c>
      <c r="K597">
        <f t="shared" si="33"/>
        <v>3</v>
      </c>
    </row>
    <row r="598" spans="1:11" customFormat="1" x14ac:dyDescent="0.3">
      <c r="A598" s="40"/>
      <c r="B598" s="40"/>
      <c r="C598" s="40"/>
      <c r="E598" s="1" t="s">
        <v>46</v>
      </c>
      <c r="F598" s="1" t="s">
        <v>42</v>
      </c>
      <c r="G598" s="7">
        <v>38435</v>
      </c>
      <c r="H598" s="1">
        <v>10952</v>
      </c>
      <c r="I598" s="8">
        <v>471.2</v>
      </c>
      <c r="J598">
        <f t="shared" si="32"/>
        <v>2005</v>
      </c>
      <c r="K598">
        <f t="shared" si="33"/>
        <v>3</v>
      </c>
    </row>
    <row r="599" spans="1:11" customFormat="1" x14ac:dyDescent="0.3">
      <c r="A599" s="40"/>
      <c r="B599" s="40"/>
      <c r="C599" s="40"/>
      <c r="E599" s="1" t="s">
        <v>46</v>
      </c>
      <c r="F599" s="1" t="s">
        <v>42</v>
      </c>
      <c r="G599" s="7">
        <v>38133</v>
      </c>
      <c r="H599" s="1">
        <v>10542</v>
      </c>
      <c r="I599" s="8">
        <v>469.11</v>
      </c>
      <c r="J599">
        <f t="shared" si="32"/>
        <v>2004</v>
      </c>
      <c r="K599">
        <f t="shared" si="33"/>
        <v>5</v>
      </c>
    </row>
    <row r="600" spans="1:11" x14ac:dyDescent="0.3">
      <c r="D600"/>
      <c r="E600" s="1" t="s">
        <v>46</v>
      </c>
      <c r="F600" s="1" t="s">
        <v>44</v>
      </c>
      <c r="G600" s="7">
        <v>38316</v>
      </c>
      <c r="H600" s="1">
        <v>10723</v>
      </c>
      <c r="I600" s="8">
        <v>468.45</v>
      </c>
      <c r="J600">
        <f t="shared" si="32"/>
        <v>2004</v>
      </c>
      <c r="K600">
        <f t="shared" si="33"/>
        <v>11</v>
      </c>
    </row>
    <row r="601" spans="1:11" x14ac:dyDescent="0.3">
      <c r="D601"/>
      <c r="E601" s="1" t="s">
        <v>46</v>
      </c>
      <c r="F601" s="1" t="s">
        <v>45</v>
      </c>
      <c r="G601" s="7">
        <v>38121</v>
      </c>
      <c r="H601" s="1">
        <v>10534</v>
      </c>
      <c r="I601" s="8">
        <v>465.7</v>
      </c>
      <c r="J601">
        <f t="shared" si="32"/>
        <v>2004</v>
      </c>
      <c r="K601">
        <f t="shared" si="33"/>
        <v>5</v>
      </c>
    </row>
    <row r="602" spans="1:11" x14ac:dyDescent="0.3">
      <c r="D602"/>
      <c r="E602" s="1" t="s">
        <v>46</v>
      </c>
      <c r="F602" s="1" t="s">
        <v>45</v>
      </c>
      <c r="G602" s="7">
        <v>38200</v>
      </c>
      <c r="H602" s="1">
        <v>10614</v>
      </c>
      <c r="I602" s="8">
        <v>464</v>
      </c>
      <c r="J602">
        <f t="shared" si="32"/>
        <v>2004</v>
      </c>
      <c r="K602">
        <f t="shared" si="33"/>
        <v>8</v>
      </c>
    </row>
    <row r="603" spans="1:11" customFormat="1" x14ac:dyDescent="0.3">
      <c r="E603" s="26" t="s">
        <v>46</v>
      </c>
      <c r="F603" s="26" t="s">
        <v>42</v>
      </c>
      <c r="G603" s="28">
        <v>37964</v>
      </c>
      <c r="H603" s="26">
        <v>10374</v>
      </c>
      <c r="I603" s="29">
        <v>459</v>
      </c>
      <c r="J603">
        <f t="shared" si="32"/>
        <v>2003</v>
      </c>
      <c r="K603">
        <f t="shared" si="33"/>
        <v>12</v>
      </c>
    </row>
    <row r="604" spans="1:11" customFormat="1" x14ac:dyDescent="0.3">
      <c r="E604" s="1" t="s">
        <v>38</v>
      </c>
      <c r="F604" s="1" t="s">
        <v>43</v>
      </c>
      <c r="G604" s="7">
        <v>38449</v>
      </c>
      <c r="H604" s="1">
        <v>10951</v>
      </c>
      <c r="I604" s="8">
        <v>458.74</v>
      </c>
      <c r="J604">
        <f t="shared" si="32"/>
        <v>2005</v>
      </c>
      <c r="K604">
        <f t="shared" si="33"/>
        <v>4</v>
      </c>
    </row>
    <row r="605" spans="1:11" x14ac:dyDescent="0.3">
      <c r="D605"/>
      <c r="E605" s="1" t="s">
        <v>46</v>
      </c>
      <c r="F605" s="1" t="s">
        <v>44</v>
      </c>
      <c r="G605" s="7">
        <v>38429</v>
      </c>
      <c r="H605" s="1">
        <v>10936</v>
      </c>
      <c r="I605" s="8">
        <v>456</v>
      </c>
      <c r="J605">
        <f t="shared" si="32"/>
        <v>2005</v>
      </c>
      <c r="K605">
        <f t="shared" si="33"/>
        <v>3</v>
      </c>
    </row>
    <row r="606" spans="1:11" x14ac:dyDescent="0.3">
      <c r="D606"/>
      <c r="E606" s="1" t="s">
        <v>46</v>
      </c>
      <c r="F606" s="1" t="s">
        <v>44</v>
      </c>
      <c r="G606" s="7">
        <v>38031</v>
      </c>
      <c r="H606" s="1">
        <v>10438</v>
      </c>
      <c r="I606" s="8">
        <v>454</v>
      </c>
      <c r="J606">
        <f t="shared" si="32"/>
        <v>2004</v>
      </c>
      <c r="K606">
        <f t="shared" si="33"/>
        <v>2</v>
      </c>
    </row>
    <row r="607" spans="1:11" customFormat="1" x14ac:dyDescent="0.3">
      <c r="A607" s="40"/>
      <c r="B607" s="40"/>
      <c r="C607" s="40"/>
      <c r="E607" s="26" t="s">
        <v>46</v>
      </c>
      <c r="F607" s="26" t="s">
        <v>42</v>
      </c>
      <c r="G607" s="28">
        <v>38415</v>
      </c>
      <c r="H607" s="26">
        <v>10910</v>
      </c>
      <c r="I607" s="29">
        <v>452.9</v>
      </c>
      <c r="J607">
        <f t="shared" si="32"/>
        <v>2005</v>
      </c>
      <c r="K607">
        <f t="shared" si="33"/>
        <v>3</v>
      </c>
    </row>
    <row r="608" spans="1:11" x14ac:dyDescent="0.3">
      <c r="D608"/>
      <c r="E608" s="1" t="s">
        <v>46</v>
      </c>
      <c r="F608" s="1" t="s">
        <v>47</v>
      </c>
      <c r="G608" s="7">
        <v>38219</v>
      </c>
      <c r="H608" s="1">
        <v>10628</v>
      </c>
      <c r="I608" s="8">
        <v>450</v>
      </c>
      <c r="J608">
        <f t="shared" si="32"/>
        <v>2004</v>
      </c>
      <c r="K608">
        <f t="shared" si="33"/>
        <v>8</v>
      </c>
    </row>
    <row r="609" spans="1:11" x14ac:dyDescent="0.3">
      <c r="D609"/>
      <c r="E609" s="1" t="s">
        <v>46</v>
      </c>
      <c r="F609" s="1" t="s">
        <v>47</v>
      </c>
      <c r="G609" s="7">
        <v>37832</v>
      </c>
      <c r="H609" s="1">
        <v>10261</v>
      </c>
      <c r="I609" s="8">
        <v>448</v>
      </c>
      <c r="J609">
        <f t="shared" si="32"/>
        <v>2003</v>
      </c>
      <c r="K609">
        <f t="shared" si="33"/>
        <v>7</v>
      </c>
    </row>
    <row r="610" spans="1:11" x14ac:dyDescent="0.3">
      <c r="D610"/>
      <c r="E610" s="1" t="s">
        <v>46</v>
      </c>
      <c r="F610" s="1" t="s">
        <v>47</v>
      </c>
      <c r="G610" s="7">
        <v>37959</v>
      </c>
      <c r="H610" s="1">
        <v>10363</v>
      </c>
      <c r="I610" s="8">
        <v>447.2</v>
      </c>
      <c r="J610">
        <f t="shared" si="32"/>
        <v>2003</v>
      </c>
      <c r="K610">
        <f t="shared" si="33"/>
        <v>12</v>
      </c>
    </row>
    <row r="611" spans="1:11" customFormat="1" x14ac:dyDescent="0.3">
      <c r="A611" s="40"/>
      <c r="B611" s="40"/>
      <c r="C611" s="40"/>
      <c r="E611" s="26" t="s">
        <v>46</v>
      </c>
      <c r="F611" s="26" t="s">
        <v>41</v>
      </c>
      <c r="G611" s="28">
        <v>38357</v>
      </c>
      <c r="H611" s="26">
        <v>10798</v>
      </c>
      <c r="I611" s="29">
        <v>446.6</v>
      </c>
      <c r="J611">
        <f t="shared" si="32"/>
        <v>2005</v>
      </c>
      <c r="K611">
        <f t="shared" si="33"/>
        <v>1</v>
      </c>
    </row>
    <row r="612" spans="1:11" x14ac:dyDescent="0.3">
      <c r="D612"/>
      <c r="E612" s="1" t="s">
        <v>46</v>
      </c>
      <c r="F612" s="1" t="s">
        <v>47</v>
      </c>
      <c r="G612" s="7">
        <v>38041</v>
      </c>
      <c r="H612" s="1">
        <v>10448</v>
      </c>
      <c r="I612" s="8">
        <v>443.4</v>
      </c>
      <c r="J612">
        <f t="shared" si="32"/>
        <v>2004</v>
      </c>
      <c r="K612">
        <f t="shared" si="33"/>
        <v>2</v>
      </c>
    </row>
    <row r="613" spans="1:11" customFormat="1" x14ac:dyDescent="0.3">
      <c r="A613" s="40"/>
      <c r="B613" s="40"/>
      <c r="C613" s="40"/>
      <c r="E613" s="26" t="s">
        <v>46</v>
      </c>
      <c r="F613" s="26" t="s">
        <v>42</v>
      </c>
      <c r="G613" s="28">
        <v>37989</v>
      </c>
      <c r="H613" s="26">
        <v>10394</v>
      </c>
      <c r="I613" s="29">
        <v>442</v>
      </c>
      <c r="J613">
        <f t="shared" si="32"/>
        <v>2004</v>
      </c>
      <c r="K613">
        <f t="shared" si="33"/>
        <v>1</v>
      </c>
    </row>
    <row r="614" spans="1:11" x14ac:dyDescent="0.3">
      <c r="D614"/>
      <c r="E614" s="1" t="s">
        <v>46</v>
      </c>
      <c r="F614" s="1" t="s">
        <v>47</v>
      </c>
      <c r="G614" s="7">
        <v>38400</v>
      </c>
      <c r="H614" s="1">
        <v>10863</v>
      </c>
      <c r="I614" s="8">
        <v>441.15</v>
      </c>
      <c r="J614">
        <f t="shared" si="32"/>
        <v>2005</v>
      </c>
      <c r="K614">
        <f t="shared" si="33"/>
        <v>2</v>
      </c>
    </row>
    <row r="615" spans="1:11" customFormat="1" x14ac:dyDescent="0.3">
      <c r="E615" s="26" t="s">
        <v>38</v>
      </c>
      <c r="F615" s="26" t="s">
        <v>39</v>
      </c>
      <c r="G615" s="28">
        <v>37818</v>
      </c>
      <c r="H615" s="26">
        <v>10248</v>
      </c>
      <c r="I615" s="29">
        <v>440</v>
      </c>
      <c r="J615">
        <f t="shared" si="32"/>
        <v>2003</v>
      </c>
      <c r="K615">
        <f t="shared" si="33"/>
        <v>7</v>
      </c>
    </row>
    <row r="616" spans="1:11" x14ac:dyDescent="0.3">
      <c r="D616"/>
      <c r="E616" s="1" t="s">
        <v>46</v>
      </c>
      <c r="F616" s="1" t="s">
        <v>44</v>
      </c>
      <c r="G616" s="7">
        <v>38357</v>
      </c>
      <c r="H616" s="1">
        <v>10806</v>
      </c>
      <c r="I616" s="8">
        <v>439.6</v>
      </c>
      <c r="J616">
        <f t="shared" si="32"/>
        <v>2005</v>
      </c>
      <c r="K616">
        <f t="shared" si="33"/>
        <v>1</v>
      </c>
    </row>
    <row r="617" spans="1:11" customFormat="1" x14ac:dyDescent="0.3">
      <c r="E617" s="26" t="s">
        <v>38</v>
      </c>
      <c r="F617" s="26" t="s">
        <v>40</v>
      </c>
      <c r="G617" s="28">
        <v>38086</v>
      </c>
      <c r="H617" s="26">
        <v>10489</v>
      </c>
      <c r="I617" s="29">
        <v>439.2</v>
      </c>
      <c r="J617">
        <f t="shared" si="32"/>
        <v>2004</v>
      </c>
      <c r="K617">
        <f t="shared" si="33"/>
        <v>4</v>
      </c>
    </row>
    <row r="618" spans="1:11" x14ac:dyDescent="0.3">
      <c r="D618"/>
      <c r="E618" s="1" t="s">
        <v>46</v>
      </c>
      <c r="F618" s="1" t="s">
        <v>44</v>
      </c>
      <c r="G618" s="7">
        <v>38445</v>
      </c>
      <c r="H618" s="1">
        <v>10974</v>
      </c>
      <c r="I618" s="8">
        <v>439</v>
      </c>
      <c r="J618">
        <f t="shared" si="32"/>
        <v>2005</v>
      </c>
      <c r="K618">
        <f t="shared" si="33"/>
        <v>4</v>
      </c>
    </row>
    <row r="619" spans="1:11" customFormat="1" x14ac:dyDescent="0.3">
      <c r="E619" s="26" t="s">
        <v>38</v>
      </c>
      <c r="F619" s="26" t="s">
        <v>39</v>
      </c>
      <c r="G619" s="28">
        <v>37952</v>
      </c>
      <c r="H619" s="26">
        <v>10358</v>
      </c>
      <c r="I619" s="29">
        <v>429.4</v>
      </c>
      <c r="J619">
        <f t="shared" si="32"/>
        <v>2003</v>
      </c>
      <c r="K619">
        <f t="shared" si="33"/>
        <v>11</v>
      </c>
    </row>
    <row r="620" spans="1:11" x14ac:dyDescent="0.3">
      <c r="D620"/>
      <c r="E620" s="1" t="s">
        <v>46</v>
      </c>
      <c r="F620" s="1" t="s">
        <v>47</v>
      </c>
      <c r="G620" s="7">
        <v>38414</v>
      </c>
      <c r="H620" s="1">
        <v>10906</v>
      </c>
      <c r="I620" s="8">
        <v>427.5</v>
      </c>
      <c r="J620">
        <f t="shared" si="32"/>
        <v>2005</v>
      </c>
      <c r="K620">
        <f t="shared" si="33"/>
        <v>3</v>
      </c>
    </row>
    <row r="621" spans="1:11" x14ac:dyDescent="0.3">
      <c r="D621"/>
      <c r="E621" s="1" t="s">
        <v>46</v>
      </c>
      <c r="F621" s="1" t="s">
        <v>45</v>
      </c>
      <c r="G621" s="7">
        <v>38057</v>
      </c>
      <c r="H621" s="1">
        <v>10450</v>
      </c>
      <c r="I621" s="8">
        <v>425.12</v>
      </c>
      <c r="J621">
        <f t="shared" si="32"/>
        <v>2004</v>
      </c>
      <c r="K621">
        <f t="shared" si="33"/>
        <v>3</v>
      </c>
    </row>
    <row r="622" spans="1:11" customFormat="1" x14ac:dyDescent="0.3">
      <c r="E622" s="26" t="s">
        <v>46</v>
      </c>
      <c r="F622" s="26" t="s">
        <v>41</v>
      </c>
      <c r="G622" s="28">
        <v>37889</v>
      </c>
      <c r="H622" s="26">
        <v>10307</v>
      </c>
      <c r="I622" s="29">
        <v>424</v>
      </c>
      <c r="J622">
        <f t="shared" si="32"/>
        <v>2003</v>
      </c>
      <c r="K622">
        <f t="shared" si="33"/>
        <v>9</v>
      </c>
    </row>
    <row r="623" spans="1:11" x14ac:dyDescent="0.3">
      <c r="D623"/>
      <c r="E623" s="1" t="s">
        <v>38</v>
      </c>
      <c r="F623" s="1" t="s">
        <v>48</v>
      </c>
      <c r="G623" s="7">
        <v>38198</v>
      </c>
      <c r="H623" s="1">
        <v>10609</v>
      </c>
      <c r="I623" s="8">
        <v>424</v>
      </c>
      <c r="J623">
        <f t="shared" si="32"/>
        <v>2004</v>
      </c>
      <c r="K623">
        <f t="shared" si="33"/>
        <v>7</v>
      </c>
    </row>
    <row r="624" spans="1:11" x14ac:dyDescent="0.3">
      <c r="D624"/>
      <c r="E624" s="1" t="s">
        <v>46</v>
      </c>
      <c r="F624" s="1" t="s">
        <v>45</v>
      </c>
      <c r="G624" s="7">
        <v>37847</v>
      </c>
      <c r="H624" s="1">
        <v>10276</v>
      </c>
      <c r="I624" s="8">
        <v>420</v>
      </c>
      <c r="J624">
        <f t="shared" si="32"/>
        <v>2003</v>
      </c>
      <c r="K624">
        <f t="shared" si="33"/>
        <v>8</v>
      </c>
    </row>
    <row r="625" spans="1:11" x14ac:dyDescent="0.3">
      <c r="D625"/>
      <c r="E625" s="1" t="s">
        <v>38</v>
      </c>
      <c r="F625" s="1" t="s">
        <v>48</v>
      </c>
      <c r="G625" s="7">
        <v>38357</v>
      </c>
      <c r="H625" s="1">
        <v>10797</v>
      </c>
      <c r="I625" s="8">
        <v>420</v>
      </c>
      <c r="J625">
        <f t="shared" si="32"/>
        <v>2005</v>
      </c>
      <c r="K625">
        <f t="shared" si="33"/>
        <v>1</v>
      </c>
    </row>
    <row r="626" spans="1:11" x14ac:dyDescent="0.3">
      <c r="D626"/>
      <c r="E626" s="1" t="s">
        <v>46</v>
      </c>
      <c r="F626" s="1" t="s">
        <v>47</v>
      </c>
      <c r="G626" s="7">
        <v>38137</v>
      </c>
      <c r="H626" s="1">
        <v>10544</v>
      </c>
      <c r="I626" s="8">
        <v>417.2</v>
      </c>
      <c r="J626">
        <f t="shared" si="32"/>
        <v>2004</v>
      </c>
      <c r="K626">
        <f t="shared" si="33"/>
        <v>5</v>
      </c>
    </row>
    <row r="627" spans="1:11" customFormat="1" x14ac:dyDescent="0.3">
      <c r="E627" s="26" t="s">
        <v>38</v>
      </c>
      <c r="F627" s="26" t="s">
        <v>43</v>
      </c>
      <c r="G627" s="28">
        <v>38109</v>
      </c>
      <c r="H627" s="26">
        <v>10506</v>
      </c>
      <c r="I627" s="29">
        <v>415.8</v>
      </c>
      <c r="J627">
        <f t="shared" si="32"/>
        <v>2004</v>
      </c>
      <c r="K627">
        <f t="shared" si="33"/>
        <v>5</v>
      </c>
    </row>
    <row r="628" spans="1:11" customFormat="1" x14ac:dyDescent="0.3">
      <c r="A628" s="40"/>
      <c r="B628" s="40"/>
      <c r="C628" s="40"/>
      <c r="E628" s="1" t="s">
        <v>46</v>
      </c>
      <c r="F628" s="1" t="s">
        <v>41</v>
      </c>
      <c r="G628" s="7">
        <v>38249</v>
      </c>
      <c r="H628" s="1">
        <v>10673</v>
      </c>
      <c r="I628" s="8">
        <v>412.35</v>
      </c>
      <c r="J628">
        <f t="shared" si="32"/>
        <v>2004</v>
      </c>
      <c r="K628">
        <f t="shared" si="33"/>
        <v>9</v>
      </c>
    </row>
    <row r="629" spans="1:11" customFormat="1" x14ac:dyDescent="0.3">
      <c r="A629" s="40"/>
      <c r="B629" s="40"/>
      <c r="C629" s="40"/>
      <c r="E629" s="1" t="s">
        <v>46</v>
      </c>
      <c r="F629" s="1" t="s">
        <v>42</v>
      </c>
      <c r="G629" s="7">
        <v>38043</v>
      </c>
      <c r="H629" s="1">
        <v>10453</v>
      </c>
      <c r="I629" s="8">
        <v>407.7</v>
      </c>
      <c r="J629">
        <f t="shared" si="32"/>
        <v>2004</v>
      </c>
      <c r="K629">
        <f t="shared" si="33"/>
        <v>2</v>
      </c>
    </row>
    <row r="630" spans="1:11" customFormat="1" x14ac:dyDescent="0.3">
      <c r="A630" s="40"/>
      <c r="B630" s="40"/>
      <c r="C630" s="40"/>
      <c r="E630" s="1" t="s">
        <v>46</v>
      </c>
      <c r="F630" s="1" t="s">
        <v>41</v>
      </c>
      <c r="G630" s="7">
        <v>38473</v>
      </c>
      <c r="H630" s="1">
        <v>11042</v>
      </c>
      <c r="I630" s="8">
        <v>405.75</v>
      </c>
      <c r="J630">
        <f t="shared" si="32"/>
        <v>2005</v>
      </c>
      <c r="K630">
        <f t="shared" si="33"/>
        <v>5</v>
      </c>
    </row>
    <row r="631" spans="1:11" x14ac:dyDescent="0.3">
      <c r="D631"/>
      <c r="E631" s="1" t="s">
        <v>46</v>
      </c>
      <c r="F631" s="1" t="s">
        <v>44</v>
      </c>
      <c r="G631" s="7">
        <v>37957</v>
      </c>
      <c r="H631" s="1">
        <v>10365</v>
      </c>
      <c r="I631" s="8">
        <v>403.2</v>
      </c>
      <c r="J631">
        <f t="shared" si="32"/>
        <v>2003</v>
      </c>
      <c r="K631">
        <f t="shared" si="33"/>
        <v>12</v>
      </c>
    </row>
    <row r="632" spans="1:11" customFormat="1" x14ac:dyDescent="0.3">
      <c r="A632" s="40"/>
      <c r="B632" s="40"/>
      <c r="C632" s="40"/>
      <c r="E632" s="26" t="s">
        <v>46</v>
      </c>
      <c r="F632" s="26" t="s">
        <v>42</v>
      </c>
      <c r="G632" s="28">
        <v>38008</v>
      </c>
      <c r="H632" s="26">
        <v>10405</v>
      </c>
      <c r="I632" s="29">
        <v>400</v>
      </c>
      <c r="J632">
        <f t="shared" si="32"/>
        <v>2004</v>
      </c>
      <c r="K632">
        <f t="shared" si="33"/>
        <v>1</v>
      </c>
    </row>
    <row r="633" spans="1:11" customFormat="1" x14ac:dyDescent="0.3">
      <c r="A633" s="40"/>
      <c r="B633" s="40"/>
      <c r="C633" s="40"/>
      <c r="E633" s="1" t="s">
        <v>46</v>
      </c>
      <c r="F633" s="1" t="s">
        <v>42</v>
      </c>
      <c r="G633" s="7">
        <v>38352</v>
      </c>
      <c r="H633" s="1">
        <v>10792</v>
      </c>
      <c r="I633" s="8">
        <v>399.85</v>
      </c>
      <c r="J633">
        <f t="shared" si="32"/>
        <v>2004</v>
      </c>
      <c r="K633">
        <f t="shared" si="33"/>
        <v>12</v>
      </c>
    </row>
    <row r="634" spans="1:11" customFormat="1" x14ac:dyDescent="0.3">
      <c r="E634" s="1" t="s">
        <v>46</v>
      </c>
      <c r="F634" s="1" t="s">
        <v>42</v>
      </c>
      <c r="G634" s="7">
        <v>37968</v>
      </c>
      <c r="H634" s="1">
        <v>10376</v>
      </c>
      <c r="I634" s="8">
        <v>399</v>
      </c>
      <c r="J634">
        <f t="shared" si="32"/>
        <v>2003</v>
      </c>
      <c r="K634">
        <f t="shared" si="33"/>
        <v>12</v>
      </c>
    </row>
    <row r="635" spans="1:11" x14ac:dyDescent="0.3">
      <c r="D635"/>
      <c r="E635" s="1" t="s">
        <v>46</v>
      </c>
      <c r="F635" s="1" t="s">
        <v>45</v>
      </c>
      <c r="G635" s="7">
        <v>38241</v>
      </c>
      <c r="H635" s="1">
        <v>10651</v>
      </c>
      <c r="I635" s="8">
        <v>397.8</v>
      </c>
      <c r="J635">
        <f t="shared" si="32"/>
        <v>2004</v>
      </c>
      <c r="K635">
        <f t="shared" si="33"/>
        <v>9</v>
      </c>
    </row>
    <row r="636" spans="1:11" x14ac:dyDescent="0.3">
      <c r="D636"/>
      <c r="E636" s="1" t="s">
        <v>46</v>
      </c>
      <c r="F636" s="1" t="s">
        <v>45</v>
      </c>
      <c r="G636" s="7">
        <v>38029</v>
      </c>
      <c r="H636" s="1">
        <v>10437</v>
      </c>
      <c r="I636" s="8">
        <v>393</v>
      </c>
      <c r="J636">
        <f t="shared" si="32"/>
        <v>2004</v>
      </c>
      <c r="K636">
        <f t="shared" si="33"/>
        <v>2</v>
      </c>
    </row>
    <row r="637" spans="1:11" customFormat="1" x14ac:dyDescent="0.3">
      <c r="E637" s="26" t="s">
        <v>38</v>
      </c>
      <c r="F637" s="26" t="s">
        <v>40</v>
      </c>
      <c r="G637" s="28">
        <v>38116</v>
      </c>
      <c r="H637" s="26">
        <v>10528</v>
      </c>
      <c r="I637" s="29">
        <v>392.2</v>
      </c>
      <c r="J637">
        <f t="shared" si="32"/>
        <v>2004</v>
      </c>
      <c r="K637">
        <f t="shared" si="33"/>
        <v>5</v>
      </c>
    </row>
    <row r="638" spans="1:11" x14ac:dyDescent="0.3">
      <c r="D638"/>
      <c r="E638" s="1" t="s">
        <v>46</v>
      </c>
      <c r="F638" s="1" t="s">
        <v>47</v>
      </c>
      <c r="G638" s="7">
        <v>38420</v>
      </c>
      <c r="H638" s="1">
        <v>10920</v>
      </c>
      <c r="I638" s="8">
        <v>390</v>
      </c>
      <c r="J638">
        <f t="shared" si="32"/>
        <v>2005</v>
      </c>
      <c r="K638">
        <f t="shared" si="33"/>
        <v>3</v>
      </c>
    </row>
    <row r="639" spans="1:11" customFormat="1" x14ac:dyDescent="0.3">
      <c r="A639" s="40"/>
      <c r="B639" s="40"/>
      <c r="C639" s="40"/>
      <c r="E639" s="26" t="s">
        <v>46</v>
      </c>
      <c r="F639" s="26" t="s">
        <v>42</v>
      </c>
      <c r="G639" s="28">
        <v>38345</v>
      </c>
      <c r="H639" s="26">
        <v>10785</v>
      </c>
      <c r="I639" s="29">
        <v>387.5</v>
      </c>
      <c r="J639">
        <f t="shared" si="32"/>
        <v>2004</v>
      </c>
      <c r="K639">
        <f t="shared" si="33"/>
        <v>12</v>
      </c>
    </row>
    <row r="640" spans="1:11" x14ac:dyDescent="0.3">
      <c r="D640"/>
      <c r="E640" s="1" t="s">
        <v>46</v>
      </c>
      <c r="F640" s="1" t="s">
        <v>44</v>
      </c>
      <c r="G640" s="7">
        <v>38078</v>
      </c>
      <c r="H640" s="1">
        <v>10484</v>
      </c>
      <c r="I640" s="8">
        <v>386.2</v>
      </c>
      <c r="J640">
        <f t="shared" si="32"/>
        <v>2004</v>
      </c>
      <c r="K640">
        <f t="shared" si="33"/>
        <v>4</v>
      </c>
    </row>
    <row r="641" spans="1:11" customFormat="1" x14ac:dyDescent="0.3">
      <c r="E641" s="26" t="s">
        <v>38</v>
      </c>
      <c r="F641" s="26" t="s">
        <v>43</v>
      </c>
      <c r="G641" s="28">
        <v>38309</v>
      </c>
      <c r="H641" s="26">
        <v>10705</v>
      </c>
      <c r="I641" s="29">
        <v>378</v>
      </c>
      <c r="J641">
        <f t="shared" si="32"/>
        <v>2004</v>
      </c>
      <c r="K641">
        <f t="shared" si="33"/>
        <v>11</v>
      </c>
    </row>
    <row r="642" spans="1:11" x14ac:dyDescent="0.3">
      <c r="D642"/>
      <c r="E642" s="1" t="s">
        <v>46</v>
      </c>
      <c r="F642" s="1" t="s">
        <v>44</v>
      </c>
      <c r="G642" s="7">
        <v>38261</v>
      </c>
      <c r="H642" s="1">
        <v>10682</v>
      </c>
      <c r="I642" s="8">
        <v>375.5</v>
      </c>
      <c r="J642">
        <f t="shared" ref="J642:J705" si="34">YEAR(G642)</f>
        <v>2004</v>
      </c>
      <c r="K642">
        <f t="shared" ref="K642:K705" si="35">MONTH(G642)</f>
        <v>10</v>
      </c>
    </row>
    <row r="643" spans="1:11" customFormat="1" x14ac:dyDescent="0.3">
      <c r="E643" s="26" t="s">
        <v>38</v>
      </c>
      <c r="F643" s="26" t="s">
        <v>39</v>
      </c>
      <c r="G643" s="28">
        <v>38239</v>
      </c>
      <c r="H643" s="26">
        <v>10648</v>
      </c>
      <c r="I643" s="29">
        <v>372.37</v>
      </c>
      <c r="J643">
        <f t="shared" si="34"/>
        <v>2004</v>
      </c>
      <c r="K643">
        <f t="shared" si="35"/>
        <v>9</v>
      </c>
    </row>
    <row r="644" spans="1:11" x14ac:dyDescent="0.3">
      <c r="D644"/>
      <c r="E644" s="1" t="s">
        <v>38</v>
      </c>
      <c r="F644" s="1" t="s">
        <v>48</v>
      </c>
      <c r="G644" s="7">
        <v>38402</v>
      </c>
      <c r="H644" s="1">
        <v>10891</v>
      </c>
      <c r="I644" s="8">
        <v>368.93</v>
      </c>
      <c r="J644">
        <f t="shared" si="34"/>
        <v>2005</v>
      </c>
      <c r="K644">
        <f t="shared" si="35"/>
        <v>2</v>
      </c>
    </row>
    <row r="645" spans="1:11" x14ac:dyDescent="0.3">
      <c r="D645"/>
      <c r="E645" s="1" t="s">
        <v>46</v>
      </c>
      <c r="F645" s="1" t="s">
        <v>47</v>
      </c>
      <c r="G645" s="7">
        <v>38422</v>
      </c>
      <c r="H645" s="1">
        <v>10917</v>
      </c>
      <c r="I645" s="8">
        <v>365.89</v>
      </c>
      <c r="J645">
        <f t="shared" si="34"/>
        <v>2005</v>
      </c>
      <c r="K645">
        <f t="shared" si="35"/>
        <v>3</v>
      </c>
    </row>
    <row r="646" spans="1:11" x14ac:dyDescent="0.3">
      <c r="D646"/>
      <c r="E646" s="1" t="s">
        <v>46</v>
      </c>
      <c r="F646" s="1" t="s">
        <v>47</v>
      </c>
      <c r="G646" s="7">
        <v>37940</v>
      </c>
      <c r="H646" s="1">
        <v>10348</v>
      </c>
      <c r="I646" s="8">
        <v>363.6</v>
      </c>
      <c r="J646">
        <f t="shared" si="34"/>
        <v>2003</v>
      </c>
      <c r="K646">
        <f t="shared" si="35"/>
        <v>11</v>
      </c>
    </row>
    <row r="647" spans="1:11" customFormat="1" x14ac:dyDescent="0.3">
      <c r="A647" s="40"/>
      <c r="B647" s="40"/>
      <c r="C647" s="40"/>
      <c r="E647" s="26" t="s">
        <v>46</v>
      </c>
      <c r="F647" s="26" t="s">
        <v>41</v>
      </c>
      <c r="G647" s="28">
        <v>38452</v>
      </c>
      <c r="H647" s="26">
        <v>11013</v>
      </c>
      <c r="I647" s="29">
        <v>361</v>
      </c>
      <c r="J647">
        <f t="shared" si="34"/>
        <v>2005</v>
      </c>
      <c r="K647">
        <f t="shared" si="35"/>
        <v>4</v>
      </c>
    </row>
    <row r="648" spans="1:11" x14ac:dyDescent="0.3">
      <c r="D648"/>
      <c r="E648" s="1" t="s">
        <v>46</v>
      </c>
      <c r="F648" s="1" t="s">
        <v>44</v>
      </c>
      <c r="G648" s="7">
        <v>38298</v>
      </c>
      <c r="H648" s="1">
        <v>10732</v>
      </c>
      <c r="I648" s="8">
        <v>360</v>
      </c>
      <c r="J648">
        <f t="shared" si="34"/>
        <v>2004</v>
      </c>
      <c r="K648">
        <f t="shared" si="35"/>
        <v>11</v>
      </c>
    </row>
    <row r="649" spans="1:11" x14ac:dyDescent="0.3">
      <c r="D649"/>
      <c r="E649" s="1" t="s">
        <v>46</v>
      </c>
      <c r="F649" s="1" t="s">
        <v>45</v>
      </c>
      <c r="G649" s="7">
        <v>38434</v>
      </c>
      <c r="H649" s="1">
        <v>10940</v>
      </c>
      <c r="I649" s="8">
        <v>360</v>
      </c>
      <c r="J649">
        <f t="shared" si="34"/>
        <v>2005</v>
      </c>
      <c r="K649">
        <f t="shared" si="35"/>
        <v>3</v>
      </c>
    </row>
    <row r="650" spans="1:11" customFormat="1" x14ac:dyDescent="0.3">
      <c r="E650" s="26" t="s">
        <v>38</v>
      </c>
      <c r="F650" s="26" t="s">
        <v>40</v>
      </c>
      <c r="G650" s="28">
        <v>38031</v>
      </c>
      <c r="H650" s="26">
        <v>10425</v>
      </c>
      <c r="I650" s="29">
        <v>360</v>
      </c>
      <c r="J650">
        <f t="shared" si="34"/>
        <v>2004</v>
      </c>
      <c r="K650">
        <f t="shared" si="35"/>
        <v>2</v>
      </c>
    </row>
    <row r="651" spans="1:11" customFormat="1" x14ac:dyDescent="0.3">
      <c r="E651" s="1" t="s">
        <v>38</v>
      </c>
      <c r="F651" s="1" t="s">
        <v>40</v>
      </c>
      <c r="G651" s="7">
        <v>38130</v>
      </c>
      <c r="H651" s="1">
        <v>10539</v>
      </c>
      <c r="I651" s="8">
        <v>355.5</v>
      </c>
      <c r="J651">
        <f t="shared" si="34"/>
        <v>2004</v>
      </c>
      <c r="K651">
        <f t="shared" si="35"/>
        <v>5</v>
      </c>
    </row>
    <row r="652" spans="1:11" x14ac:dyDescent="0.3">
      <c r="D652"/>
      <c r="E652" s="1" t="s">
        <v>46</v>
      </c>
      <c r="F652" s="1" t="s">
        <v>47</v>
      </c>
      <c r="G652" s="7">
        <v>38200</v>
      </c>
      <c r="H652" s="1">
        <v>10613</v>
      </c>
      <c r="I652" s="8">
        <v>353.2</v>
      </c>
      <c r="J652">
        <f t="shared" si="34"/>
        <v>2004</v>
      </c>
      <c r="K652">
        <f t="shared" si="35"/>
        <v>8</v>
      </c>
    </row>
    <row r="653" spans="1:11" x14ac:dyDescent="0.3">
      <c r="D653"/>
      <c r="E653" s="1" t="s">
        <v>38</v>
      </c>
      <c r="F653" s="1" t="s">
        <v>48</v>
      </c>
      <c r="G653" s="7">
        <v>37930</v>
      </c>
      <c r="H653" s="1">
        <v>10341</v>
      </c>
      <c r="I653" s="8">
        <v>352.6</v>
      </c>
      <c r="J653">
        <f t="shared" si="34"/>
        <v>2003</v>
      </c>
      <c r="K653">
        <f t="shared" si="35"/>
        <v>11</v>
      </c>
    </row>
    <row r="654" spans="1:11" x14ac:dyDescent="0.3">
      <c r="D654"/>
      <c r="E654" s="1" t="s">
        <v>46</v>
      </c>
      <c r="F654" s="1" t="s">
        <v>44</v>
      </c>
      <c r="G654" s="7">
        <v>38106</v>
      </c>
      <c r="H654" s="1">
        <v>10517</v>
      </c>
      <c r="I654" s="8">
        <v>352</v>
      </c>
      <c r="J654">
        <f t="shared" si="34"/>
        <v>2004</v>
      </c>
      <c r="K654">
        <f t="shared" si="35"/>
        <v>4</v>
      </c>
    </row>
    <row r="655" spans="1:11" x14ac:dyDescent="0.3">
      <c r="D655"/>
      <c r="E655" s="1" t="s">
        <v>46</v>
      </c>
      <c r="F655" s="1" t="s">
        <v>45</v>
      </c>
      <c r="G655" s="7">
        <v>37849</v>
      </c>
      <c r="H655" s="1">
        <v>10279</v>
      </c>
      <c r="I655" s="8">
        <v>351</v>
      </c>
      <c r="J655">
        <f t="shared" si="34"/>
        <v>2003</v>
      </c>
      <c r="K655">
        <f t="shared" si="35"/>
        <v>8</v>
      </c>
    </row>
    <row r="656" spans="1:11" x14ac:dyDescent="0.3">
      <c r="D656"/>
      <c r="E656" s="1" t="s">
        <v>46</v>
      </c>
      <c r="F656" s="1" t="s">
        <v>47</v>
      </c>
      <c r="G656" s="7">
        <v>37877</v>
      </c>
      <c r="H656" s="1">
        <v>10299</v>
      </c>
      <c r="I656" s="8">
        <v>349.5</v>
      </c>
      <c r="J656">
        <f t="shared" si="34"/>
        <v>2003</v>
      </c>
      <c r="K656">
        <f t="shared" si="35"/>
        <v>9</v>
      </c>
    </row>
    <row r="657" spans="4:11" x14ac:dyDescent="0.3">
      <c r="D657"/>
      <c r="E657" s="1" t="s">
        <v>46</v>
      </c>
      <c r="F657" s="1" t="s">
        <v>44</v>
      </c>
      <c r="G657" s="7">
        <v>37833</v>
      </c>
      <c r="H657" s="1">
        <v>10266</v>
      </c>
      <c r="I657" s="8">
        <v>346.56</v>
      </c>
      <c r="J657">
        <f t="shared" si="34"/>
        <v>2003</v>
      </c>
      <c r="K657">
        <f t="shared" si="35"/>
        <v>7</v>
      </c>
    </row>
    <row r="658" spans="4:11" customFormat="1" x14ac:dyDescent="0.3">
      <c r="E658" s="26" t="s">
        <v>38</v>
      </c>
      <c r="F658" s="26" t="s">
        <v>43</v>
      </c>
      <c r="G658" s="28">
        <v>37988</v>
      </c>
      <c r="H658" s="26">
        <v>10771</v>
      </c>
      <c r="I658" s="29">
        <v>344</v>
      </c>
      <c r="J658">
        <f t="shared" si="34"/>
        <v>2004</v>
      </c>
      <c r="K658">
        <f t="shared" si="35"/>
        <v>1</v>
      </c>
    </row>
    <row r="659" spans="4:11" customFormat="1" x14ac:dyDescent="0.3">
      <c r="E659" s="1" t="s">
        <v>38</v>
      </c>
      <c r="F659" s="1" t="s">
        <v>43</v>
      </c>
      <c r="G659" s="7">
        <v>38417</v>
      </c>
      <c r="H659" s="1">
        <v>10905</v>
      </c>
      <c r="I659" s="8">
        <v>342</v>
      </c>
      <c r="J659">
        <f t="shared" si="34"/>
        <v>2005</v>
      </c>
      <c r="K659">
        <f t="shared" si="35"/>
        <v>3</v>
      </c>
    </row>
    <row r="660" spans="4:11" x14ac:dyDescent="0.3">
      <c r="D660"/>
      <c r="E660" s="1" t="s">
        <v>46</v>
      </c>
      <c r="F660" s="1" t="s">
        <v>47</v>
      </c>
      <c r="G660" s="7">
        <v>38023</v>
      </c>
      <c r="H660" s="1">
        <v>10426</v>
      </c>
      <c r="I660" s="8">
        <v>338.2</v>
      </c>
      <c r="J660">
        <f t="shared" si="34"/>
        <v>2004</v>
      </c>
      <c r="K660">
        <f t="shared" si="35"/>
        <v>2</v>
      </c>
    </row>
    <row r="661" spans="4:11" x14ac:dyDescent="0.3">
      <c r="D661"/>
      <c r="E661" s="1" t="s">
        <v>46</v>
      </c>
      <c r="F661" s="1" t="s">
        <v>44</v>
      </c>
      <c r="G661" s="7">
        <v>37964</v>
      </c>
      <c r="H661" s="1">
        <v>10375</v>
      </c>
      <c r="I661" s="8">
        <v>338</v>
      </c>
      <c r="J661">
        <f t="shared" si="34"/>
        <v>2003</v>
      </c>
      <c r="K661">
        <f t="shared" si="35"/>
        <v>12</v>
      </c>
    </row>
    <row r="662" spans="4:11" x14ac:dyDescent="0.3">
      <c r="D662"/>
      <c r="E662" s="1" t="s">
        <v>46</v>
      </c>
      <c r="F662" s="1" t="s">
        <v>47</v>
      </c>
      <c r="G662" s="7">
        <v>38392</v>
      </c>
      <c r="H662" s="1">
        <v>10873</v>
      </c>
      <c r="I662" s="8">
        <v>336.8</v>
      </c>
      <c r="J662">
        <f t="shared" si="34"/>
        <v>2005</v>
      </c>
      <c r="K662">
        <f t="shared" si="35"/>
        <v>2</v>
      </c>
    </row>
    <row r="663" spans="4:11" x14ac:dyDescent="0.3">
      <c r="D663"/>
      <c r="E663" s="1" t="s">
        <v>46</v>
      </c>
      <c r="F663" s="1" t="s">
        <v>45</v>
      </c>
      <c r="G663" s="7">
        <v>37891</v>
      </c>
      <c r="H663" s="1">
        <v>10310</v>
      </c>
      <c r="I663" s="8">
        <v>336</v>
      </c>
      <c r="J663">
        <f t="shared" si="34"/>
        <v>2003</v>
      </c>
      <c r="K663">
        <f t="shared" si="35"/>
        <v>9</v>
      </c>
    </row>
    <row r="664" spans="4:11" x14ac:dyDescent="0.3">
      <c r="D664"/>
      <c r="E664" s="1" t="s">
        <v>46</v>
      </c>
      <c r="F664" s="1" t="s">
        <v>45</v>
      </c>
      <c r="G664" s="7">
        <v>38001</v>
      </c>
      <c r="H664" s="1">
        <v>10412</v>
      </c>
      <c r="I664" s="8">
        <v>334.8</v>
      </c>
      <c r="J664">
        <f t="shared" si="34"/>
        <v>2004</v>
      </c>
      <c r="K664">
        <f t="shared" si="35"/>
        <v>1</v>
      </c>
    </row>
    <row r="665" spans="4:11" x14ac:dyDescent="0.3">
      <c r="D665"/>
      <c r="E665" s="1" t="s">
        <v>46</v>
      </c>
      <c r="F665" s="1" t="s">
        <v>47</v>
      </c>
      <c r="G665" s="7">
        <v>38042</v>
      </c>
      <c r="H665" s="1">
        <v>10454</v>
      </c>
      <c r="I665" s="8">
        <v>331.2</v>
      </c>
      <c r="J665">
        <f t="shared" si="34"/>
        <v>2004</v>
      </c>
      <c r="K665">
        <f t="shared" si="35"/>
        <v>2</v>
      </c>
    </row>
    <row r="666" spans="4:11" x14ac:dyDescent="0.3">
      <c r="D666"/>
      <c r="E666" s="1" t="s">
        <v>46</v>
      </c>
      <c r="F666" s="1" t="s">
        <v>44</v>
      </c>
      <c r="G666" s="7">
        <v>38182</v>
      </c>
      <c r="H666" s="1">
        <v>10582</v>
      </c>
      <c r="I666" s="8">
        <v>330</v>
      </c>
      <c r="J666">
        <f t="shared" si="34"/>
        <v>2004</v>
      </c>
      <c r="K666">
        <f t="shared" si="35"/>
        <v>7</v>
      </c>
    </row>
    <row r="667" spans="4:11" x14ac:dyDescent="0.3">
      <c r="D667"/>
      <c r="E667" s="1" t="s">
        <v>46</v>
      </c>
      <c r="F667" s="1" t="s">
        <v>47</v>
      </c>
      <c r="G667" s="7">
        <v>38281</v>
      </c>
      <c r="H667" s="1">
        <v>10702</v>
      </c>
      <c r="I667" s="8">
        <v>330</v>
      </c>
      <c r="J667">
        <f t="shared" si="34"/>
        <v>2004</v>
      </c>
      <c r="K667">
        <f t="shared" si="35"/>
        <v>10</v>
      </c>
    </row>
    <row r="668" spans="4:11" x14ac:dyDescent="0.3">
      <c r="D668"/>
      <c r="E668" s="1" t="s">
        <v>46</v>
      </c>
      <c r="F668" s="1" t="s">
        <v>44</v>
      </c>
      <c r="G668" s="7">
        <v>38457</v>
      </c>
      <c r="H668" s="1">
        <v>11006</v>
      </c>
      <c r="I668" s="8">
        <v>329.69</v>
      </c>
      <c r="J668">
        <f t="shared" si="34"/>
        <v>2005</v>
      </c>
      <c r="K668">
        <f t="shared" si="35"/>
        <v>4</v>
      </c>
    </row>
    <row r="669" spans="4:11" x14ac:dyDescent="0.3">
      <c r="D669"/>
      <c r="E669" s="1" t="s">
        <v>46</v>
      </c>
      <c r="F669" s="1" t="s">
        <v>44</v>
      </c>
      <c r="G669" s="7">
        <v>38450</v>
      </c>
      <c r="H669" s="1">
        <v>11003</v>
      </c>
      <c r="I669" s="8">
        <v>326</v>
      </c>
      <c r="J669">
        <f t="shared" si="34"/>
        <v>2005</v>
      </c>
      <c r="K669">
        <f t="shared" si="35"/>
        <v>4</v>
      </c>
    </row>
    <row r="670" spans="4:11" x14ac:dyDescent="0.3">
      <c r="D670"/>
      <c r="E670" s="1" t="s">
        <v>46</v>
      </c>
      <c r="F670" s="1" t="s">
        <v>44</v>
      </c>
      <c r="G670" s="7">
        <v>38030</v>
      </c>
      <c r="H670" s="1">
        <v>10434</v>
      </c>
      <c r="I670" s="8">
        <v>321.12</v>
      </c>
      <c r="J670">
        <f t="shared" si="34"/>
        <v>2004</v>
      </c>
      <c r="K670">
        <f t="shared" si="35"/>
        <v>2</v>
      </c>
    </row>
    <row r="671" spans="4:11" x14ac:dyDescent="0.3">
      <c r="D671"/>
      <c r="E671" s="1" t="s">
        <v>46</v>
      </c>
      <c r="F671" s="1" t="s">
        <v>44</v>
      </c>
      <c r="G671" s="7">
        <v>38333</v>
      </c>
      <c r="H671" s="1">
        <v>10759</v>
      </c>
      <c r="I671" s="8">
        <v>320</v>
      </c>
      <c r="J671">
        <f t="shared" si="34"/>
        <v>2004</v>
      </c>
      <c r="K671">
        <f t="shared" si="35"/>
        <v>12</v>
      </c>
    </row>
    <row r="672" spans="4:11" x14ac:dyDescent="0.3">
      <c r="D672"/>
      <c r="E672" s="1" t="s">
        <v>46</v>
      </c>
      <c r="F672" s="1" t="s">
        <v>44</v>
      </c>
      <c r="G672" s="7">
        <v>38000</v>
      </c>
      <c r="H672" s="1">
        <v>10409</v>
      </c>
      <c r="I672" s="8">
        <v>319.2</v>
      </c>
      <c r="J672">
        <f t="shared" si="34"/>
        <v>2004</v>
      </c>
      <c r="K672">
        <f t="shared" si="35"/>
        <v>1</v>
      </c>
    </row>
    <row r="673" spans="1:11" customFormat="1" x14ac:dyDescent="0.3">
      <c r="A673" s="40"/>
      <c r="B673" s="40"/>
      <c r="C673" s="40"/>
      <c r="E673" s="26" t="s">
        <v>46</v>
      </c>
      <c r="F673" s="26" t="s">
        <v>42</v>
      </c>
      <c r="G673" s="28">
        <v>38312</v>
      </c>
      <c r="H673" s="26">
        <v>10743</v>
      </c>
      <c r="I673" s="29">
        <v>319.2</v>
      </c>
      <c r="J673">
        <f t="shared" si="34"/>
        <v>2004</v>
      </c>
      <c r="K673">
        <f t="shared" si="35"/>
        <v>11</v>
      </c>
    </row>
    <row r="674" spans="1:11" x14ac:dyDescent="0.3">
      <c r="D674"/>
      <c r="E674" s="1" t="s">
        <v>46</v>
      </c>
      <c r="F674" s="1" t="s">
        <v>47</v>
      </c>
      <c r="G674" s="7">
        <v>38238</v>
      </c>
      <c r="H674" s="1">
        <v>10652</v>
      </c>
      <c r="I674" s="8">
        <v>318.83999999999997</v>
      </c>
      <c r="J674">
        <f t="shared" si="34"/>
        <v>2004</v>
      </c>
      <c r="K674">
        <f t="shared" si="35"/>
        <v>9</v>
      </c>
    </row>
    <row r="675" spans="1:11" customFormat="1" x14ac:dyDescent="0.3">
      <c r="A675" s="40"/>
      <c r="B675" s="40"/>
      <c r="C675" s="40"/>
      <c r="E675" s="26" t="s">
        <v>46</v>
      </c>
      <c r="F675" s="26" t="s">
        <v>42</v>
      </c>
      <c r="G675" s="28">
        <v>38172</v>
      </c>
      <c r="H675" s="26">
        <v>10579</v>
      </c>
      <c r="I675" s="29">
        <v>317.75</v>
      </c>
      <c r="J675">
        <f t="shared" si="34"/>
        <v>2004</v>
      </c>
      <c r="K675">
        <f t="shared" si="35"/>
        <v>7</v>
      </c>
    </row>
    <row r="676" spans="1:11" customFormat="1" x14ac:dyDescent="0.3">
      <c r="E676" s="1" t="s">
        <v>38</v>
      </c>
      <c r="F676" s="1" t="s">
        <v>40</v>
      </c>
      <c r="G676" s="7">
        <v>38354</v>
      </c>
      <c r="H676" s="1">
        <v>10794</v>
      </c>
      <c r="I676" s="8">
        <v>314.76</v>
      </c>
      <c r="J676">
        <f t="shared" si="34"/>
        <v>2005</v>
      </c>
      <c r="K676">
        <f t="shared" si="35"/>
        <v>1</v>
      </c>
    </row>
    <row r="677" spans="1:11" x14ac:dyDescent="0.3">
      <c r="D677"/>
      <c r="E677" s="1" t="s">
        <v>46</v>
      </c>
      <c r="F677" s="1" t="s">
        <v>44</v>
      </c>
      <c r="G677" s="7">
        <v>38170</v>
      </c>
      <c r="H677" s="1">
        <v>10581</v>
      </c>
      <c r="I677" s="8">
        <v>310</v>
      </c>
      <c r="J677">
        <f t="shared" si="34"/>
        <v>2004</v>
      </c>
      <c r="K677">
        <f t="shared" si="35"/>
        <v>7</v>
      </c>
    </row>
    <row r="678" spans="1:11" customFormat="1" x14ac:dyDescent="0.3">
      <c r="E678" s="26" t="s">
        <v>38</v>
      </c>
      <c r="F678" s="26" t="s">
        <v>39</v>
      </c>
      <c r="G678" s="28">
        <v>38394</v>
      </c>
      <c r="H678" s="26">
        <v>10874</v>
      </c>
      <c r="I678" s="29">
        <v>310</v>
      </c>
      <c r="J678">
        <f t="shared" si="34"/>
        <v>2005</v>
      </c>
      <c r="K678">
        <f t="shared" si="35"/>
        <v>2</v>
      </c>
    </row>
    <row r="679" spans="1:11" x14ac:dyDescent="0.3">
      <c r="D679"/>
      <c r="E679" s="1" t="s">
        <v>46</v>
      </c>
      <c r="F679" s="1" t="s">
        <v>45</v>
      </c>
      <c r="G679" s="7">
        <v>38205</v>
      </c>
      <c r="H679" s="1">
        <v>10610</v>
      </c>
      <c r="I679" s="8">
        <v>299.25</v>
      </c>
      <c r="J679">
        <f t="shared" si="34"/>
        <v>2004</v>
      </c>
      <c r="K679">
        <f t="shared" si="35"/>
        <v>8</v>
      </c>
    </row>
    <row r="680" spans="1:11" x14ac:dyDescent="0.3">
      <c r="D680"/>
      <c r="E680" s="1" t="s">
        <v>46</v>
      </c>
      <c r="F680" s="1" t="s">
        <v>44</v>
      </c>
      <c r="G680" s="7">
        <v>38462</v>
      </c>
      <c r="H680" s="1">
        <v>11004</v>
      </c>
      <c r="I680" s="8">
        <v>295.38</v>
      </c>
      <c r="J680">
        <f t="shared" si="34"/>
        <v>2005</v>
      </c>
      <c r="K680">
        <f t="shared" si="35"/>
        <v>4</v>
      </c>
    </row>
    <row r="681" spans="1:11" customFormat="1" x14ac:dyDescent="0.3">
      <c r="E681" s="26" t="s">
        <v>46</v>
      </c>
      <c r="F681" s="26" t="s">
        <v>42</v>
      </c>
      <c r="G681" s="28">
        <v>37842</v>
      </c>
      <c r="H681" s="26">
        <v>10275</v>
      </c>
      <c r="I681" s="29">
        <v>291.83999999999997</v>
      </c>
      <c r="J681">
        <f t="shared" si="34"/>
        <v>2003</v>
      </c>
      <c r="K681">
        <f t="shared" si="35"/>
        <v>8</v>
      </c>
    </row>
    <row r="682" spans="1:11" customFormat="1" x14ac:dyDescent="0.3">
      <c r="E682" s="1" t="s">
        <v>38</v>
      </c>
      <c r="F682" s="1" t="s">
        <v>40</v>
      </c>
      <c r="G682" s="7">
        <v>38438</v>
      </c>
      <c r="H682" s="1">
        <v>10973</v>
      </c>
      <c r="I682" s="8">
        <v>291.55</v>
      </c>
      <c r="J682">
        <f t="shared" si="34"/>
        <v>2005</v>
      </c>
      <c r="K682">
        <f t="shared" si="35"/>
        <v>3</v>
      </c>
    </row>
    <row r="683" spans="1:11" customFormat="1" x14ac:dyDescent="0.3">
      <c r="E683" s="1" t="s">
        <v>38</v>
      </c>
      <c r="F683" s="1" t="s">
        <v>40</v>
      </c>
      <c r="G683" s="7">
        <v>37904</v>
      </c>
      <c r="H683" s="1">
        <v>10317</v>
      </c>
      <c r="I683" s="8">
        <v>288</v>
      </c>
      <c r="J683">
        <f t="shared" si="34"/>
        <v>2003</v>
      </c>
      <c r="K683">
        <f t="shared" si="35"/>
        <v>10</v>
      </c>
    </row>
    <row r="684" spans="1:11" x14ac:dyDescent="0.3">
      <c r="D684"/>
      <c r="E684" s="1" t="s">
        <v>46</v>
      </c>
      <c r="F684" s="1" t="s">
        <v>47</v>
      </c>
      <c r="G684" s="7">
        <v>38296</v>
      </c>
      <c r="H684" s="1">
        <v>10725</v>
      </c>
      <c r="I684" s="8">
        <v>287.8</v>
      </c>
      <c r="J684">
        <f t="shared" si="34"/>
        <v>2004</v>
      </c>
      <c r="K684">
        <f t="shared" si="35"/>
        <v>11</v>
      </c>
    </row>
    <row r="685" spans="1:11" x14ac:dyDescent="0.3">
      <c r="D685"/>
      <c r="E685" s="1" t="s">
        <v>38</v>
      </c>
      <c r="F685" s="1" t="s">
        <v>48</v>
      </c>
      <c r="G685" s="7">
        <v>37919</v>
      </c>
      <c r="H685" s="1">
        <v>10336</v>
      </c>
      <c r="I685" s="8">
        <v>285.12</v>
      </c>
      <c r="J685">
        <f t="shared" si="34"/>
        <v>2003</v>
      </c>
      <c r="K685">
        <f t="shared" si="35"/>
        <v>10</v>
      </c>
    </row>
    <row r="686" spans="1:11" x14ac:dyDescent="0.3">
      <c r="D686"/>
      <c r="E686" s="1" t="s">
        <v>46</v>
      </c>
      <c r="F686" s="1" t="s">
        <v>47</v>
      </c>
      <c r="G686" s="7">
        <v>38392</v>
      </c>
      <c r="H686" s="1">
        <v>10864</v>
      </c>
      <c r="I686" s="8">
        <v>282</v>
      </c>
      <c r="J686">
        <f t="shared" si="34"/>
        <v>2005</v>
      </c>
      <c r="K686">
        <f t="shared" si="35"/>
        <v>2</v>
      </c>
    </row>
    <row r="687" spans="1:11" x14ac:dyDescent="0.3">
      <c r="D687"/>
      <c r="E687" s="1" t="s">
        <v>46</v>
      </c>
      <c r="F687" s="1" t="s">
        <v>44</v>
      </c>
      <c r="G687" s="7">
        <v>38088</v>
      </c>
      <c r="H687" s="1">
        <v>10495</v>
      </c>
      <c r="I687" s="8">
        <v>278</v>
      </c>
      <c r="J687">
        <f t="shared" si="34"/>
        <v>2004</v>
      </c>
      <c r="K687">
        <f t="shared" si="35"/>
        <v>4</v>
      </c>
    </row>
    <row r="688" spans="1:11" customFormat="1" x14ac:dyDescent="0.3">
      <c r="E688" s="26" t="s">
        <v>38</v>
      </c>
      <c r="F688" s="26" t="s">
        <v>40</v>
      </c>
      <c r="G688" s="28">
        <v>38466</v>
      </c>
      <c r="H688" s="26">
        <v>11025</v>
      </c>
      <c r="I688" s="29">
        <v>270</v>
      </c>
      <c r="J688">
        <f t="shared" si="34"/>
        <v>2005</v>
      </c>
      <c r="K688">
        <f t="shared" si="35"/>
        <v>4</v>
      </c>
    </row>
    <row r="689" spans="1:11" customFormat="1" x14ac:dyDescent="0.3">
      <c r="E689" s="1" t="s">
        <v>46</v>
      </c>
      <c r="F689" s="1" t="s">
        <v>42</v>
      </c>
      <c r="G689" s="7">
        <v>37890</v>
      </c>
      <c r="H689" s="1">
        <v>10311</v>
      </c>
      <c r="I689" s="8">
        <v>268.8</v>
      </c>
      <c r="J689">
        <f t="shared" si="34"/>
        <v>2003</v>
      </c>
      <c r="K689">
        <f t="shared" si="35"/>
        <v>9</v>
      </c>
    </row>
    <row r="690" spans="1:11" x14ac:dyDescent="0.3">
      <c r="D690"/>
      <c r="E690" s="1" t="s">
        <v>46</v>
      </c>
      <c r="F690" s="1" t="s">
        <v>44</v>
      </c>
      <c r="G690" s="7">
        <v>38450</v>
      </c>
      <c r="H690" s="1">
        <v>10960</v>
      </c>
      <c r="I690" s="8">
        <v>265.35000000000002</v>
      </c>
      <c r="J690">
        <f t="shared" si="34"/>
        <v>2005</v>
      </c>
      <c r="K690">
        <f t="shared" si="35"/>
        <v>4</v>
      </c>
    </row>
    <row r="691" spans="1:11" x14ac:dyDescent="0.3">
      <c r="D691"/>
      <c r="E691" s="1" t="s">
        <v>46</v>
      </c>
      <c r="F691" s="1" t="s">
        <v>45</v>
      </c>
      <c r="G691" s="7">
        <v>38085</v>
      </c>
      <c r="H691" s="1">
        <v>10491</v>
      </c>
      <c r="I691" s="8">
        <v>259.5</v>
      </c>
      <c r="J691">
        <f t="shared" si="34"/>
        <v>2004</v>
      </c>
      <c r="K691">
        <f t="shared" si="35"/>
        <v>4</v>
      </c>
    </row>
    <row r="692" spans="1:11" customFormat="1" x14ac:dyDescent="0.3">
      <c r="A692" s="40"/>
      <c r="B692" s="40"/>
      <c r="C692" s="40"/>
      <c r="E692" s="26" t="s">
        <v>46</v>
      </c>
      <c r="F692" s="26" t="s">
        <v>41</v>
      </c>
      <c r="G692" s="28">
        <v>38319</v>
      </c>
      <c r="H692" s="26">
        <v>10752</v>
      </c>
      <c r="I692" s="29">
        <v>252</v>
      </c>
      <c r="J692">
        <f t="shared" si="34"/>
        <v>2004</v>
      </c>
      <c r="K692">
        <f t="shared" si="35"/>
        <v>11</v>
      </c>
    </row>
    <row r="693" spans="1:11" x14ac:dyDescent="0.3">
      <c r="D693"/>
      <c r="E693" s="1" t="s">
        <v>46</v>
      </c>
      <c r="F693" s="1" t="s">
        <v>47</v>
      </c>
      <c r="G693" s="7">
        <v>38437</v>
      </c>
      <c r="H693" s="1">
        <v>10972</v>
      </c>
      <c r="I693" s="8">
        <v>251.5</v>
      </c>
      <c r="J693">
        <f t="shared" si="34"/>
        <v>2005</v>
      </c>
      <c r="K693">
        <f t="shared" si="35"/>
        <v>3</v>
      </c>
    </row>
    <row r="694" spans="1:11" x14ac:dyDescent="0.3">
      <c r="D694"/>
      <c r="E694" s="1" t="s">
        <v>46</v>
      </c>
      <c r="F694" s="1" t="s">
        <v>45</v>
      </c>
      <c r="G694" s="7">
        <v>38382</v>
      </c>
      <c r="H694" s="1">
        <v>10824</v>
      </c>
      <c r="I694" s="8">
        <v>250.8</v>
      </c>
      <c r="J694">
        <f t="shared" si="34"/>
        <v>2005</v>
      </c>
      <c r="K694">
        <f t="shared" si="35"/>
        <v>1</v>
      </c>
    </row>
    <row r="695" spans="1:11" x14ac:dyDescent="0.3">
      <c r="D695"/>
      <c r="E695" s="1" t="s">
        <v>46</v>
      </c>
      <c r="F695" s="1" t="s">
        <v>47</v>
      </c>
      <c r="G695" s="7">
        <v>38459</v>
      </c>
      <c r="H695" s="1">
        <v>10980</v>
      </c>
      <c r="I695" s="8">
        <v>248</v>
      </c>
      <c r="J695">
        <f t="shared" si="34"/>
        <v>2005</v>
      </c>
      <c r="K695">
        <f t="shared" si="35"/>
        <v>4</v>
      </c>
    </row>
    <row r="696" spans="1:11" customFormat="1" x14ac:dyDescent="0.3">
      <c r="E696" s="26" t="s">
        <v>38</v>
      </c>
      <c r="F696" s="26" t="s">
        <v>40</v>
      </c>
      <c r="G696" s="28">
        <v>38036</v>
      </c>
      <c r="H696" s="26">
        <v>10446</v>
      </c>
      <c r="I696" s="29">
        <v>246.24</v>
      </c>
      <c r="J696">
        <f t="shared" si="34"/>
        <v>2004</v>
      </c>
      <c r="K696">
        <f t="shared" si="35"/>
        <v>2</v>
      </c>
    </row>
    <row r="697" spans="1:11" x14ac:dyDescent="0.3">
      <c r="D697"/>
      <c r="E697" s="1" t="s">
        <v>46</v>
      </c>
      <c r="F697" s="1" t="s">
        <v>47</v>
      </c>
      <c r="G697" s="7">
        <v>38429</v>
      </c>
      <c r="H697" s="1">
        <v>10945</v>
      </c>
      <c r="I697" s="8">
        <v>245</v>
      </c>
      <c r="J697">
        <f t="shared" si="34"/>
        <v>2005</v>
      </c>
      <c r="K697">
        <f t="shared" si="35"/>
        <v>3</v>
      </c>
    </row>
    <row r="698" spans="1:11" customFormat="1" x14ac:dyDescent="0.3">
      <c r="A698" s="40"/>
      <c r="B698" s="40"/>
      <c r="C698" s="40"/>
      <c r="E698" s="26" t="s">
        <v>46</v>
      </c>
      <c r="F698" s="26" t="s">
        <v>41</v>
      </c>
      <c r="G698" s="28">
        <v>38457</v>
      </c>
      <c r="H698" s="26">
        <v>11014</v>
      </c>
      <c r="I698" s="29">
        <v>243.18</v>
      </c>
      <c r="J698">
        <f t="shared" si="34"/>
        <v>2005</v>
      </c>
      <c r="K698">
        <f t="shared" si="35"/>
        <v>4</v>
      </c>
    </row>
    <row r="699" spans="1:11" x14ac:dyDescent="0.3">
      <c r="D699"/>
      <c r="E699" s="1" t="s">
        <v>46</v>
      </c>
      <c r="F699" s="1" t="s">
        <v>45</v>
      </c>
      <c r="G699" s="7">
        <v>37898</v>
      </c>
      <c r="H699" s="1">
        <v>10318</v>
      </c>
      <c r="I699" s="8">
        <v>240.4</v>
      </c>
      <c r="J699">
        <f t="shared" si="34"/>
        <v>2003</v>
      </c>
      <c r="K699">
        <f t="shared" si="35"/>
        <v>10</v>
      </c>
    </row>
    <row r="700" spans="1:11" x14ac:dyDescent="0.3">
      <c r="D700"/>
      <c r="E700" s="1" t="s">
        <v>46</v>
      </c>
      <c r="F700" s="1" t="s">
        <v>44</v>
      </c>
      <c r="G700" s="7">
        <v>38140</v>
      </c>
      <c r="H700" s="1">
        <v>10548</v>
      </c>
      <c r="I700" s="8">
        <v>240.1</v>
      </c>
      <c r="J700">
        <f t="shared" si="34"/>
        <v>2004</v>
      </c>
      <c r="K700">
        <f t="shared" si="35"/>
        <v>6</v>
      </c>
    </row>
    <row r="701" spans="1:11" customFormat="1" x14ac:dyDescent="0.3">
      <c r="A701" s="40"/>
      <c r="B701" s="40"/>
      <c r="C701" s="40"/>
      <c r="E701" s="26" t="s">
        <v>46</v>
      </c>
      <c r="F701" s="26" t="s">
        <v>42</v>
      </c>
      <c r="G701" s="28">
        <v>38120</v>
      </c>
      <c r="H701" s="26">
        <v>10508</v>
      </c>
      <c r="I701" s="29">
        <v>240</v>
      </c>
      <c r="J701">
        <f t="shared" si="34"/>
        <v>2004</v>
      </c>
      <c r="K701">
        <f t="shared" si="35"/>
        <v>5</v>
      </c>
    </row>
    <row r="702" spans="1:11" x14ac:dyDescent="0.3">
      <c r="D702"/>
      <c r="E702" s="1" t="s">
        <v>46</v>
      </c>
      <c r="F702" s="1" t="s">
        <v>44</v>
      </c>
      <c r="G702" s="7">
        <v>38308</v>
      </c>
      <c r="H702" s="1">
        <v>10739</v>
      </c>
      <c r="I702" s="8">
        <v>240</v>
      </c>
      <c r="J702">
        <f t="shared" si="34"/>
        <v>2004</v>
      </c>
      <c r="K702">
        <f t="shared" si="35"/>
        <v>11</v>
      </c>
    </row>
    <row r="703" spans="1:11" customFormat="1" x14ac:dyDescent="0.3">
      <c r="E703" s="26" t="s">
        <v>38</v>
      </c>
      <c r="F703" s="26" t="s">
        <v>40</v>
      </c>
      <c r="G703" s="28">
        <v>38368</v>
      </c>
      <c r="H703" s="26">
        <v>10822</v>
      </c>
      <c r="I703" s="29">
        <v>237.9</v>
      </c>
      <c r="J703">
        <f t="shared" si="34"/>
        <v>2005</v>
      </c>
      <c r="K703">
        <f t="shared" si="35"/>
        <v>1</v>
      </c>
    </row>
    <row r="704" spans="1:11" x14ac:dyDescent="0.3">
      <c r="D704"/>
      <c r="E704" s="1" t="s">
        <v>46</v>
      </c>
      <c r="F704" s="1" t="s">
        <v>45</v>
      </c>
      <c r="G704" s="7">
        <v>38338</v>
      </c>
      <c r="H704" s="1">
        <v>10770</v>
      </c>
      <c r="I704" s="8">
        <v>236.25</v>
      </c>
      <c r="J704">
        <f t="shared" si="34"/>
        <v>2004</v>
      </c>
      <c r="K704">
        <f t="shared" si="35"/>
        <v>12</v>
      </c>
    </row>
    <row r="705" spans="1:11" x14ac:dyDescent="0.3">
      <c r="D705"/>
      <c r="E705" s="1" t="s">
        <v>46</v>
      </c>
      <c r="F705" s="1" t="s">
        <v>45</v>
      </c>
      <c r="G705" s="7">
        <v>38057</v>
      </c>
      <c r="H705" s="1">
        <v>10467</v>
      </c>
      <c r="I705" s="8">
        <v>235.2</v>
      </c>
      <c r="J705">
        <f t="shared" si="34"/>
        <v>2004</v>
      </c>
      <c r="K705">
        <f t="shared" si="35"/>
        <v>3</v>
      </c>
    </row>
    <row r="706" spans="1:11" customFormat="1" x14ac:dyDescent="0.3">
      <c r="A706" s="40"/>
      <c r="B706" s="40"/>
      <c r="C706" s="40"/>
      <c r="E706" s="26" t="s">
        <v>46</v>
      </c>
      <c r="F706" s="26" t="s">
        <v>42</v>
      </c>
      <c r="G706" s="28">
        <v>38197</v>
      </c>
      <c r="H706" s="26">
        <v>10604</v>
      </c>
      <c r="I706" s="29">
        <v>230.85</v>
      </c>
      <c r="J706">
        <f t="shared" ref="J706:J769" si="36">YEAR(G706)</f>
        <v>2004</v>
      </c>
      <c r="K706">
        <f t="shared" ref="K706:K769" si="37">MONTH(G706)</f>
        <v>7</v>
      </c>
    </row>
    <row r="707" spans="1:11" customFormat="1" x14ac:dyDescent="0.3">
      <c r="A707" s="40"/>
      <c r="B707" s="40"/>
      <c r="C707" s="40"/>
      <c r="E707" s="1" t="s">
        <v>46</v>
      </c>
      <c r="F707" s="1" t="s">
        <v>42</v>
      </c>
      <c r="G707" s="7">
        <v>38067</v>
      </c>
      <c r="H707" s="1">
        <v>10473</v>
      </c>
      <c r="I707" s="8">
        <v>230.4</v>
      </c>
      <c r="J707">
        <f t="shared" si="36"/>
        <v>2004</v>
      </c>
      <c r="K707">
        <f t="shared" si="37"/>
        <v>3</v>
      </c>
    </row>
    <row r="708" spans="1:11" x14ac:dyDescent="0.3">
      <c r="D708"/>
      <c r="E708" s="1" t="s">
        <v>46</v>
      </c>
      <c r="F708" s="1" t="s">
        <v>47</v>
      </c>
      <c r="G708" s="7">
        <v>38309</v>
      </c>
      <c r="H708" s="1">
        <v>10741</v>
      </c>
      <c r="I708" s="8">
        <v>228</v>
      </c>
      <c r="J708">
        <f t="shared" si="36"/>
        <v>2004</v>
      </c>
      <c r="K708">
        <f t="shared" si="37"/>
        <v>11</v>
      </c>
    </row>
    <row r="709" spans="1:11" x14ac:dyDescent="0.3">
      <c r="D709"/>
      <c r="E709" s="1" t="s">
        <v>38</v>
      </c>
      <c r="F709" s="1" t="s">
        <v>48</v>
      </c>
      <c r="G709" s="7">
        <v>38347</v>
      </c>
      <c r="H709" s="1">
        <v>10775</v>
      </c>
      <c r="I709" s="8">
        <v>228</v>
      </c>
      <c r="J709">
        <f t="shared" si="36"/>
        <v>2004</v>
      </c>
      <c r="K709">
        <f t="shared" si="37"/>
        <v>12</v>
      </c>
    </row>
    <row r="710" spans="1:11" x14ac:dyDescent="0.3">
      <c r="D710"/>
      <c r="E710" s="1" t="s">
        <v>46</v>
      </c>
      <c r="F710" s="1" t="s">
        <v>45</v>
      </c>
      <c r="G710" s="7">
        <v>38109</v>
      </c>
      <c r="H710" s="1">
        <v>10521</v>
      </c>
      <c r="I710" s="8">
        <v>225.5</v>
      </c>
      <c r="J710">
        <f t="shared" si="36"/>
        <v>2004</v>
      </c>
      <c r="K710">
        <f t="shared" si="37"/>
        <v>5</v>
      </c>
    </row>
    <row r="711" spans="1:11" customFormat="1" x14ac:dyDescent="0.3">
      <c r="A711" s="40"/>
      <c r="B711" s="40"/>
      <c r="C711" s="40"/>
      <c r="E711" s="26" t="s">
        <v>46</v>
      </c>
      <c r="F711" s="26" t="s">
        <v>41</v>
      </c>
      <c r="G711" s="28">
        <v>38003</v>
      </c>
      <c r="H711" s="26">
        <v>10414</v>
      </c>
      <c r="I711" s="29">
        <v>224.83</v>
      </c>
      <c r="J711">
        <f t="shared" si="36"/>
        <v>2004</v>
      </c>
      <c r="K711">
        <f t="shared" si="37"/>
        <v>1</v>
      </c>
    </row>
    <row r="712" spans="1:11" x14ac:dyDescent="0.3">
      <c r="D712"/>
      <c r="E712" s="1" t="s">
        <v>38</v>
      </c>
      <c r="F712" s="1" t="s">
        <v>48</v>
      </c>
      <c r="G712" s="7">
        <v>38373</v>
      </c>
      <c r="H712" s="1">
        <v>10777</v>
      </c>
      <c r="I712" s="8">
        <v>224</v>
      </c>
      <c r="J712">
        <f t="shared" si="36"/>
        <v>2005</v>
      </c>
      <c r="K712">
        <f t="shared" si="37"/>
        <v>1</v>
      </c>
    </row>
    <row r="713" spans="1:11" customFormat="1" x14ac:dyDescent="0.3">
      <c r="E713" s="26" t="s">
        <v>38</v>
      </c>
      <c r="F713" s="26" t="s">
        <v>43</v>
      </c>
      <c r="G713" s="28">
        <v>38466</v>
      </c>
      <c r="H713" s="26">
        <v>10970</v>
      </c>
      <c r="I713" s="29">
        <v>224</v>
      </c>
      <c r="J713">
        <f t="shared" si="36"/>
        <v>2005</v>
      </c>
      <c r="K713">
        <f t="shared" si="37"/>
        <v>4</v>
      </c>
    </row>
    <row r="714" spans="1:11" x14ac:dyDescent="0.3">
      <c r="D714"/>
      <c r="E714" s="1" t="s">
        <v>46</v>
      </c>
      <c r="F714" s="1" t="s">
        <v>44</v>
      </c>
      <c r="G714" s="7">
        <v>38427</v>
      </c>
      <c r="H714" s="1">
        <v>10947</v>
      </c>
      <c r="I714" s="8">
        <v>220</v>
      </c>
      <c r="J714">
        <f t="shared" si="36"/>
        <v>2005</v>
      </c>
      <c r="K714">
        <f t="shared" si="37"/>
        <v>3</v>
      </c>
    </row>
    <row r="715" spans="1:11" x14ac:dyDescent="0.3">
      <c r="D715"/>
      <c r="E715" s="1" t="s">
        <v>46</v>
      </c>
      <c r="F715" s="1" t="s">
        <v>47</v>
      </c>
      <c r="G715" s="7">
        <v>38059</v>
      </c>
      <c r="H715" s="1">
        <v>10466</v>
      </c>
      <c r="I715" s="8">
        <v>216</v>
      </c>
      <c r="J715">
        <f t="shared" si="36"/>
        <v>2004</v>
      </c>
      <c r="K715">
        <f t="shared" si="37"/>
        <v>3</v>
      </c>
    </row>
    <row r="716" spans="1:11" x14ac:dyDescent="0.3">
      <c r="D716"/>
      <c r="E716" s="1" t="s">
        <v>46</v>
      </c>
      <c r="F716" s="1" t="s">
        <v>47</v>
      </c>
      <c r="G716" s="7">
        <v>38399</v>
      </c>
      <c r="H716" s="1">
        <v>10840</v>
      </c>
      <c r="I716" s="8">
        <v>211.2</v>
      </c>
      <c r="J716">
        <f t="shared" si="36"/>
        <v>2005</v>
      </c>
      <c r="K716">
        <f t="shared" si="37"/>
        <v>2</v>
      </c>
    </row>
    <row r="717" spans="1:11" x14ac:dyDescent="0.3">
      <c r="D717"/>
      <c r="E717" s="1" t="s">
        <v>46</v>
      </c>
      <c r="F717" s="1" t="s">
        <v>45</v>
      </c>
      <c r="G717" s="7">
        <v>38164</v>
      </c>
      <c r="H717" s="1">
        <v>10545</v>
      </c>
      <c r="I717" s="8">
        <v>210</v>
      </c>
      <c r="J717">
        <f t="shared" si="36"/>
        <v>2004</v>
      </c>
      <c r="K717">
        <f t="shared" si="37"/>
        <v>6</v>
      </c>
    </row>
    <row r="718" spans="1:11" customFormat="1" x14ac:dyDescent="0.3">
      <c r="E718" s="26" t="s">
        <v>38</v>
      </c>
      <c r="F718" s="26" t="s">
        <v>39</v>
      </c>
      <c r="G718" s="28">
        <v>38471</v>
      </c>
      <c r="H718" s="26">
        <v>11043</v>
      </c>
      <c r="I718" s="29">
        <v>210</v>
      </c>
      <c r="J718">
        <f t="shared" si="36"/>
        <v>2005</v>
      </c>
      <c r="K718">
        <f t="shared" si="37"/>
        <v>4</v>
      </c>
    </row>
    <row r="719" spans="1:11" x14ac:dyDescent="0.3">
      <c r="D719"/>
      <c r="E719" s="1" t="s">
        <v>38</v>
      </c>
      <c r="F719" s="1" t="s">
        <v>48</v>
      </c>
      <c r="G719" s="7">
        <v>38108</v>
      </c>
      <c r="H719" s="1">
        <v>10520</v>
      </c>
      <c r="I719" s="8">
        <v>200</v>
      </c>
      <c r="J719">
        <f t="shared" si="36"/>
        <v>2004</v>
      </c>
      <c r="K719">
        <f t="shared" si="37"/>
        <v>5</v>
      </c>
    </row>
    <row r="720" spans="1:11" x14ac:dyDescent="0.3">
      <c r="D720"/>
      <c r="E720" s="1" t="s">
        <v>38</v>
      </c>
      <c r="F720" s="1" t="s">
        <v>48</v>
      </c>
      <c r="G720" s="7">
        <v>38021</v>
      </c>
      <c r="H720" s="1">
        <v>10428</v>
      </c>
      <c r="I720" s="8">
        <v>192</v>
      </c>
      <c r="J720">
        <f t="shared" si="36"/>
        <v>2004</v>
      </c>
      <c r="K720">
        <f t="shared" si="37"/>
        <v>2</v>
      </c>
    </row>
    <row r="721" spans="1:11" x14ac:dyDescent="0.3">
      <c r="D721"/>
      <c r="E721" s="1" t="s">
        <v>46</v>
      </c>
      <c r="F721" s="1" t="s">
        <v>44</v>
      </c>
      <c r="G721" s="7">
        <v>38360</v>
      </c>
      <c r="H721" s="1">
        <v>10793</v>
      </c>
      <c r="I721" s="8">
        <v>191.1</v>
      </c>
      <c r="J721">
        <f t="shared" si="36"/>
        <v>2005</v>
      </c>
      <c r="K721">
        <f t="shared" si="37"/>
        <v>1</v>
      </c>
    </row>
    <row r="722" spans="1:11" x14ac:dyDescent="0.3">
      <c r="D722"/>
      <c r="E722" s="1" t="s">
        <v>38</v>
      </c>
      <c r="F722" s="1" t="s">
        <v>48</v>
      </c>
      <c r="G722" s="7">
        <v>38084</v>
      </c>
      <c r="H722" s="1">
        <v>10496</v>
      </c>
      <c r="I722" s="8">
        <v>190</v>
      </c>
      <c r="J722">
        <f t="shared" si="36"/>
        <v>2004</v>
      </c>
      <c r="K722">
        <f t="shared" si="37"/>
        <v>4</v>
      </c>
    </row>
    <row r="723" spans="1:11" customFormat="1" x14ac:dyDescent="0.3">
      <c r="A723" s="40"/>
      <c r="B723" s="40"/>
      <c r="C723" s="40"/>
      <c r="E723" s="26" t="s">
        <v>46</v>
      </c>
      <c r="F723" s="26" t="s">
        <v>41</v>
      </c>
      <c r="G723" s="28">
        <v>38359</v>
      </c>
      <c r="H723" s="26">
        <v>10810</v>
      </c>
      <c r="I723" s="29">
        <v>187</v>
      </c>
      <c r="J723">
        <f t="shared" si="36"/>
        <v>2005</v>
      </c>
      <c r="K723">
        <f t="shared" si="37"/>
        <v>1</v>
      </c>
    </row>
    <row r="724" spans="1:11" customFormat="1" x14ac:dyDescent="0.3">
      <c r="E724" s="1" t="s">
        <v>46</v>
      </c>
      <c r="F724" s="1" t="s">
        <v>41</v>
      </c>
      <c r="G724" s="7">
        <v>37898</v>
      </c>
      <c r="H724" s="1">
        <v>10313</v>
      </c>
      <c r="I724" s="8">
        <v>182.4</v>
      </c>
      <c r="J724">
        <f t="shared" si="36"/>
        <v>2003</v>
      </c>
      <c r="K724">
        <f t="shared" si="37"/>
        <v>10</v>
      </c>
    </row>
    <row r="725" spans="1:11" x14ac:dyDescent="0.3">
      <c r="D725"/>
      <c r="E725" s="1" t="s">
        <v>46</v>
      </c>
      <c r="F725" s="1" t="s">
        <v>45</v>
      </c>
      <c r="G725" s="7">
        <v>38070</v>
      </c>
      <c r="H725" s="1">
        <v>10476</v>
      </c>
      <c r="I725" s="8">
        <v>180.48</v>
      </c>
      <c r="J725">
        <f t="shared" si="36"/>
        <v>2004</v>
      </c>
      <c r="K725">
        <f t="shared" si="37"/>
        <v>3</v>
      </c>
    </row>
    <row r="726" spans="1:11" customFormat="1" x14ac:dyDescent="0.3">
      <c r="E726" s="26" t="s">
        <v>38</v>
      </c>
      <c r="F726" s="26" t="s">
        <v>40</v>
      </c>
      <c r="G726" s="28">
        <v>38296</v>
      </c>
      <c r="H726" s="26">
        <v>10708</v>
      </c>
      <c r="I726" s="29">
        <v>180.4</v>
      </c>
      <c r="J726">
        <f t="shared" si="36"/>
        <v>2004</v>
      </c>
      <c r="K726">
        <f t="shared" si="37"/>
        <v>11</v>
      </c>
    </row>
    <row r="727" spans="1:11" x14ac:dyDescent="0.3">
      <c r="D727"/>
      <c r="E727" s="1" t="s">
        <v>46</v>
      </c>
      <c r="F727" s="1" t="s">
        <v>45</v>
      </c>
      <c r="G727" s="7">
        <v>38049</v>
      </c>
      <c r="H727" s="1">
        <v>10460</v>
      </c>
      <c r="I727" s="8">
        <v>176.1</v>
      </c>
      <c r="J727">
        <f t="shared" si="36"/>
        <v>2004</v>
      </c>
      <c r="K727">
        <f t="shared" si="37"/>
        <v>3</v>
      </c>
    </row>
    <row r="728" spans="1:11" x14ac:dyDescent="0.3">
      <c r="D728"/>
      <c r="E728" s="1" t="s">
        <v>46</v>
      </c>
      <c r="F728" s="1" t="s">
        <v>44</v>
      </c>
      <c r="G728" s="7">
        <v>38037</v>
      </c>
      <c r="H728" s="1">
        <v>10445</v>
      </c>
      <c r="I728" s="8">
        <v>174.9</v>
      </c>
      <c r="J728">
        <f t="shared" si="36"/>
        <v>2004</v>
      </c>
      <c r="K728">
        <f t="shared" si="37"/>
        <v>2</v>
      </c>
    </row>
    <row r="729" spans="1:11" customFormat="1" x14ac:dyDescent="0.3">
      <c r="E729" s="26" t="s">
        <v>38</v>
      </c>
      <c r="F729" s="26" t="s">
        <v>43</v>
      </c>
      <c r="G729" s="28">
        <v>37980</v>
      </c>
      <c r="H729" s="26">
        <v>10386</v>
      </c>
      <c r="I729" s="29">
        <v>166</v>
      </c>
      <c r="J729">
        <f t="shared" si="36"/>
        <v>2003</v>
      </c>
      <c r="K729">
        <f t="shared" si="37"/>
        <v>12</v>
      </c>
    </row>
    <row r="730" spans="1:11" x14ac:dyDescent="0.3">
      <c r="D730"/>
      <c r="E730" s="1" t="s">
        <v>46</v>
      </c>
      <c r="F730" s="1" t="s">
        <v>47</v>
      </c>
      <c r="G730" s="7">
        <v>37908</v>
      </c>
      <c r="H730" s="1">
        <v>10323</v>
      </c>
      <c r="I730" s="8">
        <v>164.4</v>
      </c>
      <c r="J730">
        <f t="shared" si="36"/>
        <v>2003</v>
      </c>
      <c r="K730">
        <f t="shared" si="37"/>
        <v>10</v>
      </c>
    </row>
    <row r="731" spans="1:11" customFormat="1" x14ac:dyDescent="0.3">
      <c r="E731" s="26" t="s">
        <v>38</v>
      </c>
      <c r="F731" s="26" t="s">
        <v>39</v>
      </c>
      <c r="G731" s="28">
        <v>38396</v>
      </c>
      <c r="H731" s="26">
        <v>10870</v>
      </c>
      <c r="I731" s="29">
        <v>160</v>
      </c>
      <c r="J731">
        <f t="shared" si="36"/>
        <v>2005</v>
      </c>
      <c r="K731">
        <f t="shared" si="37"/>
        <v>2</v>
      </c>
    </row>
    <row r="732" spans="1:11" x14ac:dyDescent="0.3">
      <c r="D732"/>
      <c r="E732" s="1" t="s">
        <v>46</v>
      </c>
      <c r="F732" s="1" t="s">
        <v>47</v>
      </c>
      <c r="G732" s="7">
        <v>38378</v>
      </c>
      <c r="H732" s="1">
        <v>10843</v>
      </c>
      <c r="I732" s="8">
        <v>159</v>
      </c>
      <c r="J732">
        <f t="shared" si="36"/>
        <v>2005</v>
      </c>
      <c r="K732">
        <f t="shared" si="37"/>
        <v>1</v>
      </c>
    </row>
    <row r="733" spans="1:11" customFormat="1" x14ac:dyDescent="0.3">
      <c r="A733" s="40"/>
      <c r="B733" s="40"/>
      <c r="C733" s="40"/>
      <c r="E733" s="26" t="s">
        <v>46</v>
      </c>
      <c r="F733" s="26" t="s">
        <v>41</v>
      </c>
      <c r="G733" s="28">
        <v>38064</v>
      </c>
      <c r="H733" s="26">
        <v>10462</v>
      </c>
      <c r="I733" s="29">
        <v>156</v>
      </c>
      <c r="J733">
        <f t="shared" si="36"/>
        <v>2004</v>
      </c>
      <c r="K733">
        <f t="shared" si="37"/>
        <v>3</v>
      </c>
    </row>
    <row r="734" spans="1:11" x14ac:dyDescent="0.3">
      <c r="D734"/>
      <c r="E734" s="1" t="s">
        <v>46</v>
      </c>
      <c r="F734" s="1" t="s">
        <v>47</v>
      </c>
      <c r="G734" s="7">
        <v>37854</v>
      </c>
      <c r="H734" s="1">
        <v>10282</v>
      </c>
      <c r="I734" s="8">
        <v>155.4</v>
      </c>
      <c r="J734">
        <f t="shared" si="36"/>
        <v>2003</v>
      </c>
      <c r="K734">
        <f t="shared" si="37"/>
        <v>8</v>
      </c>
    </row>
    <row r="735" spans="1:11" x14ac:dyDescent="0.3">
      <c r="D735"/>
      <c r="E735" s="1" t="s">
        <v>46</v>
      </c>
      <c r="F735" s="1" t="s">
        <v>44</v>
      </c>
      <c r="G735" s="7">
        <v>38177</v>
      </c>
      <c r="H735" s="1">
        <v>10568</v>
      </c>
      <c r="I735" s="8">
        <v>155</v>
      </c>
      <c r="J735">
        <f t="shared" si="36"/>
        <v>2004</v>
      </c>
      <c r="K735">
        <f t="shared" si="37"/>
        <v>7</v>
      </c>
    </row>
    <row r="736" spans="1:11" customFormat="1" x14ac:dyDescent="0.3">
      <c r="A736" s="40"/>
      <c r="B736" s="40"/>
      <c r="C736" s="40"/>
      <c r="E736" s="26" t="s">
        <v>46</v>
      </c>
      <c r="F736" s="26" t="s">
        <v>42</v>
      </c>
      <c r="G736" s="28">
        <v>38241</v>
      </c>
      <c r="H736" s="26">
        <v>10655</v>
      </c>
      <c r="I736" s="29">
        <v>154.4</v>
      </c>
      <c r="J736">
        <f t="shared" si="36"/>
        <v>2004</v>
      </c>
      <c r="K736">
        <f t="shared" si="37"/>
        <v>9</v>
      </c>
    </row>
    <row r="737" spans="1:11" x14ac:dyDescent="0.3">
      <c r="D737"/>
      <c r="E737" s="1" t="s">
        <v>46</v>
      </c>
      <c r="F737" s="1" t="s">
        <v>47</v>
      </c>
      <c r="G737" s="7">
        <v>38401</v>
      </c>
      <c r="H737" s="1">
        <v>10881</v>
      </c>
      <c r="I737" s="8">
        <v>150</v>
      </c>
      <c r="J737">
        <f t="shared" si="36"/>
        <v>2005</v>
      </c>
      <c r="K737">
        <f t="shared" si="37"/>
        <v>2</v>
      </c>
    </row>
    <row r="738" spans="1:11" customFormat="1" x14ac:dyDescent="0.3">
      <c r="E738" s="26" t="s">
        <v>38</v>
      </c>
      <c r="F738" s="26" t="s">
        <v>43</v>
      </c>
      <c r="G738" s="28">
        <v>38093</v>
      </c>
      <c r="H738" s="26">
        <v>10501</v>
      </c>
      <c r="I738" s="29">
        <v>149</v>
      </c>
      <c r="J738">
        <f t="shared" si="36"/>
        <v>2004</v>
      </c>
      <c r="K738">
        <f t="shared" si="37"/>
        <v>4</v>
      </c>
    </row>
    <row r="739" spans="1:11" x14ac:dyDescent="0.3">
      <c r="D739"/>
      <c r="E739" s="1" t="s">
        <v>46</v>
      </c>
      <c r="F739" s="1" t="s">
        <v>44</v>
      </c>
      <c r="G739" s="7">
        <v>38098</v>
      </c>
      <c r="H739" s="1">
        <v>10505</v>
      </c>
      <c r="I739" s="8">
        <v>147.9</v>
      </c>
      <c r="J739">
        <f t="shared" si="36"/>
        <v>2004</v>
      </c>
      <c r="K739">
        <f t="shared" si="37"/>
        <v>4</v>
      </c>
    </row>
    <row r="740" spans="1:11" customFormat="1" x14ac:dyDescent="0.3">
      <c r="A740" s="40"/>
      <c r="B740" s="40"/>
      <c r="C740" s="40"/>
      <c r="E740" s="26" t="s">
        <v>46</v>
      </c>
      <c r="F740" s="26" t="s">
        <v>42</v>
      </c>
      <c r="G740" s="28">
        <v>38087</v>
      </c>
      <c r="H740" s="26">
        <v>10482</v>
      </c>
      <c r="I740" s="29">
        <v>147</v>
      </c>
      <c r="J740">
        <f t="shared" si="36"/>
        <v>2004</v>
      </c>
      <c r="K740">
        <f t="shared" si="37"/>
        <v>4</v>
      </c>
    </row>
    <row r="741" spans="1:11" x14ac:dyDescent="0.3">
      <c r="D741"/>
      <c r="E741" s="1" t="s">
        <v>46</v>
      </c>
      <c r="F741" s="1" t="s">
        <v>45</v>
      </c>
      <c r="G741" s="7">
        <v>37922</v>
      </c>
      <c r="H741" s="1">
        <v>10334</v>
      </c>
      <c r="I741" s="8">
        <v>144.80000000000001</v>
      </c>
      <c r="J741">
        <f t="shared" si="36"/>
        <v>2003</v>
      </c>
      <c r="K741">
        <f t="shared" si="37"/>
        <v>10</v>
      </c>
    </row>
    <row r="742" spans="1:11" x14ac:dyDescent="0.3">
      <c r="D742"/>
      <c r="E742" s="1" t="s">
        <v>46</v>
      </c>
      <c r="F742" s="1" t="s">
        <v>44</v>
      </c>
      <c r="G742" s="7">
        <v>37905</v>
      </c>
      <c r="H742" s="1">
        <v>10321</v>
      </c>
      <c r="I742" s="8">
        <v>144</v>
      </c>
      <c r="J742">
        <f t="shared" si="36"/>
        <v>2003</v>
      </c>
      <c r="K742">
        <f t="shared" si="37"/>
        <v>10</v>
      </c>
    </row>
    <row r="743" spans="1:11" x14ac:dyDescent="0.3">
      <c r="D743"/>
      <c r="E743" s="1" t="s">
        <v>38</v>
      </c>
      <c r="F743" s="1" t="s">
        <v>48</v>
      </c>
      <c r="G743" s="7">
        <v>38178</v>
      </c>
      <c r="H743" s="1">
        <v>10585</v>
      </c>
      <c r="I743" s="8">
        <v>142.5</v>
      </c>
      <c r="J743">
        <f t="shared" si="36"/>
        <v>2004</v>
      </c>
      <c r="K743">
        <f t="shared" si="37"/>
        <v>7</v>
      </c>
    </row>
    <row r="744" spans="1:11" x14ac:dyDescent="0.3">
      <c r="D744"/>
      <c r="E744" s="1" t="s">
        <v>38</v>
      </c>
      <c r="F744" s="1" t="s">
        <v>48</v>
      </c>
      <c r="G744" s="7">
        <v>37940</v>
      </c>
      <c r="H744" s="1">
        <v>10349</v>
      </c>
      <c r="I744" s="8">
        <v>141.6</v>
      </c>
      <c r="J744">
        <f t="shared" si="36"/>
        <v>2003</v>
      </c>
      <c r="K744">
        <f t="shared" si="37"/>
        <v>11</v>
      </c>
    </row>
    <row r="745" spans="1:11" x14ac:dyDescent="0.3">
      <c r="D745"/>
      <c r="E745" s="1" t="s">
        <v>38</v>
      </c>
      <c r="F745" s="1" t="s">
        <v>48</v>
      </c>
      <c r="G745" s="7">
        <v>38359</v>
      </c>
      <c r="H745" s="1">
        <v>10809</v>
      </c>
      <c r="I745" s="8">
        <v>140</v>
      </c>
      <c r="J745">
        <f t="shared" si="36"/>
        <v>2005</v>
      </c>
      <c r="K745">
        <f t="shared" si="37"/>
        <v>1</v>
      </c>
    </row>
    <row r="746" spans="1:11" customFormat="1" x14ac:dyDescent="0.3">
      <c r="A746" s="40"/>
      <c r="B746" s="40"/>
      <c r="C746" s="40"/>
      <c r="E746" s="26" t="s">
        <v>46</v>
      </c>
      <c r="F746" s="26" t="s">
        <v>41</v>
      </c>
      <c r="G746" s="28">
        <v>38309</v>
      </c>
      <c r="H746" s="26">
        <v>10737</v>
      </c>
      <c r="I746" s="29">
        <v>139.80000000000001</v>
      </c>
      <c r="J746">
        <f t="shared" si="36"/>
        <v>2004</v>
      </c>
      <c r="K746">
        <f t="shared" si="37"/>
        <v>11</v>
      </c>
    </row>
    <row r="747" spans="1:11" customFormat="1" x14ac:dyDescent="0.3">
      <c r="E747" s="1" t="s">
        <v>38</v>
      </c>
      <c r="F747" s="1" t="s">
        <v>43</v>
      </c>
      <c r="G747" s="7">
        <v>38123</v>
      </c>
      <c r="H747" s="1">
        <v>10538</v>
      </c>
      <c r="I747" s="8">
        <v>139.80000000000001</v>
      </c>
      <c r="J747">
        <f t="shared" si="36"/>
        <v>2004</v>
      </c>
      <c r="K747">
        <f t="shared" si="37"/>
        <v>5</v>
      </c>
    </row>
    <row r="748" spans="1:11" customFormat="1" x14ac:dyDescent="0.3">
      <c r="A748" s="40"/>
      <c r="B748" s="40"/>
      <c r="C748" s="40"/>
      <c r="E748" s="1" t="s">
        <v>46</v>
      </c>
      <c r="F748" s="1" t="s">
        <v>42</v>
      </c>
      <c r="G748" s="7">
        <v>38429</v>
      </c>
      <c r="H748" s="1">
        <v>10928</v>
      </c>
      <c r="I748" s="8">
        <v>137.5</v>
      </c>
      <c r="J748">
        <f t="shared" si="36"/>
        <v>2005</v>
      </c>
      <c r="K748">
        <f t="shared" si="37"/>
        <v>3</v>
      </c>
    </row>
    <row r="749" spans="1:11" x14ac:dyDescent="0.3">
      <c r="D749"/>
      <c r="E749" s="1" t="s">
        <v>46</v>
      </c>
      <c r="F749" s="1" t="s">
        <v>47</v>
      </c>
      <c r="G749" s="7">
        <v>38106</v>
      </c>
      <c r="H749" s="1">
        <v>10509</v>
      </c>
      <c r="I749" s="8">
        <v>136.80000000000001</v>
      </c>
      <c r="J749">
        <f t="shared" si="36"/>
        <v>2004</v>
      </c>
      <c r="K749">
        <f t="shared" si="37"/>
        <v>4</v>
      </c>
    </row>
    <row r="750" spans="1:11" x14ac:dyDescent="0.3">
      <c r="D750"/>
      <c r="E750" s="1" t="s">
        <v>46</v>
      </c>
      <c r="F750" s="1" t="s">
        <v>44</v>
      </c>
      <c r="G750" s="7">
        <v>37943</v>
      </c>
      <c r="H750" s="1">
        <v>10352</v>
      </c>
      <c r="I750" s="8">
        <v>136.30000000000001</v>
      </c>
      <c r="J750">
        <f t="shared" si="36"/>
        <v>2003</v>
      </c>
      <c r="K750">
        <f t="shared" si="37"/>
        <v>11</v>
      </c>
    </row>
    <row r="751" spans="1:11" x14ac:dyDescent="0.3">
      <c r="D751"/>
      <c r="E751" s="1" t="s">
        <v>46</v>
      </c>
      <c r="F751" s="1" t="s">
        <v>45</v>
      </c>
      <c r="G751" s="7">
        <v>37985</v>
      </c>
      <c r="H751" s="1">
        <v>10366</v>
      </c>
      <c r="I751" s="8">
        <v>136</v>
      </c>
      <c r="J751">
        <f t="shared" si="36"/>
        <v>2003</v>
      </c>
      <c r="K751">
        <f t="shared" si="37"/>
        <v>12</v>
      </c>
    </row>
    <row r="752" spans="1:11" customFormat="1" x14ac:dyDescent="0.3">
      <c r="E752" s="26" t="s">
        <v>38</v>
      </c>
      <c r="F752" s="26" t="s">
        <v>40</v>
      </c>
      <c r="G752" s="28">
        <v>38434</v>
      </c>
      <c r="H752" s="26">
        <v>10959</v>
      </c>
      <c r="I752" s="29">
        <v>131.75</v>
      </c>
      <c r="J752">
        <f t="shared" si="36"/>
        <v>2005</v>
      </c>
      <c r="K752">
        <f t="shared" si="37"/>
        <v>3</v>
      </c>
    </row>
    <row r="753" spans="1:11" x14ac:dyDescent="0.3">
      <c r="D753"/>
      <c r="E753" s="1" t="s">
        <v>46</v>
      </c>
      <c r="F753" s="1" t="s">
        <v>44</v>
      </c>
      <c r="G753" s="7">
        <v>38248</v>
      </c>
      <c r="H753" s="1">
        <v>10662</v>
      </c>
      <c r="I753" s="8">
        <v>125</v>
      </c>
      <c r="J753">
        <f t="shared" si="36"/>
        <v>2004</v>
      </c>
      <c r="K753">
        <f t="shared" si="37"/>
        <v>9</v>
      </c>
    </row>
    <row r="754" spans="1:11" customFormat="1" x14ac:dyDescent="0.3">
      <c r="E754" s="26" t="s">
        <v>38</v>
      </c>
      <c r="F754" s="26" t="s">
        <v>39</v>
      </c>
      <c r="G754" s="28">
        <v>38409</v>
      </c>
      <c r="H754" s="26">
        <v>10899</v>
      </c>
      <c r="I754" s="29">
        <v>122.4</v>
      </c>
      <c r="J754">
        <f t="shared" si="36"/>
        <v>2005</v>
      </c>
      <c r="K754">
        <f t="shared" si="37"/>
        <v>2</v>
      </c>
    </row>
    <row r="755" spans="1:11" customFormat="1" x14ac:dyDescent="0.3">
      <c r="E755" s="1" t="s">
        <v>46</v>
      </c>
      <c r="F755" s="1" t="s">
        <v>41</v>
      </c>
      <c r="G755" s="7">
        <v>37874</v>
      </c>
      <c r="H755" s="1">
        <v>10295</v>
      </c>
      <c r="I755" s="8">
        <v>121.6</v>
      </c>
      <c r="J755">
        <f t="shared" si="36"/>
        <v>2003</v>
      </c>
      <c r="K755">
        <f t="shared" si="37"/>
        <v>9</v>
      </c>
    </row>
    <row r="756" spans="1:11" customFormat="1" x14ac:dyDescent="0.3">
      <c r="A756" s="40"/>
      <c r="B756" s="40"/>
      <c r="C756" s="40"/>
      <c r="E756" s="1" t="s">
        <v>46</v>
      </c>
      <c r="F756" s="1" t="s">
        <v>41</v>
      </c>
      <c r="G756" s="7">
        <v>38205</v>
      </c>
      <c r="H756" s="1">
        <v>10615</v>
      </c>
      <c r="I756" s="8">
        <v>120</v>
      </c>
      <c r="J756">
        <f t="shared" si="36"/>
        <v>2004</v>
      </c>
      <c r="K756">
        <f t="shared" si="37"/>
        <v>8</v>
      </c>
    </row>
    <row r="757" spans="1:11" x14ac:dyDescent="0.3">
      <c r="D757"/>
      <c r="E757" s="1" t="s">
        <v>46</v>
      </c>
      <c r="F757" s="1" t="s">
        <v>44</v>
      </c>
      <c r="G757" s="7">
        <v>38273</v>
      </c>
      <c r="H757" s="1">
        <v>10699</v>
      </c>
      <c r="I757" s="8">
        <v>114</v>
      </c>
      <c r="J757">
        <f t="shared" si="36"/>
        <v>2004</v>
      </c>
      <c r="K757">
        <f t="shared" si="37"/>
        <v>10</v>
      </c>
    </row>
    <row r="758" spans="1:11" x14ac:dyDescent="0.3">
      <c r="D758"/>
      <c r="E758" s="1" t="s">
        <v>46</v>
      </c>
      <c r="F758" s="1" t="s">
        <v>44</v>
      </c>
      <c r="G758" s="7">
        <v>37968</v>
      </c>
      <c r="H758" s="1">
        <v>10381</v>
      </c>
      <c r="I758" s="8">
        <v>112</v>
      </c>
      <c r="J758">
        <f t="shared" si="36"/>
        <v>2003</v>
      </c>
      <c r="K758">
        <f t="shared" si="37"/>
        <v>12</v>
      </c>
    </row>
    <row r="759" spans="1:11" x14ac:dyDescent="0.3">
      <c r="D759"/>
      <c r="E759" s="1" t="s">
        <v>38</v>
      </c>
      <c r="F759" s="1" t="s">
        <v>48</v>
      </c>
      <c r="G759" s="7">
        <v>37917</v>
      </c>
      <c r="H759" s="1">
        <v>10322</v>
      </c>
      <c r="I759" s="8">
        <v>112</v>
      </c>
      <c r="J759">
        <f t="shared" si="36"/>
        <v>2003</v>
      </c>
      <c r="K759">
        <f t="shared" si="37"/>
        <v>10</v>
      </c>
    </row>
    <row r="760" spans="1:11" customFormat="1" x14ac:dyDescent="0.3">
      <c r="A760" s="40"/>
      <c r="B760" s="40"/>
      <c r="C760" s="40"/>
      <c r="E760" s="26" t="s">
        <v>46</v>
      </c>
      <c r="F760" s="26" t="s">
        <v>42</v>
      </c>
      <c r="G760" s="28">
        <v>38434</v>
      </c>
      <c r="H760" s="26">
        <v>10950</v>
      </c>
      <c r="I760" s="29">
        <v>110</v>
      </c>
      <c r="J760">
        <f t="shared" si="36"/>
        <v>2005</v>
      </c>
      <c r="K760">
        <f t="shared" si="37"/>
        <v>3</v>
      </c>
    </row>
    <row r="761" spans="1:11" x14ac:dyDescent="0.3">
      <c r="D761"/>
      <c r="E761" s="1" t="s">
        <v>38</v>
      </c>
      <c r="F761" s="1" t="s">
        <v>48</v>
      </c>
      <c r="G761" s="7">
        <v>38126</v>
      </c>
      <c r="H761" s="1">
        <v>10531</v>
      </c>
      <c r="I761" s="8">
        <v>110</v>
      </c>
      <c r="J761">
        <f t="shared" si="36"/>
        <v>2004</v>
      </c>
      <c r="K761">
        <f t="shared" si="37"/>
        <v>5</v>
      </c>
    </row>
    <row r="762" spans="1:11" customFormat="1" x14ac:dyDescent="0.3">
      <c r="E762" s="26" t="s">
        <v>38</v>
      </c>
      <c r="F762" s="26" t="s">
        <v>40</v>
      </c>
      <c r="G762" s="28">
        <v>38410</v>
      </c>
      <c r="H762" s="26">
        <v>10907</v>
      </c>
      <c r="I762" s="29">
        <v>108.5</v>
      </c>
      <c r="J762">
        <f t="shared" si="36"/>
        <v>2005</v>
      </c>
      <c r="K762">
        <f t="shared" si="37"/>
        <v>2</v>
      </c>
    </row>
    <row r="763" spans="1:11" customFormat="1" x14ac:dyDescent="0.3">
      <c r="A763" s="40"/>
      <c r="B763" s="40"/>
      <c r="C763" s="40"/>
      <c r="E763" s="1" t="s">
        <v>46</v>
      </c>
      <c r="F763" s="1" t="s">
        <v>42</v>
      </c>
      <c r="G763" s="7">
        <v>38441</v>
      </c>
      <c r="H763" s="1">
        <v>10969</v>
      </c>
      <c r="I763" s="8">
        <v>108</v>
      </c>
      <c r="J763">
        <f t="shared" si="36"/>
        <v>2005</v>
      </c>
      <c r="K763">
        <f t="shared" si="37"/>
        <v>3</v>
      </c>
    </row>
    <row r="764" spans="1:11" customFormat="1" x14ac:dyDescent="0.3">
      <c r="E764" s="1" t="s">
        <v>38</v>
      </c>
      <c r="F764" s="1" t="s">
        <v>39</v>
      </c>
      <c r="G764" s="7">
        <v>37974</v>
      </c>
      <c r="H764" s="1">
        <v>10378</v>
      </c>
      <c r="I764" s="8">
        <v>103.2</v>
      </c>
      <c r="J764">
        <f t="shared" si="36"/>
        <v>2003</v>
      </c>
      <c r="K764">
        <f t="shared" si="37"/>
        <v>12</v>
      </c>
    </row>
    <row r="765" spans="1:11" x14ac:dyDescent="0.3">
      <c r="D765"/>
      <c r="E765" s="1" t="s">
        <v>46</v>
      </c>
      <c r="F765" s="1" t="s">
        <v>44</v>
      </c>
      <c r="G765" s="7">
        <v>38010</v>
      </c>
      <c r="H765" s="1">
        <v>10415</v>
      </c>
      <c r="I765" s="8">
        <v>102.4</v>
      </c>
      <c r="J765">
        <f t="shared" si="36"/>
        <v>2004</v>
      </c>
      <c r="K765">
        <f t="shared" si="37"/>
        <v>1</v>
      </c>
    </row>
    <row r="766" spans="1:11" x14ac:dyDescent="0.3">
      <c r="D766"/>
      <c r="E766" s="1" t="s">
        <v>46</v>
      </c>
      <c r="F766" s="1" t="s">
        <v>47</v>
      </c>
      <c r="G766" s="7">
        <v>37827</v>
      </c>
      <c r="H766" s="1">
        <v>10259</v>
      </c>
      <c r="I766" s="8">
        <v>100.8</v>
      </c>
      <c r="J766">
        <f t="shared" si="36"/>
        <v>2003</v>
      </c>
      <c r="K766">
        <f t="shared" si="37"/>
        <v>7</v>
      </c>
    </row>
    <row r="767" spans="1:11" customFormat="1" x14ac:dyDescent="0.3">
      <c r="E767" s="26" t="s">
        <v>38</v>
      </c>
      <c r="F767" s="26" t="s">
        <v>40</v>
      </c>
      <c r="G767" s="28">
        <v>38394</v>
      </c>
      <c r="H767" s="26">
        <v>10867</v>
      </c>
      <c r="I767" s="29">
        <v>98.4</v>
      </c>
      <c r="J767">
        <f t="shared" si="36"/>
        <v>2005</v>
      </c>
      <c r="K767">
        <f t="shared" si="37"/>
        <v>2</v>
      </c>
    </row>
    <row r="768" spans="1:11" x14ac:dyDescent="0.3">
      <c r="D768"/>
      <c r="E768" s="1" t="s">
        <v>46</v>
      </c>
      <c r="F768" s="1" t="s">
        <v>44</v>
      </c>
      <c r="G768" s="7">
        <v>38345</v>
      </c>
      <c r="H768" s="1">
        <v>10778</v>
      </c>
      <c r="I768" s="8">
        <v>96.5</v>
      </c>
      <c r="J768">
        <f t="shared" si="36"/>
        <v>2004</v>
      </c>
      <c r="K768">
        <f t="shared" si="37"/>
        <v>12</v>
      </c>
    </row>
    <row r="769" spans="1:11" customFormat="1" x14ac:dyDescent="0.3">
      <c r="A769" s="40"/>
      <c r="B769" s="40"/>
      <c r="C769" s="40"/>
      <c r="E769" s="26" t="s">
        <v>46</v>
      </c>
      <c r="F769" s="26" t="s">
        <v>42</v>
      </c>
      <c r="G769" s="28">
        <v>38283</v>
      </c>
      <c r="H769" s="26">
        <v>10710</v>
      </c>
      <c r="I769" s="29">
        <v>93.5</v>
      </c>
      <c r="J769">
        <f t="shared" si="36"/>
        <v>2004</v>
      </c>
      <c r="K769">
        <f t="shared" si="37"/>
        <v>10</v>
      </c>
    </row>
    <row r="770" spans="1:11" x14ac:dyDescent="0.3">
      <c r="D770"/>
      <c r="E770" s="1" t="s">
        <v>38</v>
      </c>
      <c r="F770" s="1" t="s">
        <v>48</v>
      </c>
      <c r="G770" s="7">
        <v>37888</v>
      </c>
      <c r="H770" s="1">
        <v>10308</v>
      </c>
      <c r="I770" s="8">
        <v>88.8</v>
      </c>
      <c r="J770">
        <f t="shared" ref="J770:J799" si="38">YEAR(G770)</f>
        <v>2003</v>
      </c>
      <c r="K770">
        <f t="shared" ref="K770:K799" si="39">MONTH(G770)</f>
        <v>9</v>
      </c>
    </row>
    <row r="771" spans="1:11" customFormat="1" x14ac:dyDescent="0.3">
      <c r="E771" s="26" t="s">
        <v>38</v>
      </c>
      <c r="F771" s="26" t="s">
        <v>43</v>
      </c>
      <c r="G771" s="28">
        <v>37915</v>
      </c>
      <c r="H771" s="26">
        <v>10331</v>
      </c>
      <c r="I771" s="29">
        <v>88.5</v>
      </c>
      <c r="J771">
        <f t="shared" si="38"/>
        <v>2003</v>
      </c>
      <c r="K771">
        <f t="shared" si="39"/>
        <v>10</v>
      </c>
    </row>
    <row r="772" spans="1:11" x14ac:dyDescent="0.3">
      <c r="D772"/>
      <c r="E772" s="1" t="s">
        <v>46</v>
      </c>
      <c r="F772" s="1" t="s">
        <v>44</v>
      </c>
      <c r="G772" s="7">
        <v>38318</v>
      </c>
      <c r="H772" s="1">
        <v>10753</v>
      </c>
      <c r="I772" s="8">
        <v>88</v>
      </c>
      <c r="J772">
        <f t="shared" si="38"/>
        <v>2004</v>
      </c>
      <c r="K772">
        <f t="shared" si="39"/>
        <v>11</v>
      </c>
    </row>
    <row r="773" spans="1:11" x14ac:dyDescent="0.3">
      <c r="D773"/>
      <c r="E773" s="1" t="s">
        <v>46</v>
      </c>
      <c r="F773" s="1" t="s">
        <v>47</v>
      </c>
      <c r="G773" s="7">
        <v>37854</v>
      </c>
      <c r="H773" s="1">
        <v>10281</v>
      </c>
      <c r="I773" s="8">
        <v>86.5</v>
      </c>
      <c r="J773">
        <f t="shared" si="38"/>
        <v>2003</v>
      </c>
      <c r="K773">
        <f t="shared" si="39"/>
        <v>8</v>
      </c>
    </row>
    <row r="774" spans="1:11" x14ac:dyDescent="0.3">
      <c r="D774"/>
      <c r="E774" s="1" t="s">
        <v>46</v>
      </c>
      <c r="F774" s="1" t="s">
        <v>44</v>
      </c>
      <c r="G774" s="7">
        <v>37986</v>
      </c>
      <c r="H774" s="1">
        <v>10391</v>
      </c>
      <c r="I774" s="8">
        <v>86.4</v>
      </c>
      <c r="J774">
        <f t="shared" si="38"/>
        <v>2003</v>
      </c>
      <c r="K774">
        <f t="shared" si="39"/>
        <v>12</v>
      </c>
    </row>
    <row r="775" spans="1:11" x14ac:dyDescent="0.3">
      <c r="D775"/>
      <c r="E775" s="1" t="s">
        <v>46</v>
      </c>
      <c r="F775" s="1" t="s">
        <v>47</v>
      </c>
      <c r="G775" s="7">
        <v>37867</v>
      </c>
      <c r="H775" s="1">
        <v>10288</v>
      </c>
      <c r="I775" s="8">
        <v>80.099999999999994</v>
      </c>
      <c r="J775">
        <f t="shared" si="38"/>
        <v>2003</v>
      </c>
      <c r="K775">
        <f t="shared" si="39"/>
        <v>9</v>
      </c>
    </row>
    <row r="776" spans="1:11" x14ac:dyDescent="0.3">
      <c r="D776"/>
      <c r="E776" s="1" t="s">
        <v>46</v>
      </c>
      <c r="F776" s="1" t="s">
        <v>45</v>
      </c>
      <c r="G776" s="7">
        <v>38431</v>
      </c>
      <c r="H776" s="1">
        <v>10955</v>
      </c>
      <c r="I776" s="8">
        <v>74.400000000000006</v>
      </c>
      <c r="J776">
        <f t="shared" si="38"/>
        <v>2005</v>
      </c>
      <c r="K776">
        <f t="shared" si="39"/>
        <v>3</v>
      </c>
    </row>
    <row r="777" spans="1:11" customFormat="1" x14ac:dyDescent="0.3">
      <c r="E777" s="26" t="s">
        <v>46</v>
      </c>
      <c r="F777" s="26" t="s">
        <v>42</v>
      </c>
      <c r="G777" s="28">
        <v>37979</v>
      </c>
      <c r="H777" s="26">
        <v>10371</v>
      </c>
      <c r="I777" s="29">
        <v>72.959999999999994</v>
      </c>
      <c r="J777">
        <f t="shared" si="38"/>
        <v>2003</v>
      </c>
      <c r="K777">
        <f t="shared" si="39"/>
        <v>12</v>
      </c>
    </row>
    <row r="778" spans="1:11" x14ac:dyDescent="0.3">
      <c r="D778"/>
      <c r="E778" s="1" t="s">
        <v>46</v>
      </c>
      <c r="F778" s="1" t="s">
        <v>45</v>
      </c>
      <c r="G778" s="7">
        <v>38182</v>
      </c>
      <c r="H778" s="1">
        <v>10589</v>
      </c>
      <c r="I778" s="8">
        <v>72</v>
      </c>
      <c r="J778">
        <f t="shared" si="38"/>
        <v>2004</v>
      </c>
      <c r="K778">
        <f t="shared" si="39"/>
        <v>7</v>
      </c>
    </row>
    <row r="779" spans="1:11" x14ac:dyDescent="0.3">
      <c r="D779"/>
      <c r="E779" s="1" t="s">
        <v>46</v>
      </c>
      <c r="F779" s="1" t="s">
        <v>45</v>
      </c>
      <c r="G779" s="7">
        <v>38399</v>
      </c>
      <c r="H779" s="1">
        <v>10887</v>
      </c>
      <c r="I779" s="8">
        <v>70</v>
      </c>
      <c r="J779">
        <f t="shared" si="38"/>
        <v>2005</v>
      </c>
      <c r="K779">
        <f t="shared" si="39"/>
        <v>2</v>
      </c>
    </row>
    <row r="780" spans="1:11" customFormat="1" x14ac:dyDescent="0.3">
      <c r="A780" s="40"/>
      <c r="B780" s="40"/>
      <c r="C780" s="40"/>
      <c r="E780" s="26" t="s">
        <v>46</v>
      </c>
      <c r="F780" s="26" t="s">
        <v>42</v>
      </c>
      <c r="G780" s="28">
        <v>38445</v>
      </c>
      <c r="H780" s="26">
        <v>10992</v>
      </c>
      <c r="I780" s="29">
        <v>69.599999999999994</v>
      </c>
      <c r="J780">
        <f t="shared" si="38"/>
        <v>2005</v>
      </c>
      <c r="K780">
        <f t="shared" si="39"/>
        <v>4</v>
      </c>
    </row>
    <row r="781" spans="1:11" customFormat="1" x14ac:dyDescent="0.3">
      <c r="A781" s="40"/>
      <c r="B781" s="40"/>
      <c r="C781" s="40"/>
      <c r="E781" s="1" t="s">
        <v>46</v>
      </c>
      <c r="F781" s="1" t="s">
        <v>41</v>
      </c>
      <c r="G781" s="7">
        <v>38261</v>
      </c>
      <c r="H781" s="1">
        <v>10683</v>
      </c>
      <c r="I781" s="8">
        <v>63</v>
      </c>
      <c r="J781">
        <f t="shared" si="38"/>
        <v>2004</v>
      </c>
      <c r="K781">
        <f t="shared" si="39"/>
        <v>10</v>
      </c>
    </row>
    <row r="782" spans="1:11" x14ac:dyDescent="0.3">
      <c r="D782"/>
      <c r="E782" s="1" t="s">
        <v>38</v>
      </c>
      <c r="F782" s="1" t="s">
        <v>48</v>
      </c>
      <c r="G782" s="7">
        <v>38469</v>
      </c>
      <c r="H782" s="1">
        <v>11037</v>
      </c>
      <c r="I782" s="8">
        <v>60</v>
      </c>
      <c r="J782">
        <f t="shared" si="38"/>
        <v>2005</v>
      </c>
      <c r="K782">
        <f t="shared" si="39"/>
        <v>4</v>
      </c>
    </row>
    <row r="783" spans="1:11" customFormat="1" x14ac:dyDescent="0.3">
      <c r="E783" s="26" t="s">
        <v>38</v>
      </c>
      <c r="F783" s="26" t="s">
        <v>43</v>
      </c>
      <c r="G783" s="28">
        <v>38437</v>
      </c>
      <c r="H783" s="26">
        <v>10963</v>
      </c>
      <c r="I783" s="29">
        <v>57.8</v>
      </c>
      <c r="J783">
        <f t="shared" si="38"/>
        <v>2005</v>
      </c>
      <c r="K783">
        <f t="shared" si="39"/>
        <v>3</v>
      </c>
    </row>
    <row r="784" spans="1:11" customFormat="1" x14ac:dyDescent="0.3">
      <c r="A784" s="40"/>
      <c r="B784" s="40"/>
      <c r="C784" s="40"/>
      <c r="E784" s="1" t="s">
        <v>46</v>
      </c>
      <c r="F784" s="1" t="s">
        <v>41</v>
      </c>
      <c r="G784" s="7">
        <v>38213</v>
      </c>
      <c r="H784" s="1">
        <v>10620</v>
      </c>
      <c r="I784" s="8">
        <v>57.5</v>
      </c>
      <c r="J784">
        <f t="shared" si="38"/>
        <v>2004</v>
      </c>
      <c r="K784">
        <f t="shared" si="39"/>
        <v>8</v>
      </c>
    </row>
    <row r="785" spans="1:11" x14ac:dyDescent="0.3">
      <c r="D785"/>
      <c r="E785" s="1" t="s">
        <v>46</v>
      </c>
      <c r="F785" s="1" t="s">
        <v>45</v>
      </c>
      <c r="G785" s="7">
        <v>38214</v>
      </c>
      <c r="H785" s="1">
        <v>10631</v>
      </c>
      <c r="I785" s="8">
        <v>55.8</v>
      </c>
      <c r="J785">
        <f t="shared" si="38"/>
        <v>2004</v>
      </c>
      <c r="K785">
        <f t="shared" si="39"/>
        <v>8</v>
      </c>
    </row>
    <row r="786" spans="1:11" customFormat="1" x14ac:dyDescent="0.3">
      <c r="E786" s="26" t="s">
        <v>38</v>
      </c>
      <c r="F786" s="26" t="s">
        <v>40</v>
      </c>
      <c r="G786" s="28">
        <v>38318</v>
      </c>
      <c r="H786" s="26">
        <v>10754</v>
      </c>
      <c r="I786" s="29">
        <v>55.2</v>
      </c>
      <c r="J786">
        <f t="shared" si="38"/>
        <v>2004</v>
      </c>
      <c r="K786">
        <f t="shared" si="39"/>
        <v>11</v>
      </c>
    </row>
    <row r="787" spans="1:11" customFormat="1" x14ac:dyDescent="0.3">
      <c r="A787" s="40"/>
      <c r="B787" s="40"/>
      <c r="C787" s="40"/>
      <c r="E787" s="1" t="s">
        <v>46</v>
      </c>
      <c r="F787" s="1" t="s">
        <v>41</v>
      </c>
      <c r="G787" s="7">
        <v>38309</v>
      </c>
      <c r="H787" s="1">
        <v>10738</v>
      </c>
      <c r="I787" s="8">
        <v>52.35</v>
      </c>
      <c r="J787">
        <f t="shared" si="38"/>
        <v>2004</v>
      </c>
      <c r="K787">
        <f t="shared" si="39"/>
        <v>11</v>
      </c>
    </row>
    <row r="788" spans="1:11" customFormat="1" x14ac:dyDescent="0.3">
      <c r="A788" s="40"/>
      <c r="B788" s="40"/>
      <c r="C788" s="40"/>
      <c r="E788" s="1" t="s">
        <v>46</v>
      </c>
      <c r="F788" s="1" t="s">
        <v>41</v>
      </c>
      <c r="G788" s="7">
        <v>38017</v>
      </c>
      <c r="H788" s="1">
        <v>10422</v>
      </c>
      <c r="I788" s="8">
        <v>49.8</v>
      </c>
      <c r="J788">
        <f t="shared" si="38"/>
        <v>2004</v>
      </c>
      <c r="K788">
        <f t="shared" si="39"/>
        <v>1</v>
      </c>
    </row>
    <row r="789" spans="1:11" x14ac:dyDescent="0.3">
      <c r="D789"/>
      <c r="E789" s="1" t="s">
        <v>46</v>
      </c>
      <c r="F789" s="1" t="s">
        <v>45</v>
      </c>
      <c r="G789" s="7">
        <v>38190</v>
      </c>
      <c r="H789" s="1">
        <v>10602</v>
      </c>
      <c r="I789" s="8">
        <v>48.75</v>
      </c>
      <c r="J789">
        <f t="shared" si="38"/>
        <v>2004</v>
      </c>
      <c r="K789">
        <f t="shared" si="39"/>
        <v>7</v>
      </c>
    </row>
    <row r="790" spans="1:11" customFormat="1" x14ac:dyDescent="0.3">
      <c r="E790" s="26" t="s">
        <v>38</v>
      </c>
      <c r="F790" s="26" t="s">
        <v>40</v>
      </c>
      <c r="G790" s="28">
        <v>37863</v>
      </c>
      <c r="H790" s="26">
        <v>10271</v>
      </c>
      <c r="I790" s="29">
        <v>48</v>
      </c>
      <c r="J790">
        <f t="shared" si="38"/>
        <v>2003</v>
      </c>
      <c r="K790">
        <f t="shared" si="39"/>
        <v>8</v>
      </c>
    </row>
    <row r="791" spans="1:11" x14ac:dyDescent="0.3">
      <c r="D791"/>
      <c r="E791" s="1" t="s">
        <v>46</v>
      </c>
      <c r="F791" s="1" t="s">
        <v>47</v>
      </c>
      <c r="G791" s="7">
        <v>38260</v>
      </c>
      <c r="H791" s="1">
        <v>10674</v>
      </c>
      <c r="I791" s="8">
        <v>45</v>
      </c>
      <c r="J791">
        <f t="shared" si="38"/>
        <v>2004</v>
      </c>
      <c r="K791">
        <f t="shared" si="39"/>
        <v>9</v>
      </c>
    </row>
    <row r="792" spans="1:11" x14ac:dyDescent="0.3">
      <c r="D792"/>
      <c r="E792" s="1" t="s">
        <v>46</v>
      </c>
      <c r="F792" s="1" t="s">
        <v>44</v>
      </c>
      <c r="G792" s="7">
        <v>38473</v>
      </c>
      <c r="H792" s="1">
        <v>11057</v>
      </c>
      <c r="I792" s="8">
        <v>45</v>
      </c>
      <c r="J792">
        <f t="shared" si="38"/>
        <v>2005</v>
      </c>
      <c r="K792">
        <f t="shared" si="39"/>
        <v>5</v>
      </c>
    </row>
    <row r="793" spans="1:11" customFormat="1" x14ac:dyDescent="0.3">
      <c r="A793" s="40"/>
      <c r="B793" s="40"/>
      <c r="C793" s="40"/>
      <c r="E793" s="26" t="s">
        <v>46</v>
      </c>
      <c r="F793" s="26" t="s">
        <v>41</v>
      </c>
      <c r="G793" s="28">
        <v>38366</v>
      </c>
      <c r="H793" s="26">
        <v>10815</v>
      </c>
      <c r="I793" s="29">
        <v>40</v>
      </c>
      <c r="J793">
        <f t="shared" si="38"/>
        <v>2005</v>
      </c>
      <c r="K793">
        <f t="shared" si="39"/>
        <v>1</v>
      </c>
    </row>
    <row r="794" spans="1:11" x14ac:dyDescent="0.3">
      <c r="D794"/>
      <c r="E794" s="1" t="s">
        <v>46</v>
      </c>
      <c r="F794" s="1" t="s">
        <v>45</v>
      </c>
      <c r="G794" s="7">
        <v>38403</v>
      </c>
      <c r="H794" s="1">
        <v>10883</v>
      </c>
      <c r="I794" s="8">
        <v>36</v>
      </c>
      <c r="J794">
        <f t="shared" si="38"/>
        <v>2005</v>
      </c>
      <c r="K794">
        <f t="shared" si="39"/>
        <v>2</v>
      </c>
    </row>
    <row r="795" spans="1:11" customFormat="1" x14ac:dyDescent="0.3">
      <c r="A795" s="40"/>
      <c r="B795" s="40"/>
      <c r="C795" s="40"/>
      <c r="E795" s="26" t="s">
        <v>46</v>
      </c>
      <c r="F795" s="26" t="s">
        <v>42</v>
      </c>
      <c r="G795" s="28">
        <v>38415</v>
      </c>
      <c r="H795" s="26">
        <v>10900</v>
      </c>
      <c r="I795" s="29">
        <v>33.75</v>
      </c>
      <c r="J795">
        <f t="shared" si="38"/>
        <v>2005</v>
      </c>
      <c r="K795">
        <f t="shared" si="39"/>
        <v>3</v>
      </c>
    </row>
    <row r="796" spans="1:11" x14ac:dyDescent="0.3">
      <c r="D796"/>
      <c r="E796" s="1" t="s">
        <v>46</v>
      </c>
      <c r="F796" s="1" t="s">
        <v>47</v>
      </c>
      <c r="G796" s="7">
        <v>38417</v>
      </c>
      <c r="H796" s="1">
        <v>10898</v>
      </c>
      <c r="I796" s="8">
        <v>30</v>
      </c>
      <c r="J796">
        <f t="shared" si="38"/>
        <v>2005</v>
      </c>
      <c r="K796">
        <f t="shared" si="39"/>
        <v>3</v>
      </c>
    </row>
    <row r="797" spans="1:11" x14ac:dyDescent="0.3">
      <c r="D797"/>
      <c r="E797" s="1" t="s">
        <v>46</v>
      </c>
      <c r="F797" s="1" t="s">
        <v>47</v>
      </c>
      <c r="G797" s="7">
        <v>38336</v>
      </c>
      <c r="H797" s="1">
        <v>10767</v>
      </c>
      <c r="I797" s="8">
        <v>28</v>
      </c>
      <c r="J797">
        <f t="shared" si="38"/>
        <v>2004</v>
      </c>
      <c r="K797">
        <f t="shared" si="39"/>
        <v>12</v>
      </c>
    </row>
    <row r="798" spans="1:11" customFormat="1" x14ac:dyDescent="0.3">
      <c r="E798" s="26" t="s">
        <v>38</v>
      </c>
      <c r="F798" s="26" t="s">
        <v>43</v>
      </c>
      <c r="G798" s="28">
        <v>38177</v>
      </c>
      <c r="H798" s="26">
        <v>10586</v>
      </c>
      <c r="I798" s="29">
        <v>23.8</v>
      </c>
      <c r="J798">
        <f t="shared" si="38"/>
        <v>2004</v>
      </c>
      <c r="K798">
        <f t="shared" si="39"/>
        <v>7</v>
      </c>
    </row>
    <row r="799" spans="1:11" x14ac:dyDescent="0.3">
      <c r="D799"/>
      <c r="E799" s="1" t="s">
        <v>46</v>
      </c>
      <c r="F799" s="1" t="s">
        <v>47</v>
      </c>
      <c r="G799" s="7">
        <v>38382</v>
      </c>
      <c r="H799" s="1">
        <v>10807</v>
      </c>
      <c r="I799" s="8">
        <v>18.399999999999999</v>
      </c>
      <c r="J799">
        <f t="shared" si="38"/>
        <v>2005</v>
      </c>
      <c r="K799">
        <f t="shared" si="39"/>
        <v>1</v>
      </c>
    </row>
    <row r="800" spans="1:11" customFormat="1" x14ac:dyDescent="0.3">
      <c r="E800" s="26" t="s">
        <v>38</v>
      </c>
      <c r="F800" s="26" t="s">
        <v>43</v>
      </c>
      <c r="G800" s="28">
        <v>38343</v>
      </c>
      <c r="H800" s="26">
        <v>10782</v>
      </c>
      <c r="I800" s="29">
        <v>12.5</v>
      </c>
      <c r="J800">
        <f t="shared" ref="J800" si="40">YEAR(G800)</f>
        <v>2004</v>
      </c>
      <c r="K800">
        <f t="shared" ref="K800" si="41">MONTH(G800)</f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showGridLines="0" workbookViewId="0">
      <selection activeCell="I4" sqref="I4"/>
    </sheetView>
  </sheetViews>
  <sheetFormatPr defaultColWidth="8.6640625" defaultRowHeight="14.4" x14ac:dyDescent="0.3"/>
  <cols>
    <col min="1" max="1" width="18.44140625" style="1" customWidth="1"/>
    <col min="2" max="2" width="22.6640625" style="1" customWidth="1"/>
    <col min="3" max="3" width="18.109375" style="1" customWidth="1"/>
    <col min="4" max="5" width="13.6640625" style="1" customWidth="1"/>
    <col min="6" max="6" width="12.6640625" style="1" bestFit="1" customWidth="1"/>
    <col min="7" max="7" width="11.5546875" style="1" customWidth="1"/>
    <col min="8" max="8" width="8.6640625" style="1"/>
    <col min="9" max="9" width="12.77734375" style="1" customWidth="1"/>
    <col min="10" max="10" width="13.77734375" style="1" customWidth="1"/>
    <col min="11" max="11" width="18.5546875" style="1" customWidth="1"/>
    <col min="12" max="16384" width="8.6640625" style="1"/>
  </cols>
  <sheetData>
    <row r="1" spans="1:9" ht="15.6" x14ac:dyDescent="0.3">
      <c r="A1" s="20" t="s">
        <v>72</v>
      </c>
      <c r="B1" s="20"/>
      <c r="C1" s="20"/>
      <c r="D1" s="20"/>
      <c r="E1" s="20"/>
      <c r="F1" s="20"/>
      <c r="G1" s="20"/>
      <c r="H1" s="20"/>
      <c r="I1" s="20"/>
    </row>
    <row r="3" spans="1:9" x14ac:dyDescent="0.3">
      <c r="A3" s="11" t="s">
        <v>73</v>
      </c>
      <c r="B3" s="14" t="s">
        <v>30</v>
      </c>
      <c r="C3" s="14" t="s">
        <v>74</v>
      </c>
      <c r="D3" s="14" t="s">
        <v>75</v>
      </c>
      <c r="E3" s="14" t="s">
        <v>19</v>
      </c>
    </row>
    <row r="4" spans="1:9" x14ac:dyDescent="0.3">
      <c r="A4" s="2">
        <v>40122</v>
      </c>
      <c r="B4" s="16">
        <f>YEAR(A4)</f>
        <v>2009</v>
      </c>
      <c r="C4" s="16">
        <f>MONTH(A4)</f>
        <v>11</v>
      </c>
      <c r="D4" s="16">
        <f>DAY(A4)</f>
        <v>5</v>
      </c>
      <c r="E4" s="33">
        <f>DATE(B4,C4,D4)</f>
        <v>40122</v>
      </c>
    </row>
    <row r="5" spans="1:9" x14ac:dyDescent="0.3">
      <c r="A5" s="2">
        <v>39906</v>
      </c>
      <c r="B5" s="16">
        <f t="shared" ref="B5:B16" si="0">YEAR(A5)</f>
        <v>2009</v>
      </c>
      <c r="C5" s="16">
        <f t="shared" ref="C5:C16" si="1">MONTH(A5)</f>
        <v>4</v>
      </c>
      <c r="D5" s="16">
        <f t="shared" ref="D5:D16" si="2">DAY(A5)</f>
        <v>3</v>
      </c>
      <c r="E5" s="33">
        <f t="shared" ref="E5:E16" si="3">DATE(B5,C5,D5)</f>
        <v>39906</v>
      </c>
    </row>
    <row r="6" spans="1:9" x14ac:dyDescent="0.3">
      <c r="A6" s="2">
        <v>40020</v>
      </c>
      <c r="B6" s="16">
        <f t="shared" si="0"/>
        <v>2009</v>
      </c>
      <c r="C6" s="16">
        <f t="shared" si="1"/>
        <v>7</v>
      </c>
      <c r="D6" s="16">
        <f t="shared" si="2"/>
        <v>26</v>
      </c>
      <c r="E6" s="33">
        <f t="shared" si="3"/>
        <v>40020</v>
      </c>
    </row>
    <row r="7" spans="1:9" x14ac:dyDescent="0.3">
      <c r="A7" s="2">
        <v>40019</v>
      </c>
      <c r="B7" s="16">
        <f t="shared" si="0"/>
        <v>2009</v>
      </c>
      <c r="C7" s="16">
        <f t="shared" si="1"/>
        <v>7</v>
      </c>
      <c r="D7" s="16">
        <f t="shared" si="2"/>
        <v>25</v>
      </c>
      <c r="E7" s="33">
        <f t="shared" si="3"/>
        <v>40019</v>
      </c>
    </row>
    <row r="8" spans="1:9" x14ac:dyDescent="0.3">
      <c r="A8" s="2">
        <v>40126</v>
      </c>
      <c r="B8" s="16">
        <f t="shared" si="0"/>
        <v>2009</v>
      </c>
      <c r="C8" s="16">
        <f t="shared" si="1"/>
        <v>11</v>
      </c>
      <c r="D8" s="16">
        <f t="shared" si="2"/>
        <v>9</v>
      </c>
      <c r="E8" s="33">
        <f t="shared" si="3"/>
        <v>40126</v>
      </c>
    </row>
    <row r="9" spans="1:9" x14ac:dyDescent="0.3">
      <c r="A9" s="2">
        <v>40155</v>
      </c>
      <c r="B9" s="16">
        <f t="shared" si="0"/>
        <v>2009</v>
      </c>
      <c r="C9" s="16">
        <f t="shared" si="1"/>
        <v>12</v>
      </c>
      <c r="D9" s="16">
        <f t="shared" si="2"/>
        <v>8</v>
      </c>
      <c r="E9" s="33">
        <f t="shared" si="3"/>
        <v>40155</v>
      </c>
    </row>
    <row r="10" spans="1:9" x14ac:dyDescent="0.3">
      <c r="A10" s="2">
        <v>39943</v>
      </c>
      <c r="B10" s="16">
        <f t="shared" si="0"/>
        <v>2009</v>
      </c>
      <c r="C10" s="16">
        <f t="shared" si="1"/>
        <v>5</v>
      </c>
      <c r="D10" s="16">
        <f t="shared" si="2"/>
        <v>10</v>
      </c>
      <c r="E10" s="33">
        <f t="shared" si="3"/>
        <v>39943</v>
      </c>
    </row>
    <row r="11" spans="1:9" x14ac:dyDescent="0.3">
      <c r="A11" s="2">
        <v>39838</v>
      </c>
      <c r="B11" s="16">
        <f t="shared" si="0"/>
        <v>2009</v>
      </c>
      <c r="C11" s="16">
        <f t="shared" si="1"/>
        <v>1</v>
      </c>
      <c r="D11" s="16">
        <f t="shared" si="2"/>
        <v>25</v>
      </c>
      <c r="E11" s="33">
        <f t="shared" si="3"/>
        <v>39838</v>
      </c>
    </row>
    <row r="12" spans="1:9" x14ac:dyDescent="0.3">
      <c r="A12" s="2">
        <v>40168</v>
      </c>
      <c r="B12" s="16">
        <f t="shared" si="0"/>
        <v>2009</v>
      </c>
      <c r="C12" s="16">
        <f t="shared" si="1"/>
        <v>12</v>
      </c>
      <c r="D12" s="16">
        <f t="shared" si="2"/>
        <v>21</v>
      </c>
      <c r="E12" s="33">
        <f t="shared" si="3"/>
        <v>40168</v>
      </c>
    </row>
    <row r="13" spans="1:9" x14ac:dyDescent="0.3">
      <c r="A13" s="2">
        <v>40080</v>
      </c>
      <c r="B13" s="16">
        <f t="shared" si="0"/>
        <v>2009</v>
      </c>
      <c r="C13" s="16">
        <f t="shared" si="1"/>
        <v>9</v>
      </c>
      <c r="D13" s="16">
        <f t="shared" si="2"/>
        <v>24</v>
      </c>
      <c r="E13" s="33">
        <f t="shared" si="3"/>
        <v>40080</v>
      </c>
    </row>
    <row r="14" spans="1:9" x14ac:dyDescent="0.3">
      <c r="A14" s="2">
        <v>39877</v>
      </c>
      <c r="B14" s="16">
        <f t="shared" si="0"/>
        <v>2009</v>
      </c>
      <c r="C14" s="16">
        <f t="shared" si="1"/>
        <v>3</v>
      </c>
      <c r="D14" s="16">
        <f t="shared" si="2"/>
        <v>5</v>
      </c>
      <c r="E14" s="33">
        <f t="shared" si="3"/>
        <v>39877</v>
      </c>
    </row>
    <row r="15" spans="1:9" x14ac:dyDescent="0.3">
      <c r="A15" s="2">
        <v>40050</v>
      </c>
      <c r="B15" s="16">
        <f t="shared" si="0"/>
        <v>2009</v>
      </c>
      <c r="C15" s="16">
        <f t="shared" si="1"/>
        <v>8</v>
      </c>
      <c r="D15" s="16">
        <f t="shared" si="2"/>
        <v>25</v>
      </c>
      <c r="E15" s="33">
        <f t="shared" si="3"/>
        <v>40050</v>
      </c>
    </row>
    <row r="16" spans="1:9" x14ac:dyDescent="0.3">
      <c r="A16" s="2">
        <v>40166</v>
      </c>
      <c r="B16" s="16">
        <f t="shared" si="0"/>
        <v>2009</v>
      </c>
      <c r="C16" s="16">
        <f t="shared" si="1"/>
        <v>12</v>
      </c>
      <c r="D16" s="16">
        <f t="shared" si="2"/>
        <v>19</v>
      </c>
      <c r="E16" s="33">
        <f t="shared" si="3"/>
        <v>40166</v>
      </c>
    </row>
    <row r="18" spans="1:9" ht="15.6" x14ac:dyDescent="0.3">
      <c r="A18" s="20" t="s">
        <v>76</v>
      </c>
      <c r="B18" s="20"/>
      <c r="C18" s="20"/>
      <c r="D18" s="20"/>
      <c r="E18" s="20"/>
      <c r="F18" s="20"/>
      <c r="G18" s="20"/>
      <c r="H18" s="20"/>
      <c r="I18" s="20"/>
    </row>
    <row r="20" spans="1:9" x14ac:dyDescent="0.3">
      <c r="A20" s="11" t="s">
        <v>73</v>
      </c>
      <c r="B20" s="14" t="s">
        <v>90</v>
      </c>
    </row>
    <row r="21" spans="1:9" x14ac:dyDescent="0.3">
      <c r="A21" s="1" t="s">
        <v>77</v>
      </c>
      <c r="B21" s="16">
        <f>LEFT(A21,FIND("Days",A21)-1)*24+MID(A21,FIND("Days",A21)+5,FIND("Hours",A21)-FIND("Days",A21)-5)</f>
        <v>99</v>
      </c>
    </row>
    <row r="22" spans="1:9" x14ac:dyDescent="0.3">
      <c r="A22" s="1" t="s">
        <v>78</v>
      </c>
      <c r="B22" s="16">
        <f t="shared" ref="B22:B33" si="4">LEFT(A22,FIND("Days",A22)-1)*24+MID(A22,FIND("Days",A22)+5,FIND("Hours",A22)-FIND("Days",A22)-5)</f>
        <v>228</v>
      </c>
    </row>
    <row r="23" spans="1:9" x14ac:dyDescent="0.3">
      <c r="A23" s="1" t="s">
        <v>79</v>
      </c>
      <c r="B23" s="16">
        <f t="shared" si="4"/>
        <v>217</v>
      </c>
    </row>
    <row r="24" spans="1:9" x14ac:dyDescent="0.3">
      <c r="A24" s="1" t="s">
        <v>80</v>
      </c>
      <c r="B24" s="16">
        <f t="shared" si="4"/>
        <v>50</v>
      </c>
    </row>
    <row r="25" spans="1:9" x14ac:dyDescent="0.3">
      <c r="A25" s="1" t="s">
        <v>81</v>
      </c>
      <c r="B25" s="16">
        <f t="shared" si="4"/>
        <v>80</v>
      </c>
    </row>
    <row r="26" spans="1:9" x14ac:dyDescent="0.3">
      <c r="A26" s="1" t="s">
        <v>82</v>
      </c>
      <c r="B26" s="16">
        <f t="shared" si="4"/>
        <v>248</v>
      </c>
    </row>
    <row r="27" spans="1:9" x14ac:dyDescent="0.3">
      <c r="A27" s="1" t="s">
        <v>83</v>
      </c>
      <c r="B27" s="16">
        <f t="shared" si="4"/>
        <v>107</v>
      </c>
    </row>
    <row r="28" spans="1:9" x14ac:dyDescent="0.3">
      <c r="A28" s="1" t="s">
        <v>84</v>
      </c>
      <c r="B28" s="16">
        <f t="shared" si="4"/>
        <v>156</v>
      </c>
    </row>
    <row r="29" spans="1:9" x14ac:dyDescent="0.3">
      <c r="A29" s="1" t="s">
        <v>85</v>
      </c>
      <c r="B29" s="16">
        <f t="shared" si="4"/>
        <v>171</v>
      </c>
    </row>
    <row r="30" spans="1:9" x14ac:dyDescent="0.3">
      <c r="A30" s="1" t="s">
        <v>86</v>
      </c>
      <c r="B30" s="16">
        <f t="shared" si="4"/>
        <v>123</v>
      </c>
    </row>
    <row r="31" spans="1:9" x14ac:dyDescent="0.3">
      <c r="A31" s="1" t="s">
        <v>87</v>
      </c>
      <c r="B31" s="16">
        <f t="shared" si="4"/>
        <v>132</v>
      </c>
    </row>
    <row r="32" spans="1:9" x14ac:dyDescent="0.3">
      <c r="A32" s="1" t="s">
        <v>88</v>
      </c>
      <c r="B32" s="16">
        <f t="shared" si="4"/>
        <v>221</v>
      </c>
    </row>
    <row r="33" spans="1:9" x14ac:dyDescent="0.3">
      <c r="A33" s="1" t="s">
        <v>89</v>
      </c>
      <c r="B33" s="16">
        <f t="shared" si="4"/>
        <v>154</v>
      </c>
    </row>
    <row r="35" spans="1:9" ht="15.6" x14ac:dyDescent="0.3">
      <c r="A35" s="20" t="s">
        <v>93</v>
      </c>
      <c r="B35" s="20"/>
      <c r="C35" s="20"/>
      <c r="D35" s="20"/>
      <c r="E35" s="20"/>
      <c r="F35" s="20"/>
      <c r="G35" s="20"/>
      <c r="H35" s="20"/>
      <c r="I35" s="20"/>
    </row>
    <row r="37" spans="1:9" x14ac:dyDescent="0.3">
      <c r="A37" s="11" t="s">
        <v>73</v>
      </c>
      <c r="B37" s="11" t="s">
        <v>91</v>
      </c>
      <c r="C37" s="11" t="s">
        <v>92</v>
      </c>
    </row>
    <row r="38" spans="1:9" x14ac:dyDescent="0.3">
      <c r="A38" s="7">
        <v>39448</v>
      </c>
      <c r="B38" s="33">
        <f>DATE(YEAR(A38),MONTH(A38)-1,DAY(A38))</f>
        <v>39417</v>
      </c>
      <c r="C38" s="33">
        <f>DATE(YEAR(A38)-1,MONTH(A38),1)</f>
        <v>39083</v>
      </c>
      <c r="D38" s="2"/>
      <c r="E38" s="2"/>
    </row>
    <row r="39" spans="1:9" x14ac:dyDescent="0.3">
      <c r="A39" s="7">
        <v>39173</v>
      </c>
      <c r="B39" s="33">
        <f t="shared" ref="B39:B50" si="5">DATE(YEAR(A39),MONTH(A39)-1,DAY(A39))</f>
        <v>39142</v>
      </c>
      <c r="C39" s="33">
        <f t="shared" ref="C39:C50" si="6">DATE(YEAR(A39)-1,MONTH(A39),1)</f>
        <v>38808</v>
      </c>
      <c r="D39" s="2"/>
      <c r="E39" s="2"/>
    </row>
    <row r="40" spans="1:9" x14ac:dyDescent="0.3">
      <c r="A40" s="7">
        <v>38899</v>
      </c>
      <c r="B40" s="33">
        <f t="shared" si="5"/>
        <v>38869</v>
      </c>
      <c r="C40" s="33">
        <f t="shared" si="6"/>
        <v>38534</v>
      </c>
      <c r="D40" s="2"/>
      <c r="E40" s="2"/>
    </row>
    <row r="41" spans="1:9" x14ac:dyDescent="0.3">
      <c r="A41" s="7">
        <v>38626</v>
      </c>
      <c r="B41" s="33">
        <f t="shared" si="5"/>
        <v>38596</v>
      </c>
      <c r="C41" s="33">
        <f t="shared" si="6"/>
        <v>38261</v>
      </c>
      <c r="D41" s="2"/>
      <c r="E41" s="2"/>
    </row>
    <row r="42" spans="1:9" x14ac:dyDescent="0.3">
      <c r="A42" s="7">
        <v>38353</v>
      </c>
      <c r="B42" s="33">
        <f t="shared" si="5"/>
        <v>38322</v>
      </c>
      <c r="C42" s="33">
        <f t="shared" si="6"/>
        <v>37987</v>
      </c>
      <c r="D42" s="2"/>
      <c r="E42" s="2"/>
    </row>
    <row r="43" spans="1:9" x14ac:dyDescent="0.3">
      <c r="A43" s="7">
        <v>38078</v>
      </c>
      <c r="B43" s="33">
        <f t="shared" si="5"/>
        <v>38047</v>
      </c>
      <c r="C43" s="33">
        <f t="shared" si="6"/>
        <v>37712</v>
      </c>
      <c r="D43" s="2"/>
      <c r="E43" s="2"/>
    </row>
    <row r="44" spans="1:9" x14ac:dyDescent="0.3">
      <c r="A44" s="7">
        <v>37803</v>
      </c>
      <c r="B44" s="33">
        <f t="shared" si="5"/>
        <v>37773</v>
      </c>
      <c r="C44" s="33">
        <f t="shared" si="6"/>
        <v>37438</v>
      </c>
      <c r="D44" s="2"/>
      <c r="E44" s="2"/>
    </row>
    <row r="45" spans="1:9" x14ac:dyDescent="0.3">
      <c r="A45" s="7">
        <v>37530</v>
      </c>
      <c r="B45" s="33">
        <f t="shared" si="5"/>
        <v>37500</v>
      </c>
      <c r="C45" s="33">
        <f t="shared" si="6"/>
        <v>37165</v>
      </c>
      <c r="D45" s="2"/>
      <c r="E45" s="2"/>
    </row>
    <row r="46" spans="1:9" x14ac:dyDescent="0.3">
      <c r="A46" s="7">
        <v>37257</v>
      </c>
      <c r="B46" s="33">
        <f t="shared" si="5"/>
        <v>37226</v>
      </c>
      <c r="C46" s="33">
        <f t="shared" si="6"/>
        <v>36892</v>
      </c>
      <c r="D46" s="2"/>
      <c r="E46" s="2"/>
    </row>
    <row r="47" spans="1:9" x14ac:dyDescent="0.3">
      <c r="A47" s="7">
        <v>36982</v>
      </c>
      <c r="B47" s="33">
        <f t="shared" si="5"/>
        <v>36951</v>
      </c>
      <c r="C47" s="33">
        <f t="shared" si="6"/>
        <v>36617</v>
      </c>
      <c r="D47" s="2"/>
      <c r="E47" s="2"/>
    </row>
    <row r="48" spans="1:9" x14ac:dyDescent="0.3">
      <c r="A48" s="7">
        <v>36708</v>
      </c>
      <c r="B48" s="33">
        <f t="shared" si="5"/>
        <v>36678</v>
      </c>
      <c r="C48" s="33">
        <f t="shared" si="6"/>
        <v>36342</v>
      </c>
      <c r="D48" s="2"/>
      <c r="E48" s="2"/>
    </row>
    <row r="49" spans="1:9" x14ac:dyDescent="0.3">
      <c r="A49" s="7">
        <v>36434</v>
      </c>
      <c r="B49" s="33">
        <f t="shared" si="5"/>
        <v>36404</v>
      </c>
      <c r="C49" s="33">
        <f t="shared" si="6"/>
        <v>36069</v>
      </c>
      <c r="D49" s="2"/>
      <c r="E49" s="2"/>
    </row>
    <row r="50" spans="1:9" x14ac:dyDescent="0.3">
      <c r="A50" s="7">
        <v>36161</v>
      </c>
      <c r="B50" s="33">
        <f t="shared" si="5"/>
        <v>36130</v>
      </c>
      <c r="C50" s="33">
        <f t="shared" si="6"/>
        <v>35796</v>
      </c>
      <c r="D50" s="2"/>
      <c r="E50" s="2"/>
    </row>
    <row r="52" spans="1:9" ht="15.6" x14ac:dyDescent="0.3">
      <c r="A52" s="20" t="s">
        <v>94</v>
      </c>
      <c r="B52" s="20"/>
      <c r="C52" s="20"/>
      <c r="D52" s="20"/>
      <c r="E52" s="20"/>
      <c r="F52" s="20"/>
      <c r="G52" s="20"/>
      <c r="H52" s="20"/>
      <c r="I52" s="20"/>
    </row>
    <row r="54" spans="1:9" x14ac:dyDescent="0.3">
      <c r="A54" s="11" t="s">
        <v>73</v>
      </c>
    </row>
    <row r="55" spans="1:9" x14ac:dyDescent="0.3">
      <c r="A55" s="15">
        <v>0.6694444444444444</v>
      </c>
      <c r="B55" s="15"/>
      <c r="C55" s="15"/>
    </row>
    <row r="56" spans="1:9" x14ac:dyDescent="0.3">
      <c r="A56" s="15">
        <v>0.27349537037037042</v>
      </c>
    </row>
    <row r="57" spans="1:9" x14ac:dyDescent="0.3">
      <c r="A57" s="15">
        <v>0.87754629629629621</v>
      </c>
    </row>
    <row r="58" spans="1:9" x14ac:dyDescent="0.3">
      <c r="A58" s="15">
        <v>0.48159722222222201</v>
      </c>
    </row>
    <row r="59" spans="1:9" x14ac:dyDescent="0.3">
      <c r="A59" s="15">
        <v>8.564814814814814E-2</v>
      </c>
    </row>
    <row r="60" spans="1:9" x14ac:dyDescent="0.3">
      <c r="A60" s="15">
        <v>0.68969907407407405</v>
      </c>
    </row>
    <row r="61" spans="1:9" x14ac:dyDescent="0.3">
      <c r="A61" s="15">
        <v>0.29374999999999996</v>
      </c>
    </row>
    <row r="62" spans="1:9" x14ac:dyDescent="0.3">
      <c r="A62" s="15">
        <v>0.89780092592592597</v>
      </c>
    </row>
    <row r="63" spans="1:9" x14ac:dyDescent="0.3">
      <c r="A63" s="15">
        <v>0.50185185185185177</v>
      </c>
    </row>
    <row r="64" spans="1:9" x14ac:dyDescent="0.3">
      <c r="A64" s="15">
        <v>0.1059027777777779</v>
      </c>
    </row>
    <row r="65" spans="1:14" x14ac:dyDescent="0.3">
      <c r="A65" s="15">
        <v>0.7099537037037037</v>
      </c>
    </row>
    <row r="66" spans="1:14" x14ac:dyDescent="0.3">
      <c r="A66" s="15">
        <v>0.31400462962962972</v>
      </c>
    </row>
    <row r="67" spans="1:14" x14ac:dyDescent="0.3">
      <c r="A67" s="15">
        <v>0.91805555555555551</v>
      </c>
    </row>
    <row r="68" spans="1:14" x14ac:dyDescent="0.3">
      <c r="A68" s="34">
        <f>SUM(A55:A67)</f>
        <v>6.8187499999999996</v>
      </c>
    </row>
    <row r="70" spans="1:14" ht="15.6" x14ac:dyDescent="0.3">
      <c r="A70" s="20" t="s">
        <v>102</v>
      </c>
      <c r="B70" s="20"/>
      <c r="C70" s="20"/>
      <c r="D70" s="20"/>
      <c r="E70" s="20"/>
      <c r="F70" s="20"/>
      <c r="G70" s="20"/>
      <c r="H70" s="20"/>
      <c r="I70" s="20"/>
    </row>
    <row r="72" spans="1:14" x14ac:dyDescent="0.3">
      <c r="C72" s="47" t="s">
        <v>100</v>
      </c>
      <c r="D72" s="47"/>
      <c r="E72" s="47"/>
    </row>
    <row r="73" spans="1:14" x14ac:dyDescent="0.3">
      <c r="A73" s="11" t="s">
        <v>95</v>
      </c>
      <c r="B73" s="11" t="s">
        <v>96</v>
      </c>
      <c r="C73" s="17" t="s">
        <v>97</v>
      </c>
      <c r="D73" s="17" t="s">
        <v>98</v>
      </c>
      <c r="E73" s="17" t="s">
        <v>99</v>
      </c>
      <c r="F73" s="17" t="s">
        <v>101</v>
      </c>
    </row>
    <row r="74" spans="1:14" x14ac:dyDescent="0.3">
      <c r="A74" s="7">
        <v>42513</v>
      </c>
      <c r="B74" s="7">
        <f>A74+87</f>
        <v>42600</v>
      </c>
      <c r="C74" s="16">
        <f>NETWORKDAYS(A74,B74)</f>
        <v>64</v>
      </c>
      <c r="D74" s="16">
        <f>NETWORKDAYS.INTL(A74,B74,11)</f>
        <v>76</v>
      </c>
      <c r="E74" s="16">
        <f>NETWORKDAYS.INTL(A74,B74,17)</f>
        <v>76</v>
      </c>
      <c r="F74" s="16">
        <f>WEEKNUM(B74-A74)</f>
        <v>13</v>
      </c>
      <c r="M74" s="2"/>
      <c r="N74" s="2"/>
    </row>
    <row r="75" spans="1:14" x14ac:dyDescent="0.3">
      <c r="A75" s="7">
        <f>A74+222</f>
        <v>42735</v>
      </c>
      <c r="B75" s="7">
        <f t="shared" ref="B75:B86" si="7">A75+87</f>
        <v>42822</v>
      </c>
      <c r="C75" s="16">
        <f t="shared" ref="C75:C86" si="8">NETWORKDAYS(A75,B75)</f>
        <v>62</v>
      </c>
      <c r="D75" s="16">
        <f t="shared" ref="D75:D86" si="9">NETWORKDAYS.INTL(A75,B75,11)</f>
        <v>75</v>
      </c>
      <c r="E75" s="16">
        <f t="shared" ref="E75:E86" si="10">NETWORKDAYS.INTL(A75,B75,17)</f>
        <v>75</v>
      </c>
      <c r="F75" s="16">
        <f t="shared" ref="F75:F86" si="11">WEEKNUM(B75-A75)</f>
        <v>13</v>
      </c>
      <c r="M75" s="2"/>
      <c r="N75" s="2"/>
    </row>
    <row r="76" spans="1:14" x14ac:dyDescent="0.3">
      <c r="A76" s="7">
        <f t="shared" ref="A76:A86" si="12">A75+222</f>
        <v>42957</v>
      </c>
      <c r="B76" s="7">
        <f t="shared" si="7"/>
        <v>43044</v>
      </c>
      <c r="C76" s="16">
        <f t="shared" si="8"/>
        <v>62</v>
      </c>
      <c r="D76" s="16">
        <f t="shared" si="9"/>
        <v>75</v>
      </c>
      <c r="E76" s="16">
        <f t="shared" si="10"/>
        <v>75</v>
      </c>
      <c r="F76" s="16">
        <f t="shared" si="11"/>
        <v>13</v>
      </c>
      <c r="M76" s="2"/>
      <c r="N76" s="2"/>
    </row>
    <row r="77" spans="1:14" x14ac:dyDescent="0.3">
      <c r="A77" s="7">
        <f t="shared" si="12"/>
        <v>43179</v>
      </c>
      <c r="B77" s="7">
        <f t="shared" si="7"/>
        <v>43266</v>
      </c>
      <c r="C77" s="16">
        <f t="shared" si="8"/>
        <v>64</v>
      </c>
      <c r="D77" s="16">
        <f t="shared" si="9"/>
        <v>76</v>
      </c>
      <c r="E77" s="16">
        <f t="shared" si="10"/>
        <v>76</v>
      </c>
      <c r="F77" s="16">
        <f t="shared" si="11"/>
        <v>13</v>
      </c>
      <c r="M77" s="2"/>
      <c r="N77" s="2"/>
    </row>
    <row r="78" spans="1:14" x14ac:dyDescent="0.3">
      <c r="A78" s="7">
        <f t="shared" si="12"/>
        <v>43401</v>
      </c>
      <c r="B78" s="7">
        <f t="shared" si="7"/>
        <v>43488</v>
      </c>
      <c r="C78" s="16">
        <f t="shared" si="8"/>
        <v>63</v>
      </c>
      <c r="D78" s="16">
        <f t="shared" si="9"/>
        <v>75</v>
      </c>
      <c r="E78" s="16">
        <f t="shared" si="10"/>
        <v>76</v>
      </c>
      <c r="F78" s="16">
        <f t="shared" si="11"/>
        <v>13</v>
      </c>
      <c r="M78" s="2"/>
      <c r="N78" s="2"/>
    </row>
    <row r="79" spans="1:14" x14ac:dyDescent="0.3">
      <c r="A79" s="7">
        <f t="shared" si="12"/>
        <v>43623</v>
      </c>
      <c r="B79" s="7">
        <f t="shared" si="7"/>
        <v>43710</v>
      </c>
      <c r="C79" s="16">
        <f t="shared" si="8"/>
        <v>62</v>
      </c>
      <c r="D79" s="16">
        <f t="shared" si="9"/>
        <v>75</v>
      </c>
      <c r="E79" s="16">
        <f t="shared" si="10"/>
        <v>75</v>
      </c>
      <c r="F79" s="16">
        <f t="shared" si="11"/>
        <v>13</v>
      </c>
      <c r="M79" s="2"/>
      <c r="N79" s="2"/>
    </row>
    <row r="80" spans="1:14" x14ac:dyDescent="0.3">
      <c r="A80" s="7">
        <f t="shared" si="12"/>
        <v>43845</v>
      </c>
      <c r="B80" s="7">
        <f t="shared" si="7"/>
        <v>43932</v>
      </c>
      <c r="C80" s="16">
        <f t="shared" si="8"/>
        <v>63</v>
      </c>
      <c r="D80" s="16">
        <f t="shared" si="9"/>
        <v>76</v>
      </c>
      <c r="E80" s="16">
        <f t="shared" si="10"/>
        <v>75</v>
      </c>
      <c r="F80" s="16">
        <f t="shared" si="11"/>
        <v>13</v>
      </c>
      <c r="M80" s="2"/>
      <c r="N80" s="2"/>
    </row>
    <row r="81" spans="1:14" x14ac:dyDescent="0.3">
      <c r="A81" s="7">
        <f t="shared" si="12"/>
        <v>44067</v>
      </c>
      <c r="B81" s="7">
        <f t="shared" si="7"/>
        <v>44154</v>
      </c>
      <c r="C81" s="16">
        <f t="shared" si="8"/>
        <v>64</v>
      </c>
      <c r="D81" s="16">
        <f t="shared" si="9"/>
        <v>76</v>
      </c>
      <c r="E81" s="16">
        <f t="shared" si="10"/>
        <v>76</v>
      </c>
      <c r="F81" s="16">
        <f t="shared" si="11"/>
        <v>13</v>
      </c>
      <c r="M81" s="2"/>
      <c r="N81" s="2"/>
    </row>
    <row r="82" spans="1:14" x14ac:dyDescent="0.3">
      <c r="A82" s="7">
        <f t="shared" si="12"/>
        <v>44289</v>
      </c>
      <c r="B82" s="7">
        <f t="shared" si="7"/>
        <v>44376</v>
      </c>
      <c r="C82" s="16">
        <f t="shared" si="8"/>
        <v>62</v>
      </c>
      <c r="D82" s="16">
        <f t="shared" si="9"/>
        <v>75</v>
      </c>
      <c r="E82" s="16">
        <f t="shared" si="10"/>
        <v>75</v>
      </c>
      <c r="F82" s="16">
        <f t="shared" si="11"/>
        <v>13</v>
      </c>
      <c r="M82" s="2"/>
      <c r="N82" s="2"/>
    </row>
    <row r="83" spans="1:14" x14ac:dyDescent="0.3">
      <c r="A83" s="7">
        <f t="shared" si="12"/>
        <v>44511</v>
      </c>
      <c r="B83" s="7">
        <f t="shared" si="7"/>
        <v>44598</v>
      </c>
      <c r="C83" s="16">
        <f t="shared" si="8"/>
        <v>62</v>
      </c>
      <c r="D83" s="16">
        <f t="shared" si="9"/>
        <v>75</v>
      </c>
      <c r="E83" s="16">
        <f t="shared" si="10"/>
        <v>75</v>
      </c>
      <c r="F83" s="16">
        <f t="shared" si="11"/>
        <v>13</v>
      </c>
      <c r="M83" s="2"/>
      <c r="N83" s="2"/>
    </row>
    <row r="84" spans="1:14" x14ac:dyDescent="0.3">
      <c r="A84" s="7">
        <f t="shared" si="12"/>
        <v>44733</v>
      </c>
      <c r="B84" s="7">
        <f t="shared" si="7"/>
        <v>44820</v>
      </c>
      <c r="C84" s="16">
        <f t="shared" si="8"/>
        <v>64</v>
      </c>
      <c r="D84" s="16">
        <f t="shared" si="9"/>
        <v>76</v>
      </c>
      <c r="E84" s="16">
        <f t="shared" si="10"/>
        <v>76</v>
      </c>
      <c r="F84" s="16">
        <f t="shared" si="11"/>
        <v>13</v>
      </c>
      <c r="M84" s="2"/>
      <c r="N84" s="2"/>
    </row>
    <row r="85" spans="1:14" x14ac:dyDescent="0.3">
      <c r="A85" s="7">
        <f t="shared" si="12"/>
        <v>44955</v>
      </c>
      <c r="B85" s="7">
        <f t="shared" si="7"/>
        <v>45042</v>
      </c>
      <c r="C85" s="16">
        <f t="shared" si="8"/>
        <v>63</v>
      </c>
      <c r="D85" s="16">
        <f t="shared" si="9"/>
        <v>75</v>
      </c>
      <c r="E85" s="16">
        <f t="shared" si="10"/>
        <v>76</v>
      </c>
      <c r="F85" s="16">
        <f t="shared" si="11"/>
        <v>13</v>
      </c>
      <c r="M85" s="2"/>
      <c r="N85" s="2"/>
    </row>
    <row r="86" spans="1:14" x14ac:dyDescent="0.3">
      <c r="A86" s="7">
        <f t="shared" si="12"/>
        <v>45177</v>
      </c>
      <c r="B86" s="7">
        <f t="shared" si="7"/>
        <v>45264</v>
      </c>
      <c r="C86" s="16">
        <f t="shared" si="8"/>
        <v>62</v>
      </c>
      <c r="D86" s="16">
        <f t="shared" si="9"/>
        <v>75</v>
      </c>
      <c r="E86" s="16">
        <f t="shared" si="10"/>
        <v>75</v>
      </c>
      <c r="F86" s="16">
        <f t="shared" si="11"/>
        <v>13</v>
      </c>
      <c r="M86" s="2"/>
      <c r="N86" s="2"/>
    </row>
    <row r="89" spans="1:14" x14ac:dyDescent="0.3">
      <c r="A89" s="17" t="s">
        <v>103</v>
      </c>
      <c r="B89" s="17"/>
      <c r="C89" s="17"/>
      <c r="D89" s="17"/>
      <c r="E89" s="17"/>
      <c r="F89" s="17"/>
    </row>
    <row r="91" spans="1:14" ht="57.6" x14ac:dyDescent="0.3">
      <c r="A91" s="30" t="s">
        <v>104</v>
      </c>
      <c r="B91" s="30" t="s">
        <v>105</v>
      </c>
      <c r="C91" s="30" t="s">
        <v>106</v>
      </c>
      <c r="D91" s="30" t="s">
        <v>107</v>
      </c>
      <c r="E91" s="30" t="s">
        <v>108</v>
      </c>
      <c r="F91" s="30" t="s">
        <v>109</v>
      </c>
      <c r="G91" s="30" t="s">
        <v>110</v>
      </c>
    </row>
    <row r="92" spans="1:14" x14ac:dyDescent="0.3">
      <c r="A92" s="16">
        <v>1</v>
      </c>
      <c r="B92" s="16">
        <v>10</v>
      </c>
      <c r="C92" s="37">
        <v>41561</v>
      </c>
      <c r="D92" s="16">
        <v>1234567890</v>
      </c>
      <c r="E92" s="16"/>
      <c r="F92" s="16"/>
      <c r="G92" s="16"/>
      <c r="I92" s="1" t="s">
        <v>143</v>
      </c>
      <c r="J92" s="1" t="s">
        <v>144</v>
      </c>
      <c r="K92" s="43" t="s">
        <v>145</v>
      </c>
    </row>
    <row r="93" spans="1:14" x14ac:dyDescent="0.3">
      <c r="A93" s="16">
        <v>0</v>
      </c>
      <c r="B93" s="16">
        <v>2.11</v>
      </c>
      <c r="C93" s="16"/>
      <c r="D93" s="16">
        <v>8755663333</v>
      </c>
      <c r="E93" s="16"/>
      <c r="F93" s="16"/>
      <c r="G93" s="16"/>
      <c r="I93" s="1">
        <v>5</v>
      </c>
    </row>
    <row r="94" spans="1:14" x14ac:dyDescent="0.3">
      <c r="A94" s="16"/>
      <c r="B94" s="16">
        <v>2</v>
      </c>
      <c r="C94" s="16"/>
      <c r="D94" s="16"/>
      <c r="E94" s="16"/>
      <c r="F94" s="16"/>
      <c r="G94" s="16"/>
      <c r="J94" s="1">
        <v>4</v>
      </c>
      <c r="K94" s="2">
        <v>40861</v>
      </c>
    </row>
    <row r="95" spans="1:14" x14ac:dyDescent="0.3">
      <c r="A95" s="16"/>
      <c r="B95" s="16">
        <v>2.2999999999999998</v>
      </c>
      <c r="C95" s="16"/>
      <c r="D95" s="16"/>
      <c r="E95" s="16"/>
      <c r="F95" s="16"/>
      <c r="G95" s="16"/>
      <c r="J95" s="1">
        <v>5</v>
      </c>
    </row>
    <row r="96" spans="1:14" x14ac:dyDescent="0.3">
      <c r="A96" s="16"/>
      <c r="B96" s="16"/>
      <c r="C96" s="16"/>
      <c r="D96" s="16"/>
      <c r="E96" s="16"/>
      <c r="F96" s="16"/>
      <c r="G96" s="16"/>
    </row>
    <row r="97" spans="1:10" x14ac:dyDescent="0.3">
      <c r="A97" s="16"/>
      <c r="B97" s="16"/>
      <c r="C97" s="16"/>
      <c r="D97" s="16"/>
      <c r="E97" s="16"/>
      <c r="F97" s="16"/>
      <c r="G97" s="16"/>
    </row>
    <row r="98" spans="1:10" x14ac:dyDescent="0.3">
      <c r="A98" s="16"/>
      <c r="B98" s="16"/>
      <c r="C98" s="16"/>
      <c r="D98" s="16"/>
      <c r="E98" s="16"/>
      <c r="F98" s="16"/>
      <c r="G98" s="16"/>
    </row>
    <row r="99" spans="1:10" x14ac:dyDescent="0.3">
      <c r="A99" s="16"/>
      <c r="B99" s="16"/>
      <c r="C99" s="16"/>
      <c r="D99" s="16"/>
      <c r="E99" s="16"/>
      <c r="F99" s="16"/>
      <c r="G99" s="16"/>
    </row>
    <row r="100" spans="1:10" x14ac:dyDescent="0.3">
      <c r="A100" s="16"/>
      <c r="B100" s="16"/>
      <c r="C100" s="16"/>
      <c r="D100" s="16"/>
      <c r="E100" s="16"/>
      <c r="F100" s="16"/>
      <c r="G100" s="16"/>
      <c r="J100" s="1">
        <v>1.2</v>
      </c>
    </row>
    <row r="101" spans="1:10" x14ac:dyDescent="0.3">
      <c r="A101" s="16"/>
      <c r="B101" s="16"/>
      <c r="C101" s="16"/>
      <c r="D101" s="16"/>
      <c r="E101" s="16"/>
      <c r="F101" s="16"/>
      <c r="G101" s="16"/>
    </row>
    <row r="102" spans="1:10" x14ac:dyDescent="0.3">
      <c r="A102" s="16"/>
      <c r="B102" s="16"/>
      <c r="C102" s="16"/>
      <c r="D102" s="16"/>
      <c r="E102" s="16"/>
      <c r="F102" s="16"/>
      <c r="G102" s="16"/>
    </row>
    <row r="103" spans="1:10" x14ac:dyDescent="0.3">
      <c r="A103" s="16"/>
      <c r="B103" s="16"/>
      <c r="C103" s="16"/>
      <c r="D103" s="16"/>
      <c r="E103" s="16"/>
      <c r="F103" s="16"/>
      <c r="G103" s="16"/>
    </row>
    <row r="104" spans="1:10" x14ac:dyDescent="0.3">
      <c r="A104" s="16"/>
      <c r="B104" s="16"/>
      <c r="C104" s="16"/>
      <c r="D104" s="16"/>
      <c r="E104" s="16"/>
      <c r="F104" s="16"/>
      <c r="G104" s="16"/>
    </row>
    <row r="105" spans="1:10" x14ac:dyDescent="0.3">
      <c r="A105" s="16"/>
      <c r="B105" s="16"/>
      <c r="C105" s="16"/>
      <c r="D105" s="16"/>
      <c r="E105" s="16"/>
      <c r="F105" s="16"/>
      <c r="G105" s="16"/>
    </row>
    <row r="106" spans="1:10" x14ac:dyDescent="0.3">
      <c r="A106" s="16"/>
      <c r="B106" s="16"/>
      <c r="C106" s="16"/>
      <c r="D106" s="16"/>
      <c r="E106" s="16"/>
      <c r="F106" s="16"/>
      <c r="G106" s="16"/>
    </row>
    <row r="107" spans="1:10" x14ac:dyDescent="0.3">
      <c r="A107" s="16"/>
      <c r="B107" s="16"/>
      <c r="C107" s="16"/>
      <c r="D107" s="16"/>
      <c r="E107" s="16"/>
      <c r="F107" s="16"/>
      <c r="G107" s="16"/>
    </row>
    <row r="108" spans="1:10" x14ac:dyDescent="0.3">
      <c r="A108" s="16"/>
      <c r="B108" s="16"/>
      <c r="C108" s="16"/>
      <c r="D108" s="16"/>
      <c r="E108" s="16"/>
      <c r="F108" s="16"/>
      <c r="G108" s="16"/>
    </row>
    <row r="109" spans="1:10" x14ac:dyDescent="0.3">
      <c r="A109" s="16"/>
      <c r="B109" s="16"/>
      <c r="C109" s="16"/>
      <c r="D109" s="16"/>
      <c r="E109" s="16"/>
      <c r="F109" s="16"/>
      <c r="G109" s="16"/>
    </row>
    <row r="110" spans="1:10" x14ac:dyDescent="0.3">
      <c r="A110" s="16"/>
      <c r="B110" s="16"/>
      <c r="C110" s="16"/>
      <c r="D110" s="16"/>
      <c r="E110" s="16"/>
      <c r="F110" s="16"/>
      <c r="G110" s="16"/>
    </row>
    <row r="113" spans="1:6" x14ac:dyDescent="0.3">
      <c r="A113" s="17" t="s">
        <v>120</v>
      </c>
      <c r="B113" s="17"/>
      <c r="C113" s="17"/>
      <c r="D113" s="17"/>
      <c r="E113" s="17"/>
      <c r="F113" s="17"/>
    </row>
    <row r="116" spans="1:6" x14ac:dyDescent="0.3">
      <c r="A116" s="1" t="s">
        <v>118</v>
      </c>
      <c r="B116" s="16" t="s">
        <v>111</v>
      </c>
      <c r="D116" s="1" t="s">
        <v>111</v>
      </c>
      <c r="F116" s="1" t="s">
        <v>115</v>
      </c>
    </row>
    <row r="117" spans="1:6" x14ac:dyDescent="0.3">
      <c r="B117" s="16"/>
      <c r="D117" s="1" t="s">
        <v>112</v>
      </c>
      <c r="F117" s="1" t="s">
        <v>116</v>
      </c>
    </row>
    <row r="118" spans="1:6" x14ac:dyDescent="0.3">
      <c r="A118" s="1" t="s">
        <v>119</v>
      </c>
      <c r="B118" s="16" t="s">
        <v>116</v>
      </c>
      <c r="D118" s="1" t="s">
        <v>70</v>
      </c>
      <c r="F118" s="1" t="s">
        <v>117</v>
      </c>
    </row>
    <row r="119" spans="1:6" x14ac:dyDescent="0.3">
      <c r="D119" s="1" t="s">
        <v>113</v>
      </c>
    </row>
    <row r="120" spans="1:6" x14ac:dyDescent="0.3">
      <c r="D120" s="1" t="s">
        <v>114</v>
      </c>
    </row>
    <row r="124" spans="1:6" x14ac:dyDescent="0.3">
      <c r="A124" s="17" t="s">
        <v>132</v>
      </c>
      <c r="B124" s="17"/>
      <c r="C124" s="17"/>
      <c r="D124" s="17"/>
      <c r="E124" s="17"/>
      <c r="F124" s="17"/>
    </row>
    <row r="127" spans="1:6" x14ac:dyDescent="0.3">
      <c r="E127" s="1" t="s">
        <v>121</v>
      </c>
      <c r="F127" s="1" t="s">
        <v>122</v>
      </c>
    </row>
    <row r="128" spans="1:6" x14ac:dyDescent="0.3">
      <c r="B128" s="16" t="s">
        <v>123</v>
      </c>
      <c r="E128" s="1" t="s">
        <v>123</v>
      </c>
      <c r="F128" s="1" t="s">
        <v>124</v>
      </c>
    </row>
    <row r="129" spans="1:6" x14ac:dyDescent="0.3">
      <c r="E129" s="1" t="s">
        <v>125</v>
      </c>
      <c r="F129" s="1" t="s">
        <v>126</v>
      </c>
    </row>
    <row r="130" spans="1:6" x14ac:dyDescent="0.3">
      <c r="B130" s="16" t="s">
        <v>124</v>
      </c>
      <c r="E130" s="1" t="s">
        <v>127</v>
      </c>
      <c r="F130" s="1" t="s">
        <v>128</v>
      </c>
    </row>
    <row r="134" spans="1:6" x14ac:dyDescent="0.3">
      <c r="A134" s="17" t="s">
        <v>129</v>
      </c>
      <c r="B134" s="17"/>
      <c r="C134" s="17"/>
      <c r="D134" s="17"/>
      <c r="E134" s="17"/>
      <c r="F134" s="17"/>
    </row>
    <row r="137" spans="1:6" x14ac:dyDescent="0.3">
      <c r="A137" s="45">
        <v>2E+123</v>
      </c>
    </row>
    <row r="138" spans="1:6" x14ac:dyDescent="0.3">
      <c r="A138" s="16"/>
    </row>
    <row r="139" spans="1:6" x14ac:dyDescent="0.3">
      <c r="A139" s="16"/>
    </row>
    <row r="140" spans="1:6" x14ac:dyDescent="0.3">
      <c r="A140" s="16"/>
    </row>
    <row r="141" spans="1:6" x14ac:dyDescent="0.3">
      <c r="A141" s="16"/>
    </row>
    <row r="142" spans="1:6" x14ac:dyDescent="0.3">
      <c r="A142" s="16"/>
    </row>
    <row r="143" spans="1:6" x14ac:dyDescent="0.3">
      <c r="A143" s="16"/>
    </row>
    <row r="144" spans="1:6" x14ac:dyDescent="0.3">
      <c r="A144" s="16"/>
    </row>
    <row r="145" spans="1:5" x14ac:dyDescent="0.3">
      <c r="A145" s="16"/>
    </row>
    <row r="146" spans="1:5" x14ac:dyDescent="0.3">
      <c r="A146" s="16"/>
    </row>
    <row r="147" spans="1:5" x14ac:dyDescent="0.3">
      <c r="A147" s="16"/>
    </row>
    <row r="150" spans="1:5" x14ac:dyDescent="0.3">
      <c r="A150" s="17" t="s">
        <v>130</v>
      </c>
      <c r="B150" s="17"/>
      <c r="C150" s="17"/>
      <c r="D150" s="17"/>
      <c r="E150" s="17"/>
    </row>
    <row r="152" spans="1:5" x14ac:dyDescent="0.3">
      <c r="A152" s="31" t="s">
        <v>131</v>
      </c>
    </row>
    <row r="153" spans="1:5" x14ac:dyDescent="0.3">
      <c r="A153" s="32">
        <v>2188634</v>
      </c>
      <c r="B153" s="44"/>
    </row>
    <row r="154" spans="1:5" x14ac:dyDescent="0.3">
      <c r="A154" s="32">
        <v>2742597</v>
      </c>
      <c r="B154" s="44"/>
    </row>
    <row r="155" spans="1:5" x14ac:dyDescent="0.3">
      <c r="A155" s="32">
        <v>1439854</v>
      </c>
    </row>
    <row r="156" spans="1:5" x14ac:dyDescent="0.3">
      <c r="A156" s="32">
        <v>3978421</v>
      </c>
    </row>
    <row r="157" spans="1:5" x14ac:dyDescent="0.3">
      <c r="A157" s="32">
        <v>1845806</v>
      </c>
    </row>
    <row r="158" spans="1:5" x14ac:dyDescent="0.3">
      <c r="A158" s="32">
        <v>1569523</v>
      </c>
    </row>
    <row r="159" spans="1:5" x14ac:dyDescent="0.3">
      <c r="A159" s="32">
        <v>3487018</v>
      </c>
    </row>
    <row r="160" spans="1:5" x14ac:dyDescent="0.3">
      <c r="A160" s="32">
        <v>3695204</v>
      </c>
    </row>
    <row r="161" spans="1:1" x14ac:dyDescent="0.3">
      <c r="A161" s="32">
        <v>3271843</v>
      </c>
    </row>
    <row r="162" spans="1:1" x14ac:dyDescent="0.3">
      <c r="A162" s="32">
        <v>2894134</v>
      </c>
    </row>
  </sheetData>
  <mergeCells count="1">
    <mergeCell ref="C72:E72"/>
  </mergeCells>
  <dataValidations xWindow="1149" yWindow="822" count="20">
    <dataValidation type="textLength" operator="equal" allowBlank="1" showInputMessage="1" showErrorMessage="1" errorTitle="Invalid phone number" error="Enter 10 digits phone number._x000a_" promptTitle="Phone no." prompt="Enter contact number." sqref="D92:D110">
      <formula1>10</formula1>
    </dataValidation>
    <dataValidation type="list" allowBlank="1" showInputMessage="1" showErrorMessage="1" sqref="B128">
      <formula1>$E$128:$E$131</formula1>
    </dataValidation>
    <dataValidation type="list" allowBlank="1" showDropDown="1" showInputMessage="1" showErrorMessage="1" error="Please select items from list" sqref="B117">
      <formula1>"Finance,Marketing,Sales"</formula1>
    </dataValidation>
    <dataValidation type="list" allowBlank="1" showInputMessage="1" showErrorMessage="1" sqref="B118">
      <formula1>$F$116:$F$118</formula1>
    </dataValidation>
    <dataValidation type="list" allowBlank="1" showInputMessage="1" showErrorMessage="1" sqref="B130">
      <formula1>$F$128:$F$130</formula1>
    </dataValidation>
    <dataValidation type="whole" allowBlank="1" showInputMessage="1" showErrorMessage="1" errorTitle="not valid" error="please enter valid no." promptTitle="drink alcohol" prompt="please enter between 0 to 10 :" sqref="A92:A110">
      <formula1>0</formula1>
      <formula2>10</formula2>
    </dataValidation>
    <dataValidation type="decimal" allowBlank="1" showInputMessage="1" showErrorMessage="1" errorTitle="please enter valid no." error="please enter correct no." promptTitle="enter decimal value :" prompt="enter a decimal value :0 to 10.00" sqref="B92:B110">
      <formula1>0</formula1>
      <formula2>10</formula2>
    </dataValidation>
    <dataValidation type="date" showInputMessage="1" showErrorMessage="1" errorTitle="invalid date" error="please enter valid date" promptTitle="enter date " prompt="enter date beween 14 Oct 2011 to 14 Oct 2014" sqref="C92:C110">
      <formula1>40830</formula1>
      <formula2>41926</formula2>
    </dataValidation>
    <dataValidation type="custom" allowBlank="1" showInputMessage="1" showErrorMessage="1" errorTitle="invalid text" error="enter valid text" promptTitle="enter text" prompt="eg. name " sqref="E110">
      <formula1>ISTEXT(E110:E128)</formula1>
    </dataValidation>
    <dataValidation type="custom" allowBlank="1" showInputMessage="1" showErrorMessage="1" prompt="Enter number" sqref="F92:F110">
      <formula1>ISNUMBER(F92:F110)</formula1>
    </dataValidation>
    <dataValidation type="custom" allowBlank="1" showInputMessage="1" showErrorMessage="1" sqref="G92:G110">
      <formula1>"IF($G$2:$G$110,G92)=1"</formula1>
    </dataValidation>
    <dataValidation type="whole" allowBlank="1" showInputMessage="1" showErrorMessage="1" errorTitle="Not a valid number" error="Are you drinking too much?" promptTitle="Glasses of Alcohol" prompt="Please enter whole number between 0 to 10." sqref="I93 I95:I106">
      <formula1>0</formula1>
      <formula2>10</formula2>
    </dataValidation>
    <dataValidation type="decimal" allowBlank="1" showInputMessage="1" showErrorMessage="1" errorTitle="Not a valid number" error="You cannot enter any other number.Only decimal number is accepted." prompt="Only enter decimal value between 1.1 to 20.20." sqref="J94:J107">
      <formula1>1.1</formula1>
      <formula2>20.1</formula2>
    </dataValidation>
    <dataValidation type="date" allowBlank="1" showInputMessage="1" showErrorMessage="1" errorTitle="Invalid date" error="Do not enter wrong date format." prompt="Enter a date in &quot;dd-mm-yyyy' format." sqref="K93:K105">
      <formula1>40830</formula1>
      <formula2>41926</formula2>
    </dataValidation>
    <dataValidation type="custom" allowBlank="1" showInputMessage="1" showErrorMessage="1" errorTitle="Invalid text" error="Enter valid text." promptTitle="Enter text" prompt="eg. name " sqref="E92:E109">
      <formula1>ISTEXT(E92:E110)</formula1>
    </dataValidation>
    <dataValidation type="list" allowBlank="1" showInputMessage="1" showErrorMessage="1" sqref="K112">
      <formula1>"sakshi"</formula1>
    </dataValidation>
    <dataValidation type="list" allowBlank="1" showInputMessage="1" showErrorMessage="1" error="Please select items from list" promptTitle="Enter items from the list" sqref="B116">
      <formula1>$D$116:$D$120</formula1>
    </dataValidation>
    <dataValidation type="list" allowBlank="1" showInputMessage="1" showErrorMessage="1" sqref="G116">
      <formula1>$D$116:$D$120</formula1>
    </dataValidation>
    <dataValidation type="custom" allowBlank="1" showInputMessage="1" showErrorMessage="1" sqref="A138:A147">
      <formula1>AND(LEFT(A138,2)="2E",LEN(A138)=5)</formula1>
    </dataValidation>
    <dataValidation type="custom" allowBlank="1" showInputMessage="1" showErrorMessage="1" sqref="A137">
      <formula1>AND(LEFT(A137,2)="2E",LEN(A137)=5)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UseR</cp:lastModifiedBy>
  <dcterms:created xsi:type="dcterms:W3CDTF">2014-06-06T22:18:33Z</dcterms:created>
  <dcterms:modified xsi:type="dcterms:W3CDTF">2025-04-17T09:16:25Z</dcterms:modified>
</cp:coreProperties>
</file>