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E:\Learning\Alaa Essam Course\Excel\Final Project\"/>
    </mc:Choice>
  </mc:AlternateContent>
  <xr:revisionPtr revIDLastSave="0" documentId="13_ncr:1_{C124211E-D6EA-4A22-B511-5DB38D56B6C4}" xr6:coauthVersionLast="47" xr6:coauthVersionMax="47" xr10:uidLastSave="{00000000-0000-0000-0000-000000000000}"/>
  <bookViews>
    <workbookView xWindow="-108" yWindow="-108" windowWidth="23256" windowHeight="12456" xr2:uid="{D3B5FDF9-A01C-4E95-9A54-99427DC44BC8}"/>
  </bookViews>
  <sheets>
    <sheet name="Executive" sheetId="2" r:id="rId1"/>
    <sheet name="Operational" sheetId="3" r:id="rId2"/>
    <sheet name="Customers " sheetId="4" r:id="rId3"/>
    <sheet name="Pivot Tables" sheetId="1" r:id="rId4"/>
  </sheets>
  <definedNames>
    <definedName name="_xlchart.v5.0" hidden="1">'Pivot Tables'!$D$45</definedName>
    <definedName name="_xlchart.v5.1" hidden="1">'Pivot Tables'!$D$46:$D$87</definedName>
    <definedName name="_xlchart.v5.2" hidden="1">'Pivot Tables'!$E$45</definedName>
    <definedName name="_xlchart.v5.3" hidden="1">'Pivot Tables'!$E$46:$E$87</definedName>
    <definedName name="Slicer_Category">#N/A</definedName>
    <definedName name="Slicer_Region">#N/A</definedName>
    <definedName name="Slicer_Segment">#N/A</definedName>
    <definedName name="Slicer_Year">#N/A</definedName>
  </definedNames>
  <calcPr calcId="191029"/>
  <pivotCaches>
    <pivotCache cacheId="1958" r:id="rId5"/>
    <pivotCache cacheId="2303" r:id="rId6"/>
    <pivotCache cacheId="2306" r:id="rId7"/>
    <pivotCache cacheId="2309" r:id="rId8"/>
    <pivotCache cacheId="2312" r:id="rId9"/>
    <pivotCache cacheId="2315" r:id="rId10"/>
    <pivotCache cacheId="2318" r:id="rId11"/>
    <pivotCache cacheId="2321" r:id="rId12"/>
    <pivotCache cacheId="2324" r:id="rId13"/>
    <pivotCache cacheId="2327" r:id="rId14"/>
    <pivotCache cacheId="2330" r:id="rId15"/>
    <pivotCache cacheId="2333" r:id="rId16"/>
    <pivotCache cacheId="2336" r:id="rId17"/>
    <pivotCache cacheId="2339" r:id="rId18"/>
    <pivotCache cacheId="2342" r:id="rId19"/>
    <pivotCache cacheId="2345" r:id="rId20"/>
    <pivotCache cacheId="2348" r:id="rId21"/>
    <pivotCache cacheId="2351" r:id="rId22"/>
    <pivotCache cacheId="2354" r:id="rId23"/>
    <pivotCache cacheId="2357" r:id="rId24"/>
    <pivotCache cacheId="2360" r:id="rId25"/>
    <pivotCache cacheId="2363" r:id="rId26"/>
    <pivotCache cacheId="2366" r:id="rId27"/>
    <pivotCache cacheId="2369" r:id="rId28"/>
    <pivotCache cacheId="2372" r:id="rId29"/>
    <pivotCache cacheId="2375" r:id="rId30"/>
    <pivotCache cacheId="2378" r:id="rId31"/>
    <pivotCache cacheId="2381" r:id="rId32"/>
  </pivotCaches>
  <extLst>
    <ext xmlns:x14="http://schemas.microsoft.com/office/spreadsheetml/2009/9/main" uri="{876F7934-8845-4945-9796-88D515C7AA90}">
      <x14:pivotCaches>
        <pivotCache cacheId="112" r:id="rId33"/>
      </x14:pivotCaches>
    </ext>
    <ext xmlns:x14="http://schemas.microsoft.com/office/spreadsheetml/2009/9/main" uri="{BBE1A952-AA13-448e-AADC-164F8A28A991}">
      <x14:slicerCaches>
        <x14:slicerCache r:id="rId34"/>
        <x14:slicerCache r:id="rId35"/>
        <x14:slicerCache r:id="rId36"/>
        <x14:slicerCache r:id="rId3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b8670e19-2627-4034-8734-6ab08a7f6e23" name="Sales" connection="Query - Sales"/>
          <x15:modelTable id="Dim_Customers_cf9c6452-70da-41e8-beb4-808f05c76dc3" name="Dim_Customers" connection="Query - Dim_Customers"/>
          <x15:modelTable id="Dim_Date_3eb228a5-63a2-4005-8f6c-9a455d208c99" name="Dim_Date" connection="Query - Dim_Date"/>
          <x15:modelTable id="Dim_Product_31e028f3-6f8f-4e70-94c6-d9871b1b3209" name="Dim_Product" connection="Query - Dim_Product"/>
          <x15:modelTable id="DimShipping_365e8ef0-38b9-46f7-ad0c-08af23e88d5d" name="DimShipping" connection="Query - DimShipping"/>
          <x15:modelTable id="RFM_7bc41e0c-2378-443e-80af-c7da8a440cee" name="RFM" connection="Query - RFM"/>
        </x15:modelTables>
        <x15:modelRelationships>
          <x15:modelRelationship fromTable="Sales" fromColumn="Ship_ID" toTable="DimShipping" toColumn="Ship_ID"/>
          <x15:modelRelationship fromTable="Sales" fromColumn="Product ID" toTable="Dim_Product" toColumn="Product ID"/>
          <x15:modelRelationship fromTable="Sales" fromColumn="Customer ID" toTable="Dim_Customers" toColumn="Customer ID"/>
          <x15:modelRelationship fromTable="Sales" fromColumn="Ship Date" toTable="Dim_Date" toColumn="Date"/>
          <x15:modelRelationship fromTable="Sales" fromColumn="Customer ID" toTable="RFM" toColumn="Customer ID"/>
        </x15:modelRelationships>
        <x15:extLst>
          <ext xmlns:x16="http://schemas.microsoft.com/office/spreadsheetml/2014/11/main" uri="{9835A34E-60A6-4A7C-AAB8-D5F71C897F49}">
            <x16:modelTimeGroupings>
              <x16:modelTimeGrouping tableName="Sale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5" i="4" l="1"/>
  <c r="M16" i="4"/>
  <c r="M17" i="4"/>
  <c r="M18" i="4"/>
  <c r="M19" i="4"/>
  <c r="M20" i="4"/>
  <c r="M21" i="4"/>
  <c r="M22" i="4"/>
  <c r="M23" i="4"/>
  <c r="M14" i="4"/>
  <c r="P15" i="4"/>
  <c r="P16" i="4"/>
  <c r="P17" i="4"/>
  <c r="P18" i="4"/>
  <c r="P19" i="4"/>
  <c r="P20" i="4"/>
  <c r="P21" i="4"/>
  <c r="P22" i="4"/>
  <c r="P23" i="4"/>
  <c r="R15" i="4"/>
  <c r="R16" i="4"/>
  <c r="R17" i="4"/>
  <c r="R18" i="4"/>
  <c r="R19" i="4"/>
  <c r="R20" i="4"/>
  <c r="R21" i="4"/>
  <c r="R22" i="4"/>
  <c r="R23" i="4"/>
  <c r="R14" i="4"/>
  <c r="P14" i="4"/>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71" i="1"/>
  <c r="K72" i="1"/>
  <c r="L72" i="1"/>
  <c r="K73" i="1"/>
  <c r="L73" i="1"/>
  <c r="K74" i="1"/>
  <c r="L74" i="1"/>
  <c r="K75" i="1"/>
  <c r="L75" i="1"/>
  <c r="K76" i="1"/>
  <c r="L76" i="1"/>
  <c r="K77" i="1"/>
  <c r="L77" i="1"/>
  <c r="K78" i="1"/>
  <c r="L78" i="1"/>
  <c r="K79" i="1"/>
  <c r="L79" i="1"/>
  <c r="K80" i="1"/>
  <c r="L80" i="1"/>
  <c r="K81" i="1"/>
  <c r="L81" i="1"/>
  <c r="K82" i="1"/>
  <c r="L82" i="1"/>
  <c r="K83" i="1"/>
  <c r="L83" i="1"/>
  <c r="K84" i="1"/>
  <c r="L84" i="1"/>
  <c r="K85" i="1"/>
  <c r="L85" i="1"/>
  <c r="K86" i="1"/>
  <c r="L86" i="1"/>
  <c r="K87" i="1"/>
  <c r="L87" i="1"/>
  <c r="K88" i="1"/>
  <c r="L88" i="1"/>
  <c r="K89" i="1"/>
  <c r="L89" i="1"/>
  <c r="K90" i="1"/>
  <c r="L90" i="1"/>
  <c r="K91" i="1"/>
  <c r="L91" i="1"/>
  <c r="K92" i="1"/>
  <c r="L92" i="1"/>
  <c r="K93" i="1"/>
  <c r="L93" i="1"/>
  <c r="K94" i="1"/>
  <c r="L94" i="1"/>
  <c r="K95" i="1"/>
  <c r="L95" i="1"/>
  <c r="K96" i="1"/>
  <c r="L96" i="1"/>
  <c r="K97" i="1"/>
  <c r="L97" i="1"/>
  <c r="K98" i="1"/>
  <c r="L98" i="1"/>
  <c r="K99" i="1"/>
  <c r="L99" i="1"/>
  <c r="K100" i="1"/>
  <c r="L100" i="1"/>
  <c r="K101" i="1"/>
  <c r="L101" i="1"/>
  <c r="K102" i="1"/>
  <c r="L102" i="1"/>
  <c r="K103" i="1"/>
  <c r="L103" i="1"/>
  <c r="K104" i="1"/>
  <c r="L104" i="1"/>
  <c r="K105" i="1"/>
  <c r="L105" i="1"/>
  <c r="K106" i="1"/>
  <c r="L106" i="1"/>
  <c r="K107" i="1"/>
  <c r="L107" i="1"/>
  <c r="K108" i="1"/>
  <c r="L108" i="1"/>
  <c r="K109" i="1"/>
  <c r="L109" i="1"/>
  <c r="K110" i="1"/>
  <c r="L110" i="1"/>
  <c r="K111" i="1"/>
  <c r="L111" i="1"/>
  <c r="K112" i="1"/>
  <c r="L112" i="1"/>
  <c r="K113" i="1"/>
  <c r="L113" i="1"/>
  <c r="K114" i="1"/>
  <c r="L114" i="1"/>
  <c r="K115" i="1"/>
  <c r="L115" i="1"/>
  <c r="K116" i="1"/>
  <c r="L116" i="1"/>
  <c r="K117" i="1"/>
  <c r="L117" i="1"/>
  <c r="K118" i="1"/>
  <c r="L118" i="1"/>
  <c r="K119" i="1"/>
  <c r="L119" i="1"/>
  <c r="K120" i="1"/>
  <c r="L120" i="1"/>
  <c r="K121" i="1"/>
  <c r="L121" i="1"/>
  <c r="K122" i="1"/>
  <c r="L122" i="1"/>
  <c r="K123" i="1"/>
  <c r="L123" i="1"/>
  <c r="K124" i="1"/>
  <c r="L124" i="1"/>
  <c r="K125" i="1"/>
  <c r="L125" i="1"/>
  <c r="K126" i="1"/>
  <c r="L126" i="1"/>
  <c r="K127" i="1"/>
  <c r="L127" i="1"/>
  <c r="K128" i="1"/>
  <c r="L128" i="1"/>
  <c r="K129" i="1"/>
  <c r="L129" i="1"/>
  <c r="K130" i="1"/>
  <c r="L130" i="1"/>
  <c r="K131" i="1"/>
  <c r="L131" i="1"/>
  <c r="K132" i="1"/>
  <c r="L132" i="1"/>
  <c r="K133" i="1"/>
  <c r="L133" i="1"/>
  <c r="K134" i="1"/>
  <c r="L134" i="1"/>
  <c r="K135" i="1"/>
  <c r="L135" i="1"/>
  <c r="K136" i="1"/>
  <c r="L136" i="1"/>
  <c r="K137" i="1"/>
  <c r="L137" i="1"/>
  <c r="K138" i="1"/>
  <c r="L138" i="1"/>
  <c r="K139" i="1"/>
  <c r="L139" i="1"/>
  <c r="K140" i="1"/>
  <c r="L140" i="1"/>
  <c r="K141" i="1"/>
  <c r="L141" i="1"/>
  <c r="K142" i="1"/>
  <c r="L142" i="1"/>
  <c r="K143" i="1"/>
  <c r="L143" i="1"/>
  <c r="K144" i="1"/>
  <c r="L144" i="1"/>
  <c r="K145" i="1"/>
  <c r="L145" i="1"/>
  <c r="K146" i="1"/>
  <c r="L146" i="1"/>
  <c r="K147" i="1"/>
  <c r="L147" i="1"/>
  <c r="K148" i="1"/>
  <c r="L148" i="1"/>
  <c r="K149" i="1"/>
  <c r="L149" i="1"/>
  <c r="K150" i="1"/>
  <c r="L150" i="1"/>
  <c r="K151" i="1"/>
  <c r="L151" i="1"/>
  <c r="K152" i="1"/>
  <c r="L152" i="1"/>
  <c r="K153" i="1"/>
  <c r="L153" i="1"/>
  <c r="K154" i="1"/>
  <c r="L154" i="1"/>
  <c r="K155" i="1"/>
  <c r="L155" i="1"/>
  <c r="M155" i="1"/>
  <c r="K156" i="1"/>
  <c r="L156" i="1"/>
  <c r="M156" i="1"/>
  <c r="K157" i="1"/>
  <c r="L157" i="1"/>
  <c r="M157" i="1"/>
  <c r="K158" i="1"/>
  <c r="L158" i="1"/>
  <c r="M158" i="1"/>
  <c r="K159" i="1"/>
  <c r="L159" i="1"/>
  <c r="M159" i="1"/>
  <c r="K160" i="1"/>
  <c r="L160" i="1"/>
  <c r="M160" i="1"/>
  <c r="K161" i="1"/>
  <c r="L161" i="1"/>
  <c r="M161" i="1"/>
  <c r="K162" i="1"/>
  <c r="L162" i="1"/>
  <c r="M162" i="1"/>
  <c r="K163" i="1"/>
  <c r="L163" i="1"/>
  <c r="M163" i="1"/>
  <c r="K164" i="1"/>
  <c r="L164" i="1"/>
  <c r="M164" i="1"/>
  <c r="K165" i="1"/>
  <c r="L165" i="1"/>
  <c r="M165" i="1"/>
  <c r="K166" i="1"/>
  <c r="L166" i="1"/>
  <c r="M166" i="1"/>
  <c r="K167" i="1"/>
  <c r="L167" i="1"/>
  <c r="M167" i="1"/>
  <c r="K168" i="1"/>
  <c r="L168" i="1"/>
  <c r="M168" i="1"/>
  <c r="K169" i="1"/>
  <c r="L169" i="1"/>
  <c r="M169" i="1"/>
  <c r="K170" i="1"/>
  <c r="L170" i="1"/>
  <c r="M170" i="1"/>
  <c r="L71" i="1"/>
  <c r="K71" i="1"/>
  <c r="D46" i="1" l="1" a="1"/>
  <c r="D46" i="1" s="1"/>
  <c r="M18" i="1"/>
  <c r="N18" i="1" s="1"/>
  <c r="M19" i="1"/>
  <c r="N19" i="1" s="1"/>
  <c r="M20" i="1"/>
  <c r="N20" i="1" s="1"/>
  <c r="M17" i="1"/>
  <c r="N17" i="1" s="1"/>
  <c r="L18" i="1"/>
  <c r="L19" i="1"/>
  <c r="L20" i="1"/>
  <c r="L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1B90B4-8890-48F2-9362-23CE01961CCB}" name="Query - Dim_Customers" description="Connection to the 'Dim_Customers' query in the workbook." type="100" refreshedVersion="8" minRefreshableVersion="5">
    <extLst>
      <ext xmlns:x15="http://schemas.microsoft.com/office/spreadsheetml/2010/11/main" uri="{DE250136-89BD-433C-8126-D09CA5730AF9}">
        <x15:connection id="440f1644-2a72-46d7-9241-c4acece10bbd"/>
      </ext>
    </extLst>
  </connection>
  <connection id="2" xr16:uid="{3FCB9913-E1F3-4B79-A049-2FBE3FEC793E}" name="Query - Dim_Date" description="Connection to the 'Dim_Date' query in the workbook." type="100" refreshedVersion="8" minRefreshableVersion="5">
    <extLst>
      <ext xmlns:x15="http://schemas.microsoft.com/office/spreadsheetml/2010/11/main" uri="{DE250136-89BD-433C-8126-D09CA5730AF9}">
        <x15:connection id="49887ea2-f772-4644-b41c-96ab34ef5dc6"/>
      </ext>
    </extLst>
  </connection>
  <connection id="3" xr16:uid="{7D053495-9D02-4624-BCB2-F65A36DF2245}" name="Query - Dim_Product" description="Connection to the 'Dim_Product' query in the workbook." type="100" refreshedVersion="8" minRefreshableVersion="5">
    <extLst>
      <ext xmlns:x15="http://schemas.microsoft.com/office/spreadsheetml/2010/11/main" uri="{DE250136-89BD-433C-8126-D09CA5730AF9}">
        <x15:connection id="62566e0c-9798-42fb-ac41-182f28b7f9fa"/>
      </ext>
    </extLst>
  </connection>
  <connection id="4" xr16:uid="{891AC0D9-454A-4517-B8E8-DA0DDE1BCC40}" name="Query - DimShipping" description="Connection to the 'DimShipping' query in the workbook." type="100" refreshedVersion="8" minRefreshableVersion="5">
    <extLst>
      <ext xmlns:x15="http://schemas.microsoft.com/office/spreadsheetml/2010/11/main" uri="{DE250136-89BD-433C-8126-D09CA5730AF9}">
        <x15:connection id="6bddab15-3ea5-46f0-85ab-b9460741ae36"/>
      </ext>
    </extLst>
  </connection>
  <connection id="5" xr16:uid="{071E54E6-32FB-4A2C-A065-2D9637DE49F7}" name="Query - RFM" description="Connection to the 'RFM' query in the workbook." type="100" refreshedVersion="8" minRefreshableVersion="5">
    <extLst>
      <ext xmlns:x15="http://schemas.microsoft.com/office/spreadsheetml/2010/11/main" uri="{DE250136-89BD-433C-8126-D09CA5730AF9}">
        <x15:connection id="f1932b91-82af-4d9f-9f54-0ea0f6875324"/>
      </ext>
    </extLst>
  </connection>
  <connection id="6" xr16:uid="{6BBB1985-3F32-47CE-BE55-4DF27173B3CE}" name="Query - Sales" description="Connection to the 'Sales' query in the workbook." type="100" refreshedVersion="8" minRefreshableVersion="5">
    <extLst>
      <ext xmlns:x15="http://schemas.microsoft.com/office/spreadsheetml/2010/11/main" uri="{DE250136-89BD-433C-8126-D09CA5730AF9}">
        <x15:connection id="03d3c463-50f2-4c8d-895f-47646e35440d"/>
      </ext>
    </extLst>
  </connection>
  <connection id="7" xr16:uid="{37FE71D3-B6AA-4CB2-AAEB-196F8F68931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3">
    <s v="ThisWorkbookDataModel"/>
    <s v="{[RFM].[Segment].&amp;[Champions]}"/>
    <s v="{[RFM].[Segment].&amp;[At Risk]}"/>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1" v="0"/>
    </bk>
  </cellMetadata>
  <valueMetadata count="2">
    <bk>
      <rc t="2" v="0"/>
    </bk>
    <bk>
      <rc t="2" v="1"/>
    </bk>
  </valueMetadata>
</metadata>
</file>

<file path=xl/sharedStrings.xml><?xml version="1.0" encoding="utf-8"?>
<sst xmlns="http://schemas.openxmlformats.org/spreadsheetml/2006/main" count="271" uniqueCount="222">
  <si>
    <t>Total Revenue</t>
  </si>
  <si>
    <t>#Orders</t>
  </si>
  <si>
    <t>Row Labels</t>
  </si>
  <si>
    <t>Grand Total</t>
  </si>
  <si>
    <t>Total Quantity</t>
  </si>
  <si>
    <t>Total Profit</t>
  </si>
  <si>
    <t>Profit Margin</t>
  </si>
  <si>
    <t>April</t>
  </si>
  <si>
    <t>August</t>
  </si>
  <si>
    <t>December</t>
  </si>
  <si>
    <t>February</t>
  </si>
  <si>
    <t>January</t>
  </si>
  <si>
    <t>July</t>
  </si>
  <si>
    <t>June</t>
  </si>
  <si>
    <t>March</t>
  </si>
  <si>
    <t>May</t>
  </si>
  <si>
    <t>November</t>
  </si>
  <si>
    <t>October</t>
  </si>
  <si>
    <t>September</t>
  </si>
  <si>
    <t>Total Revenue2</t>
  </si>
  <si>
    <t>Furniture</t>
  </si>
  <si>
    <t>Office Supplies</t>
  </si>
  <si>
    <t>Technology</t>
  </si>
  <si>
    <t>Consumer</t>
  </si>
  <si>
    <t>Corporate</t>
  </si>
  <si>
    <t>Home Office</t>
  </si>
  <si>
    <t>Central</t>
  </si>
  <si>
    <t>East</t>
  </si>
  <si>
    <t>South</t>
  </si>
  <si>
    <t>West</t>
  </si>
  <si>
    <t>Growth Rate</t>
  </si>
  <si>
    <t>Growth Rate2</t>
  </si>
  <si>
    <t>YoY Growth</t>
  </si>
  <si>
    <t>First Class</t>
  </si>
  <si>
    <t>Same Day</t>
  </si>
  <si>
    <t>Second Class</t>
  </si>
  <si>
    <t>Standard Class</t>
  </si>
  <si>
    <t>Avg Days to Ship</t>
  </si>
  <si>
    <t>Alabama</t>
  </si>
  <si>
    <t>Arizona</t>
  </si>
  <si>
    <t>Arkansas</t>
  </si>
  <si>
    <t>California</t>
  </si>
  <si>
    <t>Colorado</t>
  </si>
  <si>
    <t>Connecticut</t>
  </si>
  <si>
    <t>Delaware</t>
  </si>
  <si>
    <t>Florida</t>
  </si>
  <si>
    <t>Georgia</t>
  </si>
  <si>
    <t>Illinois</t>
  </si>
  <si>
    <t>Indiana</t>
  </si>
  <si>
    <t>Iowa</t>
  </si>
  <si>
    <t>Kansas</t>
  </si>
  <si>
    <t>Kentucky</t>
  </si>
  <si>
    <t>Louisiana</t>
  </si>
  <si>
    <t>Maryland</t>
  </si>
  <si>
    <t>Massachusetts</t>
  </si>
  <si>
    <t>Michigan</t>
  </si>
  <si>
    <t>Minnesota</t>
  </si>
  <si>
    <t>Mississippi</t>
  </si>
  <si>
    <t>Missouri</t>
  </si>
  <si>
    <t>Nebraska</t>
  </si>
  <si>
    <t>Nevada</t>
  </si>
  <si>
    <t>New Hampshire</t>
  </si>
  <si>
    <t>New Jersey</t>
  </si>
  <si>
    <t>New Mexico</t>
  </si>
  <si>
    <t>New York</t>
  </si>
  <si>
    <t>North Carolina</t>
  </si>
  <si>
    <t>Ohio</t>
  </si>
  <si>
    <t>Oklahoma</t>
  </si>
  <si>
    <t>Oregon</t>
  </si>
  <si>
    <t>Pennsylvania</t>
  </si>
  <si>
    <t>Rhode Island</t>
  </si>
  <si>
    <t>South Dakota</t>
  </si>
  <si>
    <t>Tennessee</t>
  </si>
  <si>
    <t>Texas</t>
  </si>
  <si>
    <t>Utah</t>
  </si>
  <si>
    <t>Virginia</t>
  </si>
  <si>
    <t>Washington</t>
  </si>
  <si>
    <t>Wisconsin</t>
  </si>
  <si>
    <t>State</t>
  </si>
  <si>
    <t>Avg. Days to Ship</t>
  </si>
  <si>
    <t>Avg. Order Value</t>
  </si>
  <si>
    <t>#Products</t>
  </si>
  <si>
    <t>Copiers</t>
  </si>
  <si>
    <t>Binders</t>
  </si>
  <si>
    <t>Accessories</t>
  </si>
  <si>
    <t>Bookcases</t>
  </si>
  <si>
    <t>Paper</t>
  </si>
  <si>
    <t>Phones</t>
  </si>
  <si>
    <t>Supplies</t>
  </si>
  <si>
    <t>Tables</t>
  </si>
  <si>
    <t>Avg. Selling Price</t>
  </si>
  <si>
    <t>#Customer</t>
  </si>
  <si>
    <t>At Risk</t>
  </si>
  <si>
    <t>Big Spenders</t>
  </si>
  <si>
    <t>Champions</t>
  </si>
  <si>
    <t>Loyal Customers</t>
  </si>
  <si>
    <t>Needs Attention</t>
  </si>
  <si>
    <t>Recent Customers</t>
  </si>
  <si>
    <t>Avg. Spend per Customer</t>
  </si>
  <si>
    <t>Amy Hunt</t>
  </si>
  <si>
    <t>Anna Häberlin</t>
  </si>
  <si>
    <t>Bill Donatelli</t>
  </si>
  <si>
    <t>Cassandra Brandow</t>
  </si>
  <si>
    <t>Charles Crestani</t>
  </si>
  <si>
    <t>Christopher Martinez</t>
  </si>
  <si>
    <t>Corinna Mitchell</t>
  </si>
  <si>
    <t>Dan Reichenbach</t>
  </si>
  <si>
    <t>Daniel Raglin</t>
  </si>
  <si>
    <t>Dean Percer</t>
  </si>
  <si>
    <t>Deanra Eno</t>
  </si>
  <si>
    <t>Eleni Mccrary</t>
  </si>
  <si>
    <t>Fred Hopkins</t>
  </si>
  <si>
    <t>Greg Tran</t>
  </si>
  <si>
    <t>Harry Marie</t>
  </si>
  <si>
    <t>James Galang</t>
  </si>
  <si>
    <t>Jim Epp</t>
  </si>
  <si>
    <t>Joel Eaton</t>
  </si>
  <si>
    <t>John Lucas</t>
  </si>
  <si>
    <t>John Murray</t>
  </si>
  <si>
    <t>Joseph Holt</t>
  </si>
  <si>
    <t>Justin Deggeller</t>
  </si>
  <si>
    <t>Katherine Murray</t>
  </si>
  <si>
    <t>Keith Dawkins</t>
  </si>
  <si>
    <t>Keith Herrera</t>
  </si>
  <si>
    <t>Lauren Leatherbury</t>
  </si>
  <si>
    <t>Lena Creighton</t>
  </si>
  <si>
    <t>Maribeth Schnelling</t>
  </si>
  <si>
    <t>Naresj Patel</t>
  </si>
  <si>
    <t>Natalie Fritzler</t>
  </si>
  <si>
    <t>Natalie Webber</t>
  </si>
  <si>
    <t>Peter Fuller</t>
  </si>
  <si>
    <t>Quincy Jones</t>
  </si>
  <si>
    <t>Rob Lucas</t>
  </si>
  <si>
    <t>Robert Marley</t>
  </si>
  <si>
    <t>Sarah Brown</t>
  </si>
  <si>
    <t>Shirley Daniels</t>
  </si>
  <si>
    <t>Suzanne Mcnair</t>
  </si>
  <si>
    <t>Todd Sumrall</t>
  </si>
  <si>
    <t>Valerie Dominguez</t>
  </si>
  <si>
    <t>Victoria Wilson</t>
  </si>
  <si>
    <t>Zuschuss Carroll</t>
  </si>
  <si>
    <t>Max Order Date</t>
  </si>
  <si>
    <t>Customer</t>
  </si>
  <si>
    <t>Sales</t>
  </si>
  <si>
    <t>Recency</t>
  </si>
  <si>
    <t>Segment</t>
  </si>
  <si>
    <t>Chairs</t>
  </si>
  <si>
    <t>Storage</t>
  </si>
  <si>
    <t>Name</t>
  </si>
  <si>
    <t>Total Spend</t>
  </si>
  <si>
    <t>Days Since Last Order</t>
  </si>
  <si>
    <t>Segments</t>
  </si>
  <si>
    <t>Region</t>
  </si>
  <si>
    <t>District Of Columbia</t>
  </si>
  <si>
    <t>Adam Bellavance</t>
  </si>
  <si>
    <t>Adrian Barton</t>
  </si>
  <si>
    <t>Alan Dominguez</t>
  </si>
  <si>
    <t>Alex Avila</t>
  </si>
  <si>
    <t>Amy Cox</t>
  </si>
  <si>
    <t>Andy Reiter</t>
  </si>
  <si>
    <t>Anne Mcfarland</t>
  </si>
  <si>
    <t>Becky Martin</t>
  </si>
  <si>
    <t>Ben Ferrer</t>
  </si>
  <si>
    <t>Bill Shonely</t>
  </si>
  <si>
    <t>Brenda Bowman</t>
  </si>
  <si>
    <t>Brian Moss</t>
  </si>
  <si>
    <t>Brosina Hoffman</t>
  </si>
  <si>
    <t>Caroline Jumper</t>
  </si>
  <si>
    <t>Christine Phan</t>
  </si>
  <si>
    <t>Christopher Conant</t>
  </si>
  <si>
    <t>Cindy Stewart</t>
  </si>
  <si>
    <t>Clay Ludtke</t>
  </si>
  <si>
    <t>Darrin Martin</t>
  </si>
  <si>
    <t>Dennis Pardue</t>
  </si>
  <si>
    <t>Edward Hooks</t>
  </si>
  <si>
    <t>Emily Phan</t>
  </si>
  <si>
    <t>Grace Kelly</t>
  </si>
  <si>
    <t>Grant Thornton</t>
  </si>
  <si>
    <t>Greg Maxwell</t>
  </si>
  <si>
    <t>Helen Wasserman</t>
  </si>
  <si>
    <t>Hunter Lopez</t>
  </si>
  <si>
    <t>Jane Waco</t>
  </si>
  <si>
    <t>Joe Elijah</t>
  </si>
  <si>
    <t>John Lee</t>
  </si>
  <si>
    <t>Jonathan Doherty</t>
  </si>
  <si>
    <t>Joseph Airdo</t>
  </si>
  <si>
    <t>Karen Daniels</t>
  </si>
  <si>
    <t>Karen Ferguson</t>
  </si>
  <si>
    <t>Ken Lonsdale</t>
  </si>
  <si>
    <t>Kristen Hastings</t>
  </si>
  <si>
    <t>Laura Armstrong</t>
  </si>
  <si>
    <t>Maria Etezadi</t>
  </si>
  <si>
    <t>Max Jones</t>
  </si>
  <si>
    <t>Mick Hernandez</t>
  </si>
  <si>
    <t>Nathan Mautz</t>
  </si>
  <si>
    <t>Nick Crebassa</t>
  </si>
  <si>
    <t>Nora Preis</t>
  </si>
  <si>
    <t>Patrick O'Brill</t>
  </si>
  <si>
    <t>Paul Prost</t>
  </si>
  <si>
    <t>Penelope Sewall</t>
  </si>
  <si>
    <t>Pete Kriz</t>
  </si>
  <si>
    <t>Raymond Buch</t>
  </si>
  <si>
    <t>Rick Huthwaite</t>
  </si>
  <si>
    <t>Rick Wilson</t>
  </si>
  <si>
    <t>Ross Baird</t>
  </si>
  <si>
    <t>Sanjit Chand</t>
  </si>
  <si>
    <t>Sanjit Engle</t>
  </si>
  <si>
    <t>Sean Braxton</t>
  </si>
  <si>
    <t>Sean Miller</t>
  </si>
  <si>
    <t>Seth Vernon</t>
  </si>
  <si>
    <t>Shahid Collister</t>
  </si>
  <si>
    <t>Stefania Perrino</t>
  </si>
  <si>
    <t>Tamara Chand</t>
  </si>
  <si>
    <t>Tom Ashbrook</t>
  </si>
  <si>
    <t>Tom Boeckenhauer</t>
  </si>
  <si>
    <t>William Brown</t>
  </si>
  <si>
    <t>Yana Sorensen</t>
  </si>
  <si>
    <t>Yoseph Carroll</t>
  </si>
  <si>
    <t>Bill Overfelt</t>
  </si>
  <si>
    <t>Nicole Hansen</t>
  </si>
  <si>
    <t>Beth Thompson</t>
  </si>
  <si>
    <t>Mary Zewe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</si>
</sst>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409]* #,##0_ ;_-[$$-409]* \-#,##0\ ;_-[$$-409]* &quot;-&quot;??_ ;_-@_ "/>
    <numFmt numFmtId="165" formatCode="0.0%"/>
    <numFmt numFmtId="166" formatCode="_-[$$-409]* #,##0.00_ ;_-[$$-409]* \-#,##0.00\ ;_-[$$-409]* &quot;-&quot;??_ ;_-@_ "/>
    <numFmt numFmtId="167" formatCode="dd/mm/yy;@"/>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
      <b/>
      <sz val="16"/>
      <color theme="0"/>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rgb="FF00B7B5"/>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10" fontId="0" fillId="0" borderId="0" xfId="0" applyNumberFormat="1"/>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0" fontId="2" fillId="3" borderId="1" xfId="0" applyFont="1" applyFill="1" applyBorder="1"/>
    <xf numFmtId="9" fontId="0" fillId="0" borderId="0" xfId="1" applyFont="1"/>
    <xf numFmtId="165" fontId="0" fillId="0" borderId="0" xfId="0" applyNumberFormat="1"/>
    <xf numFmtId="1" fontId="0" fillId="0" borderId="0" xfId="0" applyNumberFormat="1"/>
    <xf numFmtId="166" fontId="0" fillId="0" borderId="0" xfId="0" applyNumberFormat="1"/>
    <xf numFmtId="3" fontId="0" fillId="0" borderId="0" xfId="0" applyNumberFormat="1"/>
    <xf numFmtId="167" fontId="0" fillId="0" borderId="0" xfId="0" applyNumberFormat="1"/>
    <xf numFmtId="14" fontId="0" fillId="0" borderId="0" xfId="0" applyNumberFormat="1"/>
    <xf numFmtId="9" fontId="0" fillId="0" borderId="0" xfId="0" applyNumberFormat="1"/>
    <xf numFmtId="0" fontId="3" fillId="2" borderId="0" xfId="0" applyFont="1" applyFill="1" applyAlignment="1">
      <alignment horizontal="center"/>
    </xf>
    <xf numFmtId="0" fontId="4" fillId="4" borderId="0" xfId="0" applyFont="1" applyFill="1" applyAlignment="1">
      <alignment horizontal="center"/>
    </xf>
    <xf numFmtId="164" fontId="3" fillId="2" borderId="0" xfId="1" applyNumberFormat="1" applyFont="1" applyFill="1" applyBorder="1" applyAlignment="1">
      <alignment horizontal="center"/>
    </xf>
    <xf numFmtId="0" fontId="0" fillId="0" borderId="0" xfId="0" applyNumberFormat="1"/>
  </cellXfs>
  <cellStyles count="2">
    <cellStyle name="Normal" xfId="0" builtinId="0"/>
    <cellStyle name="Percent" xfId="1" builtinId="5"/>
  </cellStyles>
  <dxfs count="626">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5" formatCode="0.0%"/>
    </dxf>
    <dxf>
      <numFmt numFmtId="13" formatCode="0%"/>
    </dxf>
    <dxf>
      <numFmt numFmtId="164" formatCode="_-[$$-409]* #,##0_ ;_-[$$-409]* \-#,##0\ ;_-[$$-409]* &quot;-&quot;??_ ;_-@_ "/>
    </dxf>
    <dxf>
      <numFmt numFmtId="164" formatCode="_-[$$-409]* #,##0_ ;_-[$$-409]* \-#,##0\ ;_-[$$-409]* &quot;-&quot;??_ ;_-@_ "/>
    </dxf>
    <dxf>
      <numFmt numFmtId="166" formatCode="_-[$$-409]* #,##0.00_ ;_-[$$-409]* \-#,##0.00\ ;_-[$$-409]* &quot;-&quot;??_ ;_-@_ "/>
    </dxf>
    <dxf>
      <numFmt numFmtId="166" formatCode="_-[$$-409]* #,##0.00_ ;_-[$$-409]* \-#,##0.00\ ;_-[$$-409]* &quot;-&quot;??_ ;_-@_ "/>
    </dxf>
    <dxf>
      <numFmt numFmtId="1" formatCode="0"/>
    </dxf>
    <dxf>
      <numFmt numFmtId="1" formatCode="0"/>
    </dxf>
    <dxf>
      <numFmt numFmtId="0" formatCode="General"/>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5" formatCode="0.0%"/>
    </dxf>
    <dxf>
      <numFmt numFmtId="13" formatCode="0%"/>
    </dxf>
    <dxf>
      <numFmt numFmtId="164" formatCode="_-[$$-409]* #,##0_ ;_-[$$-409]* \-#,##0\ ;_-[$$-409]* &quot;-&quot;??_ ;_-@_ "/>
    </dxf>
    <dxf>
      <numFmt numFmtId="164" formatCode="_-[$$-409]* #,##0_ ;_-[$$-409]* \-#,##0\ ;_-[$$-409]* &quot;-&quot;??_ ;_-@_ "/>
    </dxf>
    <dxf>
      <numFmt numFmtId="166" formatCode="_-[$$-409]* #,##0.00_ ;_-[$$-409]* \-#,##0.00\ ;_-[$$-409]* &quot;-&quot;??_ ;_-@_ "/>
    </dxf>
    <dxf>
      <numFmt numFmtId="166" formatCode="_-[$$-409]* #,##0.00_ ;_-[$$-409]* \-#,##0.00\ ;_-[$$-409]* &quot;-&quot;??_ ;_-@_ "/>
    </dxf>
    <dxf>
      <numFmt numFmtId="1" formatCode="0"/>
    </dxf>
    <dxf>
      <numFmt numFmtId="1" formatCode="0"/>
    </dxf>
    <dxf>
      <numFmt numFmtId="0" formatCode="General"/>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5" formatCode="0.0%"/>
    </dxf>
    <dxf>
      <numFmt numFmtId="13" formatCode="0%"/>
    </dxf>
    <dxf>
      <numFmt numFmtId="164" formatCode="_-[$$-409]* #,##0_ ;_-[$$-409]* \-#,##0\ ;_-[$$-409]* &quot;-&quot;??_ ;_-@_ "/>
    </dxf>
    <dxf>
      <numFmt numFmtId="164" formatCode="_-[$$-409]* #,##0_ ;_-[$$-409]* \-#,##0\ ;_-[$$-409]* &quot;-&quot;??_ ;_-@_ "/>
    </dxf>
    <dxf>
      <numFmt numFmtId="166" formatCode="_-[$$-409]* #,##0.00_ ;_-[$$-409]* \-#,##0.00\ ;_-[$$-409]* &quot;-&quot;??_ ;_-@_ "/>
    </dxf>
    <dxf>
      <numFmt numFmtId="166" formatCode="_-[$$-409]* #,##0.00_ ;_-[$$-409]* \-#,##0.00\ ;_-[$$-409]* &quot;-&quot;??_ ;_-@_ "/>
    </dxf>
    <dxf>
      <numFmt numFmtId="1" formatCode="0"/>
    </dxf>
    <dxf>
      <numFmt numFmtId="1" formatCode="0"/>
    </dxf>
    <dxf>
      <numFmt numFmtId="0" formatCode="General"/>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5" formatCode="0.0%"/>
    </dxf>
    <dxf>
      <numFmt numFmtId="13" formatCode="0%"/>
    </dxf>
    <dxf>
      <numFmt numFmtId="164" formatCode="_-[$$-409]* #,##0_ ;_-[$$-409]* \-#,##0\ ;_-[$$-409]* &quot;-&quot;??_ ;_-@_ "/>
    </dxf>
    <dxf>
      <numFmt numFmtId="164" formatCode="_-[$$-409]* #,##0_ ;_-[$$-409]* \-#,##0\ ;_-[$$-409]* &quot;-&quot;??_ ;_-@_ "/>
    </dxf>
    <dxf>
      <numFmt numFmtId="166" formatCode="_-[$$-409]* #,##0.00_ ;_-[$$-409]* \-#,##0.00\ ;_-[$$-409]* &quot;-&quot;??_ ;_-@_ "/>
    </dxf>
    <dxf>
      <numFmt numFmtId="166" formatCode="_-[$$-409]* #,##0.00_ ;_-[$$-409]* \-#,##0.00\ ;_-[$$-409]* &quot;-&quot;??_ ;_-@_ "/>
    </dxf>
    <dxf>
      <numFmt numFmtId="1" formatCode="0"/>
    </dxf>
    <dxf>
      <numFmt numFmtId="1" formatCode="0"/>
    </dxf>
    <dxf>
      <numFmt numFmtId="0" formatCode="General"/>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5" formatCode="0.0%"/>
    </dxf>
    <dxf>
      <numFmt numFmtId="13" formatCode="0%"/>
    </dxf>
    <dxf>
      <numFmt numFmtId="164" formatCode="_-[$$-409]* #,##0_ ;_-[$$-409]* \-#,##0\ ;_-[$$-409]* &quot;-&quot;??_ ;_-@_ "/>
    </dxf>
    <dxf>
      <numFmt numFmtId="164" formatCode="_-[$$-409]* #,##0_ ;_-[$$-409]* \-#,##0\ ;_-[$$-409]* &quot;-&quot;??_ ;_-@_ "/>
    </dxf>
    <dxf>
      <numFmt numFmtId="166" formatCode="_-[$$-409]* #,##0.00_ ;_-[$$-409]* \-#,##0.00\ ;_-[$$-409]* &quot;-&quot;??_ ;_-@_ "/>
    </dxf>
    <dxf>
      <numFmt numFmtId="166" formatCode="_-[$$-409]* #,##0.00_ ;_-[$$-409]* \-#,##0.00\ ;_-[$$-409]* &quot;-&quot;??_ ;_-@_ "/>
    </dxf>
    <dxf>
      <numFmt numFmtId="1" formatCode="0"/>
    </dxf>
    <dxf>
      <numFmt numFmtId="1" formatCode="0"/>
    </dxf>
    <dxf>
      <numFmt numFmtId="0" formatCode="General"/>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4" formatCode="_-[$$-409]* #,##0_ ;_-[$$-409]* \-#,##0\ ;_-[$$-409]* &quot;-&quot;??_ ;_-@_ "/>
    </dxf>
    <dxf>
      <numFmt numFmtId="165" formatCode="0.0%"/>
    </dxf>
    <dxf>
      <numFmt numFmtId="13" formatCode="0%"/>
    </dxf>
    <dxf>
      <numFmt numFmtId="164" formatCode="_-[$$-409]* #,##0_ ;_-[$$-409]* \-#,##0\ ;_-[$$-409]* &quot;-&quot;??_ ;_-@_ "/>
    </dxf>
    <dxf>
      <numFmt numFmtId="166" formatCode="_-[$$-409]* #,##0.00_ ;_-[$$-409]* \-#,##0.00\ ;_-[$$-409]* &quot;-&quot;??_ ;_-@_ "/>
    </dxf>
    <dxf>
      <numFmt numFmtId="166" formatCode="_-[$$-409]* #,##0.00_ ;_-[$$-409]* \-#,##0.00\ ;_-[$$-409]* &quot;-&quot;??_ ;_-@_ "/>
    </dxf>
    <dxf>
      <numFmt numFmtId="1" formatCode="0"/>
    </dxf>
    <dxf>
      <numFmt numFmtId="1" formatCode="0"/>
    </dxf>
    <dxf>
      <numFmt numFmtId="0" formatCode="General"/>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4" formatCode="_-[$$-409]* #,##0_ ;_-[$$-409]* \-#,##0\ ;_-[$$-409]* &quot;-&quot;??_ ;_-@_ "/>
    </dxf>
    <dxf>
      <numFmt numFmtId="165" formatCode="0.0%"/>
    </dxf>
    <dxf>
      <numFmt numFmtId="13" formatCode="0%"/>
    </dxf>
    <dxf>
      <numFmt numFmtId="164" formatCode="_-[$$-409]* #,##0_ ;_-[$$-409]* \-#,##0\ ;_-[$$-409]* &quot;-&quot;??_ ;_-@_ "/>
    </dxf>
    <dxf>
      <numFmt numFmtId="166" formatCode="_-[$$-409]* #,##0.00_ ;_-[$$-409]* \-#,##0.00\ ;_-[$$-409]* &quot;-&quot;??_ ;_-@_ "/>
    </dxf>
    <dxf>
      <numFmt numFmtId="166" formatCode="_-[$$-409]* #,##0.00_ ;_-[$$-409]* \-#,##0.00\ ;_-[$$-409]* &quot;-&quot;??_ ;_-@_ "/>
    </dxf>
    <dxf>
      <numFmt numFmtId="1" formatCode="0"/>
    </dxf>
    <dxf>
      <numFmt numFmtId="1" formatCode="0"/>
    </dxf>
    <dxf>
      <numFmt numFmtId="0" formatCode="General"/>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4" formatCode="_-[$$-409]* #,##0_ ;_-[$$-409]* \-#,##0\ ;_-[$$-409]* &quot;-&quot;??_ ;_-@_ "/>
    </dxf>
    <dxf>
      <numFmt numFmtId="165" formatCode="0.0%"/>
    </dxf>
    <dxf>
      <numFmt numFmtId="13" formatCode="0%"/>
    </dxf>
    <dxf>
      <numFmt numFmtId="164" formatCode="_-[$$-409]* #,##0_ ;_-[$$-409]* \-#,##0\ ;_-[$$-409]* &quot;-&quot;??_ ;_-@_ "/>
    </dxf>
    <dxf>
      <numFmt numFmtId="166" formatCode="_-[$$-409]* #,##0.00_ ;_-[$$-409]* \-#,##0.00\ ;_-[$$-409]* &quot;-&quot;??_ ;_-@_ "/>
    </dxf>
    <dxf>
      <numFmt numFmtId="166" formatCode="_-[$$-409]* #,##0.00_ ;_-[$$-409]* \-#,##0.00\ ;_-[$$-409]* &quot;-&quot;??_ ;_-@_ "/>
    </dxf>
    <dxf>
      <numFmt numFmtId="1" formatCode="0"/>
    </dxf>
    <dxf>
      <numFmt numFmtId="1" formatCode="0"/>
    </dxf>
    <dxf>
      <numFmt numFmtId="0" formatCode="General"/>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4" formatCode="_-[$$-409]* #,##0_ ;_-[$$-409]* \-#,##0\ ;_-[$$-409]* &quot;-&quot;??_ ;_-@_ "/>
    </dxf>
    <dxf>
      <numFmt numFmtId="165" formatCode="0.0%"/>
    </dxf>
    <dxf>
      <numFmt numFmtId="13" formatCode="0%"/>
    </dxf>
    <dxf>
      <numFmt numFmtId="164" formatCode="_-[$$-409]* #,##0_ ;_-[$$-409]* \-#,##0\ ;_-[$$-409]* &quot;-&quot;??_ ;_-@_ "/>
    </dxf>
    <dxf>
      <numFmt numFmtId="166" formatCode="_-[$$-409]* #,##0.00_ ;_-[$$-409]* \-#,##0.00\ ;_-[$$-409]* &quot;-&quot;??_ ;_-@_ "/>
    </dxf>
    <dxf>
      <numFmt numFmtId="166" formatCode="_-[$$-409]* #,##0.00_ ;_-[$$-409]* \-#,##0.00\ ;_-[$$-409]* &quot;-&quot;??_ ;_-@_ "/>
    </dxf>
    <dxf>
      <numFmt numFmtId="1" formatCode="0"/>
    </dxf>
    <dxf>
      <numFmt numFmtId="1" formatCode="0"/>
    </dxf>
    <dxf>
      <numFmt numFmtId="0" formatCode="General"/>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5" formatCode="0.0%"/>
    </dxf>
    <dxf>
      <numFmt numFmtId="13" formatCode="0%"/>
    </dxf>
    <dxf>
      <numFmt numFmtId="164" formatCode="_-[$$-409]* #,##0_ ;_-[$$-409]* \-#,##0\ ;_-[$$-409]* &quot;-&quot;??_ ;_-@_ "/>
    </dxf>
    <dxf>
      <numFmt numFmtId="164" formatCode="_-[$$-409]* #,##0_ ;_-[$$-409]* \-#,##0\ ;_-[$$-409]* &quot;-&quot;??_ ;_-@_ "/>
    </dxf>
    <dxf>
      <numFmt numFmtId="166" formatCode="_-[$$-409]* #,##0.00_ ;_-[$$-409]* \-#,##0.00\ ;_-[$$-409]* &quot;-&quot;??_ ;_-@_ "/>
    </dxf>
    <dxf>
      <numFmt numFmtId="166" formatCode="_-[$$-409]* #,##0.00_ ;_-[$$-409]* \-#,##0.00\ ;_-[$$-409]* &quot;-&quot;??_ ;_-@_ "/>
    </dxf>
    <dxf>
      <numFmt numFmtId="1" formatCode="0"/>
    </dxf>
    <dxf>
      <numFmt numFmtId="1" formatCode="0"/>
    </dxf>
    <dxf>
      <numFmt numFmtId="0" formatCode="General"/>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5" formatCode="0.0%"/>
    </dxf>
    <dxf>
      <numFmt numFmtId="13" formatCode="0%"/>
    </dxf>
    <dxf>
      <numFmt numFmtId="164" formatCode="_-[$$-409]* #,##0_ ;_-[$$-409]* \-#,##0\ ;_-[$$-409]* &quot;-&quot;??_ ;_-@_ "/>
    </dxf>
    <dxf>
      <numFmt numFmtId="164" formatCode="_-[$$-409]* #,##0_ ;_-[$$-409]* \-#,##0\ ;_-[$$-409]* &quot;-&quot;??_ ;_-@_ "/>
    </dxf>
    <dxf>
      <numFmt numFmtId="166" formatCode="_-[$$-409]* #,##0.00_ ;_-[$$-409]* \-#,##0.00\ ;_-[$$-409]* &quot;-&quot;??_ ;_-@_ "/>
    </dxf>
    <dxf>
      <numFmt numFmtId="166" formatCode="_-[$$-409]* #,##0.00_ ;_-[$$-409]* \-#,##0.00\ ;_-[$$-409]* &quot;-&quot;??_ ;_-@_ "/>
    </dxf>
    <dxf>
      <numFmt numFmtId="1" formatCode="0"/>
    </dxf>
    <dxf>
      <numFmt numFmtId="1" formatCode="0"/>
    </dxf>
    <dxf>
      <numFmt numFmtId="0" formatCode="General"/>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5" formatCode="0.0%"/>
    </dxf>
    <dxf>
      <numFmt numFmtId="13" formatCode="0%"/>
    </dxf>
    <dxf>
      <numFmt numFmtId="164" formatCode="_-[$$-409]* #,##0_ ;_-[$$-409]* \-#,##0\ ;_-[$$-409]* &quot;-&quot;??_ ;_-@_ "/>
    </dxf>
    <dxf>
      <numFmt numFmtId="164" formatCode="_-[$$-409]* #,##0_ ;_-[$$-409]* \-#,##0\ ;_-[$$-409]* &quot;-&quot;??_ ;_-@_ "/>
    </dxf>
    <dxf>
      <numFmt numFmtId="166" formatCode="_-[$$-409]* #,##0.00_ ;_-[$$-409]* \-#,##0.00\ ;_-[$$-409]* &quot;-&quot;??_ ;_-@_ "/>
    </dxf>
    <dxf>
      <numFmt numFmtId="166" formatCode="_-[$$-409]* #,##0.00_ ;_-[$$-409]* \-#,##0.00\ ;_-[$$-409]* &quot;-&quot;??_ ;_-@_ "/>
    </dxf>
    <dxf>
      <numFmt numFmtId="1" formatCode="0"/>
    </dxf>
    <dxf>
      <numFmt numFmtId="1" formatCode="0"/>
    </dxf>
    <dxf>
      <numFmt numFmtId="0" formatCode="General"/>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5" formatCode="0.0%"/>
    </dxf>
    <dxf>
      <numFmt numFmtId="13" formatCode="0%"/>
    </dxf>
    <dxf>
      <numFmt numFmtId="164" formatCode="_-[$$-409]* #,##0_ ;_-[$$-409]* \-#,##0\ ;_-[$$-409]* &quot;-&quot;??_ ;_-@_ "/>
    </dxf>
    <dxf>
      <numFmt numFmtId="164" formatCode="_-[$$-409]* #,##0_ ;_-[$$-409]* \-#,##0\ ;_-[$$-409]* &quot;-&quot;??_ ;_-@_ "/>
    </dxf>
    <dxf>
      <numFmt numFmtId="166" formatCode="_-[$$-409]* #,##0.00_ ;_-[$$-409]* \-#,##0.00\ ;_-[$$-409]* &quot;-&quot;??_ ;_-@_ "/>
    </dxf>
    <dxf>
      <numFmt numFmtId="166" formatCode="_-[$$-409]* #,##0.00_ ;_-[$$-409]* \-#,##0.00\ ;_-[$$-409]* &quot;-&quot;??_ ;_-@_ "/>
    </dxf>
    <dxf>
      <numFmt numFmtId="1" formatCode="0"/>
    </dxf>
    <dxf>
      <numFmt numFmtId="1" formatCode="0"/>
    </dxf>
    <dxf>
      <numFmt numFmtId="0" formatCode="General"/>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5" formatCode="0.0%"/>
    </dxf>
    <dxf>
      <numFmt numFmtId="13" formatCode="0%"/>
    </dxf>
    <dxf>
      <numFmt numFmtId="164" formatCode="_-[$$-409]* #,##0_ ;_-[$$-409]* \-#,##0\ ;_-[$$-409]* &quot;-&quot;??_ ;_-@_ "/>
    </dxf>
    <dxf>
      <numFmt numFmtId="164" formatCode="_-[$$-409]* #,##0_ ;_-[$$-409]* \-#,##0\ ;_-[$$-409]* &quot;-&quot;??_ ;_-@_ "/>
    </dxf>
    <dxf>
      <numFmt numFmtId="166" formatCode="_-[$$-409]* #,##0.00_ ;_-[$$-409]* \-#,##0.00\ ;_-[$$-409]* &quot;-&quot;??_ ;_-@_ "/>
    </dxf>
    <dxf>
      <numFmt numFmtId="166" formatCode="_-[$$-409]* #,##0.00_ ;_-[$$-409]* \-#,##0.00\ ;_-[$$-409]* &quot;-&quot;??_ ;_-@_ "/>
    </dxf>
    <dxf>
      <numFmt numFmtId="1" formatCode="0"/>
    </dxf>
    <dxf>
      <numFmt numFmtId="1" formatCode="0"/>
    </dxf>
    <dxf>
      <numFmt numFmtId="0" formatCode="General"/>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5" formatCode="0.0%"/>
    </dxf>
    <dxf>
      <numFmt numFmtId="13" formatCode="0%"/>
    </dxf>
    <dxf>
      <numFmt numFmtId="164" formatCode="_-[$$-409]* #,##0_ ;_-[$$-409]* \-#,##0\ ;_-[$$-409]* &quot;-&quot;??_ ;_-@_ "/>
    </dxf>
    <dxf>
      <numFmt numFmtId="164" formatCode="_-[$$-409]* #,##0_ ;_-[$$-409]* \-#,##0\ ;_-[$$-409]* &quot;-&quot;??_ ;_-@_ "/>
    </dxf>
    <dxf>
      <numFmt numFmtId="166" formatCode="_-[$$-409]* #,##0.00_ ;_-[$$-409]* \-#,##0.00\ ;_-[$$-409]* &quot;-&quot;??_ ;_-@_ "/>
    </dxf>
    <dxf>
      <numFmt numFmtId="166" formatCode="_-[$$-409]* #,##0.00_ ;_-[$$-409]* \-#,##0.00\ ;_-[$$-409]* &quot;-&quot;??_ ;_-@_ "/>
    </dxf>
    <dxf>
      <numFmt numFmtId="1" formatCode="0"/>
    </dxf>
    <dxf>
      <numFmt numFmtId="1" formatCode="0"/>
    </dxf>
    <dxf>
      <numFmt numFmtId="0" formatCode="General"/>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5" formatCode="0.0%"/>
    </dxf>
    <dxf>
      <numFmt numFmtId="13" formatCode="0%"/>
    </dxf>
    <dxf>
      <numFmt numFmtId="164" formatCode="_-[$$-409]* #,##0_ ;_-[$$-409]* \-#,##0\ ;_-[$$-409]* &quot;-&quot;??_ ;_-@_ "/>
    </dxf>
    <dxf>
      <numFmt numFmtId="164" formatCode="_-[$$-409]* #,##0_ ;_-[$$-409]* \-#,##0\ ;_-[$$-409]* &quot;-&quot;??_ ;_-@_ "/>
    </dxf>
    <dxf>
      <numFmt numFmtId="166" formatCode="_-[$$-409]* #,##0.00_ ;_-[$$-409]* \-#,##0.00\ ;_-[$$-409]* &quot;-&quot;??_ ;_-@_ "/>
    </dxf>
    <dxf>
      <numFmt numFmtId="166" formatCode="_-[$$-409]* #,##0.00_ ;_-[$$-409]* \-#,##0.00\ ;_-[$$-409]* &quot;-&quot;??_ ;_-@_ "/>
    </dxf>
    <dxf>
      <numFmt numFmtId="1" formatCode="0"/>
    </dxf>
    <dxf>
      <numFmt numFmtId="1" formatCode="0"/>
    </dxf>
    <dxf>
      <numFmt numFmtId="0" formatCode="General"/>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5" formatCode="0.0%"/>
    </dxf>
    <dxf>
      <numFmt numFmtId="13" formatCode="0%"/>
    </dxf>
    <dxf>
      <numFmt numFmtId="164" formatCode="_-[$$-409]* #,##0_ ;_-[$$-409]* \-#,##0\ ;_-[$$-409]* &quot;-&quot;??_ ;_-@_ "/>
    </dxf>
    <dxf>
      <numFmt numFmtId="164" formatCode="_-[$$-409]* #,##0_ ;_-[$$-409]* \-#,##0\ ;_-[$$-409]* &quot;-&quot;??_ ;_-@_ "/>
    </dxf>
    <dxf>
      <numFmt numFmtId="166" formatCode="_-[$$-409]* #,##0.00_ ;_-[$$-409]* \-#,##0.00\ ;_-[$$-409]* &quot;-&quot;??_ ;_-@_ "/>
    </dxf>
    <dxf>
      <numFmt numFmtId="166" formatCode="_-[$$-409]* #,##0.00_ ;_-[$$-409]* \-#,##0.00\ ;_-[$$-409]* &quot;-&quot;??_ ;_-@_ "/>
    </dxf>
    <dxf>
      <numFmt numFmtId="1" formatCode="0"/>
    </dxf>
    <dxf>
      <numFmt numFmtId="1" formatCode="0"/>
    </dxf>
    <dxf>
      <numFmt numFmtId="0" formatCode="General"/>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5" formatCode="0.0%"/>
    </dxf>
    <dxf>
      <numFmt numFmtId="13" formatCode="0%"/>
    </dxf>
    <dxf>
      <numFmt numFmtId="164" formatCode="_-[$$-409]* #,##0_ ;_-[$$-409]* \-#,##0\ ;_-[$$-409]* &quot;-&quot;??_ ;_-@_ "/>
    </dxf>
    <dxf>
      <numFmt numFmtId="164" formatCode="_-[$$-409]* #,##0_ ;_-[$$-409]* \-#,##0\ ;_-[$$-409]* &quot;-&quot;??_ ;_-@_ "/>
    </dxf>
    <dxf>
      <numFmt numFmtId="166" formatCode="_-[$$-409]* #,##0.00_ ;_-[$$-409]* \-#,##0.00\ ;_-[$$-409]* &quot;-&quot;??_ ;_-@_ "/>
    </dxf>
    <dxf>
      <numFmt numFmtId="166" formatCode="_-[$$-409]* #,##0.00_ ;_-[$$-409]* \-#,##0.00\ ;_-[$$-409]* &quot;-&quot;??_ ;_-@_ "/>
    </dxf>
    <dxf>
      <numFmt numFmtId="1" formatCode="0"/>
    </dxf>
    <dxf>
      <numFmt numFmtId="1" formatCode="0"/>
    </dxf>
    <dxf>
      <numFmt numFmtId="0" formatCode="General"/>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5" formatCode="0.0%"/>
    </dxf>
    <dxf>
      <numFmt numFmtId="13" formatCode="0%"/>
    </dxf>
    <dxf>
      <numFmt numFmtId="164" formatCode="_-[$$-409]* #,##0_ ;_-[$$-409]* \-#,##0\ ;_-[$$-409]* &quot;-&quot;??_ ;_-@_ "/>
    </dxf>
    <dxf>
      <numFmt numFmtId="164" formatCode="_-[$$-409]* #,##0_ ;_-[$$-409]* \-#,##0\ ;_-[$$-409]* &quot;-&quot;??_ ;_-@_ "/>
    </dxf>
    <dxf>
      <numFmt numFmtId="166" formatCode="_-[$$-409]* #,##0.00_ ;_-[$$-409]* \-#,##0.00\ ;_-[$$-409]* &quot;-&quot;??_ ;_-@_ "/>
    </dxf>
    <dxf>
      <numFmt numFmtId="166" formatCode="_-[$$-409]* #,##0.00_ ;_-[$$-409]* \-#,##0.00\ ;_-[$$-409]* &quot;-&quot;??_ ;_-@_ "/>
    </dxf>
    <dxf>
      <numFmt numFmtId="1" formatCode="0"/>
    </dxf>
    <dxf>
      <numFmt numFmtId="1" formatCode="0"/>
    </dxf>
    <dxf>
      <numFmt numFmtId="0" formatCode="General"/>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5" formatCode="0.0%"/>
    </dxf>
    <dxf>
      <numFmt numFmtId="13" formatCode="0%"/>
    </dxf>
    <dxf>
      <numFmt numFmtId="164" formatCode="_-[$$-409]* #,##0_ ;_-[$$-409]* \-#,##0\ ;_-[$$-409]* &quot;-&quot;??_ ;_-@_ "/>
    </dxf>
    <dxf>
      <numFmt numFmtId="164" formatCode="_-[$$-409]* #,##0_ ;_-[$$-409]* \-#,##0\ ;_-[$$-409]* &quot;-&quot;??_ ;_-@_ "/>
    </dxf>
    <dxf>
      <numFmt numFmtId="166" formatCode="_-[$$-409]* #,##0.00_ ;_-[$$-409]* \-#,##0.00\ ;_-[$$-409]* &quot;-&quot;??_ ;_-@_ "/>
    </dxf>
    <dxf>
      <numFmt numFmtId="166" formatCode="_-[$$-409]* #,##0.00_ ;_-[$$-409]* \-#,##0.00\ ;_-[$$-409]* &quot;-&quot;??_ ;_-@_ "/>
    </dxf>
    <dxf>
      <numFmt numFmtId="1" formatCode="0"/>
    </dxf>
    <dxf>
      <numFmt numFmtId="1" formatCode="0"/>
    </dxf>
    <dxf>
      <numFmt numFmtId="0" formatCode="General"/>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5" formatCode="0.0%"/>
    </dxf>
    <dxf>
      <numFmt numFmtId="13" formatCode="0%"/>
    </dxf>
    <dxf>
      <numFmt numFmtId="164" formatCode="_-[$$-409]* #,##0_ ;_-[$$-409]* \-#,##0\ ;_-[$$-409]* &quot;-&quot;??_ ;_-@_ "/>
    </dxf>
    <dxf>
      <numFmt numFmtId="164" formatCode="_-[$$-409]* #,##0_ ;_-[$$-409]* \-#,##0\ ;_-[$$-409]* &quot;-&quot;??_ ;_-@_ "/>
    </dxf>
    <dxf>
      <numFmt numFmtId="166" formatCode="_-[$$-409]* #,##0.00_ ;_-[$$-409]* \-#,##0.00\ ;_-[$$-409]* &quot;-&quot;??_ ;_-@_ "/>
    </dxf>
    <dxf>
      <numFmt numFmtId="166" formatCode="_-[$$-409]* #,##0.00_ ;_-[$$-409]* \-#,##0.00\ ;_-[$$-409]* &quot;-&quot;??_ ;_-@_ "/>
    </dxf>
    <dxf>
      <numFmt numFmtId="1" formatCode="0"/>
    </dxf>
    <dxf>
      <numFmt numFmtId="1" formatCode="0"/>
    </dxf>
    <dxf>
      <numFmt numFmtId="0" formatCode="General"/>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 formatCode="0"/>
    </dxf>
    <dxf>
      <numFmt numFmtId="1" formatCode="0"/>
    </dxf>
    <dxf>
      <numFmt numFmtId="164" formatCode="_-[$$-409]* #,##0_ ;_-[$$-409]* \-#,##0\ ;_-[$$-409]* &quot;-&quot;??_ ;_-@_ "/>
    </dxf>
    <dxf>
      <numFmt numFmtId="166" formatCode="_-[$$-409]* #,##0.00_ ;_-[$$-409]* \-#,##0.00\ ;_-[$$-409]* &quot;-&quot;??_ ;_-@_ "/>
    </dxf>
    <dxf>
      <numFmt numFmtId="164" formatCode="_-[$$-409]* #,##0_ ;_-[$$-409]* \-#,##0\ ;_-[$$-409]* &quot;-&quot;??_ ;_-@_ "/>
    </dxf>
    <dxf>
      <numFmt numFmtId="166" formatCode="_-[$$-409]* #,##0.00_ ;_-[$$-409]* \-#,##0.00\ ;_-[$$-409]* &quot;-&quot;??_ ;_-@_ "/>
    </dxf>
    <dxf>
      <numFmt numFmtId="1" formatCode="0"/>
    </dxf>
    <dxf>
      <numFmt numFmtId="1" formatCode="0"/>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 formatCode="0"/>
    </dxf>
    <dxf>
      <numFmt numFmtId="1" formatCode="0"/>
    </dxf>
    <dxf>
      <numFmt numFmtId="164" formatCode="_-[$$-409]* #,##0_ ;_-[$$-409]* \-#,##0\ ;_-[$$-409]* &quot;-&quot;??_ ;_-@_ "/>
    </dxf>
    <dxf>
      <numFmt numFmtId="166" formatCode="_-[$$-409]* #,##0.00_ ;_-[$$-409]* \-#,##0.00\ ;_-[$$-409]* &quot;-&quot;??_ ;_-@_ "/>
    </dxf>
    <dxf>
      <numFmt numFmtId="164" formatCode="_-[$$-409]* #,##0_ ;_-[$$-409]* \-#,##0\ ;_-[$$-409]* &quot;-&quot;??_ ;_-@_ "/>
    </dxf>
    <dxf>
      <numFmt numFmtId="166" formatCode="_-[$$-409]* #,##0.00_ ;_-[$$-409]* \-#,##0.00\ ;_-[$$-409]* &quot;-&quot;??_ ;_-@_ "/>
    </dxf>
    <dxf>
      <numFmt numFmtId="1" formatCode="0"/>
    </dxf>
    <dxf>
      <numFmt numFmtId="1" formatCode="0"/>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 formatCode="0"/>
    </dxf>
    <dxf>
      <numFmt numFmtId="1" formatCode="0"/>
    </dxf>
    <dxf>
      <numFmt numFmtId="164" formatCode="_-[$$-409]* #,##0_ ;_-[$$-409]* \-#,##0\ ;_-[$$-409]* &quot;-&quot;??_ ;_-@_ "/>
    </dxf>
    <dxf>
      <numFmt numFmtId="166" formatCode="_-[$$-409]* #,##0.00_ ;_-[$$-409]* \-#,##0.00\ ;_-[$$-409]* &quot;-&quot;??_ ;_-@_ "/>
    </dxf>
    <dxf>
      <numFmt numFmtId="164" formatCode="_-[$$-409]* #,##0_ ;_-[$$-409]* \-#,##0\ ;_-[$$-409]* &quot;-&quot;??_ ;_-@_ "/>
    </dxf>
    <dxf>
      <numFmt numFmtId="166" formatCode="_-[$$-409]* #,##0.00_ ;_-[$$-409]* \-#,##0.00\ ;_-[$$-409]* &quot;-&quot;??_ ;_-@_ "/>
    </dxf>
    <dxf>
      <numFmt numFmtId="1" formatCode="0"/>
    </dxf>
    <dxf>
      <numFmt numFmtId="1" formatCode="0"/>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 formatCode="0"/>
    </dxf>
    <dxf>
      <numFmt numFmtId="1" formatCode="0"/>
    </dxf>
    <dxf>
      <numFmt numFmtId="164" formatCode="_-[$$-409]* #,##0_ ;_-[$$-409]* \-#,##0\ ;_-[$$-409]* &quot;-&quot;??_ ;_-@_ "/>
    </dxf>
    <dxf>
      <numFmt numFmtId="166" formatCode="_-[$$-409]* #,##0.00_ ;_-[$$-409]* \-#,##0.00\ ;_-[$$-409]* &quot;-&quot;??_ ;_-@_ "/>
    </dxf>
    <dxf>
      <numFmt numFmtId="164" formatCode="_-[$$-409]* #,##0_ ;_-[$$-409]* \-#,##0\ ;_-[$$-409]* &quot;-&quot;??_ ;_-@_ "/>
    </dxf>
    <dxf>
      <numFmt numFmtId="166" formatCode="_-[$$-409]* #,##0.00_ ;_-[$$-409]* \-#,##0.00\ ;_-[$$-409]* &quot;-&quot;??_ ;_-@_ "/>
    </dxf>
    <dxf>
      <numFmt numFmtId="1" formatCode="0"/>
    </dxf>
    <dxf>
      <numFmt numFmtId="1" formatCode="0"/>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 formatCode="0"/>
    </dxf>
    <dxf>
      <numFmt numFmtId="1" formatCode="0"/>
    </dxf>
    <dxf>
      <numFmt numFmtId="164" formatCode="_-[$$-409]* #,##0_ ;_-[$$-409]* \-#,##0\ ;_-[$$-409]* &quot;-&quot;??_ ;_-@_ "/>
    </dxf>
    <dxf>
      <numFmt numFmtId="166" formatCode="_-[$$-409]* #,##0.00_ ;_-[$$-409]* \-#,##0.00\ ;_-[$$-409]* &quot;-&quot;??_ ;_-@_ "/>
    </dxf>
    <dxf>
      <numFmt numFmtId="164" formatCode="_-[$$-409]* #,##0_ ;_-[$$-409]* \-#,##0\ ;_-[$$-409]* &quot;-&quot;??_ ;_-@_ "/>
    </dxf>
    <dxf>
      <numFmt numFmtId="166" formatCode="_-[$$-409]* #,##0.00_ ;_-[$$-409]* \-#,##0.00\ ;_-[$$-409]* &quot;-&quot;??_ ;_-@_ "/>
    </dxf>
    <dxf>
      <numFmt numFmtId="1" formatCode="0"/>
    </dxf>
    <dxf>
      <numFmt numFmtId="1" formatCode="0"/>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 formatCode="0"/>
    </dxf>
    <dxf>
      <numFmt numFmtId="1" formatCode="0"/>
    </dxf>
    <dxf>
      <numFmt numFmtId="164" formatCode="_-[$$-409]* #,##0_ ;_-[$$-409]* \-#,##0\ ;_-[$$-409]* &quot;-&quot;??_ ;_-@_ "/>
    </dxf>
    <dxf>
      <numFmt numFmtId="166" formatCode="_-[$$-409]* #,##0.00_ ;_-[$$-409]* \-#,##0.00\ ;_-[$$-409]* &quot;-&quot;??_ ;_-@_ "/>
    </dxf>
    <dxf>
      <numFmt numFmtId="164" formatCode="_-[$$-409]* #,##0_ ;_-[$$-409]* \-#,##0\ ;_-[$$-409]* &quot;-&quot;??_ ;_-@_ "/>
    </dxf>
    <dxf>
      <numFmt numFmtId="166" formatCode="_-[$$-409]* #,##0.00_ ;_-[$$-409]* \-#,##0.00\ ;_-[$$-409]* &quot;-&quot;??_ ;_-@_ "/>
    </dxf>
    <dxf>
      <numFmt numFmtId="1" formatCode="0"/>
    </dxf>
    <dxf>
      <numFmt numFmtId="1" formatCode="0"/>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5" formatCode="0.0%"/>
    </dxf>
    <dxf>
      <numFmt numFmtId="13" formatCode="0%"/>
    </dxf>
    <dxf>
      <numFmt numFmtId="164" formatCode="_-[$$-409]* #,##0_ ;_-[$$-409]* \-#,##0\ ;_-[$$-409]* &quot;-&quot;??_ ;_-@_ "/>
    </dxf>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6" formatCode="_-[$$-409]* #,##0.00_ ;_-[$$-409]* \-#,##0.00\ ;_-[$$-409]* &quot;-&quot;??_ ;_-@_ "/>
    </dxf>
    <dxf>
      <numFmt numFmtId="166" formatCode="_-[$$-409]* #,##0.00_ ;_-[$$-409]* \-#,##0.00\ ;_-[$$-409]* &quot;-&quot;??_ ;_-@_ "/>
    </dxf>
    <dxf>
      <numFmt numFmtId="1" formatCode="0"/>
    </dxf>
    <dxf>
      <numFmt numFmtId="1" formatCode="0"/>
    </dxf>
    <dxf>
      <numFmt numFmtId="0" formatCode="General"/>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 formatCode="0"/>
    </dxf>
    <dxf>
      <numFmt numFmtId="1" formatCode="0"/>
    </dxf>
    <dxf>
      <numFmt numFmtId="164" formatCode="_-[$$-409]* #,##0_ ;_-[$$-409]* \-#,##0\ ;_-[$$-409]* &quot;-&quot;??_ ;_-@_ "/>
    </dxf>
    <dxf>
      <numFmt numFmtId="166" formatCode="_-[$$-409]* #,##0.00_ ;_-[$$-409]* \-#,##0.00\ ;_-[$$-409]* &quot;-&quot;??_ ;_-@_ "/>
    </dxf>
    <dxf>
      <numFmt numFmtId="164" formatCode="_-[$$-409]* #,##0_ ;_-[$$-409]* \-#,##0\ ;_-[$$-409]* &quot;-&quot;??_ ;_-@_ "/>
    </dxf>
    <dxf>
      <numFmt numFmtId="166" formatCode="_-[$$-409]* #,##0.00_ ;_-[$$-409]* \-#,##0.00\ ;_-[$$-409]* &quot;-&quot;??_ ;_-@_ "/>
    </dxf>
    <dxf>
      <numFmt numFmtId="1" formatCode="0"/>
    </dxf>
    <dxf>
      <numFmt numFmtId="1" formatCode="0"/>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9" formatCode="dd/mm/yyyy"/>
    </dxf>
    <dxf>
      <numFmt numFmtId="164" formatCode="_-[$$-409]* #,##0_ ;_-[$$-409]* \-#,##0\ ;_-[$$-409]* &quot;-&quot;??_ ;_-@_ "/>
    </dxf>
    <dxf>
      <numFmt numFmtId="164" formatCode="_-[$$-409]* #,##0_ ;_-[$$-409]* \-#,##0\ ;_-[$$-409]* &quot;-&quot;??_ ;_-@_ "/>
    </dxf>
    <dxf>
      <numFmt numFmtId="164" formatCode="_-[$$-409]* #,##0_ ;_-[$$-409]* \-#,##0\ ;_-[$$-409]* &quot;-&quot;??_ ;_-@_ "/>
    </dxf>
    <dxf>
      <numFmt numFmtId="13" formatCode="0%"/>
    </dxf>
    <dxf>
      <numFmt numFmtId="165" formatCode="0.0%"/>
    </dxf>
    <dxf>
      <numFmt numFmtId="164" formatCode="_-[$$-409]* #,##0_ ;_-[$$-409]* \-#,##0\ ;_-[$$-409]* &quot;-&quot;??_ ;_-@_ "/>
    </dxf>
    <dxf>
      <numFmt numFmtId="1" formatCode="0"/>
    </dxf>
    <dxf>
      <numFmt numFmtId="1" formatCode="0"/>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 formatCode="0"/>
    </dxf>
    <dxf>
      <numFmt numFmtId="1" formatCode="0"/>
    </dxf>
    <dxf>
      <numFmt numFmtId="166" formatCode="_-[$$-409]* #,##0.00_ ;_-[$$-409]* \-#,##0.00\ ;_-[$$-409]* &quot;-&quot;??_ ;_-@_ "/>
    </dxf>
    <dxf>
      <numFmt numFmtId="164" formatCode="_-[$$-409]* #,##0_ ;_-[$$-409]* \-#,##0\ ;_-[$$-409]* &quot;-&quot;??_ ;_-@_ "/>
    </dxf>
    <dxf>
      <numFmt numFmtId="164" formatCode="_-[$$-409]* #,##0_ ;_-[$$-409]* \-#,##0\ ;_-[$$-409]* &quot;-&quot;??_ ;_-@_ "/>
    </dxf>
    <dxf>
      <numFmt numFmtId="166" formatCode="_-[$$-409]* #,##0.00_ ;_-[$$-409]* \-#,##0.00\ ;_-[$$-409]* &quot;-&quot;??_ ;_-@_ "/>
    </dxf>
    <dxf>
      <font>
        <b/>
        <i val="0"/>
        <sz val="10"/>
      </font>
      <fill>
        <patternFill>
          <bgColor rgb="FFF4F4F4"/>
        </patternFill>
      </fill>
      <border diagonalUp="0" diagonalDown="0">
        <left/>
        <right/>
        <top/>
        <bottom/>
        <vertical/>
        <horizontal/>
      </border>
    </dxf>
  </dxfs>
  <tableStyles count="1" defaultTableStyle="TableStyleMedium2" defaultPivotStyle="PivotStyleLight16">
    <tableStyle name="Slicer Style 1" pivot="0" table="0" count="3" xr9:uid="{B4F7E58C-DF69-4F02-A395-DA9E00E4CBB7}">
      <tableStyleElement type="wholeTable" dxfId="625"/>
    </tableStyle>
  </tableStyles>
  <colors>
    <mruColors>
      <color rgb="FF00B7B5"/>
      <color rgb="FF005461"/>
      <color rgb="FFB4EBE6"/>
      <color rgb="FFBDF6FF"/>
      <color rgb="FF018790"/>
      <color rgb="FFF4F4F4"/>
      <color rgb="FF1F7A8C"/>
      <color rgb="FF009A96"/>
      <color rgb="FF009E9A"/>
      <color rgb="FFE7FFFF"/>
    </mruColors>
  </colors>
  <extLst>
    <ext xmlns:x14="http://schemas.microsoft.com/office/spreadsheetml/2009/9/main" uri="{46F421CA-312F-682f-3DD2-61675219B42D}">
      <x14:dxfs count="2">
        <dxf>
          <font>
            <b/>
            <i val="0"/>
            <sz val="10"/>
            <color theme="0"/>
          </font>
          <fill>
            <patternFill>
              <bgColor rgb="FF009E9A"/>
            </patternFill>
          </fill>
        </dxf>
        <dxf>
          <font>
            <b/>
            <i val="0"/>
            <sz val="10"/>
            <color theme="1"/>
          </font>
          <fill>
            <patternFill>
              <bgColor rgb="FFB4EBE6"/>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2.xml"/><Relationship Id="rId21" Type="http://schemas.openxmlformats.org/officeDocument/2006/relationships/pivotCacheDefinition" Target="pivotCache/pivotCacheDefinition17.xml"/><Relationship Id="rId42" Type="http://schemas.openxmlformats.org/officeDocument/2006/relationships/sheetMetadata" Target="metadata.xml"/><Relationship Id="rId47" Type="http://schemas.openxmlformats.org/officeDocument/2006/relationships/customXml" Target="../customXml/item3.xml"/><Relationship Id="rId63" Type="http://schemas.openxmlformats.org/officeDocument/2006/relationships/customXml" Target="../customXml/item19.xml"/><Relationship Id="rId68" Type="http://schemas.openxmlformats.org/officeDocument/2006/relationships/customXml" Target="../customXml/item24.xml"/><Relationship Id="rId84" Type="http://schemas.openxmlformats.org/officeDocument/2006/relationships/customXml" Target="../customXml/item40.xml"/><Relationship Id="rId89" Type="http://schemas.openxmlformats.org/officeDocument/2006/relationships/customXml" Target="../customXml/item45.xml"/><Relationship Id="rId16" Type="http://schemas.openxmlformats.org/officeDocument/2006/relationships/pivotCacheDefinition" Target="pivotCache/pivotCacheDefinition12.xml"/><Relationship Id="rId11" Type="http://schemas.openxmlformats.org/officeDocument/2006/relationships/pivotCacheDefinition" Target="pivotCache/pivotCacheDefinition7.xml"/><Relationship Id="rId32" Type="http://schemas.openxmlformats.org/officeDocument/2006/relationships/pivotCacheDefinition" Target="pivotCache/pivotCacheDefinition28.xml"/><Relationship Id="rId37" Type="http://schemas.microsoft.com/office/2007/relationships/slicerCache" Target="slicerCaches/slicerCache4.xml"/><Relationship Id="rId53" Type="http://schemas.openxmlformats.org/officeDocument/2006/relationships/customXml" Target="../customXml/item9.xml"/><Relationship Id="rId58" Type="http://schemas.openxmlformats.org/officeDocument/2006/relationships/customXml" Target="../customXml/item14.xml"/><Relationship Id="rId74" Type="http://schemas.openxmlformats.org/officeDocument/2006/relationships/customXml" Target="../customXml/item30.xml"/><Relationship Id="rId79" Type="http://schemas.openxmlformats.org/officeDocument/2006/relationships/customXml" Target="../customXml/item35.xml"/><Relationship Id="rId5" Type="http://schemas.openxmlformats.org/officeDocument/2006/relationships/pivotCacheDefinition" Target="pivotCache/pivotCacheDefinition1.xml"/><Relationship Id="rId90" Type="http://schemas.openxmlformats.org/officeDocument/2006/relationships/customXml" Target="../customXml/item46.xml"/><Relationship Id="rId95" Type="http://schemas.openxmlformats.org/officeDocument/2006/relationships/customXml" Target="../customXml/item51.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3.xml"/><Relationship Id="rId43" Type="http://schemas.openxmlformats.org/officeDocument/2006/relationships/powerPivotData" Target="model/item.data"/><Relationship Id="rId48" Type="http://schemas.openxmlformats.org/officeDocument/2006/relationships/customXml" Target="../customXml/item4.xml"/><Relationship Id="rId64" Type="http://schemas.openxmlformats.org/officeDocument/2006/relationships/customXml" Target="../customXml/item20.xml"/><Relationship Id="rId69" Type="http://schemas.openxmlformats.org/officeDocument/2006/relationships/customXml" Target="../customXml/item25.xml"/><Relationship Id="rId80" Type="http://schemas.openxmlformats.org/officeDocument/2006/relationships/customXml" Target="../customXml/item36.xml"/><Relationship Id="rId85" Type="http://schemas.openxmlformats.org/officeDocument/2006/relationships/customXml" Target="../customXml/item41.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pivotCacheDefinition" Target="pivotCache/pivotCacheDefinition29.xml"/><Relationship Id="rId38" Type="http://schemas.openxmlformats.org/officeDocument/2006/relationships/theme" Target="theme/theme1.xml"/><Relationship Id="rId46" Type="http://schemas.openxmlformats.org/officeDocument/2006/relationships/customXml" Target="../customXml/item2.xml"/><Relationship Id="rId59" Type="http://schemas.openxmlformats.org/officeDocument/2006/relationships/customXml" Target="../customXml/item15.xml"/><Relationship Id="rId67" Type="http://schemas.openxmlformats.org/officeDocument/2006/relationships/customXml" Target="../customXml/item23.xml"/><Relationship Id="rId20" Type="http://schemas.openxmlformats.org/officeDocument/2006/relationships/pivotCacheDefinition" Target="pivotCache/pivotCacheDefinition16.xml"/><Relationship Id="rId41" Type="http://schemas.openxmlformats.org/officeDocument/2006/relationships/sharedStrings" Target="sharedStrings.xml"/><Relationship Id="rId54" Type="http://schemas.openxmlformats.org/officeDocument/2006/relationships/customXml" Target="../customXml/item10.xml"/><Relationship Id="rId62" Type="http://schemas.openxmlformats.org/officeDocument/2006/relationships/customXml" Target="../customXml/item18.xml"/><Relationship Id="rId70" Type="http://schemas.openxmlformats.org/officeDocument/2006/relationships/customXml" Target="../customXml/item26.xml"/><Relationship Id="rId75" Type="http://schemas.openxmlformats.org/officeDocument/2006/relationships/customXml" Target="../customXml/item31.xml"/><Relationship Id="rId83" Type="http://schemas.openxmlformats.org/officeDocument/2006/relationships/customXml" Target="../customXml/item39.xml"/><Relationship Id="rId88" Type="http://schemas.openxmlformats.org/officeDocument/2006/relationships/customXml" Target="../customXml/item44.xml"/><Relationship Id="rId91" Type="http://schemas.openxmlformats.org/officeDocument/2006/relationships/customXml" Target="../customXml/item47.xml"/><Relationship Id="rId96" Type="http://schemas.openxmlformats.org/officeDocument/2006/relationships/customXml" Target="../customXml/item5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openxmlformats.org/officeDocument/2006/relationships/pivotCacheDefinition" Target="pivotCache/pivotCacheDefinition24.xml"/><Relationship Id="rId36" Type="http://schemas.microsoft.com/office/2007/relationships/slicerCache" Target="slicerCaches/slicerCache3.xml"/><Relationship Id="rId49" Type="http://schemas.openxmlformats.org/officeDocument/2006/relationships/customXml" Target="../customXml/item5.xml"/><Relationship Id="rId57" Type="http://schemas.openxmlformats.org/officeDocument/2006/relationships/customXml" Target="../customXml/item13.xml"/><Relationship Id="rId10" Type="http://schemas.openxmlformats.org/officeDocument/2006/relationships/pivotCacheDefinition" Target="pivotCache/pivotCacheDefinition6.xml"/><Relationship Id="rId31" Type="http://schemas.openxmlformats.org/officeDocument/2006/relationships/pivotCacheDefinition" Target="pivotCache/pivotCacheDefinition27.xml"/><Relationship Id="rId44" Type="http://schemas.openxmlformats.org/officeDocument/2006/relationships/calcChain" Target="calcChain.xml"/><Relationship Id="rId52" Type="http://schemas.openxmlformats.org/officeDocument/2006/relationships/customXml" Target="../customXml/item8.xml"/><Relationship Id="rId60" Type="http://schemas.openxmlformats.org/officeDocument/2006/relationships/customXml" Target="../customXml/item16.xml"/><Relationship Id="rId65" Type="http://schemas.openxmlformats.org/officeDocument/2006/relationships/customXml" Target="../customXml/item21.xml"/><Relationship Id="rId73" Type="http://schemas.openxmlformats.org/officeDocument/2006/relationships/customXml" Target="../customXml/item29.xml"/><Relationship Id="rId78" Type="http://schemas.openxmlformats.org/officeDocument/2006/relationships/customXml" Target="../customXml/item34.xml"/><Relationship Id="rId81" Type="http://schemas.openxmlformats.org/officeDocument/2006/relationships/customXml" Target="../customXml/item37.xml"/><Relationship Id="rId86" Type="http://schemas.openxmlformats.org/officeDocument/2006/relationships/customXml" Target="../customXml/item42.xml"/><Relationship Id="rId94" Type="http://schemas.openxmlformats.org/officeDocument/2006/relationships/customXml" Target="../customXml/item5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onnections" Target="connections.xml"/><Relationship Id="rId34" Type="http://schemas.microsoft.com/office/2007/relationships/slicerCache" Target="slicerCaches/slicerCache1.xml"/><Relationship Id="rId50" Type="http://schemas.openxmlformats.org/officeDocument/2006/relationships/customXml" Target="../customXml/item6.xml"/><Relationship Id="rId55" Type="http://schemas.openxmlformats.org/officeDocument/2006/relationships/customXml" Target="../customXml/item11.xml"/><Relationship Id="rId76" Type="http://schemas.openxmlformats.org/officeDocument/2006/relationships/customXml" Target="../customXml/item32.xml"/><Relationship Id="rId97" Type="http://schemas.openxmlformats.org/officeDocument/2006/relationships/customXml" Target="../customXml/item53.xml"/><Relationship Id="rId7" Type="http://schemas.openxmlformats.org/officeDocument/2006/relationships/pivotCacheDefinition" Target="pivotCache/pivotCacheDefinition3.xml"/><Relationship Id="rId71" Type="http://schemas.openxmlformats.org/officeDocument/2006/relationships/customXml" Target="../customXml/item27.xml"/><Relationship Id="rId92" Type="http://schemas.openxmlformats.org/officeDocument/2006/relationships/customXml" Target="../customXml/item48.xml"/><Relationship Id="rId2" Type="http://schemas.openxmlformats.org/officeDocument/2006/relationships/worksheet" Target="worksheets/sheet2.xml"/><Relationship Id="rId29" Type="http://schemas.openxmlformats.org/officeDocument/2006/relationships/pivotCacheDefinition" Target="pivotCache/pivotCacheDefinition25.xml"/><Relationship Id="rId24" Type="http://schemas.openxmlformats.org/officeDocument/2006/relationships/pivotCacheDefinition" Target="pivotCache/pivotCacheDefinition20.xml"/><Relationship Id="rId40" Type="http://schemas.openxmlformats.org/officeDocument/2006/relationships/styles" Target="styles.xml"/><Relationship Id="rId45" Type="http://schemas.openxmlformats.org/officeDocument/2006/relationships/customXml" Target="../customXml/item1.xml"/><Relationship Id="rId66" Type="http://schemas.openxmlformats.org/officeDocument/2006/relationships/customXml" Target="../customXml/item22.xml"/><Relationship Id="rId87" Type="http://schemas.openxmlformats.org/officeDocument/2006/relationships/customXml" Target="../customXml/item43.xml"/><Relationship Id="rId61" Type="http://schemas.openxmlformats.org/officeDocument/2006/relationships/customXml" Target="../customXml/item17.xml"/><Relationship Id="rId82" Type="http://schemas.openxmlformats.org/officeDocument/2006/relationships/customXml" Target="../customXml/item38.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30" Type="http://schemas.openxmlformats.org/officeDocument/2006/relationships/pivotCacheDefinition" Target="pivotCache/pivotCacheDefinition26.xml"/><Relationship Id="rId35" Type="http://schemas.microsoft.com/office/2007/relationships/slicerCache" Target="slicerCaches/slicerCache2.xml"/><Relationship Id="rId56" Type="http://schemas.openxmlformats.org/officeDocument/2006/relationships/customXml" Target="../customXml/item12.xml"/><Relationship Id="rId77" Type="http://schemas.openxmlformats.org/officeDocument/2006/relationships/customXml" Target="../customXml/item33.xml"/><Relationship Id="rId8" Type="http://schemas.openxmlformats.org/officeDocument/2006/relationships/pivotCacheDefinition" Target="pivotCache/pivotCacheDefinition4.xml"/><Relationship Id="rId51" Type="http://schemas.openxmlformats.org/officeDocument/2006/relationships/customXml" Target="../customXml/item7.xml"/><Relationship Id="rId72" Type="http://schemas.openxmlformats.org/officeDocument/2006/relationships/customXml" Target="../customXml/item28.xml"/><Relationship Id="rId93" Type="http://schemas.openxmlformats.org/officeDocument/2006/relationships/customXml" Target="../customXml/item49.xml"/><Relationship Id="rId98" Type="http://schemas.openxmlformats.org/officeDocument/2006/relationships/customXml" Target="../customXml/item5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[Excek Redo (version 1).xlsx]Pivot Tables!Months</c:name>
    <c:fmtId val="43"/>
  </c:pivotSource>
  <c:chart>
    <c:autoTitleDeleted val="0"/>
    <c:pivotFmts>
      <c:pivotFmt>
        <c:idx val="0"/>
        <c:spPr>
          <a:solidFill>
            <a:schemeClr val="accent1"/>
          </a:solidFill>
          <a:ln w="28575" cap="rnd">
            <a:solidFill>
              <a:srgbClr val="00546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009A96"/>
              </a:gs>
              <a:gs pos="20000">
                <a:srgbClr val="00B7B5"/>
              </a:gs>
              <a:gs pos="75000">
                <a:srgbClr val="C1FFFF"/>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9A96"/>
              </a:gs>
              <a:gs pos="20000">
                <a:srgbClr val="00B7B5"/>
              </a:gs>
              <a:gs pos="75000">
                <a:srgbClr val="C1FFFF"/>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546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009A96"/>
              </a:gs>
              <a:gs pos="20000">
                <a:srgbClr val="00B7B5"/>
              </a:gs>
              <a:gs pos="75000">
                <a:srgbClr val="C1FFFF"/>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546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661630733328324E-3"/>
          <c:y val="7.9022988505747127E-2"/>
          <c:w val="0.98386921539770578"/>
          <c:h val="0.75489750203638339"/>
        </c:manualLayout>
      </c:layout>
      <c:areaChart>
        <c:grouping val="stacked"/>
        <c:varyColors val="0"/>
        <c:ser>
          <c:idx val="1"/>
          <c:order val="1"/>
          <c:tx>
            <c:strRef>
              <c:f>'Pivot Tables'!$D$15</c:f>
              <c:strCache>
                <c:ptCount val="1"/>
                <c:pt idx="0">
                  <c:v>Total Revenue2</c:v>
                </c:pt>
              </c:strCache>
            </c:strRef>
          </c:tx>
          <c:spPr>
            <a:gradFill>
              <a:gsLst>
                <a:gs pos="0">
                  <a:srgbClr val="009A96"/>
                </a:gs>
                <a:gs pos="20000">
                  <a:srgbClr val="00B7B5"/>
                </a:gs>
                <a:gs pos="75000">
                  <a:srgbClr val="C1FFFF"/>
                </a:gs>
                <a:gs pos="100000">
                  <a:schemeClr val="bg1"/>
                </a:gs>
              </a:gsLst>
              <a:lin ang="5400000" scaled="1"/>
            </a:gradFill>
            <a:ln>
              <a:noFill/>
            </a:ln>
            <a:effectLst/>
          </c:spPr>
          <c:cat>
            <c:strRef>
              <c:f>'Pivot Tables'!$B$16:$B$28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Tables'!$D$16:$D$28</c:f>
              <c:numCache>
                <c:formatCode>_-[$$-409]* #,##0_ ;_-[$$-409]* \-#,##0\ ;_-[$$-409]* "-"??_ ;_-@_ </c:formatCode>
                <c:ptCount val="12"/>
                <c:pt idx="0">
                  <c:v>109456.68939999993</c:v>
                </c:pt>
                <c:pt idx="1">
                  <c:v>68546.472399999984</c:v>
                </c:pt>
                <c:pt idx="2">
                  <c:v>191665.30600000001</c:v>
                </c:pt>
                <c:pt idx="3">
                  <c:v>136953.69679999998</c:v>
                </c:pt>
                <c:pt idx="4">
                  <c:v>146361.94989999998</c:v>
                </c:pt>
                <c:pt idx="5">
                  <c:v>161335.70569999973</c:v>
                </c:pt>
                <c:pt idx="6">
                  <c:v>148170.64099999997</c:v>
                </c:pt>
                <c:pt idx="7">
                  <c:v>154153.1555000002</c:v>
                </c:pt>
                <c:pt idx="8">
                  <c:v>304631.15589999966</c:v>
                </c:pt>
                <c:pt idx="9">
                  <c:v>204727.05300000007</c:v>
                </c:pt>
                <c:pt idx="10">
                  <c:v>330681.74250000063</c:v>
                </c:pt>
                <c:pt idx="11">
                  <c:v>340517.29219999968</c:v>
                </c:pt>
              </c:numCache>
            </c:numRef>
          </c:val>
          <c:extLst>
            <c:ext xmlns:c16="http://schemas.microsoft.com/office/drawing/2014/chart" uri="{C3380CC4-5D6E-409C-BE32-E72D297353CC}">
              <c16:uniqueId val="{00000000-06BF-4648-B94E-819919C90DCD}"/>
            </c:ext>
          </c:extLst>
        </c:ser>
        <c:dLbls>
          <c:showLegendKey val="0"/>
          <c:showVal val="0"/>
          <c:showCatName val="0"/>
          <c:showSerName val="0"/>
          <c:showPercent val="0"/>
          <c:showBubbleSize val="0"/>
        </c:dLbls>
        <c:axId val="1895034303"/>
        <c:axId val="1895045343"/>
      </c:areaChart>
      <c:lineChart>
        <c:grouping val="standard"/>
        <c:varyColors val="0"/>
        <c:ser>
          <c:idx val="0"/>
          <c:order val="0"/>
          <c:tx>
            <c:strRef>
              <c:f>'Pivot Tables'!$C$15</c:f>
              <c:strCache>
                <c:ptCount val="1"/>
                <c:pt idx="0">
                  <c:v>Total Revenue</c:v>
                </c:pt>
              </c:strCache>
            </c:strRef>
          </c:tx>
          <c:spPr>
            <a:ln w="28575" cap="rnd">
              <a:solidFill>
                <a:srgbClr val="005461"/>
              </a:solidFill>
              <a:round/>
            </a:ln>
            <a:effectLst/>
          </c:spPr>
          <c:marker>
            <c:symbol val="circle"/>
            <c:size val="5"/>
            <c:spPr>
              <a:solidFill>
                <a:schemeClr val="accent1"/>
              </a:solidFill>
              <a:ln w="9525">
                <a:solidFill>
                  <a:schemeClr val="accent1"/>
                </a:solidFill>
              </a:ln>
              <a:effectLst/>
            </c:spPr>
          </c:marker>
          <c:cat>
            <c:strRef>
              <c:f>'Pivot Tables'!$B$16:$B$28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Tables'!$C$16:$C$28</c:f>
              <c:numCache>
                <c:formatCode>_-[$$-409]* #,##0_ ;_-[$$-409]* \-#,##0\ ;_-[$$-409]* "-"??_ ;_-@_ </c:formatCode>
                <c:ptCount val="12"/>
                <c:pt idx="0">
                  <c:v>109456.68939999993</c:v>
                </c:pt>
                <c:pt idx="1">
                  <c:v>68546.472399999984</c:v>
                </c:pt>
                <c:pt idx="2">
                  <c:v>191665.30600000001</c:v>
                </c:pt>
                <c:pt idx="3">
                  <c:v>136953.69679999998</c:v>
                </c:pt>
                <c:pt idx="4">
                  <c:v>146361.94989999998</c:v>
                </c:pt>
                <c:pt idx="5">
                  <c:v>161335.70569999973</c:v>
                </c:pt>
                <c:pt idx="6">
                  <c:v>148170.64099999997</c:v>
                </c:pt>
                <c:pt idx="7">
                  <c:v>154153.1555000002</c:v>
                </c:pt>
                <c:pt idx="8">
                  <c:v>304631.15589999966</c:v>
                </c:pt>
                <c:pt idx="9">
                  <c:v>204727.05300000007</c:v>
                </c:pt>
                <c:pt idx="10">
                  <c:v>330681.74250000063</c:v>
                </c:pt>
                <c:pt idx="11">
                  <c:v>340517.29219999968</c:v>
                </c:pt>
              </c:numCache>
            </c:numRef>
          </c:val>
          <c:smooth val="0"/>
          <c:extLst>
            <c:ext xmlns:c16="http://schemas.microsoft.com/office/drawing/2014/chart" uri="{C3380CC4-5D6E-409C-BE32-E72D297353CC}">
              <c16:uniqueId val="{00000001-06BF-4648-B94E-819919C90DCD}"/>
            </c:ext>
          </c:extLst>
        </c:ser>
        <c:dLbls>
          <c:showLegendKey val="0"/>
          <c:showVal val="0"/>
          <c:showCatName val="0"/>
          <c:showSerName val="0"/>
          <c:showPercent val="0"/>
          <c:showBubbleSize val="0"/>
        </c:dLbls>
        <c:marker val="1"/>
        <c:smooth val="0"/>
        <c:axId val="1895034303"/>
        <c:axId val="1895045343"/>
      </c:lineChart>
      <c:catAx>
        <c:axId val="189503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95045343"/>
        <c:crosses val="autoZero"/>
        <c:auto val="1"/>
        <c:lblAlgn val="ctr"/>
        <c:lblOffset val="100"/>
        <c:noMultiLvlLbl val="0"/>
      </c:catAx>
      <c:valAx>
        <c:axId val="1895045343"/>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9503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ysClr val="windowText" lastClr="000000"/>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[Excek Redo (version 1).xlsx]Pivot Tables!Category</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7B5"/>
          </a:solidFill>
          <a:ln w="28575">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F7A8C"/>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7B5"/>
          </a:solidFill>
          <a:ln w="28575">
            <a:noFill/>
          </a:ln>
          <a:effectLst/>
        </c:spPr>
      </c:pivotFmt>
    </c:pivotFmts>
    <c:plotArea>
      <c:layout>
        <c:manualLayout>
          <c:layoutTarget val="inner"/>
          <c:xMode val="edge"/>
          <c:yMode val="edge"/>
          <c:x val="0.19894335083114612"/>
          <c:y val="8.1902786960790203E-2"/>
          <c:w val="0.80105659179897593"/>
          <c:h val="0.77103444130552379"/>
        </c:manualLayout>
      </c:layout>
      <c:barChart>
        <c:barDir val="bar"/>
        <c:grouping val="clustered"/>
        <c:varyColors val="0"/>
        <c:ser>
          <c:idx val="0"/>
          <c:order val="0"/>
          <c:tx>
            <c:strRef>
              <c:f>'Pivot Tables'!$H$39</c:f>
              <c:strCache>
                <c:ptCount val="1"/>
                <c:pt idx="0">
                  <c:v>Total Revenue</c:v>
                </c:pt>
              </c:strCache>
            </c:strRef>
          </c:tx>
          <c:spPr>
            <a:solidFill>
              <a:srgbClr val="00B7B5"/>
            </a:solidFill>
            <a:ln w="28575">
              <a:noFill/>
            </a:ln>
            <a:effectLst/>
          </c:spPr>
          <c:invertIfNegative val="0"/>
          <c:dLbls>
            <c:numFmt formatCode="#,##0,&quot;K&quot;" sourceLinked="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Tables'!$G$40:$G$43</c:f>
              <c:strCache>
                <c:ptCount val="3"/>
                <c:pt idx="0">
                  <c:v>Furniture</c:v>
                </c:pt>
                <c:pt idx="1">
                  <c:v>Office Supplies</c:v>
                </c:pt>
                <c:pt idx="2">
                  <c:v>Technology</c:v>
                </c:pt>
              </c:strCache>
            </c:strRef>
          </c:cat>
          <c:val>
            <c:numRef>
              <c:f>'Pivot Tables'!$H$40:$H$43</c:f>
              <c:numCache>
                <c:formatCode>_-[$$-409]* #,##0_ ;_-[$$-409]* \-#,##0\ ;_-[$$-409]* "-"??_ ;_-@_ </c:formatCode>
                <c:ptCount val="3"/>
                <c:pt idx="0">
                  <c:v>741999.79530000046</c:v>
                </c:pt>
                <c:pt idx="1">
                  <c:v>719047.03200000199</c:v>
                </c:pt>
                <c:pt idx="2">
                  <c:v>836154.03300000296</c:v>
                </c:pt>
              </c:numCache>
            </c:numRef>
          </c:val>
          <c:extLst>
            <c:ext xmlns:c16="http://schemas.microsoft.com/office/drawing/2014/chart" uri="{C3380CC4-5D6E-409C-BE32-E72D297353CC}">
              <c16:uniqueId val="{00000000-8857-48C0-8FD3-4C5DD6472F4E}"/>
            </c:ext>
          </c:extLst>
        </c:ser>
        <c:ser>
          <c:idx val="1"/>
          <c:order val="1"/>
          <c:tx>
            <c:strRef>
              <c:f>'Pivot Tables'!$I$39</c:f>
              <c:strCache>
                <c:ptCount val="1"/>
                <c:pt idx="0">
                  <c:v>Total Profit</c:v>
                </c:pt>
              </c:strCache>
            </c:strRef>
          </c:tx>
          <c:spPr>
            <a:solidFill>
              <a:srgbClr val="1F7A8C"/>
            </a:solidFill>
            <a:ln>
              <a:noFill/>
            </a:ln>
            <a:effectLst/>
          </c:spPr>
          <c:invertIfNegative val="0"/>
          <c:dLbls>
            <c:numFmt formatCode="#,##0,&quot;K&quot;" sourceLinked="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Tables'!$G$40:$G$43</c:f>
              <c:strCache>
                <c:ptCount val="3"/>
                <c:pt idx="0">
                  <c:v>Furniture</c:v>
                </c:pt>
                <c:pt idx="1">
                  <c:v>Office Supplies</c:v>
                </c:pt>
                <c:pt idx="2">
                  <c:v>Technology</c:v>
                </c:pt>
              </c:strCache>
            </c:strRef>
          </c:cat>
          <c:val>
            <c:numRef>
              <c:f>'Pivot Tables'!$I$40:$I$43</c:f>
              <c:numCache>
                <c:formatCode>_-[$$-409]* #,##0_ ;_-[$$-409]* \-#,##0\ ;_-[$$-409]* "-"??_ ;_-@_ </c:formatCode>
                <c:ptCount val="3"/>
                <c:pt idx="0">
                  <c:v>18451.27280000009</c:v>
                </c:pt>
                <c:pt idx="1">
                  <c:v>122490.80080000081</c:v>
                </c:pt>
                <c:pt idx="2">
                  <c:v>145454.94809999989</c:v>
                </c:pt>
              </c:numCache>
            </c:numRef>
          </c:val>
          <c:extLst>
            <c:ext xmlns:c16="http://schemas.microsoft.com/office/drawing/2014/chart" uri="{C3380CC4-5D6E-409C-BE32-E72D297353CC}">
              <c16:uniqueId val="{00000001-8857-48C0-8FD3-4C5DD6472F4E}"/>
            </c:ext>
          </c:extLst>
        </c:ser>
        <c:dLbls>
          <c:dLblPos val="inEnd"/>
          <c:showLegendKey val="0"/>
          <c:showVal val="1"/>
          <c:showCatName val="0"/>
          <c:showSerName val="0"/>
          <c:showPercent val="0"/>
          <c:showBubbleSize val="0"/>
        </c:dLbls>
        <c:gapWidth val="135"/>
        <c:overlap val="100"/>
        <c:axId val="1959429919"/>
        <c:axId val="145606687"/>
      </c:barChart>
      <c:catAx>
        <c:axId val="1959429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45606687"/>
        <c:crosses val="autoZero"/>
        <c:auto val="1"/>
        <c:lblAlgn val="ctr"/>
        <c:lblOffset val="100"/>
        <c:noMultiLvlLbl val="0"/>
      </c:catAx>
      <c:valAx>
        <c:axId val="145606687"/>
        <c:scaling>
          <c:orientation val="minMax"/>
        </c:scaling>
        <c:delete val="1"/>
        <c:axPos val="b"/>
        <c:numFmt formatCode="#,##0,&quot;K&quot;" sourceLinked="0"/>
        <c:majorTickMark val="none"/>
        <c:minorTickMark val="none"/>
        <c:tickLblPos val="nextTo"/>
        <c:crossAx val="1959429919"/>
        <c:crosses val="autoZero"/>
        <c:crossBetween val="between"/>
      </c:valAx>
      <c:spPr>
        <a:noFill/>
        <a:ln>
          <a:noFill/>
        </a:ln>
        <a:effectLst/>
      </c:spPr>
    </c:plotArea>
    <c:legend>
      <c:legendPos val="t"/>
      <c:layout>
        <c:manualLayout>
          <c:xMode val="edge"/>
          <c:yMode val="edge"/>
          <c:x val="0.75453512520676469"/>
          <c:y val="2.5445289166440403E-2"/>
          <c:w val="0.19920985895649723"/>
          <c:h val="9.0042085256584303E-2"/>
        </c:manualLayout>
      </c:layout>
      <c:overlay val="0"/>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b="1">
          <a:solidFill>
            <a:sysClr val="windowText" lastClr="000000"/>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[Excek Redo (version 1).xlsx]Pivot Tables!Region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7B5"/>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31698513531219"/>
          <c:y val="8.6654210596556785E-2"/>
          <c:w val="0.83152542576013611"/>
          <c:h val="0.83822622419722292"/>
        </c:manualLayout>
      </c:layout>
      <c:barChart>
        <c:barDir val="bar"/>
        <c:grouping val="clustered"/>
        <c:varyColors val="0"/>
        <c:ser>
          <c:idx val="0"/>
          <c:order val="0"/>
          <c:tx>
            <c:strRef>
              <c:f>'Pivot Tables'!$G$23</c:f>
              <c:strCache>
                <c:ptCount val="1"/>
                <c:pt idx="0">
                  <c:v>Total</c:v>
                </c:pt>
              </c:strCache>
            </c:strRef>
          </c:tx>
          <c:spPr>
            <a:solidFill>
              <a:srgbClr val="00B7B5"/>
            </a:solidFill>
            <a:ln>
              <a:noFill/>
            </a:ln>
            <a:effectLst/>
          </c:spPr>
          <c:invertIfNegative val="0"/>
          <c:dLbls>
            <c:numFmt formatCode="#,##0,&quot;K&quot;" sourceLinked="0"/>
            <c:spPr>
              <a:no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Tables'!$F$24:$F$28</c:f>
              <c:strCache>
                <c:ptCount val="4"/>
                <c:pt idx="0">
                  <c:v>West</c:v>
                </c:pt>
                <c:pt idx="1">
                  <c:v>East</c:v>
                </c:pt>
                <c:pt idx="2">
                  <c:v>Central</c:v>
                </c:pt>
                <c:pt idx="3">
                  <c:v>South</c:v>
                </c:pt>
              </c:strCache>
            </c:strRef>
          </c:cat>
          <c:val>
            <c:numRef>
              <c:f>'Pivot Tables'!$G$24:$G$28</c:f>
              <c:numCache>
                <c:formatCode>_-[$$-409]* #,##0_ ;_-[$$-409]* \-#,##0\ ;_-[$$-409]* "-"??_ ;_-@_ </c:formatCode>
                <c:ptCount val="4"/>
                <c:pt idx="0">
                  <c:v>764634.44530000107</c:v>
                </c:pt>
                <c:pt idx="1">
                  <c:v>611734.29949999985</c:v>
                </c:pt>
                <c:pt idx="2">
                  <c:v>518800.13220000104</c:v>
                </c:pt>
                <c:pt idx="3">
                  <c:v>402031.98329999985</c:v>
                </c:pt>
              </c:numCache>
            </c:numRef>
          </c:val>
          <c:extLst>
            <c:ext xmlns:c16="http://schemas.microsoft.com/office/drawing/2014/chart" uri="{C3380CC4-5D6E-409C-BE32-E72D297353CC}">
              <c16:uniqueId val="{00000000-E8E4-4A1D-BA70-F3DF10824025}"/>
            </c:ext>
          </c:extLst>
        </c:ser>
        <c:dLbls>
          <c:showLegendKey val="0"/>
          <c:showVal val="0"/>
          <c:showCatName val="0"/>
          <c:showSerName val="0"/>
          <c:showPercent val="0"/>
          <c:showBubbleSize val="0"/>
        </c:dLbls>
        <c:gapWidth val="182"/>
        <c:axId val="187091631"/>
        <c:axId val="187092591"/>
      </c:barChart>
      <c:catAx>
        <c:axId val="1870916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ysClr val="windowText" lastClr="000000"/>
                </a:solidFill>
                <a:latin typeface="+mn-lt"/>
                <a:ea typeface="+mn-ea"/>
                <a:cs typeface="+mn-cs"/>
              </a:defRPr>
            </a:pPr>
            <a:endParaRPr lang="en-US"/>
          </a:p>
        </c:txPr>
        <c:crossAx val="187092591"/>
        <c:crosses val="autoZero"/>
        <c:auto val="1"/>
        <c:lblAlgn val="ctr"/>
        <c:lblOffset val="100"/>
        <c:noMultiLvlLbl val="0"/>
      </c:catAx>
      <c:valAx>
        <c:axId val="187092591"/>
        <c:scaling>
          <c:orientation val="minMax"/>
        </c:scaling>
        <c:delete val="1"/>
        <c:axPos val="b"/>
        <c:numFmt formatCode="_-[$$-409]* #,##0_ ;_-[$$-409]* \-#,##0\ ;_-[$$-409]* &quot;-&quot;??_ ;_-@_ " sourceLinked="1"/>
        <c:majorTickMark val="none"/>
        <c:minorTickMark val="none"/>
        <c:tickLblPos val="nextTo"/>
        <c:crossAx val="187091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50" b="1" i="0" u="none" strike="noStrike" kern="120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[Excek Redo (version 1).xlsx]Pivot Tables!Growth Rate</c:name>
    <c:fmtId val="11"/>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rgbClr val="1F7A8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1F7A8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47000">
                <a:srgbClr val="89DEDD"/>
              </a:gs>
              <a:gs pos="0">
                <a:srgbClr val="00B7B5"/>
              </a:gs>
              <a:gs pos="0">
                <a:srgbClr val="00B7B5"/>
              </a:gs>
              <a:gs pos="0">
                <a:srgbClr val="00B7B5"/>
              </a:gs>
              <a:gs pos="92000">
                <a:schemeClr val="bg1"/>
              </a:gs>
            </a:gsLst>
            <a:lin ang="5400000" scaled="1"/>
          </a:gradFill>
          <a:ln>
            <a:solidFill>
              <a:srgbClr val="1F7A8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rgbClr val="00546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
          <c:y val="8.6887835703001584E-2"/>
          <c:w val="1"/>
          <c:h val="0.7305034145613315"/>
        </c:manualLayout>
      </c:layout>
      <c:areaChart>
        <c:grouping val="standard"/>
        <c:varyColors val="0"/>
        <c:ser>
          <c:idx val="1"/>
          <c:order val="1"/>
          <c:tx>
            <c:strRef>
              <c:f>'Pivot Tables'!$K$16</c:f>
              <c:strCache>
                <c:ptCount val="1"/>
                <c:pt idx="0">
                  <c:v>Growth Rate2</c:v>
                </c:pt>
              </c:strCache>
            </c:strRef>
          </c:tx>
          <c:spPr>
            <a:gradFill>
              <a:gsLst>
                <a:gs pos="47000">
                  <a:srgbClr val="89DEDD"/>
                </a:gs>
                <a:gs pos="0">
                  <a:srgbClr val="00B7B5"/>
                </a:gs>
                <a:gs pos="0">
                  <a:srgbClr val="00B7B5"/>
                </a:gs>
                <a:gs pos="0">
                  <a:srgbClr val="00B7B5"/>
                </a:gs>
                <a:gs pos="92000">
                  <a:schemeClr val="bg1"/>
                </a:gs>
              </a:gsLst>
              <a:lin ang="5400000" scaled="1"/>
            </a:gradFill>
            <a:ln>
              <a:solidFill>
                <a:srgbClr val="1F7A8C"/>
              </a:solidFill>
            </a:ln>
            <a:effectLst/>
          </c:spPr>
          <c:cat>
            <c:strRef>
              <c:f>'Pivot Tables'!$I$17:$I$21</c:f>
              <c:strCache>
                <c:ptCount val="4"/>
                <c:pt idx="0">
                  <c:v>2015</c:v>
                </c:pt>
                <c:pt idx="1">
                  <c:v>2016</c:v>
                </c:pt>
                <c:pt idx="2">
                  <c:v>2017</c:v>
                </c:pt>
                <c:pt idx="3">
                  <c:v>2018</c:v>
                </c:pt>
              </c:strCache>
            </c:strRef>
          </c:cat>
          <c:val>
            <c:numRef>
              <c:f>'Pivot Tables'!$K$17:$K$21</c:f>
              <c:numCache>
                <c:formatCode>0%</c:formatCode>
                <c:ptCount val="4"/>
                <c:pt idx="0">
                  <c:v>0</c:v>
                </c:pt>
                <c:pt idx="1">
                  <c:v>1.9259423025505488E-2</c:v>
                </c:pt>
                <c:pt idx="2">
                  <c:v>0.2750762613866094</c:v>
                </c:pt>
                <c:pt idx="3">
                  <c:v>0.19558142580000179</c:v>
                </c:pt>
              </c:numCache>
            </c:numRef>
          </c:val>
          <c:extLst>
            <c:ext xmlns:c16="http://schemas.microsoft.com/office/drawing/2014/chart" uri="{C3380CC4-5D6E-409C-BE32-E72D297353CC}">
              <c16:uniqueId val="{00000000-8C0A-4282-9087-630C257FF607}"/>
            </c:ext>
          </c:extLst>
        </c:ser>
        <c:dLbls>
          <c:showLegendKey val="0"/>
          <c:showVal val="0"/>
          <c:showCatName val="0"/>
          <c:showSerName val="0"/>
          <c:showPercent val="0"/>
          <c:showBubbleSize val="0"/>
        </c:dLbls>
        <c:axId val="70959984"/>
        <c:axId val="70959504"/>
      </c:areaChart>
      <c:lineChart>
        <c:grouping val="stacked"/>
        <c:varyColors val="0"/>
        <c:ser>
          <c:idx val="0"/>
          <c:order val="0"/>
          <c:tx>
            <c:strRef>
              <c:f>'Pivot Tables'!$J$16</c:f>
              <c:strCache>
                <c:ptCount val="1"/>
                <c:pt idx="0">
                  <c:v>Growth 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8C0A-4282-9087-630C257FF607}"/>
              </c:ext>
            </c:extLst>
          </c:dPt>
          <c:dPt>
            <c:idx val="2"/>
            <c:marker>
              <c:symbol val="circle"/>
              <c:size val="5"/>
              <c:spPr>
                <a:solidFill>
                  <a:schemeClr val="accent1"/>
                </a:solidFill>
                <a:ln w="9525">
                  <a:solidFill>
                    <a:schemeClr val="accent1"/>
                  </a:solidFill>
                </a:ln>
                <a:effectLst/>
              </c:spPr>
            </c:marker>
            <c:bubble3D val="0"/>
            <c:spPr>
              <a:ln w="28575" cap="rnd">
                <a:solidFill>
                  <a:srgbClr val="005461"/>
                </a:solidFill>
                <a:round/>
              </a:ln>
              <a:effectLst/>
            </c:spPr>
            <c:extLst>
              <c:ext xmlns:c16="http://schemas.microsoft.com/office/drawing/2014/chart" uri="{C3380CC4-5D6E-409C-BE32-E72D297353CC}">
                <c16:uniqueId val="{00000003-8C0A-4282-9087-630C257FF607}"/>
              </c:ext>
            </c:extLst>
          </c:dPt>
          <c:cat>
            <c:strRef>
              <c:f>'Pivot Tables'!$I$17:$I$21</c:f>
              <c:strCache>
                <c:ptCount val="4"/>
                <c:pt idx="0">
                  <c:v>2015</c:v>
                </c:pt>
                <c:pt idx="1">
                  <c:v>2016</c:v>
                </c:pt>
                <c:pt idx="2">
                  <c:v>2017</c:v>
                </c:pt>
                <c:pt idx="3">
                  <c:v>2018</c:v>
                </c:pt>
              </c:strCache>
            </c:strRef>
          </c:cat>
          <c:val>
            <c:numRef>
              <c:f>'Pivot Tables'!$J$17:$J$21</c:f>
              <c:numCache>
                <c:formatCode>0%</c:formatCode>
                <c:ptCount val="4"/>
                <c:pt idx="0">
                  <c:v>0</c:v>
                </c:pt>
                <c:pt idx="1">
                  <c:v>1.9259423025505488E-2</c:v>
                </c:pt>
                <c:pt idx="2">
                  <c:v>0.2750762613866094</c:v>
                </c:pt>
                <c:pt idx="3">
                  <c:v>0.19558142580000179</c:v>
                </c:pt>
              </c:numCache>
            </c:numRef>
          </c:val>
          <c:smooth val="0"/>
          <c:extLst>
            <c:ext xmlns:c16="http://schemas.microsoft.com/office/drawing/2014/chart" uri="{C3380CC4-5D6E-409C-BE32-E72D297353CC}">
              <c16:uniqueId val="{00000001-8C0A-4282-9087-630C257FF607}"/>
            </c:ext>
          </c:extLst>
        </c:ser>
        <c:dLbls>
          <c:showLegendKey val="0"/>
          <c:showVal val="0"/>
          <c:showCatName val="0"/>
          <c:showSerName val="0"/>
          <c:showPercent val="0"/>
          <c:showBubbleSize val="0"/>
        </c:dLbls>
        <c:marker val="1"/>
        <c:smooth val="0"/>
        <c:axId val="70959984"/>
        <c:axId val="70959504"/>
      </c:lineChart>
      <c:catAx>
        <c:axId val="7095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70959504"/>
        <c:crosses val="autoZero"/>
        <c:auto val="1"/>
        <c:lblAlgn val="ctr"/>
        <c:lblOffset val="100"/>
        <c:noMultiLvlLbl val="0"/>
      </c:catAx>
      <c:valAx>
        <c:axId val="70959504"/>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7095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[Excek Redo (version 1).xlsx]Pivot Tables!Ship Mode</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7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546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710963863892014E-2"/>
          <c:y val="0.1368761733964749"/>
          <c:w val="0.89026557227221592"/>
          <c:h val="0.70954595977993851"/>
        </c:manualLayout>
      </c:layout>
      <c:barChart>
        <c:barDir val="col"/>
        <c:grouping val="clustered"/>
        <c:varyColors val="0"/>
        <c:ser>
          <c:idx val="0"/>
          <c:order val="0"/>
          <c:tx>
            <c:strRef>
              <c:f>'Pivot Tables'!$C$34</c:f>
              <c:strCache>
                <c:ptCount val="1"/>
                <c:pt idx="0">
                  <c:v>#Orders</c:v>
                </c:pt>
              </c:strCache>
            </c:strRef>
          </c:tx>
          <c:spPr>
            <a:solidFill>
              <a:srgbClr val="00B7B5"/>
            </a:solidFill>
            <a:ln>
              <a:noFill/>
            </a:ln>
            <a:effectLst/>
          </c:spPr>
          <c:invertIfNegative val="0"/>
          <c:cat>
            <c:strRef>
              <c:f>'Pivot Tables'!$B$35:$B$39</c:f>
              <c:strCache>
                <c:ptCount val="4"/>
                <c:pt idx="0">
                  <c:v>Same Day</c:v>
                </c:pt>
                <c:pt idx="1">
                  <c:v>First Class</c:v>
                </c:pt>
                <c:pt idx="2">
                  <c:v>Second Class</c:v>
                </c:pt>
                <c:pt idx="3">
                  <c:v>Standard Class</c:v>
                </c:pt>
              </c:strCache>
            </c:strRef>
          </c:cat>
          <c:val>
            <c:numRef>
              <c:f>'Pivot Tables'!$C$35:$C$39</c:f>
              <c:numCache>
                <c:formatCode>0</c:formatCode>
                <c:ptCount val="4"/>
                <c:pt idx="0">
                  <c:v>264</c:v>
                </c:pt>
                <c:pt idx="1">
                  <c:v>787</c:v>
                </c:pt>
                <c:pt idx="2">
                  <c:v>964</c:v>
                </c:pt>
                <c:pt idx="3">
                  <c:v>2994</c:v>
                </c:pt>
              </c:numCache>
            </c:numRef>
          </c:val>
          <c:extLst>
            <c:ext xmlns:c16="http://schemas.microsoft.com/office/drawing/2014/chart" uri="{C3380CC4-5D6E-409C-BE32-E72D297353CC}">
              <c16:uniqueId val="{00000000-8C19-4D09-B39B-B92D97A9339D}"/>
            </c:ext>
          </c:extLst>
        </c:ser>
        <c:dLbls>
          <c:showLegendKey val="0"/>
          <c:showVal val="0"/>
          <c:showCatName val="0"/>
          <c:showSerName val="0"/>
          <c:showPercent val="0"/>
          <c:showBubbleSize val="0"/>
        </c:dLbls>
        <c:gapWidth val="219"/>
        <c:overlap val="-27"/>
        <c:axId val="1182866703"/>
        <c:axId val="1182872463"/>
      </c:barChart>
      <c:lineChart>
        <c:grouping val="standard"/>
        <c:varyColors val="0"/>
        <c:ser>
          <c:idx val="1"/>
          <c:order val="1"/>
          <c:tx>
            <c:strRef>
              <c:f>'Pivot Tables'!$D$34</c:f>
              <c:strCache>
                <c:ptCount val="1"/>
                <c:pt idx="0">
                  <c:v>Avg Days to Ship</c:v>
                </c:pt>
              </c:strCache>
            </c:strRef>
          </c:tx>
          <c:spPr>
            <a:ln w="28575" cap="rnd">
              <a:solidFill>
                <a:srgbClr val="005461"/>
              </a:solidFill>
              <a:round/>
            </a:ln>
            <a:effectLst/>
          </c:spPr>
          <c:marker>
            <c:symbol val="none"/>
          </c:marker>
          <c:cat>
            <c:strRef>
              <c:f>'Pivot Tables'!$B$35:$B$39</c:f>
              <c:strCache>
                <c:ptCount val="4"/>
                <c:pt idx="0">
                  <c:v>Same Day</c:v>
                </c:pt>
                <c:pt idx="1">
                  <c:v>First Class</c:v>
                </c:pt>
                <c:pt idx="2">
                  <c:v>Second Class</c:v>
                </c:pt>
                <c:pt idx="3">
                  <c:v>Standard Class</c:v>
                </c:pt>
              </c:strCache>
            </c:strRef>
          </c:cat>
          <c:val>
            <c:numRef>
              <c:f>'Pivot Tables'!$D$35:$D$39</c:f>
              <c:numCache>
                <c:formatCode>0</c:formatCode>
                <c:ptCount val="4"/>
                <c:pt idx="0">
                  <c:v>4.4198895027624308E-2</c:v>
                </c:pt>
                <c:pt idx="1">
                  <c:v>2.1820546163849155</c:v>
                </c:pt>
                <c:pt idx="2">
                  <c:v>3.2380462724935732</c:v>
                </c:pt>
                <c:pt idx="3">
                  <c:v>5.0072050938337798</c:v>
                </c:pt>
              </c:numCache>
            </c:numRef>
          </c:val>
          <c:smooth val="0"/>
          <c:extLst>
            <c:ext xmlns:c16="http://schemas.microsoft.com/office/drawing/2014/chart" uri="{C3380CC4-5D6E-409C-BE32-E72D297353CC}">
              <c16:uniqueId val="{00000001-8C19-4D09-B39B-B92D97A9339D}"/>
            </c:ext>
          </c:extLst>
        </c:ser>
        <c:dLbls>
          <c:showLegendKey val="0"/>
          <c:showVal val="0"/>
          <c:showCatName val="0"/>
          <c:showSerName val="0"/>
          <c:showPercent val="0"/>
          <c:showBubbleSize val="0"/>
        </c:dLbls>
        <c:marker val="1"/>
        <c:smooth val="0"/>
        <c:axId val="1182877263"/>
        <c:axId val="1182874863"/>
      </c:lineChart>
      <c:catAx>
        <c:axId val="118286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182872463"/>
        <c:crosses val="autoZero"/>
        <c:auto val="1"/>
        <c:lblAlgn val="ctr"/>
        <c:lblOffset val="100"/>
        <c:noMultiLvlLbl val="0"/>
      </c:catAx>
      <c:valAx>
        <c:axId val="118287246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182866703"/>
        <c:crosses val="autoZero"/>
        <c:crossBetween val="between"/>
      </c:valAx>
      <c:valAx>
        <c:axId val="118287486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182877263"/>
        <c:crosses val="max"/>
        <c:crossBetween val="between"/>
      </c:valAx>
      <c:catAx>
        <c:axId val="1182877263"/>
        <c:scaling>
          <c:orientation val="minMax"/>
        </c:scaling>
        <c:delete val="1"/>
        <c:axPos val="b"/>
        <c:numFmt formatCode="General" sourceLinked="1"/>
        <c:majorTickMark val="out"/>
        <c:minorTickMark val="none"/>
        <c:tickLblPos val="nextTo"/>
        <c:crossAx val="1182874863"/>
        <c:crosses val="autoZero"/>
        <c:auto val="1"/>
        <c:lblAlgn val="ctr"/>
        <c:lblOffset val="100"/>
        <c:noMultiLvlLbl val="0"/>
      </c:catAx>
      <c:spPr>
        <a:noFill/>
        <a:ln>
          <a:noFill/>
        </a:ln>
        <a:effectLst/>
      </c:spPr>
    </c:plotArea>
    <c:legend>
      <c:legendPos val="t"/>
      <c:layout>
        <c:manualLayout>
          <c:xMode val="edge"/>
          <c:yMode val="edge"/>
          <c:x val="0.70137968712060761"/>
          <c:y val="1.8867924528301886E-2"/>
          <c:w val="0.29862031218453461"/>
          <c:h val="0.10008966850673916"/>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[Excek Redo (version 1).xlsx]Pivot Tables!Most Profitable Sub-Categories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18790"/>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78677064405412"/>
          <c:y val="6.6425120772946863E-2"/>
          <c:w val="0.79921322935594585"/>
          <c:h val="0.93357487922705318"/>
        </c:manualLayout>
      </c:layout>
      <c:barChart>
        <c:barDir val="bar"/>
        <c:grouping val="clustered"/>
        <c:varyColors val="0"/>
        <c:ser>
          <c:idx val="0"/>
          <c:order val="0"/>
          <c:tx>
            <c:strRef>
              <c:f>'Pivot Tables'!$L$61</c:f>
              <c:strCache>
                <c:ptCount val="1"/>
                <c:pt idx="0">
                  <c:v>Total</c:v>
                </c:pt>
              </c:strCache>
            </c:strRef>
          </c:tx>
          <c:spPr>
            <a:solidFill>
              <a:srgbClr val="018790"/>
            </a:solidFill>
            <a:ln>
              <a:noFill/>
            </a:ln>
            <a:effectLst/>
          </c:spPr>
          <c:invertIfNegative val="0"/>
          <c:dLbls>
            <c:numFmt formatCode="#,##0,&quot;K&quot;" sourceLinked="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Tables'!$K$62:$K$67</c:f>
              <c:strCache>
                <c:ptCount val="5"/>
                <c:pt idx="0">
                  <c:v>Copiers</c:v>
                </c:pt>
                <c:pt idx="1">
                  <c:v>Phones</c:v>
                </c:pt>
                <c:pt idx="2">
                  <c:v>Accessories</c:v>
                </c:pt>
                <c:pt idx="3">
                  <c:v>Paper</c:v>
                </c:pt>
                <c:pt idx="4">
                  <c:v>Binders</c:v>
                </c:pt>
              </c:strCache>
            </c:strRef>
          </c:cat>
          <c:val>
            <c:numRef>
              <c:f>'Pivot Tables'!$L$62:$L$67</c:f>
              <c:numCache>
                <c:formatCode>_-[$$-409]* #,##0_ ;_-[$$-409]* \-#,##0\ ;_-[$$-409]* "-"??_ ;_-@_ </c:formatCode>
                <c:ptCount val="5"/>
                <c:pt idx="0">
                  <c:v>55617.824900000029</c:v>
                </c:pt>
                <c:pt idx="1">
                  <c:v>44515.730599999952</c:v>
                </c:pt>
                <c:pt idx="2">
                  <c:v>41936.635699999963</c:v>
                </c:pt>
                <c:pt idx="3">
                  <c:v>34053.569299999945</c:v>
                </c:pt>
                <c:pt idx="4">
                  <c:v>30221.763300000002</c:v>
                </c:pt>
              </c:numCache>
            </c:numRef>
          </c:val>
          <c:extLst>
            <c:ext xmlns:c16="http://schemas.microsoft.com/office/drawing/2014/chart" uri="{C3380CC4-5D6E-409C-BE32-E72D297353CC}">
              <c16:uniqueId val="{00000000-11A6-4A64-912F-9F2019B7749F}"/>
            </c:ext>
          </c:extLst>
        </c:ser>
        <c:dLbls>
          <c:dLblPos val="inEnd"/>
          <c:showLegendKey val="0"/>
          <c:showVal val="1"/>
          <c:showCatName val="0"/>
          <c:showSerName val="0"/>
          <c:showPercent val="0"/>
          <c:showBubbleSize val="0"/>
        </c:dLbls>
        <c:gapWidth val="140"/>
        <c:axId val="1182795663"/>
        <c:axId val="1182816303"/>
      </c:barChart>
      <c:catAx>
        <c:axId val="1182795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82816303"/>
        <c:crosses val="autoZero"/>
        <c:auto val="1"/>
        <c:lblAlgn val="ctr"/>
        <c:lblOffset val="100"/>
        <c:noMultiLvlLbl val="0"/>
      </c:catAx>
      <c:valAx>
        <c:axId val="1182816303"/>
        <c:scaling>
          <c:orientation val="minMax"/>
        </c:scaling>
        <c:delete val="1"/>
        <c:axPos val="b"/>
        <c:numFmt formatCode="_-[$$-409]* #,##0_ ;_-[$$-409]* \-#,##0\ ;_-[$$-409]* &quot;-&quot;??_ ;_-@_ " sourceLinked="1"/>
        <c:majorTickMark val="none"/>
        <c:minorTickMark val="none"/>
        <c:tickLblPos val="nextTo"/>
        <c:crossAx val="118279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[Excek Redo (version 1).xlsx]Pivot Tables!Losing Sub-Categories</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7.7073323102982746E-2"/>
          <c:y val="9.8684371442816943E-2"/>
          <c:w val="0.90029097800474622"/>
          <c:h val="0.87657456796395083"/>
        </c:manualLayout>
      </c:layout>
      <c:barChart>
        <c:barDir val="bar"/>
        <c:grouping val="clustered"/>
        <c:varyColors val="0"/>
        <c:ser>
          <c:idx val="0"/>
          <c:order val="0"/>
          <c:tx>
            <c:strRef>
              <c:f>'Pivot Tables'!$H$64</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Tables'!$G$65:$G$67</c:f>
              <c:strCache>
                <c:ptCount val="3"/>
                <c:pt idx="0">
                  <c:v>Tables</c:v>
                </c:pt>
                <c:pt idx="1">
                  <c:v>Bookcases</c:v>
                </c:pt>
                <c:pt idx="2">
                  <c:v>Supplies</c:v>
                </c:pt>
              </c:strCache>
            </c:strRef>
          </c:cat>
          <c:val>
            <c:numRef>
              <c:f>'Pivot Tables'!$H$65:$H$67</c:f>
              <c:numCache>
                <c:formatCode>_-[$$-409]* #,##0_ ;_-[$$-409]* \-#,##0\ ;_-[$$-409]* "-"??_ ;_-@_ </c:formatCode>
                <c:ptCount val="3"/>
                <c:pt idx="0">
                  <c:v>-17725.481100000001</c:v>
                </c:pt>
                <c:pt idx="1">
                  <c:v>-3472.556000000005</c:v>
                </c:pt>
                <c:pt idx="2">
                  <c:v>-1189.0995000000005</c:v>
                </c:pt>
              </c:numCache>
            </c:numRef>
          </c:val>
          <c:extLst>
            <c:ext xmlns:c16="http://schemas.microsoft.com/office/drawing/2014/chart" uri="{C3380CC4-5D6E-409C-BE32-E72D297353CC}">
              <c16:uniqueId val="{00000000-CA7C-4478-81D8-FFF0CA7411F9}"/>
            </c:ext>
          </c:extLst>
        </c:ser>
        <c:dLbls>
          <c:dLblPos val="outEnd"/>
          <c:showLegendKey val="0"/>
          <c:showVal val="1"/>
          <c:showCatName val="0"/>
          <c:showSerName val="0"/>
          <c:showPercent val="0"/>
          <c:showBubbleSize val="0"/>
        </c:dLbls>
        <c:gapWidth val="182"/>
        <c:axId val="686720560"/>
        <c:axId val="686730160"/>
      </c:barChart>
      <c:catAx>
        <c:axId val="686720560"/>
        <c:scaling>
          <c:orientation val="minMax"/>
        </c:scaling>
        <c:delete val="1"/>
        <c:axPos val="l"/>
        <c:numFmt formatCode="General" sourceLinked="1"/>
        <c:majorTickMark val="none"/>
        <c:minorTickMark val="none"/>
        <c:tickLblPos val="nextTo"/>
        <c:crossAx val="686730160"/>
        <c:crosses val="autoZero"/>
        <c:auto val="1"/>
        <c:lblAlgn val="ctr"/>
        <c:lblOffset val="100"/>
        <c:noMultiLvlLbl val="0"/>
      </c:catAx>
      <c:valAx>
        <c:axId val="686730160"/>
        <c:scaling>
          <c:orientation val="minMax"/>
        </c:scaling>
        <c:delete val="1"/>
        <c:axPos val="b"/>
        <c:numFmt formatCode="_-[$$-409]* #,##0_ ;_-[$$-409]* \-#,##0\ ;_-[$$-409]* &quot;-&quot;??_ ;_-@_ " sourceLinked="1"/>
        <c:majorTickMark val="none"/>
        <c:minorTickMark val="none"/>
        <c:tickLblPos val="nextTo"/>
        <c:crossAx val="68672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[Excek Redo (version 1).xlsx]Pivot Tables!RFM</c:name>
    <c:fmtId val="3"/>
  </c:pivotSource>
  <c:chart>
    <c:autoTitleDeleted val="1"/>
    <c:pivotFmts>
      <c:pivotFmt>
        <c:idx val="0"/>
        <c:spPr>
          <a:solidFill>
            <a:srgbClr val="00B7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7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7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
        <c:idx val="4"/>
        <c:spPr>
          <a:solidFill>
            <a:srgbClr val="FFC000"/>
          </a:solidFill>
          <a:ln>
            <a:noFill/>
          </a:ln>
          <a:effectLst/>
        </c:spPr>
      </c:pivotFmt>
    </c:pivotFmts>
    <c:plotArea>
      <c:layout>
        <c:manualLayout>
          <c:layoutTarget val="inner"/>
          <c:xMode val="edge"/>
          <c:yMode val="edge"/>
          <c:x val="0.19341122275681927"/>
          <c:y val="3.5971223021582732E-2"/>
          <c:w val="0.78457997372177213"/>
          <c:h val="0.96402877697841727"/>
        </c:manualLayout>
      </c:layout>
      <c:barChart>
        <c:barDir val="bar"/>
        <c:grouping val="clustered"/>
        <c:varyColors val="0"/>
        <c:ser>
          <c:idx val="0"/>
          <c:order val="0"/>
          <c:tx>
            <c:strRef>
              <c:f>'Pivot Tables'!$L$27</c:f>
              <c:strCache>
                <c:ptCount val="1"/>
                <c:pt idx="0">
                  <c:v>Total</c:v>
                </c:pt>
              </c:strCache>
            </c:strRef>
          </c:tx>
          <c:spPr>
            <a:solidFill>
              <a:srgbClr val="00B7B5"/>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01-83C9-4224-AFB5-6498415E6C7B}"/>
              </c:ext>
            </c:extLst>
          </c:dPt>
          <c:dPt>
            <c:idx val="5"/>
            <c:invertIfNegative val="0"/>
            <c:bubble3D val="0"/>
            <c:spPr>
              <a:solidFill>
                <a:srgbClr val="FFC000"/>
              </a:solidFill>
              <a:ln>
                <a:noFill/>
              </a:ln>
              <a:effectLst/>
            </c:spPr>
            <c:extLst>
              <c:ext xmlns:c16="http://schemas.microsoft.com/office/drawing/2014/chart" uri="{C3380CC4-5D6E-409C-BE32-E72D297353CC}">
                <c16:uniqueId val="{00000002-83C9-4224-AFB5-6498415E6C7B}"/>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Tables'!$K$28:$K$34</c:f>
              <c:strCache>
                <c:ptCount val="6"/>
                <c:pt idx="0">
                  <c:v>Loyal Customers</c:v>
                </c:pt>
                <c:pt idx="1">
                  <c:v>At Risk</c:v>
                </c:pt>
                <c:pt idx="2">
                  <c:v>Champions</c:v>
                </c:pt>
                <c:pt idx="3">
                  <c:v>Recent Customers</c:v>
                </c:pt>
                <c:pt idx="4">
                  <c:v>Big Spenders</c:v>
                </c:pt>
                <c:pt idx="5">
                  <c:v>Needs Attention</c:v>
                </c:pt>
              </c:strCache>
            </c:strRef>
          </c:cat>
          <c:val>
            <c:numRef>
              <c:f>'Pivot Tables'!$L$28:$L$34</c:f>
              <c:numCache>
                <c:formatCode>General</c:formatCode>
                <c:ptCount val="6"/>
                <c:pt idx="0">
                  <c:v>247</c:v>
                </c:pt>
                <c:pt idx="1">
                  <c:v>179</c:v>
                </c:pt>
                <c:pt idx="2">
                  <c:v>116</c:v>
                </c:pt>
                <c:pt idx="3">
                  <c:v>104</c:v>
                </c:pt>
                <c:pt idx="4">
                  <c:v>85</c:v>
                </c:pt>
                <c:pt idx="5">
                  <c:v>62</c:v>
                </c:pt>
              </c:numCache>
            </c:numRef>
          </c:val>
          <c:extLst>
            <c:ext xmlns:c16="http://schemas.microsoft.com/office/drawing/2014/chart" uri="{C3380CC4-5D6E-409C-BE32-E72D297353CC}">
              <c16:uniqueId val="{00000000-83C9-4224-AFB5-6498415E6C7B}"/>
            </c:ext>
          </c:extLst>
        </c:ser>
        <c:dLbls>
          <c:dLblPos val="inEnd"/>
          <c:showLegendKey val="0"/>
          <c:showVal val="1"/>
          <c:showCatName val="0"/>
          <c:showSerName val="0"/>
          <c:showPercent val="0"/>
          <c:showBubbleSize val="0"/>
        </c:dLbls>
        <c:gapWidth val="90"/>
        <c:axId val="1679344016"/>
        <c:axId val="1679327696"/>
      </c:barChart>
      <c:catAx>
        <c:axId val="167934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679327696"/>
        <c:crosses val="autoZero"/>
        <c:auto val="1"/>
        <c:lblAlgn val="ctr"/>
        <c:lblOffset val="100"/>
        <c:noMultiLvlLbl val="0"/>
      </c:catAx>
      <c:valAx>
        <c:axId val="1679327696"/>
        <c:scaling>
          <c:orientation val="minMax"/>
        </c:scaling>
        <c:delete val="1"/>
        <c:axPos val="b"/>
        <c:numFmt formatCode="General" sourceLinked="1"/>
        <c:majorTickMark val="none"/>
        <c:minorTickMark val="none"/>
        <c:tickLblPos val="nextTo"/>
        <c:crossAx val="167934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Whale Radar</c:v>
          </c:tx>
          <c:spPr>
            <a:ln w="38100" cap="rnd">
              <a:noFill/>
              <a:round/>
            </a:ln>
            <a:effectLst/>
          </c:spPr>
          <c:marker>
            <c:symbol val="circle"/>
            <c:size val="5"/>
            <c:spPr>
              <a:solidFill>
                <a:srgbClr val="00B7B5"/>
              </a:solidFill>
              <a:ln w="9525">
                <a:solidFill>
                  <a:schemeClr val="accent1"/>
                </a:solidFill>
              </a:ln>
              <a:effectLst/>
            </c:spPr>
          </c:marker>
          <c:xVal>
            <c:numRef>
              <c:f>'Pivot Tables'!$M$71:$M$153</c:f>
              <c:numCache>
                <c:formatCode>General</c:formatCode>
                <c:ptCount val="83"/>
                <c:pt idx="0">
                  <c:v>55</c:v>
                </c:pt>
                <c:pt idx="1">
                  <c:v>42</c:v>
                </c:pt>
                <c:pt idx="2">
                  <c:v>30</c:v>
                </c:pt>
                <c:pt idx="3">
                  <c:v>185</c:v>
                </c:pt>
                <c:pt idx="4">
                  <c:v>12</c:v>
                </c:pt>
                <c:pt idx="5">
                  <c:v>7</c:v>
                </c:pt>
                <c:pt idx="6">
                  <c:v>411</c:v>
                </c:pt>
                <c:pt idx="7">
                  <c:v>163</c:v>
                </c:pt>
                <c:pt idx="8">
                  <c:v>308</c:v>
                </c:pt>
                <c:pt idx="9">
                  <c:v>17</c:v>
                </c:pt>
                <c:pt idx="10">
                  <c:v>34</c:v>
                </c:pt>
                <c:pt idx="11">
                  <c:v>559</c:v>
                </c:pt>
                <c:pt idx="12">
                  <c:v>29</c:v>
                </c:pt>
                <c:pt idx="13">
                  <c:v>34</c:v>
                </c:pt>
                <c:pt idx="14">
                  <c:v>24</c:v>
                </c:pt>
                <c:pt idx="15">
                  <c:v>190</c:v>
                </c:pt>
                <c:pt idx="16">
                  <c:v>48</c:v>
                </c:pt>
                <c:pt idx="17">
                  <c:v>161</c:v>
                </c:pt>
                <c:pt idx="18">
                  <c:v>44</c:v>
                </c:pt>
                <c:pt idx="19">
                  <c:v>38</c:v>
                </c:pt>
                <c:pt idx="20">
                  <c:v>59</c:v>
                </c:pt>
                <c:pt idx="21">
                  <c:v>285</c:v>
                </c:pt>
                <c:pt idx="22">
                  <c:v>28</c:v>
                </c:pt>
                <c:pt idx="23">
                  <c:v>4</c:v>
                </c:pt>
                <c:pt idx="24">
                  <c:v>51</c:v>
                </c:pt>
                <c:pt idx="25">
                  <c:v>58</c:v>
                </c:pt>
                <c:pt idx="26">
                  <c:v>85</c:v>
                </c:pt>
                <c:pt idx="27">
                  <c:v>359</c:v>
                </c:pt>
                <c:pt idx="28">
                  <c:v>136</c:v>
                </c:pt>
                <c:pt idx="29">
                  <c:v>13</c:v>
                </c:pt>
                <c:pt idx="30">
                  <c:v>6</c:v>
                </c:pt>
                <c:pt idx="31">
                  <c:v>113</c:v>
                </c:pt>
                <c:pt idx="32">
                  <c:v>57</c:v>
                </c:pt>
                <c:pt idx="33">
                  <c:v>118</c:v>
                </c:pt>
                <c:pt idx="34">
                  <c:v>37</c:v>
                </c:pt>
                <c:pt idx="35">
                  <c:v>3</c:v>
                </c:pt>
                <c:pt idx="36">
                  <c:v>118</c:v>
                </c:pt>
                <c:pt idx="37">
                  <c:v>44</c:v>
                </c:pt>
                <c:pt idx="38">
                  <c:v>2</c:v>
                </c:pt>
                <c:pt idx="39">
                  <c:v>43</c:v>
                </c:pt>
                <c:pt idx="40">
                  <c:v>49</c:v>
                </c:pt>
                <c:pt idx="41">
                  <c:v>47</c:v>
                </c:pt>
                <c:pt idx="42">
                  <c:v>52</c:v>
                </c:pt>
                <c:pt idx="43">
                  <c:v>22</c:v>
                </c:pt>
                <c:pt idx="44">
                  <c:v>110</c:v>
                </c:pt>
                <c:pt idx="45">
                  <c:v>395</c:v>
                </c:pt>
                <c:pt idx="46">
                  <c:v>93</c:v>
                </c:pt>
                <c:pt idx="47">
                  <c:v>30</c:v>
                </c:pt>
                <c:pt idx="48">
                  <c:v>42</c:v>
                </c:pt>
                <c:pt idx="49">
                  <c:v>485</c:v>
                </c:pt>
                <c:pt idx="50">
                  <c:v>98</c:v>
                </c:pt>
                <c:pt idx="51">
                  <c:v>57</c:v>
                </c:pt>
                <c:pt idx="52">
                  <c:v>113</c:v>
                </c:pt>
                <c:pt idx="53">
                  <c:v>23</c:v>
                </c:pt>
                <c:pt idx="54">
                  <c:v>48</c:v>
                </c:pt>
                <c:pt idx="55">
                  <c:v>3</c:v>
                </c:pt>
                <c:pt idx="56">
                  <c:v>155</c:v>
                </c:pt>
                <c:pt idx="57">
                  <c:v>17</c:v>
                </c:pt>
                <c:pt idx="58">
                  <c:v>43</c:v>
                </c:pt>
                <c:pt idx="59">
                  <c:v>274</c:v>
                </c:pt>
                <c:pt idx="60">
                  <c:v>23</c:v>
                </c:pt>
                <c:pt idx="61">
                  <c:v>6</c:v>
                </c:pt>
                <c:pt idx="62">
                  <c:v>26</c:v>
                </c:pt>
                <c:pt idx="63">
                  <c:v>80</c:v>
                </c:pt>
                <c:pt idx="64">
                  <c:v>173</c:v>
                </c:pt>
                <c:pt idx="65">
                  <c:v>161</c:v>
                </c:pt>
                <c:pt idx="66">
                  <c:v>7</c:v>
                </c:pt>
                <c:pt idx="67">
                  <c:v>139</c:v>
                </c:pt>
                <c:pt idx="68">
                  <c:v>5</c:v>
                </c:pt>
                <c:pt idx="69">
                  <c:v>98</c:v>
                </c:pt>
                <c:pt idx="70">
                  <c:v>237</c:v>
                </c:pt>
                <c:pt idx="71">
                  <c:v>10</c:v>
                </c:pt>
                <c:pt idx="72">
                  <c:v>835</c:v>
                </c:pt>
                <c:pt idx="73">
                  <c:v>26</c:v>
                </c:pt>
                <c:pt idx="74">
                  <c:v>97</c:v>
                </c:pt>
                <c:pt idx="75">
                  <c:v>468</c:v>
                </c:pt>
                <c:pt idx="76">
                  <c:v>121</c:v>
                </c:pt>
                <c:pt idx="77">
                  <c:v>122</c:v>
                </c:pt>
                <c:pt idx="78">
                  <c:v>7</c:v>
                </c:pt>
                <c:pt idx="79">
                  <c:v>33</c:v>
                </c:pt>
                <c:pt idx="80">
                  <c:v>350</c:v>
                </c:pt>
                <c:pt idx="81">
                  <c:v>10</c:v>
                </c:pt>
                <c:pt idx="82">
                  <c:v>189</c:v>
                </c:pt>
              </c:numCache>
            </c:numRef>
          </c:xVal>
          <c:yVal>
            <c:numRef>
              <c:f>'Pivot Tables'!$L$71:$L$170</c:f>
              <c:numCache>
                <c:formatCode>#,##0</c:formatCode>
                <c:ptCount val="100"/>
                <c:pt idx="0">
                  <c:v>7755.6200000000008</c:v>
                </c:pt>
                <c:pt idx="1">
                  <c:v>14473.570999999998</c:v>
                </c:pt>
                <c:pt idx="2">
                  <c:v>6106.88</c:v>
                </c:pt>
                <c:pt idx="3">
                  <c:v>5563.56</c:v>
                </c:pt>
                <c:pt idx="4">
                  <c:v>5527.8460000000005</c:v>
                </c:pt>
                <c:pt idx="5">
                  <c:v>6608.4479999999994</c:v>
                </c:pt>
                <c:pt idx="6">
                  <c:v>7888.2940000000026</c:v>
                </c:pt>
                <c:pt idx="7">
                  <c:v>5664.021999999999</c:v>
                </c:pt>
                <c:pt idx="8">
                  <c:v>11789.63</c:v>
                </c:pt>
                <c:pt idx="9">
                  <c:v>5907.9720000000007</c:v>
                </c:pt>
                <c:pt idx="10">
                  <c:v>5718.5210000000006</c:v>
                </c:pt>
                <c:pt idx="11">
                  <c:v>10501.653</c:v>
                </c:pt>
                <c:pt idx="12">
                  <c:v>6765.7279999999992</c:v>
                </c:pt>
                <c:pt idx="13">
                  <c:v>7294.1850000000004</c:v>
                </c:pt>
                <c:pt idx="14">
                  <c:v>6255.3510000000015</c:v>
                </c:pt>
                <c:pt idx="15">
                  <c:v>11164.973999999998</c:v>
                </c:pt>
                <c:pt idx="16">
                  <c:v>6076.1389999999992</c:v>
                </c:pt>
                <c:pt idx="17">
                  <c:v>5888.2750000000005</c:v>
                </c:pt>
                <c:pt idx="18">
                  <c:v>12129.071999999998</c:v>
                </c:pt>
                <c:pt idx="19">
                  <c:v>8954.02</c:v>
                </c:pt>
                <c:pt idx="20">
                  <c:v>5690.0550000000003</c:v>
                </c:pt>
                <c:pt idx="21">
                  <c:v>10880.546</c:v>
                </c:pt>
                <c:pt idx="22">
                  <c:v>6339.5575999999992</c:v>
                </c:pt>
                <c:pt idx="23">
                  <c:v>6528.0339999999997</c:v>
                </c:pt>
                <c:pt idx="24">
                  <c:v>8350.8680000000004</c:v>
                </c:pt>
                <c:pt idx="25">
                  <c:v>6345.1030000000001</c:v>
                </c:pt>
                <c:pt idx="26">
                  <c:v>7198.7610000000004</c:v>
                </c:pt>
                <c:pt idx="27">
                  <c:v>5480.7240000000002</c:v>
                </c:pt>
                <c:pt idx="28">
                  <c:v>10310.880000000001</c:v>
                </c:pt>
                <c:pt idx="29">
                  <c:v>5478.0607999999993</c:v>
                </c:pt>
                <c:pt idx="30">
                  <c:v>6987.1959999999999</c:v>
                </c:pt>
                <c:pt idx="31">
                  <c:v>6497.27</c:v>
                </c:pt>
                <c:pt idx="32">
                  <c:v>9351.2119999999995</c:v>
                </c:pt>
                <c:pt idx="33">
                  <c:v>6049.9659999999994</c:v>
                </c:pt>
                <c:pt idx="34">
                  <c:v>11820.12</c:v>
                </c:pt>
                <c:pt idx="35">
                  <c:v>8236.7648000000008</c:v>
                </c:pt>
                <c:pt idx="36">
                  <c:v>9300.2540000000008</c:v>
                </c:pt>
                <c:pt idx="37">
                  <c:v>12873.297999999999</c:v>
                </c:pt>
                <c:pt idx="38">
                  <c:v>6366.3920000000007</c:v>
                </c:pt>
                <c:pt idx="39">
                  <c:v>7721.7139999999999</c:v>
                </c:pt>
                <c:pt idx="40">
                  <c:v>7754.9759999999987</c:v>
                </c:pt>
                <c:pt idx="41">
                  <c:v>8697.8430000000008</c:v>
                </c:pt>
                <c:pt idx="42">
                  <c:v>6760.8150000000005</c:v>
                </c:pt>
                <c:pt idx="43">
                  <c:v>9799.9230000000007</c:v>
                </c:pt>
                <c:pt idx="44">
                  <c:v>7625.0760000000018</c:v>
                </c:pt>
                <c:pt idx="45">
                  <c:v>7610.8639999999996</c:v>
                </c:pt>
                <c:pt idx="46">
                  <c:v>6491.0260000000007</c:v>
                </c:pt>
                <c:pt idx="47">
                  <c:v>7954.9979999999996</c:v>
                </c:pt>
                <c:pt idx="48">
                  <c:v>8828.0305000000008</c:v>
                </c:pt>
                <c:pt idx="49">
                  <c:v>8282.358000000002</c:v>
                </c:pt>
                <c:pt idx="50">
                  <c:v>10604.266</c:v>
                </c:pt>
                <c:pt idx="51">
                  <c:v>5620.1860000000006</c:v>
                </c:pt>
                <c:pt idx="52">
                  <c:v>8181.2560000000003</c:v>
                </c:pt>
                <c:pt idx="53">
                  <c:v>5952.8590000000004</c:v>
                </c:pt>
                <c:pt idx="54">
                  <c:v>14175.229000000001</c:v>
                </c:pt>
                <c:pt idx="55">
                  <c:v>5990.7990000000018</c:v>
                </c:pt>
                <c:pt idx="56">
                  <c:v>8673.2219999999998</c:v>
                </c:pt>
                <c:pt idx="57">
                  <c:v>7663.1259999999993</c:v>
                </c:pt>
                <c:pt idx="58">
                  <c:v>10663.728000000001</c:v>
                </c:pt>
                <c:pt idx="59">
                  <c:v>7443.6900000000005</c:v>
                </c:pt>
                <c:pt idx="60">
                  <c:v>6320.746000000001</c:v>
                </c:pt>
                <c:pt idx="61">
                  <c:v>5503.0929999999989</c:v>
                </c:pt>
                <c:pt idx="62">
                  <c:v>5529.6200000000008</c:v>
                </c:pt>
                <c:pt idx="63">
                  <c:v>8322.8260000000009</c:v>
                </c:pt>
                <c:pt idx="64">
                  <c:v>7234.014000000001</c:v>
                </c:pt>
                <c:pt idx="65">
                  <c:v>6459.3439999999991</c:v>
                </c:pt>
                <c:pt idx="66">
                  <c:v>8241.7389999999996</c:v>
                </c:pt>
                <c:pt idx="67">
                  <c:v>7903.1824999999999</c:v>
                </c:pt>
                <c:pt idx="68">
                  <c:v>7473.8282000000008</c:v>
                </c:pt>
                <c:pt idx="69">
                  <c:v>7252.6079999999993</c:v>
                </c:pt>
                <c:pt idx="70">
                  <c:v>6843.634</c:v>
                </c:pt>
                <c:pt idx="71">
                  <c:v>8646.9340000000011</c:v>
                </c:pt>
                <c:pt idx="72">
                  <c:v>9062.8639999999996</c:v>
                </c:pt>
                <c:pt idx="73">
                  <c:v>6108.3379999999997</c:v>
                </c:pt>
                <c:pt idx="74">
                  <c:v>15117.339</c:v>
                </c:pt>
                <c:pt idx="75">
                  <c:v>6979.1800000000012</c:v>
                </c:pt>
                <c:pt idx="76">
                  <c:v>7397.4009999999998</c:v>
                </c:pt>
                <c:pt idx="77">
                  <c:v>6234.91</c:v>
                </c:pt>
                <c:pt idx="78">
                  <c:v>5979.0960000000005</c:v>
                </c:pt>
                <c:pt idx="79">
                  <c:v>5633.3159999999998</c:v>
                </c:pt>
                <c:pt idx="80">
                  <c:v>14142.334000000001</c:v>
                </c:pt>
                <c:pt idx="81">
                  <c:v>12209.438</c:v>
                </c:pt>
                <c:pt idx="82">
                  <c:v>6410.996000000001</c:v>
                </c:pt>
                <c:pt idx="83">
                  <c:v>8057.8909999999996</c:v>
                </c:pt>
                <c:pt idx="84">
                  <c:v>25043.05</c:v>
                </c:pt>
                <c:pt idx="85">
                  <c:v>11470.950000000003</c:v>
                </c:pt>
                <c:pt idx="86">
                  <c:v>5992.5359999999982</c:v>
                </c:pt>
                <c:pt idx="87">
                  <c:v>6121.1140000000005</c:v>
                </c:pt>
                <c:pt idx="88">
                  <c:v>5440.3189999999995</c:v>
                </c:pt>
                <c:pt idx="89">
                  <c:v>5563.3920000000007</c:v>
                </c:pt>
                <c:pt idx="90">
                  <c:v>19052.217999999993</c:v>
                </c:pt>
                <c:pt idx="91">
                  <c:v>11891.750999999998</c:v>
                </c:pt>
                <c:pt idx="92">
                  <c:v>14595.62</c:v>
                </c:pt>
                <c:pt idx="93">
                  <c:v>9133.99</c:v>
                </c:pt>
                <c:pt idx="94">
                  <c:v>6442.2540000000008</c:v>
                </c:pt>
                <c:pt idx="95">
                  <c:v>6134.0379999999996</c:v>
                </c:pt>
                <c:pt idx="96">
                  <c:v>6160.1019999999999</c:v>
                </c:pt>
                <c:pt idx="97">
                  <c:v>6720.4439999999995</c:v>
                </c:pt>
                <c:pt idx="98">
                  <c:v>5454.3499999999995</c:v>
                </c:pt>
                <c:pt idx="99">
                  <c:v>8025.7070000000003</c:v>
                </c:pt>
              </c:numCache>
            </c:numRef>
          </c:yVal>
          <c:smooth val="0"/>
          <c:extLst>
            <c:ext xmlns:c16="http://schemas.microsoft.com/office/drawing/2014/chart" uri="{C3380CC4-5D6E-409C-BE32-E72D297353CC}">
              <c16:uniqueId val="{00000000-613D-428B-A1D1-03D420FEEE14}"/>
            </c:ext>
          </c:extLst>
        </c:ser>
        <c:dLbls>
          <c:showLegendKey val="0"/>
          <c:showVal val="0"/>
          <c:showCatName val="0"/>
          <c:showSerName val="0"/>
          <c:showPercent val="0"/>
          <c:showBubbleSize val="0"/>
        </c:dLbls>
        <c:axId val="1679432816"/>
        <c:axId val="1679437616"/>
      </c:scatterChart>
      <c:valAx>
        <c:axId val="1679432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a:t>Days Since Last Order</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79437616"/>
        <c:crosses val="autoZero"/>
        <c:crossBetween val="midCat"/>
      </c:valAx>
      <c:valAx>
        <c:axId val="1679437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a:t>Total Spend </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794328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[Excek Redo (version 1).xlsx]Pivot Tables!Top 5 Sub-Categories </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7B5"/>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Tables'!$Q$16</c:f>
              <c:strCache>
                <c:ptCount val="1"/>
                <c:pt idx="0">
                  <c:v>Total</c:v>
                </c:pt>
              </c:strCache>
            </c:strRef>
          </c:tx>
          <c:spPr>
            <a:solidFill>
              <a:srgbClr val="00B7B5"/>
            </a:solidFill>
            <a:ln>
              <a:noFill/>
            </a:ln>
            <a:effectLst/>
          </c:spPr>
          <c:invertIfNegative val="0"/>
          <c:dLbls>
            <c:numFmt formatCode="#,##0,&quot;K&quot;" sourceLinked="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Tables'!$P$17:$P$22</c:f>
              <c:strCache>
                <c:ptCount val="5"/>
                <c:pt idx="0">
                  <c:v>Phones</c:v>
                </c:pt>
                <c:pt idx="1">
                  <c:v>Chairs</c:v>
                </c:pt>
                <c:pt idx="2">
                  <c:v>Binders</c:v>
                </c:pt>
                <c:pt idx="3">
                  <c:v>Storage</c:v>
                </c:pt>
                <c:pt idx="4">
                  <c:v>Tables</c:v>
                </c:pt>
              </c:strCache>
            </c:strRef>
          </c:cat>
          <c:val>
            <c:numRef>
              <c:f>'Pivot Tables'!$Q$17:$Q$22</c:f>
              <c:numCache>
                <c:formatCode>_-[$$-409]* #,##0_ ;_-[$$-409]* \-#,##0\ ;_-[$$-409]* "-"??_ ;_-@_ </c:formatCode>
                <c:ptCount val="5"/>
                <c:pt idx="0">
                  <c:v>105948.84800000006</c:v>
                </c:pt>
                <c:pt idx="1">
                  <c:v>90549.215999999957</c:v>
                </c:pt>
                <c:pt idx="2">
                  <c:v>68852.646000000037</c:v>
                </c:pt>
                <c:pt idx="3">
                  <c:v>62000.508000000009</c:v>
                </c:pt>
                <c:pt idx="4">
                  <c:v>52648.57450000001</c:v>
                </c:pt>
              </c:numCache>
            </c:numRef>
          </c:val>
          <c:extLst>
            <c:ext xmlns:c16="http://schemas.microsoft.com/office/drawing/2014/chart" uri="{C3380CC4-5D6E-409C-BE32-E72D297353CC}">
              <c16:uniqueId val="{00000000-498F-4C2A-AF7E-18A8C452EE25}"/>
            </c:ext>
          </c:extLst>
        </c:ser>
        <c:dLbls>
          <c:dLblPos val="inEnd"/>
          <c:showLegendKey val="0"/>
          <c:showVal val="1"/>
          <c:showCatName val="0"/>
          <c:showSerName val="0"/>
          <c:showPercent val="0"/>
          <c:showBubbleSize val="0"/>
        </c:dLbls>
        <c:gapWidth val="110"/>
        <c:axId val="1742687632"/>
        <c:axId val="1742687152"/>
      </c:barChart>
      <c:catAx>
        <c:axId val="1742687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742687152"/>
        <c:crosses val="autoZero"/>
        <c:auto val="1"/>
        <c:lblAlgn val="ctr"/>
        <c:lblOffset val="100"/>
        <c:noMultiLvlLbl val="0"/>
      </c:catAx>
      <c:valAx>
        <c:axId val="1742687152"/>
        <c:scaling>
          <c:orientation val="minMax"/>
        </c:scaling>
        <c:delete val="1"/>
        <c:axPos val="b"/>
        <c:numFmt formatCode="_-[$$-409]* #,##0_ ;_-[$$-409]* \-#,##0\ ;_-[$$-409]* &quot;-&quot;??_ ;_-@_ " sourceLinked="1"/>
        <c:majorTickMark val="none"/>
        <c:minorTickMark val="none"/>
        <c:tickLblPos val="nextTo"/>
        <c:crossAx val="174268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C1C74477-E0FD-41A3-A4E3-6136AD053311}">
          <cx:tx>
            <cx:txData>
              <cx:f>_xlchart.v5.2</cx:f>
              <cx:v>Total Profit</cx:v>
            </cx:txData>
          </cx:tx>
          <cx:dataId val="0"/>
          <cx:layoutPr>
            <cx:regionLabelLayout val="bestFitOnly"/>
            <cx:geography viewedRegionType="dataOnly" cultureLanguage="en-US" cultureRegion="EG" attribution="Powered by Bing">
              <cx:geoCache provider="{E9337A44-BEBE-4D9F-B70C-5C5E7DAFC167}">
                <cx:binary>1F1Zc9w21v0rLj9/VIiVxNRkqkK2WpJtSY5lO4lfWG1Z4U5w3379d6BuWWq6R9ZU9KKuJF1qEiSA
g7ude4H8+3r813V2s6lfjXlWNP+6Hn99HbVt+a9ffmmuo5t80xzl8XWtG/13e3St81/033/H1ze/
fKs3Q1yEv1Cb8F+uo03d3oyv//NvPC280e/09aaNdfF7d1NPH26aLmubR64dvPRq8y2Pi1XctHV8
3ZJfX/9Wx7MuNq9f3RRt3E4fp/Lm19d7N71+9cvyUT+89lWGnrXdN7Rl/IgqRqlLuLr9OK9fZboI
d5ctQsiRlFwoKaRtPuTu3RebHO2f0KHb7my+fatvmgYDuv1+0HCv9/j9y+tX17orWjNpIebv19ef
iri9+fbqqt20N83rV3Gj/e0NvjZD+HR1O+Zf9qf9P/9e/IBZWPzyAJnllP3s0g/AXKbZJtL5cyIj
joTLOJfidt5vZ/4hMso5ErbLbNtxtsipfWSe0qPD0Ny3XGBz+fZFYnOmh2fEhdMj2wEqDudbYNi+
xCgGXGxbEnt3Xe7j8rPeHMZk22qBx9lvLxKPi5vh1V+6Tu/m5Z9rMWCimKKcMXoQE0ccSVwR8k7L
LTB5So8O43LfcoHNxV8vEht/k8V/67qIn1FimHNEBZdSEbVFh+xLDCHqSBKHOoSTrSq7WxlbG/O0
Ph3G52HbBUL+y5SePzZNBKej1cXdLD2D/DhHnBAmHHdnS5ZeALWPhJDctTm5hRAIbj2QLUJP69Nh
hB62XSD0x8tE6P1NUTRT1m+eVYq4feQqCJG7laEf/AHHOXKZ6yrHsbdC5O5j9NReHUZpv/UCp/cv
E6cr3bXRq9Um1e3mbq6eQZb4EWcwNOLOL1vKkm0fUWZzRSS/e+tWip7an8MI7bdeIHS1epHW6ORG
1+GzmiJ6BC1GXcz+QVPksiPOOXO4vRMzOHcPFd0TOnQYne8NF8CcvEzR+dRuoruZ+eciw9QRo8xx
JN3FOnTpICAIdVxKqVw4bj/rx2Ewtq0WSHz6+CJF5DxuGt3V8TOi4R4x6Yjvtt5eoKHoEXcc5hC6
89bE3bu3auwpPTqMy33LBTbnly8Sm4834waExbNxNeSIS+ZylxxWXgpihAgIHgA96AH8tDuHUdk1
W0Dy8c8XAcn1o1TSQ2T27vxfWTSFmB/uMyzH1qwsOQF1ZBOXSaZ2LNvC8i8Yrv/ercMILZrvjeRl
0Ge/1emmaJ5VWDjcZTjLjIjvwrBHn0GLMUWEgKK7/Sy02FN6dBiN+5YLkfntw4sQmb1eg3M+y7K4
0PEzKjKEMoRyIxA7cQB1+RAbVx0R7kom3B12C2rzKT06jM19y71RYpDvXiQ2q5tsM2zqm2c0MlBV
tgtXjN3P/UNsQKVx6UrOCMTLfBZy85QeHcbmvuUCm9Xxi8TmPL6O4nDznDQNdJrDHeW4O88LIf5D
bFxx5DBbgcPZXV94y0/p0WFs7lsusDk/e5HY/BE317po4ucFB/ZdCSZ3/MuPSs2BcyaEQs7GfBah
5ZO6dBidB00X8PzxMuE5j4vipnleWkYeMUT9sPk7e0/2ZUfxI6KQTkMu9E6Z3oUzT+jLYVweDGOB
y/nFixSbu0z0q8u/X/k66/Kvz0rOuEfK5lBuDO7xQ70GatMmkioEP1ubs3Cfv3dLP61bh9E6/JQF
cCv/RQL3OQaP9qx0NJI6glBXgSrYYrKwRY57ZLhqoezd9YW6e0qPDuN033KBzeeXyaVdRrG+Uzn/
nEuDb80R1RD1IA3wUJZceoQrzGH8PlR9yHD+rDeHMdm2WuBxefoiZeV80zSb66hrbtr2OYMeeoQc
J6hluGi3n4UBcsBx2mARmIuEwUNEntyfw9Asmi8wOn+ZMvMWE9Rdp9PdTP1zuTH6jDrUleKePNuT
G3FEXQe8J9nBt4h7ntKjwwDdt1xg8/avFyk/Fzdf602Tbp4PG04MNsRkCLais2Sk1ZFLbMN6HuZy
ntKjw9jct1xgc/EyY9KPSE2jDO/m5vnAYeLI5Zh6291N/gIc1zjejJoCj+9676F6e1KXDqPzoOkC
no8v07++rG/CZ63rYKiLckHXMLl10hYxKbmt60A+gcEYPQTl5x05jMhduwUcly+U+Sy+xZtnrbZV
R4aa4e4d6QyneM/ISBgZAof5ro5tYWTOft6hw7h8b7gA5uxlyslv2ebr5lmLbeEVo8wZGeZFtQa0
l8vhlFF75xZAgh4KyhN6chiR7w0XiPz2MoloUwf55qZubp7RJTNpAqZsUGq7fOfCsjjcVAUIVN/v
lNuCFnhanw7D87DtAqGLNy/SLXunu7h5ZnVmHyk4XraUdwjsqzNFkIMjqNtwd5ToAqAndekwPg+a
LuB59zIjmgtdoxjN39Qa2bZn9J3hngmGeF8gMXD7WSg4B7k2V8BJkDvfepEzeHq/DgO1bL9A6+Jl
8mkfImw9eXXWZJvi251B+OcxKOIcSV3kCHY0p1pyaoiDCNxssx/n9rPg1J7aq8NI7bde4PTh7EUq
vXWm6/jbM4oTdY8EcjjII2yDGbMfas+DQ1mBC3KNmp055rOA6AkdOozO94YLYNYv11843eQlatmf
M3vN2ZF0sc1DsV0l4cLBBsmGulykEuzdVgS4FA/dOWP2n9StwyAtmi+guniZfOjFTb95ThEy1Z7Y
S8C/W6SFliNEHkkBk+TsGAWI2D5GP+vPfwNn226JyucXqdnMUju/GePrZ8wdYDMop6DZCN/5Agvp
IbY8IthzCK7nB0ye0pv/hst92yU25y8SG6RGdb359pzIIDWqXCFsfk+iPTQ7xIabh9QpSgz3heUp
XTkMy33LBSj+yyzGNcXF5p+yjO+m6J97bAy8AUW51PdCNdADD3FBJRs2TlPAtsNt4V0/sVOHEdpr
vADp/OqFSg746es2vu7a5wPJpA8cQQS7cwoWPpsDEBk2hRC6oNt8/aTeHEZnr/ECHf/ji0TnfFNP
zxvxMOg1pHZQa7gvN45ElprgZIK7gumFWntKTw7Dct9ygcn56kVi8va566ZdBDAcuTTsI7z9LIRF
YXeIi2J2lLt/5xMeemc/789hXO7aLVB5+zL12EkNYuDVR1SwZT/TY48dSvHfr30/02O1aTfHt4eB
PDiz4vGrtwDghJJF052TfdAobhE++/bra6I4tOT3M0bMM/a888WBIPdNbjZN++tri9goMOa2QDEe
cukmCnj9arjZXiKobzW+p8DeIlfZEsFZYWgxHFOCCjDTynWZc3sFfcC2p9tLBJvHECngcS5q/Yn7
/QSW9zqbkE77Phm7v18VXf5ex0Xb/PqaUiiecnuf6aqw4WWhX8p1QSujewwGu7zefMCOa9xO/i+v
nKYZUzm8I3GZjZX03KHFoTEeok5tv9Vl79LcTyqnnbuTlOZZbv/Rwi0jx2lR5s1HmvN2rj3Uvtv0
OKuTuhwS3+mLqnSvYlmUjWz9Lili0vnlMPJizdlQ5H5RqOk0sYbBivxCUJr3Z3WX5U3feHPbFW15
XmRTUqz6PnYbT7ll8U4EyfhGW3lvnyWxnM4nHgQfE1aVbwpL/mk1uj8ZdO+Evj2qlRJJ+S7Jm/gk
T8aOeEKk9GMk47nw46gbLE/lQxp6bt2r44FV1bDK6jnUnszk+GFOe7GxSxqkHia1P4/tKKiPadQO
nVf3XTx7ioV2dlKMfXYy9nXmroTS8ZnMw8q5UKrtE7+Z7PiksiyNZ5ZTe9LWad95VmZlfpTz9LQM
6mGdzLUze45V4MEFT4LRz/ugv6QiKP5qh4l8GGRU9Ce6TdpV1DR96IXlREe/CafZa9K8XiWi6v9s
az59DmbtSL8Oq3I8G7U7pl5QCwyUB3ZH/wyypHo3CJKdNFTWx5yk/bEMy4p4DanfDVqTcoVKnuHY
liwqvTgdxJkMGuezSqbxHW0H1ZzECa/addTUdub1WOori3WT/Xsl02PaWkV+wtos8KUW4+z1Set4
cZMkli/6vHc8VNjXemV3XHil7PPTSgfRagz7zl3TYRiOhzbRfh7SPlxPtLUx0WFZCp802fC3E8T2
ZhYkXKcC5wWt0yCuj+2CT5scPD1dqzoXJ50eyytS1NHbVLbZn9pOpBfYPRn80grb06yPQntFa+cy
z6d61dEoOK4j7VR+GWUEi4aMpD8Ow6xaT304HkdOrS5HUZUnVVB3flfx8E2kgtHxNMvTK5kxUXoi
6rJvdmLpszZI6FmbO/kKB6kEXyANde8VCVFfg7wnsTc1bZ+ehG1FPwZZ3J0Nde6sadY7kaeKoLly
eX9tD8Ja9ZM7rwK3nnIPEhCfaadkuT+FY6/8ULrkXS4z/iaNhPsXsuD0pG8iGXiimQlZiZ6GXkNz
i62aoPooeFZfVK49f83aPFh1VTh97uIyPw3mACJoWbZKvNKa2XFfWs3lpMfiohJJMnitTpLYo30c
+KJJ3RWJAv1JhlXrDZYqzgoVh3+0VZaPntsG2YeUl9Rv5rQ86dv8pNUu1qET8M4TPLV/F1HV+VM7
MrXWBacDNEtAgrdl6SZeJ9ryss4DtW6knd0UJJ3OKoXzkMaoSrx+nJRXBO11Ysd8xaZh8IUb89Mk
U8rXnG7GYfpDZLXwizRU40r11KnTVcUEcBy8sorKTr4fGisI8dpUyG6qvYdnK+0p1GtdTnUcRrtT
rb7/+Z+POsc/t4ct3f9oDsW6/wvbCbanaT16F/ZMmxLsZnmTsYrfn3V/rJMxRd/PeFrYtu35W//F
8D16cc8q7u2suzPsxm5Qzh8ziosNevfW9LbdzjJKeQQbxiAQsBeoVLdheraWEaUzptgWtAt4TZyk
4oIx2xlGEJoMgT/i/l38srOKBI41oygDVQSVUwqHq/wvZpHBKD+wiuaNKBVRkjDqSFSUUHTgoVXM
SFIXZEjFjUuCtlPHtOQlVLdd9vH8WYiuTDfcqkWzLqqpmfiqpaOIRt/Sgf01LGpeWL6mY+q8UZGY
ulWqrKI6HVSeNeeZyEtr8nQ6ivKrSNtk1CtLyixhfug4nNw4o566D1k0OtnGdUUZXLOcVfIilHFV
Mi8ncYOu8FLU+WVE7HYoVmEm6rT09CDy/B1xpgpdDvOcTG9pzorkb6vpNdo8gHS39B/6Dkik7c0R
OGXKFZhNc0oHpgsr4uEcOSSPu0hG7k0w6CKpTtucZ/w0431TO6dzE7bx4M9wKuK/MzuIabB+/PUE
3tH++82mbIZDkEDQ4fQpZa4/8FzmhLnQGjL+lpCUpbHfaiYY9KmiVpWs63EI63ZVR23II8/i1lwW
7wfOpob6hM9yYG9aWNcm9bSuWE0ukKWqcO3xThrv6d67QskxNihjZx+qxnESk1mW+30co9iiUc2s
b9Kqe5uuwtkJnWqdubxltlfUrZRfUmEH7dnj711gY97LFaIaHDBAsctj+d6ym7SjLeZ+CyesOen1
dpk1f0Y8oEXoDUncxZdFgCMBWy+KNI4h2KrF7YlzB5bGvlNphu1g1zYOnoDzjHS4s3AqQ9HHlj1G
7JvlZE7FfDHYUmwgSFZ7pufYyS5ii2hyztJq6q7SxrbnyEPqJMOkPD4RP/YEZJXE8WVwmG1E1/Y+
AJETwfWZ7PoblwNEbj0ROZN0Leqha/hx7AZcfqk7TEHlNRKZlC/anvpaHfextsvhJ6jAad9fDYLi
NA7swDUcGRVssRpaGdvJlBbBdaDmQtQnuirzYDq2grxR08nk1iOWyOPjJwtN5pgdCShHNIKK3SQI
ZfcnIFRzIlTZWl+RmHJy63RsIyMQ+agj2NluSPjM/ThvJlp6o6IMEyHg8HZXeSmTyS8sUhdXKo/y
ulhVQtf0Q97HRfP18W4affpQTlCRZ+N8OS4IiCtIy0KXdANcHruax69j3dZYBHaX2sDHHgcmLG+s
WW9dlTStjNC0gzZfcRl2P8Hnh8lCKgZH3TEbOzk441Bt+5PlVrRpp0bqr0UmLOjwBNprHrx+sttJ
vGWBgN5vwg6bu/NEFNCodZnXRJy6VmL1qVdF0LZG808RWhXxnPVv+ZiWOv+JWiHLZY0jxLARhZpD
QoCwlAv7NCKIKlUxs69NQKWVHydtU2bd+2pu47Lwh2qq0DnLyXtc01OV62nlpvNkXQ1lGZw1qs6S
0M/n2Z7e5lFVtIFXID4NEKsJ28o+yFyFc+5TpkaoRGolEyne2LMy4UsaB0NV/URMCViWvQWAelmc
9qSkjVO5JDLOC42BlVlUfdGXXxyhRSL80kYhVOUFQadU7ZPZsaDag2mrPbOO41p3q05KEri4NA4t
k9W6G9jPZYgvtTiFt6EgSIRQFI78sCzSMW3yINLll7KGFFXHDE4xP6ckYtNb1nQTpkMFfTZ/zqNx
mhyvi+qhinwo/EF+CKs5sE7rnCfz59rqGnnhxtI4CCPv80ydpJ0w8OiGKSyhqXdE/6Gsk3T+PGcy
HVLPzjJjtGLMPgDShYrwI4OvOn9283EEdkwkE76a2Q5bd1WKhjVr6XQGu3QMYzgY1e3rlRtaExxw
PSZ4hIbzgJ7HVmF8g7YUeboZG4nQfa36mvRXnOm5fVfXaVB7WZbXIAKsMMjH05DDuP5VuEXAP/eI
sbDIHDeEn9FXhYaL8rhuWGpNzL6DQz9BIXBHojZusTRYMBUhUWX2ZSZ5U4feSG2nbLxBJzo7Y101
QFE8/salNqLmrEtKYLfBzqgf3ogIt4mGnA1/sbkzi3HouFF/tHFSGG/ZV0J+CRI2YxEOtGub8NyB
YsE6fbwbho7fEwqGGk3qwFag5o9yeMn76mhmfVdZSuafc17kLUNc1gnrRldRBW0UpU1BjuvA0fH7
vnFDaJwyEjo8Dt2W9trD5o4h672WhtXbLHDl1cjAVExeMxDZf2hdy479SsyjfotFZEdeYvMgLsEX
SGKEPbKxDnUfwbs4C5K0NZLfg926NDWl5eSxtGZjf/L4iJd6zcVuINucekRvU3uICfZHnMogKoaq
cT71XWHDiRV1TeHE9rNZtxxOFj+NyDBi2Y6pAm/jhe2tZ2vJ0ixp1iUDDa6CUZolTat4zuvTuKTM
qMhqbmyyrrK+BC00iymF1AVDbnxqMrk5pNMhFcTo8SHRhWZz4QG5MJvQakAQJ9ksVHXFinzWSUE/
uW0EtmrdlqHpQAv2xIjurRwjmTahb0E0GhGHrjQqpS4rGBorInDjySjMT7pKsRElU4nDT+MBdF3l
VdOg5UVQjbgrjpgZ4hTmslmnllOzdQmKizX+BHuB4f5kaAsvE0NT2LtKcTASNj5y+Hv7aLVjSpys
09MnFvZGU7V1haU1Z3Osr1vbTWnhTa2u5s8OLYx9zC1NAMgo8yycjudckjZcK2Z1wyd4qTWmY3AS
htXH+hnapIgthSXGh6w02q2D2jyNaTlArbXwSPDCuA1s/IUYi2Aq8pBjKtrWiazWF1mXQCQiRRP8
tZ0fowrNPp7vbO/7rY/yMApayKgLdwHelUOFi7DT/sHVJcPM5SQr62OfO6CT1lv3lkbu2Kc+Isso
LH6mFhbmyLySI7VHwcXhX3hN+9NuJxpeazk6H5uOYIW0E/b1gWycW8wPT0quxXEwWHpsQGeyCROe
9UEBlwVKD7M01GPWvndk4wbJOmi5C2UAgew/1Ej0wgLkFgS/HQsYqh1sYTUUmMoxcwvICqTIwBGm
owHCSmKCLzUlqv9g61yjJyJNYZtAw5k49fHZ5ophcA88RQzeGAEoCbDV8IKWkQ3cwcYK7XH6GEWT
zAKv7VJW+sFgB8mFpDOvp+MqqmXpegpkeBJ5dV3F1Rs769gI7hHejvW2DnOLnwd55DC/GvQYXttx
Zp8OQcflKnUKnX3jSTbXH3Itc5yJPpNsuOQ9scd55SaFEqVfwX9suvUwCLe/qKsoGEH05nZO3oH6
I2pVFLUifjK2XR14enSrOfHA5dZ89MMx7SEM/VwPU+aNlkh4slaUdBy0Yjtxw2CTbuhOSjVEJID/
FoTtWRs58Mx8Z86GeUZYi6VYno3pFHRe1ZSJXPfKCdlK5NY4fxykpvHnjmdhsGK8pcSfEJ/qyZNh
24Adj+mQ+qHIwlPs4GxXlbaH+W2gCts+IQOJ6Dq0Gjeyj8tU5/zTJPowtT4pbY/jxxFMXntuNW1h
fYDFcLpvopay/jQ7fVhorwSVHDW/q3HO0pMgBruxnjV3c+2pVDMa+U49N5X7leSJW3yLaKn7cYWl
MlU3qmuHwfbTbGhIctoGRSXcFeIAkcmTILdSeaGIY6XpSS9L2mTRTeQWrMUsj4S5NT+fme6xpGdS
N2X0O46taKV9XBS8LJ2zTgVxlL0rxJhW4XHSh+3Qgw8PwjheBzwfOvEhKCirzmTCo9BdY61Ilnpl
P9sw61njxoPyQovLCkx8UM/JdDaEjRXFJ0Ocw9r4qRo4FGxfxp34U1udFM0ZFsdgBf7A4LaQi66E
16W8dmLuKC8z6jj4arc/WnGc4Rr2MXO8btYNr77OXaVo/yaRdRnSUzJaluP4UyLSzjkZQS3nGfjV
3thFW1gxhhMyAaOyGYMJJ3b4iYiUCC+noRxK530SWMmQrZ2UWbQ8S7tJuf2lTJiIlVcpZTgJp25F
lH52wiCw5recZw1mypoqqOxzaO0qEm8tFtROhkxRFZPsPZjixA2OhwSKIDzWMfY21D5UlunS1FsZ
EkJ2GE1xtbLLNKndVdHalij+pCEt8L7c0LifutCtKr9G6I2ZpW4Xw4L4REbmIeg/XBavqpTx6XnU
YPSg60nB5DqJBjNjLGtTfOkmaq2rIneMyud9G7qOr4ZWYwHMBfyNkxY5AtxXbocatWLG9FUJ9r86
sCVNgLdlEUGQWZDYwENKHlHxB8lGM88FVwm4JKuzakBhFakb8ZuqQkBTres4hqflDy6ZkEyI3Uh0
FhDkXdV9bpOiiwvMlxXN+iTqZk7GczdxTJdjIF3OVxIrC29guFR9DazRLDBZWwZ5MVn4LVO5mZq+
J7gVJtatBvShx1kvGONuPHXNWPUVhFuE38RYanmVCh4o5vNBgQDySicimIvd6gnmRuGRTmKZwQXt
dDsZHVZN7e98XCVmYf5ijUjPmR3X1tVuqq3t7XeTvL0PTAFNzx1a5ugAKayo/5rGsozrk7hgEwZd
0Rn/KwovpCyM7SsE4KFWntgCpee+xVJD5N3V4VlB1BQIj6RRP8lLlXcas9TTPMMttATHVvugOYJe
eak9Gac3zLHDGTLqhHb1VW1nUJeQIOi17ZgiGiNG80tdyIGcTp1ronN7C+12ecggzTA/ksdocSyc
zAx+lFOEdRqS2rwm4pHEj5OubCf6NFsx71pkHiNmpne7kOZuQpLlGIM0TyFx3aAdTtFD5sJr2sh0
fTuh1jzM+ENnTHPn2LJFkSZnMxXOWJ6ENkgk+3iIOw2ZVklomI8GOcqvce/Q6iuRYYHl0wh4rBh8
3cPZvWzAZZsH0t588T508ZUVthGHfBam/0Unw2j41GVhFsbrInTx3KhiJGSnaTM5pH3LtmslThrV
Oie7KVdJX6M7Y8xSPAQWQOPlSRmnsPM9qWZpf4Lnlrj9qqystoh9uwkDvFwkEU5dX7VZCW4zA2EA
ygYwRd2Zo0Mjzh3sK35Lp04m7jqFszhOb5hqslGftlzbee5nimd57wVNCNqQKNLh/qitGnzBaRTZ
RV51+O+UD+DthD0QUEUVuPzsok/bAKTAUCd4O4lC3X+WRTAiCgim2az9QUGVJ+uRVRQaxq2jrHOP
sxwmNj8erSJQzZlQMFXjX7YcE+ibMNM6TU93dHLSZlGdrLsoQ7x7PfEGJ/WflkmE6ThhtzJTaTfD
hDXBkAbzZxa5emg/VWyIBnnaboc+qrDBFLFynFOMKA2HRhzL2SbQckjpmukjY2lWDfgqs8S3/Knb
pANmgHTUjLeNY4qvGgsc91cx2EfLi7MZvLLiNC2UB8pikvk5K0mNO+RETAzbi67ButqSLDNBEi1Y
d0VVB/QsDKoZz5i31FuAsBysYYVUHijKgCCL9gUZ1FQXfpuBmBBv81QaeWr5EIOED1O3hapkMphg
85oJmiZZI7I1k9fFzFAFtHNTcPFJVoRojgosjPKvAe5ZYL0Zgqau4wvFEkNS6g7m7txJAybb3zlo
rCk4HoPEmqK1HEqRNStQFzh22nNAAskvPGQEITmMoQL4s8VnjEoWuTEbuQjMcqtpTbD4tjOZtBpM
NIvtmPVvhlnkgfN7OqM64KqGMw1WYS4rJb9A32J9WUM5YwYSbpsxBCWKDqo1wkvDUmUx/FV41irX
Q/lFqimqyFc+ZjK7kLIqp2DNqW5a6+8hJskYHMOisUx4TQb+2/LdjDj1ZzCSQ9p+tMMqCUM/EBOL
xg+DA9+m+qb6uK/oX03ggpo4qdOuz5Vv0blJP8+8o1x7HazDiGCfEA2f0nGE6kiHVZ4nivo9frSc
3nMGZKbG1W4kWyyrMgFB7KM8fTLDulU3WdYb/aem0GgTeP9GeOMmN3cUt+w9st3mN0FsC3dM4WRu
DBjYifwYkbvJbcRZUEKUQ3iLwcXcTqQ8TiCoRipVbq7slix8SmgihV0MuLSl4I06tUK/HqeaOR6h
te2+7yInHLQ3IO0PoKc5UPRsqAoj5aE1GzqwQZ4IXxxuWXtWzTbWN7eRf7gAb2l6nsbINH7ZvUjU
CiatwlKxrrYRWxEns5N6SVF2/Pd0q7DSLdFYYU8gVoOVVYaEbGpZc77Kwxw1DF5Uyc666mJRYszt
gCxe/yamoXHjIj7iHU6fmW51twJn6RR2xAtEZ4S8pCbNuCqG0axJJ5hpGqOmoCny/DhKMkgj0uIm
JwEe2Ci9FBl/PJc3xEreRpRljvsT4msR0IPLgX7ACqZQbpL8QCtHLXII4KvpVaS1RK+dMBwhDYOG
mq0sbiQo60G8RF4fV6bvP4nu9mM783psSsb/AMjsOML7F4Ft3Y3aGhoHVNVWNSbggNELxAGQpMdf
tSDQIU026v3wLlBW+K80Yf2D5OHgppUbwJW8WyN2OmrtV2XA+SUOJDSrW8nIgNrFCRDWvOaAbKcc
H+/LPoWAjTtYPyjlwuCRDsc6p/t9CXpGQd8m4ZVCVk1+iVHpAhXdNNh3dTxruM4/m+cfX4jN3SAO
pKsoyEW14BXTqLYJCrmCD9VYwFCEKSz+mTOlWGo7yX58gMTQdvdBuxmhOX7ptsyN4v8TtCQyxyzh
YdFm8sNOYwzRbEj7SbJJiPXIG7dfJ2Uw1793A5uSVd4VRp+zGqrBamYOe/STHu2vdPQIoZTZq8sc
JVCUt0yLTcq2Bmdi1YdsK1QD/DrI+NilAfR67PYxIIg4CpzoSjEYB7gWVmQ6kpSs6ma/rxDZr0XO
tLC9Eapl8qHqK9wO+QjIRTwxxJP+sM1nlVs1+/ggljACOGzVR2khNoARgjNM99cN7G7V0tHqL6Im
NZppvnWEykYU3e+T5XYcW+meTnUJJECwERMH1t2WyZr9s/vvc0Z4I9j63F3szN4YmiodW0Ozaq9u
cDbo//Y+UP5m9ycEA3sL+Q/qgA0BmOg+Ti62ZglOskHDSTPIRdFUxmA8/kKjXx4sUywIpJ/MWe+o
R0Hx5ZLPHKZ5jOtZpKdOYdWp8J08d9gXWUNgfiaCP74K0LnI4OEsGQSZS1WXBzSfulCGp1tXpBdg
R7COaJXj6/FR7UoxHgwMXCFedXvKhknM44CUfeRsG3kZJ46ak3qmdtQcUzGaaoQO+zg6/XczF8ih
+7oJwa0qLw9mRIteK8KW5G9hrVGCE/o6LcH8vKMc3IP9Pg9QY6VPJ/gGQl8EY5yScfIDipTTX01V
5QiD6oTyojrOs26mrW9rWzb5yq0FqLZ3bCSayfdqm89LJYIRdomiNFKN52kY9QolM10vYwJOJEGp
xikCDSfOV5mVlIBi56A4FppFXrp1K+ChuzAW8laNbUONdLChuocop//P3bksN45zW/qJGEGC9ykv
kiXL8i3tcuaEkU5nkQRIAgRx5dOfpao63X9FR/SJnvYkJ2lbEgUCe6/1rU1s3WgNb2WANSRAQcuB
2E7XhWj8AEqsTOfXeJtuxVzwd20jYI7ibg9FEe1jxTY1R3u1bLJcxiYT+UR19d+Sx4pjc6j+KWT+
qqDgrFlc330tbod4vhooS+gtWEZaUXC85MzQVZhzCLdi7OvJzQjyHKHnT3R6i1H2lvE186pMxIlm
YXATAzYjobP6v/uw0votXpuB6RmyKxSYHC5DRQdV8K4ONO9tOFcrnp6TkqdyLQXAzn7FzQ0o0Jdm
59/gN9wcLdSAIcmuXG0wEb6NAmpz3wBCAk5wGOQaRbSeIxSdf3q0nltxTjNnyY8odV4VV8hmnXhe
ypIy0tJlC8CFCgxPcKoG4wwvvV24x3fbWEd26aswgDJhapRmUVrUPvGdvbByU9tewY62I7rpspDw
Rcch3I5JOCn7mYUz80PTJSi4l2rOl1l+LFBeAl0Vf1tu/+xFK/zwPrsUM/ZteliGKSMaVfRfdRaE
71ud6BeAy8M/Xej0VzW45BNDyyZLEDGiMjLM5gg7Wc9zvA3CGKksC0z5DZs4L17FUgbTYR7TPq2G
vrevqR9T2vjRdscxMfHdGMb7aZbO3EHJ4C+5zEjtynS45qOaQmjGRn7rsKjvkj7lW4W7b/gEMT19
9OHIG1dGHXrRKVZHNLuQlMiS3hci/MEZbsfFiuyS2fHG6Q4Dvt0wkAeau6SlfNSPO51U2KIqV23h
w3jCis3mXwAgX0mUiHuZBP39bDbVphskaLAv/Z3humyG0hbPuRhW+Ppi/Bq3tWumQfSVT5alSbty
PRc7mQ++W+ACLwJQKepQv9QJXfKDxZ88FejHPqXj+gjuoftaSzYdmYumvfIlTQ8DDfmrSKDNVxMk
mq0KYt6/WbcXP6dgSdHK6/mbLcjYhgB/z0lYDmPFgyC+JJDpDlJtmPBF8+4Z4uEIXknF5VcEqwf9
TCSiF0PoMB6EX4I22mb1spkEggO2gmbzTp/jTXpWpbMt6i4vu6H4GA0p/QkEgv61kYRGLddCoc0Z
58GDa06L34VKAfIGXSDPcwkcoUkiRZ+diRn6pJnfp5uK1rorBv4zpJu4ODxe537LotsK7dKbh9ob
e3YoZx/CnJkT1O/gPLJ4IE2B3e8rsjZeqn0vogFtswi+W7Ha34DFXU3GaP+5bZQTEAUC+OC+b1i5
wySmCsSU1I3YLXPnTPdrX4WRGK8+yrERo6WqjY2n+IyHmk3iLN0qD0Rocp/eOF0ove+p9b9C3XXX
JMLtYzatGkiL4Vj1DoR2k3oet0mulqsYEvndC4eaLIS93W+VZmAgWJ2PPajnQMfJTzjTvIrJtBw5
hIKKhLN6dtHCnrfBK1Yzpfq3dfDrh3RiJtXqtKu7SApaUbw/OK4FNDfceG7Y68QV9qkk2zDVy27o
TzqLvYLJM79jTP9aCWGi5xImwkkQWdRaht05GZfk51Zk7kKh9xvYDonGi3aq6nSwoiPV/SUrAj5W
U8TKnzJAUdMUqM9oldJtfcpsxg7Y6LOsLsc9v1MRH57A6YDtsIN8I3wBzKxddKTCZD9l3L1Z9Mlv
+zrvxXEVia/oOve/PS7IcVC51i3KQP+qZJl2lUxWOLasV1U4GHPKSpDRK+rQqOrzrXwrF1V+xk7E
36js+KfZzf5bY4E3JufkIQFYcAxxUjSrW9Ur6sugSu1iLoHc2I895MsxnqIOZBbk5OvgwwRnmcOO
FNKxgB6UsuwuhzFTi22hR5Zq+Qa2K8b7N+QchUt8oFm8fYcutz6VyyDvIj+Vr/Ms9/t+o2vrcmy5
aIPn8bokoTpLndinZevkN1kUya+YGWwOZPXmmvgZNw80rccoVvreydyeRutiDt2mWI5dNicN2mMQ
lpA9ytMeyO7SdYN83kkxvBWQTr6ve6G+4cDv73Cz5Q97FCgwTNl4mMouvcDhjuJazeXUFLtfYqx3
uRz2PuBPDBL8U++4WGuQIeFBWrp+F0onPZrrfb/IMtH3AJUY1IGZf+vjvZyxZ8+ujXNW3EXw/Goj
9uSxMH0MZV4GX0FHwKBdfJrsY1n72aHWbXINSbu4sDQ2uWpDPORzUtVUiu5iA9E/QWWZrkHil/dJ
yZ/4HfD3aozetxkVDNU5vbqSAr9MRTSeSy7IDx102tbTYMMHoD76bSTGrMeBTHFSl0OU3ycdl8Wh
DOelPM9DIRr4uAkCFfC7m6Lc57yiuypNNcfdcuUB/P57H6w5rnUWWiUva2lg9ERORva0JOv8GLsk
eM7B7Is6c4g8tEMp5AvtRzO3sHz9cD+PjI9NIJcUEGLXRcExN9u2v/hikXo43kqPsClXhxQ4w1Xj
tmdnhp5cTnWUo3Kp01l35gFqCd3qWEf9N5vv3Nc8nLILcL0uamyEEvFeoRFX7+mI7k9iH5FCpRkK
p34BVnRnVJafU+LChX7bY98RU3m3hqU+E2x24alI4Agc18kvshnMlurXMugZBYHTT6WsJCj/idVB
UrrXMQY1U5EhmZ65j4L9aNFo0jrMVxJebEndUhMJHf8hn7CdNgDk9oZD2TpTosYakx3ZWQXebfRx
8kFW7jEu/xK6uYFOM7MbpSVIOj8qldBCNT6j2UQgsG8c90MBe7PWkSczUjZ6Gi5sgDtbzQtk3npX
bl2qePYwfnJN2d0yJilvexiFD2yETNpQN7q7uMfDRJqsCIcckhiV0Yn1UsCO1GnuK2LhfmeKqGuQ
li6vZ9olW5UnLIYUB83uPRKB/DKIQDWxRF7oyHkXxW1vBqJJjRJuCHgNbx4omq3yIXvxQcJzFGa6
8ONUYydV+AEeBiOmMWATWousHcSEuEu/Rq5s2ZxH+dAK4niaPkSByfQbzNy5u6Nrkfzsjfmx70P/
1g/iR1+KlFZoE+ZXC7aj7YpOHkMcHiE2iUzC/sr3+8mT6SrjUR/MIMtarGIXVQ5MU1TznM6vcpmy
RsrMVxrxD+yviJn8Un23H3I+wcbrXfcAh7EI68htdm12HDbJU7kN8WsOgEg2o4HWg/WABVOBh7Nf
ERfsWazLVrRbnveXjS/8Va+b6luNUFJ3gmrc51Uwu/I0c7o2ZFmnA1u79HVhYdSWauD3rEuDB8Jc
ck8ETEvebzCvS7RFDSEdHpapc33cHSFTFeY4hJuwNOvWiijjV/CDVp2EtF1VbjZ09cp6WifZZkRV
RnMHhhRApD5tGT5c6yFyv+4dBv908L3XI4W/1kjclLbaPZNXnPI4/MeMTc1IUV/gLXQvOHXGg87L
rNaLGN7p2Ec/oLy5A6Cd8sjDcj7kIqdPAQ1lbeZs+AiX+W2iIMF6NG6HnHT0O7dE8SqNOf8eh508
axJ3DsEyR4t6hDh67gTBh+5DKNyjMzWa3fiRoi05GxuNv9gQ5z9Y10cfLIrtxcC5bVKx8lMMyfgd
4jthtz3NiSqm4fqQdV2MuhWb420RJr8SdmuG/TLfTm1Htk9uimBsp2yEEQoxmWenJV1GXm9ydApe
084hFuaWRnU8YR+psmCk6cMkNvI5DINiFRJX0VLRKR+KmuHv1pC/sCYGL9LTnGmSN2oAyClRa7H+
PAuu/hDo2oaaiTgOf+DgtbIqg8Kau0CxrFGCBnfjmpK3GzdwiHbDdDX6QDymqaOf2hQCxwM6zwPX
HWgo3qXxBdadvBceUMkt5EbkxW1afDKi3FhvkBlNNZrJ/VLK417BTYk+TQuomF8GrpWp4MiZdqEm
PkOk7oFMjW5HMQ9s9DceBmG6w5wP6j7x6N+qAOWIaqZuDdI2WGcwv+Fu0ne1TdP3XBhXsy3emikM
1vCqbR69wl0rSlBBqOGqTNlhOloUVWfsfott3ToMFKVcidITFEfAr/Fgo6DW3Y3E83OYilYKg4QB
iBQsojoZ5oEmzBx6k8FKmVlNGYo02d7aWFN3fh0Jaup46faPZdMLeyQ8sluDrqJj2NLKjO+ilpHu
J38MQkKX5DHTcVdULFrH+OcEbDRYahMUjnYHGGbMhQ9s4Bkva3TbLhGV3od503WOAzf1zQD/qpgq
DZo78c1ifDeze190JA7rTaMBE0+TgToUVw6Yd6kPUot1/Oh7lvC+sbhVYKMgjRMvsjJu5Zk69KjV
lpMedDD/ua2bM2k7gH+alzZd4bW9diGB93IUAKXU0kifBCF9ologY/qeBMClNGJwGh6AAeaOj/97
Dso8xHXc6OKbUgwu/UjhMg2vf4u1gbgZDmoqb9IoiTon7pFbv1n34AVuPgjuwz3/6pH7dNkRXPWO
+22NtnL8roUdgqFaCghdATrbjtoMRwS2Y/WuBwgKxUWhoHTXkJahT2rdb3plxx3uFr4tHHmU08+4
0IuZm3RS2i/3scbH26uRg7LYakAv8dy9xioVY9ZmAFXH+BxqvXoODmlUqHHQO/Tr4a/wHwGmxxsG
CumBAOZC6S5K7Ji+HFFEFclxVPnsvYAKa6CkjsgMIyJsk7ZfXDJOrbAgbkpoBwsvLjtKv6Ltginr
4IKZrhS6ipK1TNrc73FyhO83v4tCT28B6BpVEY7wWZVo3DstaJP5K1wYqizQ74NkLc+2cmiMBKfi
qp2sMB93hAf/ouzPCD+aJ4il5g468HjhYRfXjGT6gUbezy3imoC1TAkjWATTKy2dzU8rSri8ihfh
k8otli1HqUJQjK4QdkE4x7AvsYfIG3cymbsqwzmqGxXv/mUbA+tQIARTiwoUHWJHRZoeZZaouenm
wn0Ge+e8qKLertFLwUaWNhaPm/klkSCX1UYNWoNlDwy6EUmjoUU5Ibc7PaTMfPWBuykuqKjJUu9s
6A/IaZkuOMw6KgDnkLVc6i5MOG8TH2530cbz75OZkmir8470vIagOKboUHO/XeciC3VDwlSrD6AP
wCbAsIKyq8F0rIjD6oiAK4K4de3Rec9VsqIOf3Aw3FxlY5a3Ocumc9BvHCi7ThGuAFsnZqAbxOut
KZa0hCUVqOGI3AK+mNz1QRWDrbtbxbTSWkMw+9wBLGBtdOWzDkKOz7mLQxYJ9+TxZTdJ2RVlS8FW
/A4AL0E8pKK/BNiGtx9oLu3wnNNZ3qqumIx3qGCys0zydPzEFhn7Y2wS+sJt3D0Ak+y/ehnhyhd2
d8DVOg1lZN9HV4kxtG+FS/WTldOAj4AYG9zhfObYTfMZYQWWli8R5MO8KSm3pwiixdhYsDF/2DhB
jjBlW3KHRDgFnijT17Xr+UGRJfzI5BZVZQ4OcZDTDkJ/232FyJG/IlNJxobozSDUNSF4X5WjKc2p
zyTotG3ZgYP2nUVk15bTDY1AN1yLJffkAIcIPiueLDhuTW9ig603QN5hrJTIgRfG/baiKFj89hBr
oS89iUzRhGkv8gNACPHNulyBOlYLPiVogPxHIoeir2YU4I9rcKt4Nzzkc6lQU/uxylhXAkdh6zg0
ONApyCvIJU/7DAWg2jMhspYZAHZNHM5ju68Ov9OnwOmAjcyiMbH4027D0pJuc7VVqf+eY7cw904t
UjTTaoqXLZVK4+XSdEVDMEIFmgl/iKeO3BfDxHJgQh0C1jLqyvsgGMinn0Z2doHYnsDq0RoMGPmJ
VIxe4DPkpa/HdKOyzm0y+kZbT7dqkog+t3oYiwn7r4ynexoRnx5UZtP3oBuEu0K5YjHEAD77ahJz
9H0sQTxUM0CMKwdhEra5TT2agpIg1bB2YTq3c0SHbyx10tY4N1HVoT5vhliuxe26ZY82tpChY8K7
azHN8ccKyqKvjJ6+x9vMP6TCvIEBTzd8yUFUApTqDZb8JL/3gQ171FYuqANUHg9SI96zQXf5sfQ6
OEmKm7qRI8sflVb8rNIVWQ+Zswt0gfwu6MLiHYrxmGMZ9NmnIAiNuyTcXoz05MTwZCtSU1PYW7UW
zkBnFkg8+bYVd1s8LFmzlwEKp3ks3RHTHsz0grTs2EiIW43EUk/qNU51i/Ilul88H8AG2uhj6Lz7
KDsVVWLTIaKTKWvnYur+BFYcNkmaqLcC5f4xSrrok4NA/8CcBp9WgcOFA/L/gcxN8eBg8h+FUbjr
Cv0TgLJ6Ejr0HaLrPIxwH+xPZR9gFoSMkvmI80AuaDO2uClywCn47YtdifyDQuxoCodGZcWojb1y
Q8Tfg2JKXukQJ3OdQNU/CbFEsMJAWrI4/uU11H/ZMgE9SH7igGKzaeCBI8X0gY6Wz+JFJhtP0kdF
hxW7/Ian3YNNkivyz4AEnKfzCq8BhiN/TDxQGn+0BFkN0sQ8dGo4hXqY6X4CyO3VWzc6m/5Kl4Sz
O8qLWSV1l8hQBU1h0sRKbF4MNAs8LfARtIzGLGwA3kU7ysYi9GMtWSZDd9LeQcWsMuLSQ5IstviR
LYvCprIKNrkJ+1g6hGmDOg+cQhP4rO8BtCRgrIAjo4wHVeWRhcZNA4wd4x68GQT/Ha6Bz7cGhiZA
vXYT1rMBjuXYM9BCou9uEDnW4AobpKf9Hq7PJi4UWpgxdpmU77ywnaENjNgCfR8iQ6OjV0r5pnmz
WTwRIGpDEett/dRsN5Gv8FfE6GvLE5Rk1Y4pD6u56xCTpGUNxfr2SZKsD8vpOPTO5OsfOuh3klZj
VzD8H1j4PHP3gdrQMN9Tv3VTVjtMU8nN4X+w5/4dEIH5hwA1RuSjxoQrnQF8+Lc5t4ToOagT5a+Q
IkXyj+tNMpbCfpIxZmLcGVsYTGwI50SSvMrlhCBSNcFH2WoVLy5/o38ZXf/39/VvdxlvC0/3zRBX
xThymIfwiv79tsbUI5rUj/kX4+KWbZr/Bj9mVk5YiAGHXfY/GJX/9uRvr4gYN67GLTsMy/c2YuA/
mQyIhoUKkZf4Pf/9iuZvqiZOFwlrfsuHRAOCM6ELEPkYKczKv7+Kf6YK/RPm+Hs8zn/OU/jP8Qr/
P09z+Neoqf+c5hAhX4SL/b9YgP9jyBEmU+B5arDv//ckh39+559ZDkV4e2xAhMh5CD8J4Vmsln+m
HOEhnSCHE4JeDI/lgKeP//rvKUdYczCP/5pqFGKuA7K3IH8QpEFo/P9lfAOy3Vgq/2F4Yw3hnsIf
C2+RsFv26t9LqYSAX3RAMO/iov9u2eAqHMa8zfLwA+DeK7iSO+TL1o9ijj4wVySCUuIPaN7OygOq
2oOVnGI7ewzERoeBSRDpqdSwtaQP4b8FK+BHU8IV7UzW8CEvGl5sIcrISfxAWjd8CQhktz1QuokR
16hFcYsZBItrdZ+/UMw0erL72ACVnO8XizEJCid4FaOfb7eAkMbbRJ5DmFKrmR+R/URuRSUKuoU7
yS3fn9OtSxueW7DW3upvZCyR5vCuOw0jhvckQfRs9zg9Qs76I0tmTHKxdkIrOA0PKhyjewqepQ7D
ZXyKsk22KUjGJ4AyLbqqd+2gssWY4OPXLL2bc/OTw0OFL2ZsIxPhPsel7O+ZRbMUlzvyHtOaQSG2
6FgTmR8tqsTaJpNrpzj+QvojPgBQ7JqRgdJEWOQnMd7WgUKuoWQzvFRMXqL7gjyeWvoW32plh3x5
mdftoCaP6Ejw2Hk6tTB13J2IUTi6nEcvpSDThzKp+CM19DCX9nmP1PyC5r64jFMhNVymHIYVavIH
KeLetqQwMGCXlX3onY/PMOOSUwxSsEYv75Cc7I18XeOge8VznNP7hHn0a8GcyrteZesF9dx4xSR7
+wHucPuCeVi+uzlmUHS4tk3G8+ICamFuN8uS06oneKoW5gPKIFQWEzHpnYoL8T0fKYY0UTCB7wuD
u5tOQ3kMyRRdk2UP8wqaEGeQFIS8QKtGlBfELC5eSTDCatAQWTYilrPcuo5WOw+X8xogJgLoGYEK
EJcM854iDucmRB0IXSOOMFwppz9yYoKscV0PUYKM3TslE39FIQLWeR75a8R4dI0zJEETS8tL7xz9
gZh4MEKLhOV3GNkeoSQLXKvCGI0UpjtctWI9CiUkgVtMIcX3Z5Ezi6H1I5UyGo8iBlLwCiP63Y8+
/JQ6j09BjHxm3W8KV1UiLCMH455wAYMak35uU7XCMPpmeLqc3S3QlhPw9E2ImvmJ9Fiaqe48u4Mb
gQ+/QkB8ySFcjdWMWuiFZZrfbzzNkLnz+B5EgeB+FSnMEcJUsnFpvZl949Qsvg+4/45jhuc4Vs7p
ogG8AocGmtn0LqIFfuqabF/jupsjgHPxG7W4e+qQQnj8651R9N/FwegIf35CEva534cA/YFMszqG
vfwMM7O4JIGa/5zmITlDoNTfNppA0kRMMKvH2wdXcABePIYfveVuxg9Ot+lRqcEm0hQx921YbuZI
bUKBq2Kl0VTh1fa+xAQxGAvpPSq9si0Q6Hq0okQZNfRU1+m+Tu9JackfdglG3mIcS/4s0z45cda5
l8hZDhEdhTrpNeKjiDZh19PJcg7mHd8a6aw4THZWX8hPwvsLefYIxMLfr11EXrqQFi92BT8zYEWy
aoew+AN9C9radEanCLgef8gUeMXcL+ww9cMNrF3Ncc8of137FZrzpMr2r29rtjN/HXu/FfXGukXV
kTJFzSmunM+T9BJBL4EKUqB5bpBaGCv0XH2dTw6rfsc/Y4HpVxh6VhMU4/VG9+u2DFez+icdbN/M
ikFuJuU/lrFAOgRgXlk8EKUfQ9s/DSZE6aSGu5nKP1Nb3pcxn9AqlvVC8he3xYfYDEeV7e+93LIG
gnlxyZBWqUSXtmwLKiI8rwuCFkvhHNMVAa5zjMYoe0kEfUNyLbpmBns4i4q+yTC9Cx7Zcpuw4a8j
BtNZRzGci5/jJe+eIgg6j5EjIOR572FlFdlwBCpPq6I0SesFm6tcrPLOmEnUCszqAJsu+lp6dIYr
+b0uht9DZBP3dNdbu5A5OiGJ/EtG6m4p0mcck7fUtkZoG0rx96AnH1tQoDHhc7Uv23xAxa2q2S+m
DebYN3RDaq8ikkDtyzI4IijgazPQ/Ws2aU32YanSfdgOIMFeF2iY5zJnx5iqAVzEji94zKKDW3WH
DsizC8uitwzEHnTc9cScn08hiuA7i024CQstWrewDpk3fRY9RBqMyvu+hvomkHHYsCzMzxIL/0gR
Z2tS030PIwj2wQyWOvJ/xl68CESgfo8kH+8Su4Y/8izgTcTYNxVt9Kf3QQyKGgMFRwibdaiXDUmS
Up0hASUr0pc79oPYTHc93WMMCCzCBLGthpTd6zpvX9AjO8yYK/zVYZiDaJFwHlW9KBL6atmlbndD
lguPsuuEPf8Zywoj6bIueoJol7SW6AXj7HRA79jCRJNsgcGkPSJ+bylhSD6Tk5858upC/NQTh9df
IJZJI/MRdrsBLIfTviRregxAqYRJ+H0dAAX4FRhCdMveQz2HK4MMJ7rH4EEm6RuGJIT1LeNSUYx2
/CjQsdQLulgF9PhiC923KBKKL2hZ5gV6VvTG/HqrIXKExDbAq2fo/DatDOkKJFQNfaO5ZhWCLZhX
1uX0t5JyOiNEl1cYHNlBuAnMAWe6PbANv9vPcet3FV7zjvJnpJddAzYUlRViOpUVsrgKI6A1hH76
YTGR/Zoh4lOnqLAqiaGMzYS7CDu5GnVeDwtUm47NRVkhetNfjFMsOm+ki1w1bHt2JeWqD0W/ziFu
if5dZS54zCKQISwmbsWXyMO6k33QGkb1BQ5gghWzdD3S86kgVbJbHINO8yvHo8nOCWIfbbdCe+nA
Pr2X66heLNtH2sLIBdGjyiW4IlCYnlApsGMU8rUdHQYdTjblSTtI9+cyE/IIJEm9WTnaO4HU2B/I
8fFqwl4I3aIcapvD1ggSgXxUvp/YjCpsNiY4hxwbGKja9Q7W0FYLqWhNOwRGIA5Cz17h9vlk+sy3
qUDwoLOPLAvCB9kt8oDwGOwhMhgM8WEdRpPJB8fpIQmCY0/6rJ6K/TuVkouGLmaqnV2RLI1YVIED
BcUGtqMGzpAcd74/ALnzR4mZCRWBmXNAssY87TdBnBm+4eQyBYKk6/S60s3eFTELviN4e42gMv62
ORCdFbDioRRZf9CIfYDwujlESEY2Wu64xZGgr0wRvuAE5Y/Q1DWCmBqTKEJoZYg/HZ11fbPF+yuA
8PzqRhIh51jQo1+iI5C3rZ4i2XLD+99QA4+xwpFnVg5FHGh+6wBenkeDXhj4QYdQSHcZ+/Ul6dIU
mYqCnvyODr6jxVCqBtYpi9os3l8A5bA5us91kI2mpbcpkOIIlJT2iA7D8cUtvNm+wgdGnA6eH9SB
9x4cAmIYZYipWlADJ49Rm6h/90uKUgXmVj+ztPWQ3BsI+wSmpQbmOVU4t6FSzNkInnCDDe9/DQwW
YlJlccfJHU7DP9ycPGMeozkA+9B1n2j72uU7vAm/b9eepvwAHT95ABD3se4xZFGRvYwlx4SiXamX
oVxIM0HaeFxzkX5uGCBXU7Lsn9EWqQc758FhjMxv2XvSWuhvD4UxcZMXeXLGJBeL3W/Ynko7kYvN
s/WlR6kCeVXHDWJDP8CTddU6a/rTqh6qTiCTGOd9d56DMYPMEsIAXje4cGaEOyGKAUelwFxUlYxH
DPj7hplfrkpZcr/HKLSniX7lxBqI/7O8ZhGrJ578GiayNZ0ayzMindnSwkpB0d97qT7DxKqvnKX0
Yu0CcrmAMh5nYwrNsnyFdVWGEKYwH6RhRrHTviMjhSIh8ZcEodVnMc37HxMmlj5sw/wLDWiPeUhk
Bexp1Z7e+6XjzbgMv9Z5xqkPi/QrN9ltz+qUQiBuNAfkxSCfIgfWEhK7F4XRXTVqoJcY1vJjTHfQ
cRHonXOYlGsDswl3Gty89wwB/nuMFlkuGAJVYF6AV9MjW9Y8rW/Rh89l3SDIdnR0hzkacBTAwcth
BY0FRx0w/Rd7Z7Ykt5Ft2V/pH4AMk8MBs7Z+CMSc80zyBUYqMzGPjvnr70KK0mUG2UxTPddLWUki
AxEOh8P9nL3X9txnl+JU5PehMG5jXNJPbSOrz7OVF9/mCDbZqg8sW2PJl7RoOn0o7gs2/RthzO5Z
ULblVrEwbhAvH2K0myv6TDEv6Dm9jMNu+Gy0s7F2aonHXRQRtT/M3OXK5OJXNU2hKwqIEQff2Gvv
YVA0YbCB4wFviuIm78F5QqQ70OxeW4pCe1Or/jVSeb6XVhvvm3qo9pgoX9IR5bSaAsnxUZ2nTZdz
zmrcWzgJ/XUYtdWtlXjzOh1qdreJjc4tLN1NE1jxOvHc4MgXe+DgF6ylF5VbLcndQ0a7/r8Mz3cM
z/9v1UcANP9d0cf/CpqRpvn7us9ff+tvuDUEa8OCA6MvPDtBKsQ/ZR/DJFxFx2hDSfcNpETZ83vZ
xzb/0A0cBWypFj7vW0Xo7zIQ4E+LD5Su7lJywKHzb+pAJ1QxmrCAIU2sjxirdEA1C8n7x4piy4St
6q4bL4vBguk3cI6H34sB30/l0N/wpE/HZOyLdKPrafu5Le3+IbXVyEHbK+qnH0bve3HxR1KM8b6+
+fZtbDCV1DlhtrimsxSCf/Cc2QUbei/q+kuzLozLMJ2LYNXJEnnJ2Lf44fvB7j5LYLzxqsndtvax
2FE+wK4vbXo5snj22la/4jMi2qxZZjxgS3KN3eSI4MWAFjB+UJo2T1wqb44feCvYxPBFsjs/cfzY
MUIZ7KztJTyMkOMMVI+H3qaHsW3lVLJdnEYjWce8ZunGOjTq2LZbu5yukIFAqWyfo1Epg3dGJdYI
I0t683mko9xuRIpRvkyi67RD50i7Xa2R6HqPKqrPIICIcQPl1LmIqRHku9/fh59vA5VtXXIjHOYG
8J73t0FOGu30KlOXYO+8xzJ0DTaFqcnUqIpuvB7GxrurAiP79PvLvq+nC10akuKntGAo6sv/LF/r
h7vPSTK0KxUWl4U7G5fwDbpL7CQQI4Lo8fdXWirzPxQ/367kgQda3IIQcpbsoh+vVEHGnmuUnpeY
ByjCDGWT7YLWncxVWkUbnfLU7Fv65JY+svAh/2jSnJr9+JWmbgrArDZBmUDq318ee1VMEZ8qlKxT
ASixE19T8oOyHdANtaEdXa4mnVu/G7J6QBqelvIFPQu8FG+yz0fHanTfGhK0pgl+jwc0jKa1jtxp
eqm0vlrrGiJYH+C63eyF5czdB10I4+cbhZWOZQMTGGAn+hHvv7/udKIQItAujC7Iv8a0ccOVoaVt
Ya+sCRbdcYji9BuIBZT/c40VnRZT7NMUl68te7bSn6JQ0hBM+pe4seQzZcpIkrH6T/n9F2sJDsXT
m8wpikm05FwbdK3kwkn6YTo5jRvr0AisC6jsVeC569aLZnZdI5xtyskd9ulav6HqRY0C8ZtERlXs
lNlUu8wG151mdX5bwSIeVzIbwqchycsDlPJ2VYm6ekC1TWUMf7XfvbHA0e7QqA8SVVwOCyycuiOK
0tCAII7+hN6U2Uf5HnVvdmsm4XWIWntcZZ2sL1tI5O0bk5yyCAMZTyZrg93N80of3OQ8W1DmMOrt
Y7TgzWeacZ4/6BE9VeZ8fNDeWOjDgkWnDK+t52T8s1Io4zvM3egY8lZuObl1B9i25n0dQW3eBVKD
uT5HafDNeyOxx0WtfelyXB0VYsAD9ILqYNRe9hz3lcNzvyDd4ze6e08n89gsyPeJcaC3bHpXqFfH
DR3Uemu8UeIzISHG9wPoGr9fQPK5skDKV95VFGBbWGPCb/e8aszBB8FBokIrs09jrkdnZuNVdwJ9
1K7zEs3E3p3PX12nbDZKH5N526duuNVo8X5F6Dm8YsiDgY99Dh5+8cbGHxdMvjUAzJ/CHnZ+s2D0
M+qJ+4I/imV5oezD1++Rib/R92Uw0DF8Y/LbC57fahdSfwOzn0PGpN8MFiD/WLFDXiVvfH9quLD+
R0uO5w5ylizAklu3eb5CG4z0+jkKItOcP6tBGxcpi9ewlJd/mlOetFaDsq7rKv2yTVscbkil6nmH
ma8NcEXFGGPeCs86LM9DMlEM9jvuQUCrQfeQ80Qo7dccLHgftpSy6w30y1D3m6w1gquo1h18Lukk
h2g9jZnXnjuqtZhRQ1AaavA73oVbR4uS4Krn0XFCv3YrVCiGBbxzW2Rx461oAVP92YxoZX0t8AyP
7nQAUQDrYwBvJPLg0G6HTGYU8gN2BVtRhPnsu7NgxSzMFI9JHjWckns1heoabRZO/TKM3Vet62Ws
r/XSbLGCuZ17KdCjs4W1ZCtF4hejqudpr3RWN6TTYSSXekM/11uvUUW8nTInn/a6UnnlCxM5ii9H
MdFwArWk+dxW80mrcvbsiBNTQgbSXNeuEOtqeHPaonhK8tzLD1bjtdkmjVrndu5aC6sHwi7jLBoi
xdlCRmbU7oKmr4o7XsbWkT67mW67im+wKdssnDkujDPt8WSqhovcxc210XhUGnyCRndsLCGydRhY
YbeW+HKJiZCK/UkBiXt+QfLgOah5W5TOQOei+mBA7d/TQE4dHytdba3jMg7WcxekaDSGpvKgUg2J
7VugBGZkMcmsnelBZm+NKsDPIiNPVhyAQSfR1zKGcJN6dkSrhj+3MjzENEyfEIv1OMRIEFHPal8a
1CMT/BOeI/PSoK/EAcTtbc26nzIO9JdO5U3lukBlcSG6gldSSCedv+Ah6bS2IMKM4jM9mCI61mCT
xq0axByfQSls722a81/FGCDPcw0mL6fDER+ycmZq88jlEtypFnhGH6HCJgaR9TnjZG2ukjDp7xAR
DN+qJrLQ6Q4cplyY3zgG3IDPEVkJJK1oeuMSJbRl36hWGPeUhvkTgwOHzW9BS40bgDwJhysE5Rg7
JAq6q1iT3mOh18vkTJJa7WSmOMiPk91S8KyXgJNoKPhiJQ4g44w3mPeI1IPZnbNKNmvX8EaiK5QX
mNdJg8fr1nQLzz6MdjJ0Fy11Nzaf0TRei1TjLFkOOZcuy3lGqmrm7YxNSS4/fvnqA+sT3wuZ06Ut
Cn5FR0kNPEZaprPvpT2PTpWFaXxTQBBDwt+xKwj5b6ypZltEV7VhTyhvrCrSud0wCruLXItQscW0
aRGtQ3OgxEjRe1k0eJh8fhELCJLdZZ/cFvkjIl7viG+foj8QrpR5gRfi61CgSEVZm0y3Vjvq6ixk
m5uQa4Ob/M7lbbFThW5c1l5Yf4YJ69QL6Ck2j6Ubet0Z0F8UVFMja6T24AJ2lcmwLkaS6c80S8X1
2ClEhjXM8PRpIP9F7RHv569AhpY1JK6zaM05wLU2sTkthXMn9540PaDzOVQhYkYK15upGaLbGA/u
GQrpRKwFBXjoJ5mwOThHpvfYJFofbjKz4DGZtcDyDnZRGvVLzoI8HSli8mzgu2KOJAK57xYBcL/h
JTPUZ0bTmY4feFnb86a1ep2td518aTxMrdrENv04ey0dBUyWk1rlhiF7PFwmHzVSlsCaN+BRP1Tc
Frq2yIfoyPZ9ezFOEmlrr+qVK9XezpHY7OdhsdzijlDzrsrSsrwonNE+11rko5uoLvL+LIRGF/mu
UHl0z05EPeu4qalkyFj1qzRSA6LFoXdr3gJTfZdhN4k/GeVsuT2dUS2dHqoWZw8fhh2NhBZUW0ct
qIZvUahrPQQw5aSHGI//zUjmx7xrcHTEm3heEntis02s6zHNZnGZO9ViG6l63bmwjQg/7MTuRm0G
XC4YxN0iXvTtksa5q1S2MUZrbNZ9hj1sNwNy5KvaYyjXU4AklooXJo0nhHzGfRIRZcLjEHuPzPVc
XRceiSbbzqw8Ojx5hN1m7D4DuRtcY5WmvXwQ+EqG9YDT3sb4l4HirOlRoI8PmdEbur/cTQ4ORPDE
VpuW57KpIusaj1TmHCBOevyucdTCi7TRqmGdK8TmK3ZjXXtBT5Hv30CV2qrITSMaT7p+oLfJc08f
UsaAfiNJHCm70v/qZz7KCDN0y/xhA/+TfuafMOsf9DN//Z3/1c/wEbqgG8O7XLyd2f7Wz8g/OKQ6
FGs4k4AtkZxX/tbPGKSEIbrxLD4M4KfFUfZ7IYXqizA5wcDP4ABvIoX5N4WUk8MGAjVCVyyUD4KX
uAUf6P1hI2TyzG5VdnsTL17rZ6nHdgn3undudzDbVjRZCvp9wA7XXoQ4+Iex+sVh5+RAxquQaolL
FgvBo4JC0/Ltfjjq4HKZgRaM7W7ozH4jp9wBrmdm6wkkxP4/uBSRaDqHZwrbp6CMxkp6w8hFu7ON
BiCDaQDwUxHtP9eo/4NfxVB6b5oo5ycmzmwAWppsuwX7MMZsuOd63bRYp9tRfpRrcKKGehvAJQsU
5AiTAhHM+wGkuoR4STCAXhxQZppM3sKd8zqiXgqLgLy20gJvEwSpT8Gg/AjZy4f/UI34fvGF3c4s
ZkvtvL84EgxsXVXbIhm0nRX8s2hTYM34d2wargIjnegfPMgOYkV5chUVupbq66DDUm47MLLMApeH
GGu59HZyDqi/nycnNaS3y1G31E2IckyTU6miqLGkREbb7cLJgUmQNi9gnV7dkMY6ZKUzB5XIB2WJ
pSr1fhiFaZqeKZZgFUM/he8EUZoMiEO6XaILAq94pXOzvHLz+9+1DNNPV+FMi44VzR5kofc3y+4C
PPx12u0sRDwrS9POIQFfTYYJyELPxQe/6VejaP5wtZObRuUYigGg7p2LXXAV0AIO+5wKRLJkGZGj
t2rS9Nvvf+AJjl283bklEgZVK/Ud6jzvf+EUQSQZBh47I3LsK7u0s8cQKsIBq5m7h5ySrrv6VhLD
5tcZQiCn1d0j7rt9h2QJJIDXb7rRHFbNIKs/x9HSDpNje6hn2vpugZxgLQx9I63nDxYm4xf3H0ms
1A0HgSQxMst//2ERdFXomCUy7F1MGgGdeW1IFwGTQLqh4ZKMFUgK2DLD2mL0NmY22l/0WY7XGHmq
S9IbSZeqQu+KvWj4wbMgfvnVWJ+XJxws8mlBNfHIqeCI3FJ9iugbRmJN2RZPq+u0GyDC6gF6KO7r
wcHIX2Yz8q4iac45ctNAyse2xwBVsKdSi6yr0FcW5791ULhkvJjhdBZ2ZnNpOrN2mFMkTDX+ljUa
dFpq0BYeOw5/j6iHAt/jHOk3tia3tJtjWk6NuyEU8NimDWERWtb5bSA8KOZEJ9jpA5swdZnak7Wa
rDndNlaHA0drr0pPzvs6JpeRxjs+wCALznVccU9ag5opKVJtgTO+ppN12yJQx4wTpnuSpNorPrnY
/n62/vyAuMxYi96KzTtYypPJiglRdGJYbrqKLrW0iygX6wcjHu+7Oag2XQeu5j+4IicLrMACx9Bp
qJYHvAZHbtrumiA4GMiuCUf80yvs88aiTsIJ4NPvr/fzu538UVYbiDYLku60w6AQtZGj07XIfHCY
m709HEIMVhvXbD6KK/h5mrroih0TWqqH5OAUuRV2aEUHmhI72NfirNRq41AOnfxgAH95FQLk2KZQ
M2AM3z+nUPW0vIXkiXSn0RvsyJ62p07hXv9+3E5bW6xj/BrXoNZOtVHy9nt/nZSah0E5g1LdaJRr
SmDJ1hlzejQKCrtNdCdbCia+Li3qme4TR8pdaafxR8vSUmZ+/8Kg6Wc5KLYBGBrGaWBHXZfgMnoJ
r2nM5GagnrelqNNu6drHrm/Zs30wCqABjV6+ZOUgbwm8G3ah0PsL4oesI8XDDxM3fvmdaDO4NKI8
9qwnr5UQCQwOLEvt8DYVB70RG0/vOMAXbX0ZqKrzI7AenzOqGj5Iz+mqW4wiZHNB+nOLktpW9gKT
tr9M3XE9z8OXjlKtjy6oupvgeaPFjsVeAFM+FhP0D739aHNh/vIHeGRiYQykt2qddFDg5Hj55A4M
ajTdhvT9t91ghw8Rq5hf1TJZB8rQ/Vw6LW+sJj9SI/vqxvIeNKl36Kog8LF19htKKd5NOcvy3rXn
l5lU2aOFCmZL6WFaD2mi8a5oMwjmOAE/mJ0nPaC32cmB5Z9fcDI7hxajblhOajdpSXgMZq/AUzYW
6G/0dRs3LPIdOIck0Q/oXXtfVdhBf/8VrF8PoqsjuHdN4yfCnjuxltD8UAsuocUInrniG9uqa2mr
AoSL/lxm/fgkSXH6kzZc2/WhD3YpWiMNR4cRqq2pKxSzDlUY+DUDSkyzq/yIC+5GUlIBYIXGCwol
g6VS3qGk2AiSOdaO5j0RbQpXpxdYAoSR7VGkfZW9fudMXAi0B6UwauzigzH/eeuGvVbH7sAOwYFj
eDLkAgQgjm4WhDrJnooAhkuSrbUZnkM5C+uDfeIvlm2HLTcnT6JP2CuenCgU2LSiYdHZVWHx6tHD
5K3dJyub8vEHV1o+6WSB4UpLB9q2sWecbuyxvna4UAUzqQnvwUiETyRzoFfOJ04ThPhQydEdzT0S
W/QRDvIXb18HBttCZeXFxMb7/RLbhnENBENXu05On2mgXo+yXjIvXjPZfuPI66x/P2Xf9p4//VZB
YKOBgQ3TysktxNKvxjhmynIML247i33PFKDCKhD5EYnzQuHwvowzxJVTxebGdmO/V2GzRlP4wdPz
y8kkHJs3C8RIesnvf3rcYa4At6N2g1u2a72Szsqm8wNbuwx9ESWvv//lv3hpOrQ+uM0GZ28O+e8v
54AQDHPyynbT1Iy7kEw3fwbT/8EZ8Zfja1DJYCYxvNiU3l8mUUZYQsNTO87IxAj0Iyb/Aj+gE7ja
YaCJh/IV4z2hF9lmCEJyz3sjo12knc0Ykz94Xn8+lNOdX/JLUaZIV5w+rwP6f7TUKV+mh9xHy5hK
XTNDhULqHuZgNSqVF7tItiZZsZ3+wWN12uVeVmjWRYfBZt+OgudkrrVQbkyr0JvdZNjRt0o2i+qt
CdsrFRsip/NQ4laA0YNNQps8JCm9U2dirScVKkZS46PUHwjpuOgjCwiJ2bad4QNGVM+/nxm/WGiI
0YBEzaPPPufUHBlpbjyJwql3zhg0286msm2r2tuwl48/GJJfXIrasC1xflCGY3Tez444MRRae1nv
2jnIX0mKlTdzEeXAYBz9P/hZ7EFBbTtLSe2nVa0qqrmtXLve4cdpbkDDOdtyksEZMSNffz+Av1jE
uBJlEbaIiBlOz43mHIRJ2XGl2NJDNJZFdUdMvbnh7UYHHt3pyi4BH/7+or8cSs7XJLJhwEOF9X4o
w1CHcReJekeXpvdzgfAzTnJz3eh4/H9/KeyofNjJqslOQ/dwh5Eax4r1/mIubJYunA2miE2G6NaZ
JpxzcWQP85oWVJH5QBPMtcOePMNn3g/alpNjN25m+nf5Te4KHq7YosZ4CNSUPZpVT9cGlowLbDED
NrRCwhB9JVtZu0jhp6ttGGVhslJExQBT4SdZvnRKetdeL3ASDsh/pjOh4eyK6RzNG4QqYHPCNDLu
nc6kh5vZozC3JPiMzsaC8GJ+8qAl5S8OxFwa2iCVnOgM24EVLJb8JnpQWWlMhwyMBrTB2Mhh0euV
ccxniv871aW9uhR50bkXNlCW4MZRtDC3/LM20GcCGziuOttLIc3ThwsvXFkIue6gOpFgIVB199DS
gmNTaOWePDFEaVPYmHCOovgxB4SBI6NDzXIAwB9WvtsRhLGd0ngKNznYzeY86TlOgk3zKlyGSg1e
uqYfNI2YBOiun+UabQnqDnllrqtcLJsr/DvmV0kTZ1rJoB1RxJJ2cVcJGpo7+mDJdD0Esr8Djta0
G+h2nrwlWswFzjX1YXdgEztua3f04q0NjgDHIwaS2Qeb6e2KZvE+ZcFS/gOc6xHKqoT7gMEeYW6W
l4vbIeoNKN4V9ka3u6HOu+0WJyEoq+xTpiFTb8mJWQV5Mu61RYZs1d5VhxkRye52XNyJgERXPTFR
GxR88c600wHmN27GsOuP1uJvNCv1NcEdgQAc72O3uCBpMD/bljZs+sUhCeZJ7pzFNenZsbOzFycl
O+YZ7iLuSrX4LGVLZwiJRrIqMGHONW7MfvFlYpXDYZc9IrzcOItzU3h5swHsGF+ni6+zWxye7uL1
RCaSwZ1M0ODi+RsXR6jAGhovHlG6usEh8OzUH5O0Y1OhJIYBG5Xe4i/F53+oF8dpPMNTQDR8BW+J
Pjuu1HQc4RrrKaDIluSUBFwWWsoUTrQVwVnD2Rq49i2t23FjDG60nedm9qfFCRu8eWIXdyygvupL
sThmi8U7O7U15kTsrq/O4qzFHFqt3cVtK8tSHJrFgSsxthyIITIPRNUgEcaoa6J2xB9ubFMxfcoX
L28RB3sp7Lu4mz7RqC82g45ftOmCT/mbajjEU3LoO1ls+0VUjF7kPl1kxmoRHGPxcjf6IkImrGZe
2YswGWRYdYuKvL+uF9kygCjeiyiZAXPJVbaImydUzmqRO7uL8JmIDHQ4udu/2gpZNFzgRSKd/iWY
7r7rp9lpLnLqcpFWp28qa5PJ85SbWCvX8k2RbS7i7GSRaVeLYJv0vcUFhYjbTY2D3hGdqC0Cb2eR
evN/ys3IA7EJhCkmde5OQzioz+C/pALKZQbEiqxnhF+fNcPa6kmIJkaji13tpGaWf45yTqu9lWZm
t87dBrzVVKLdPdc0p01WqXRBk2RTL7Qj5VkdC1VZI0JoGKlVmxbZenbz/j6iqn9tZol5H+RFGh8G
Qss2AvXPpTGYLl6WfoCYUVOMi2Klf3P0gP0k9d1qI2c9O6t4yf7ZEmHqbLIJplAyiNg6H8mivbP7
NHj1KO7jbywcOppV0OvreXLHB/pM+WtTNQ4hk7kyviDHaODfVOIKN0S1wFaGNXKIadeyY7l3Jzv5
3Cs+Z9JwJwMsqY+4izM/Hgv7gJZRPVGFow2SqGheBHTMhMjy6k+kwdV/1pWdbtNRqz/JGi4Q3NaW
6FkEElvMrepJlMhFUFkNWIEDkbfrblY8HJmpCRridroOHUfg6zGtA7KIFKroaG44lXrNNuXclO8h
zfHnW8hSj3UwLEIcLFokGIZDEENiBGTl57QGDxVg62UOasMxJNvwTs+jbFVKmvxbrG2V9oh8g58o
F53xWWjOfFUn7R97c+yGC4LdwqvYrXGr69V8UWKxObcjm0+1qnhn67Fz17emmFfsROqjU0XRFV3x
6gulO2wjeHeuwoZHFap3Pm/nbky3RCfCTEHvHF5lWdWTRyYiccVDVPNQcXcpwtfHNPeI1Iii6lvT
hw0krca4VzHjHSfpBO6rmHYuCV17fCUTNB6zvqlEU32DY1s08Pnmql+ndRLvGNl4L8acj9WQ6RqN
XR8rA7/y3KvqWztVzac+YlxnKes/SyPEmzoTxEyjHzTlESbihOiuxbw9KHFlz7VGrnfphVdjvCCb
EW/k0zNKJtsF4GSCYVoM+XB2zw1ey9Uaamjoa1DNiZwtoqRgheoCtSI50bivjElckYEQPFROFF46
oiu/OKGTrlvoU3AnUUgai/9JPYvOMjdh69bHCYrxOkQ2dtbk/HicmuMDKeKsi2EQ762Kv13pWnjV
efiLVpFLxN+q0F06FladHYhkRmnQehRxsNYPwTHKW/4AqWg4XsMhw+g0V2W3mnnOKWMV6mmaKFoD
L1HPMrSFHwRTdjCadpnlXQQsrULedAcCu3+0yxYX3lDyJTOhp7fkOVVfrSRy7jQPizEi6SG6IlGq
MFbKLppPWT2P166juke9GtPbeLndZhO45yIxSBixey6UatPWk7AjVmwyoisbau29m0TTtU4g9auO
I3+njeiGVhTtg1uETpjo9ag4d/A4Io2Z01u27OMDSffqeR4QdB3nhpI4rtVoepUEwUMp66KgXFFv
UWDKHW0ofOygqN6I3c4xaGtOcGtHHLlWFZCY6YD7DvRs1DGToD00LL2OzUxjzYqusjQpDcD3c3mt
AaYE9Tdl3GudSExozlbpFr6n2tfS1Tgz9XoOpSsf6letTIxHO0SI0Q/KeHH6BBUuj159w2oxv5Zm
UpGPaBY4xZpEdC8IQWbBPcO/qlUVw+LwJlc7fUiNZkU0tXE/m5l267U6q5l0+pexcusbcjEp/Ndm
ddn2U/UZ8GF9Y+CDvCK3hFRhD0d7rFwElipahCQuzzd43fapjuNCv2k0V7HGl2kuDiVauVd21PKC
M3GwrbqgYRFzTEndtLWIFQ0s98us3PYyyKtw15O6sLednFvDa/Pcauy0WwkZxteOraotqnP1AP0R
bdccvbZhyb9SVVWtg76yvgkvhCZUoVSDnY3L1gLBK3rL2RmM14qOpr1O24bn8M0aT9zkeM0mBEyY
nQSPZhbafqaVd/DdLnrJkoiWJeYs0zTrASEt0UTuERYSUIm8arhs6uD1RomGypJ1w5ppr+uxdjE6
gDmLSQR3TmCWB2/EV8WimwMKKGg21obQDyJuj/00QVLl2bzQw6E5L0JZHMOoIMHAJFh99Gj/UUL9
6glEjqTFQh8oe+sZKt6xjnWDJQ1PxmypelM4RuVjhDuDqGA/sd+Gj6WP5TeiKekzlS1sfM081EEp
6ZZFbEj7pJyeXMLVb/UiGrZyrPZOmdVrb9DQJMV1uQc295X6X/4ZCu+8KHsZJFOD5p84nHB8OU12
tFA21SHVdLjFgYZhJLerrUJxdxYZHQQ1gCfXtptCKEwSddfVmsNS54W3HREuIBADed0hzFpRmJ4A
+wX2V8SWziNy22wfx/JxTPR8R7k0Yh/IVg6s1wTyOx6ii9ilcFMa5iGwZuNbpAfDFmKrviOAluDc
GEPh0PMwqipqwU9SKgynyTljc2E/JbYADTaWWx4nFuASK/oqdKAGQBvyXvu0M5/GyjYuvdybUS3k
9j1kzMQf2cNuBWvXWR6o7NEQUt5MuM22osfFs5XsC1eEN+A1IbzmZabVZPpV2MaXdcI0iAuyEOGF
FdD1q2qKVnYOwXqsYL3RQFh5M7SETjps6O0QLP00psdwKPZtSk7HStjaeTkl482sm08tUuAtjyK4
qjlhoyYwsIA7ucxtETwghmObYWOYZglMVpXbxreu3uB8yy33TE3xwliMNpHAfA/EWVzllSCMKho8
g6ZFNh+mqewvHKHx2sldLeWBcwpM8yN86sSKSoJM0WmviPfjWEpECo8RPbT+AnZa8ik3bQAtBgV4
SmuETtRzRUmji7Xx2oPbej5RzOZUJ3uYul2TpEdviPVbnJLHJpHjPuhbvydy8CLjLp+pAjW5siEm
TDR4yKRQ7Tl1X3KFVbInotb75NEz5ZzztSmLRSwtZjK1gCPj5IjcFdJB4xPy1OZQmvKbMTsvQVPW
X9ixZl8y+HUsWkp7IH1Tg8KAZb2VXX5DuLa7zuDc0fT22pn4ZKT1bIfGPYrYPj4SJzHY617qSu5l
aiC5JSKuvNKglKNNnmR5RfmmJH3STcA4dIQWzsxRkRBjmBQ3Zu3mN05MHRluLwsoubLtc6ZM/Vuh
kugZKh8EWlPjA2tUAEfRQLOYbNMdPjXseLhvJL5ukfbBDO41xzpklcsbxRurz7wtqZ3NmYEqMqQg
eSiD2Lxnf8zJNF3QIGE6quc8xSWlOkURQU1d/praBVUFNbfBF10lxjeih3jTlzYqXFWPwRczhRns
2wHR6H41B+pZE5WWr8y59+RmTkVxl9UjC4OK4H1sZdj25dbG2hutuzFiekSkL46rsgAAEzkdSmwP
WPQXYQj+jleNWUMsrAdC1C50plFhAQJe94pvibYUudS6QKUlVzaxU+TNxHahzuJZtJwb9aI38LlX
A8AYNq988gyWtzzYWIrddWSTwbcDAccWoKVDivFtzL3zJNJtMimbnE1rFjjcJY18QbzrYxd86Zse
o3fYQQ1cIQjPX82u46pdbeEuG2zL+/LXYIpeC6FU0p6MfcLJUaZJYyaOm/NEubMIEfbJ91GpTy2I
ocfvUNwJ9GPFLosTyj0oC2IOmARc7CuDKhCsDDEaW6zW+IMBKt6JAUUFt5B+qz8ENb8vlYJ6SFPp
aXKmUDH0u3xC+HHh9W3/2jvURledievnwtEMcI5Tb+6KDpV+jlvrJgWHQTpD5er3CE7VtB8pwwdX
dseP3pu9zndkV863jouAm+dMY6HR/yOCDzdJzLNL7T+a1tRlGMUeQF3LIgGUKOb0QnzgQvCZVK9e
Ygwg2c7rcOey8c3jBLl2DCg803l+VgO3c94X1P+OGOw1XO1ly45ORFBMDrrTUEQh6yBLWFyA2/Co
2xy4eQnz/oJrsaBqC0DA+H5mPIFXUQ9AuV62kJksTPijaAMfjIQE6Dor9SM96WY/5J11k4fuCE0p
jR9BxA8Pg2n3f5XV/6tB/UCDihJtMZT+YyL7SYN6+TL8n88QHX6EuH3/S99FqNL4wxXo2aRL38ej
5E5Z97sIVXp/SNpwaOt4WtmNOXQz/nbzCty8WH8pOEncfs5Sf/0uQrX1P2xSx4RnWPoiE+AD/9//
hbYXvpTXf1Vw/4Lx/e8//+ifPSkqQ7FlTtOusJCmeARFnvSkDBoQva6H5YE9BUmzaRFiwIfNcjln
w0eS05P+19u1aEYhOHU9G5HFSS+gV7gMa9coDpJD4OXcT8ZlgtL1cWIEzuv633Y5l+vhCYYXhe7U
9DBhvK9hN5plSlYErpdDnl8NesXDnYwYRdtx2cG3gWNtrNE17geHt8gP8+D7QP84sCctguXiNN0c
fLvcPdSFJz+21nSIEUQRH+ambZ/zjKLvKoPxez6xjt6OdO8xV+gfNXZ/McSC0cIkiqaYiPSTsj3r
VtIMrswPTW4su/2ofQZyiVTfi9n9h/r0ry+ISgUNLJMIuBdepZOmBGapsTIJcNtHWlCeSdxh64ka
DExZS/tCorjz+ffDavw0rpItMk02pNsMrnnabpwQacxhsKSBlWPNK8EJMO3Mc40B2h1sFk+Q1AYc
XwpQhG8at3Uvikd8fHLwIxR1xRIXJG/byTRhLPSiI+aoitS5MXrjp8l0P5gFbIXfN1JsHni2Rzz7
1CDxD5+2iorcc8Mkb7s9btPQvtdyUwRnKsxoqoQlmzBS/YzhSFLSlIWrN5cSz+B0qwEY3hMr6DjH
t5NnTprC19BCjLJiX8RcUpy2zghOMkC7RHl07CHekSS82IYoezIO+ISpeHamYoOiNTG+p8mc3W3F
e/hSa6TWbDqpl2cVmSy3BliL6wCzZraasZiLb+7/sHdmvXEjWdr+RWxwJ+OWuaf2xbLlG0K2LO5k
cA/y188T6Zrpsrs/D76+HjTQqCpIYiYZjDjnPe+CIzTHYbeqCV1Vi7gHoZq6x7MGzzuCPAtxzM3J
gDaQCvAIJhssuThvieAKerTg2F6Qd2j9YJUq+h8ry3J1M7hich9UvczXtZkix/M99K8THAUUXXoj
6JaK91TRZdwb80AtXbQ4EKm4la8jeNHr2pnOySeHHNx8muRrWDnTPfq+ptqIdmX7Upjs73Kr895I
HVKP4H9UrtUUy1cnHdSj0RrWszfobn7NEJ4JpCKnehHq1Qe7HDfUDBTz+ECqx9Ht+KaycMl6L3su
iKiGppkmEFFqOHtv5ch9DNeJ+9a51vMoeGgIWcQLSLf3xhBBPWZJL3ZEOXnOfmky5GNCob6K8NpT
jz/XaponFGmpA/30JtOVK7UB9QaDZflqLxND9X6eKK0N8tZSjMHirDqRbt3C5/VhPIy7gZrgczrN
4iWU7KfboRiRGUHjYJ1Mte++NT0OiWmCVTveTuJaLNA7EeTkSURNzMqAL29sXEKfrjr8m4HnZAO9
dUSruJ18opNJKOgBRFROBfhTWjaN2j+BWCVw11S3RbPU33XGEpvqsOmOl/vvqsEjtijEzIkGDQ6Y
kfZYRQrz9vIzOLvXm2oxc/aNNWUkNMkHpvLTdk6E2CMxYgGn+vXwh4JJAFOoOL7C0d2UkDNmgixb
FYpHDAmszolIIETLO5Shmd+CpfZodsOqsNWT9JnFI7drVDztEXYuUewY/ALCVcs8zdYQTAozOwNp
Yo940zgs5pjPW8xalvgR32mvjNLGI52tTpHbXttkXr/Cf57fJ+Zn02amn87u58Ww5889tz9F9lZP
6MHTGmKcWYCchROpM5SIYGiYvRGj/SwxNNypjL44rgUAnsP8NG3VaXZadw/Hybn1CLPE+Gc+xmJR
V4A+6tmvRlpXGWP0bhsLYkDkn1j3Wl960263Ml1IFsU14s6AMvs4I+UCgokn7+vgIu9kffUzTGWR
qauJeM+jizEeJb9p03KazXqLtWfyjqoLkz3cyM/0Sv6tNGtBP6E9f6x6rnjgyiBCYCXi6qDn7O8i
w157S+BRkm1Z3OLsMnREqeJOpJ3i2hC/OHQG9dYy3E9DmoAWdu1bbZHelZfQgo4tI92JH3RYdKRl
sKSWAqJDavEvGA2O6pFjjrVsxzjWHH0j5pQGnzwgp5evnjWIl2pJifkIkhAKvTdN6nFFFfGiSE+5
BdSQrwszWlTFxfymEB5i+OizYTZ28QxfLv+cdysvllg85xSbGGNmEJZOoRRQu4SICRWBpPPs42CG
a1m9JR3cTfaWw2D7jG7ZFJ/XXlpfq84w1tOKh3J4cnB1d+aNJXu1dzpmvmffdpxvazJ5/o7J9/mf
CWcdXfAJr4NnEPz2P0k5k2IOnmw/LALGg/PJc0Zj2mJ1a23+HndW2/WdIsZo3K+u/fJ77pm72C00
lNL1/so9qwPD/UY4HD8vObG6T14qbMT+4ZxBucUPodmvIUypyE6KEdoy+cjXVZmN3LoKf7J18JIv
DBKbIx1syHDCMfE+xGswsGRXIC2N+9dGhdQicvCAOuGYbwpr4rG2eP3vsrJ32SzcMuluu7BfTsgH
w1viZTkWSIvCFL300TaWdGJeDE0sKvyVRaONaB579KdbQtX1UhqZJOCTp81Xbc2waWH491Eu+DsT
QWQHf0Bg1c88mk1ZMn9AZpzzmQJGfFEm4R8iPKlZgspJxLVfSgJyExvLjbKbuuOSTuyDk5f0/QFR
TnhNTh52YQTEMrXlMKk22O+oe7zleZc8zN0OwcI53nRc2IlX921dcjb8yxYYpGDDu4C4NZb+bJbp
/TDXIfavcnav53E0UR576CK7wejfa4fEs8iCfEwE29p6b0HJ+dgzq0WhyOQa/SHebdq1wAuoGBb6
msPPj2XVHpLsNgXKPMeGwfEVAFldtWWHA+YCUj9MGkEhwGJnrSXSV3u2fWwdx6Vy1Y3lJ4AoZiea
19luZXpnYxrJw6ok33WeVi5Zd9kSPLqkhfScFj4ehFVUpkkL+DOH5hQEgEuufx4LghA3xDotT7HR
eK9+arGxLp2BB5nsFGnA/zbpzkWoisQXrvtT2RjmWY6p8TF0YJjpOINh8Jmpci6ibVvNLIuw7DjJ
WzFYz07XatSuwxJz3xHlpmGuTN9RDE4xmvWYkW9GGYIqMiIY6qdYP9GcadXbOlZaet7zGA2rpWsY
7NXscMzs8RHaQXqNzRfLWIhL4D5RWj75DtD20+SrEkobqG2Sho9lAQmLo0qSdUegSdIuWBJAMU8s
kt2olhMs+gYk+RblRmk23i6DBom9clll22EGe5x9DK9JLqIGCezUPBdwXm5JwpmYvKTMq0kC3TLg
EeeSwdQNj799bBgAnYopNb6AGwLjEeiGr0LK0bOE1TFBukP+H8515Th7fA84AjXIRYSxD+FWfczM
xXlgmJ1tnS4Z95aZYCuyWqR6KNWemmlIomQorcea8F9ADDYJrMu6LLIKKpLBr4oPI3O9fTg18RH6
RQXNp52YTDR4SbArfNQdE51yuRMKSQLrmsJgbM07pqzmnVct05bBz8bvl+qoINHsqI3jJ+WPyz7n
EN3mbUpelsu4zkTaq7ADfeBpcy7Xqjxz8lUHtyoMwmycYROiZ0xEeTMigUFylS535iKTTxLvz9eu
sZ3bZqq060diUkCq9lCKEsxsIqrEeqTyIwmFcI8Pj/no2SGgJsNI0xY5kpo6mN04PBr5+sNrfR6I
O/IK72Gk4aEBiFM2FNpY6kC5iPFJXcZJ7yDA9sC76chuiNnIFaMmg6HX0sqbvihZpFXKbpP5jII3
64Q6hqCKMu3vl2LOoaNSdm//3Ea5v3clIX1JAF8TKjYQxO9tPz6rueDEk0fpXYr+iQCMqNOF75+v
8y/dT6jlFCgytQgXUuZv7SHZwMOYN4M8lowPsRyGjvjc9trtw0VhceW7unW5bId/vq7urv9GX3O5
LORGWOo+nSkqH/39/y7s8oPSyRsmPVhF+m+DgY921SvMJ+YgZf9qqnp59P2UvbiddJX756v/xkK9
XF3YdMW84HyI3/mVmFWCnhBJeJw9fJ4jgjnhSuhdN794ewyJZM83ZUdboitvlLps7peP8H+I3f+C
2EEydv+I2H1+68nqSYam/jtm99ev/Y8Dn/8P4DVWjxeCtKHc+h/Mjlb+H4GjWdWWDZb233CdQDNO
b68hEFSEoOL/hOu8f3gumAxychumKDLT/xyuA1QC1YEaAsUVtar9L6gStrItbtyj/1BNmHBu6kyN
DySXDH6EFW3/9c/L+NeX6HIx5CaC90hzTv9FDZV4ygWAH9yH1GAoTgaO/bwQ0fBSZAMHrW8zQk+A
3t7EhDLjP7i0Q3aLRs80r/zX9zczCksN0MofLlOfWnQ4VDBipR8IRp+TPVS8V73Z6QlPrGcNf778
rzCa/uYBrFC2LBECtVq/X952sqQWeek8lJVGRUOC3tqNOYyrPEOc4HJKBxj/+Zq/iWj/uihLBawI
1BkS+6/fuZZ1PCZS2A8UkvZzTftzsisfs4oAafHLpWh2CeFlF7VGKA3srMO7L2ldSoNOY9P6ED5k
kMCw7A3NhltxbH0DScPXJfYmIo0nGQMRZKu2JKZ7qdKtKmvq4D9/j1+3/J9fA0dhoECbTd/5XbwW
zvDKFLZID9ZosFbGEu+bEs/efdgr6/ky8VS60/vzVX/dcv+6quD1wOSSC/9OjsbAOciV11kP+H1b
zzUTr0PLePTDzKGKXCBXz5XWLbJJLFgvB/Gfr/8rjn65voPMF428qRHu35n/kxBa4q2sh5/Ij35h
FkF1nUytdfvnS1lsJn873P66Fvx2vBS44L84DxB1NdSmOVoPLlO8R0Om1LdTZlFhYH3Uv6vCJUre
9PXbqQd31Ke8LAaD5/u8IFfhz5/m331xNNTslhZjhH9ZtTZxm6I1Y/NhHFpeEjeIy+baHnCjjbK6
EP/BSxKw7fFe8r8AP8RfXxJL5pBOnMl+oGJncLqkNPEX+OoCZlYdJCdn6ulvsPjCJJrm4LaaBMHk
S25BTrPytbkyfMCChIEkZGMUHddDMdH8aAg0TSdAjXrJecu8kAyTs0jNsdz/+ZZdzv9/VieXBxgw
0SXbh6MCfv1vg4m8TOIxXIT1QOQIOPAa0Itd1o3SWRpdB52jDGe23IUbeGnNkmwFL+0X0R7lBSTN
Cpfucp1XWj8LAOP9Anj++XP+m10QqSSKHjwuSIgwf/uYBhX25Meu9cAcmxtyuc308vLVMkFj6CD/
t5WtT9BfVrZvwoEgkE0XjGZo/X7Fakjs3CyW/mGmhb7yhsp7i4XS/+fQmI+wee87x6cHjrOYMs6c
cpjv87wI+MkFZbRTL8O70wDK5iY7gGnwEmSwD69BpZqryy3qOTVwzMg0CjAFBLro4ZNB23KyA77Q
So7D1Z9vI9/g96/FN+E5O6xczC8RBv26aNewEEELt/+hYZVsBDHF3TYPDGyhnXIhVWICwYXNMeXD
1vbAOTbEyMfpXqRJBveEv21uFiXFxs6xajG1OeO0JsZwTCEIWpvaShDcG7EXr1vTWQWlJaJWWh3M
81GxNU0Xzcmie0AR4Ahr2iZvBhbs444jAKJ/kdOzuKGsH8Z6SK/Cvsqv7Spsbqc8Dtpt2HSgq/D4
jS9YphV3VrOU382iR3JBHQATc1lhcyxqSt8Xr1n887Ck9TbD6aw5m8KrnKh1cnkP9RCYXqWoIhDH
9PTS2OASGREEhnwZ6xLc1YmD4EmINsV9PE8KP+rsqQWc8pKOARaWuTD9Bjv81hoERW7qqh+KI5Ny
tFygQPBfbDps4xQzjLu2EwiYEcS5s4lw/WmZJwSiAabz3YOh3RlBa4ba27S9XaQwarCEvA+Squzw
PkOStw1zEPUkHTl2C9ZIsIwU7H7D9KytUozBKA3ELsDvm08HQPzWQ/onSzdkt6EEZCOeNCbew4AB
2yFnIN3GTm1sQgLvEH5YZGVfg90VIyezleIlsVnr0QzkmXY0X25gQ7bXhkLRuE+WpoL4IDMVntwk
S2+ZvAzfw7rwGxLFU/NgZnm3FQTa3Xa22+07kUVN28jX2TTXL1YfZmd7QnGtZWvfFmjtGy/TnnYA
e3vyJpuvFZrZLzjVeABlMn1noagfyRjn8B/wm92aI49nk6JwOkCR8baVRaY9C6syHXD1WqkQur6x
RAga393WJM3PyxL5bHhhVlxNyBEK0nrqUlTPwRSTj84CKJcm2OIayrwZ0BoVnw8HiS6UcD5M32co
HpvCzeB4wB0iCLHaQtAX8gvx7L7Dxy3yWoNdSxXuGbFS/Kw0rU1RcKdrg+QWMwkphtjBMekNZ20m
WM6SgNAkLj8BYfPEFtIvbwlBpvmbAo0Aioa9IltYlXCCsWpBANPyN8hpkq8CpQ+DKkurYzOGMxvT
7EKIy7BMcA/tefTFxJaducnDGITrsFkXpi6xN89RkpnUq4wl2I0qJkaXme9swyrpQYxP/gjaZLjs
Q4FbMTDtgO1xNkjxJqwqhz9Plggfjo6DIV2QxC+jhgEKIk6uiD+xn1vT0z/UlOJ6GCb2Z7azOIYl
IjAssCxNXU5g7PQogyh8CKvjP6wB1oF7eM/uW2dzUjM0cfiJDq3B7Vi3bDEXVPPnqAga5CPWJBzq
mcGOetkjqeHC69jjEA1yInRIg+vfW6FvpdBTsL4f+cfLp63GkfESQw3SqCg7bTiQ2XLfXmqRokRV
dldXRXdMEgaW48oTmeCwXi32TFqVBRXAtnEXHEnbfXG0BgKeP8fzoMA7L3OCxebeW9XCl+KV5EpF
Cg07a1gMuf6nqVsk2bw51adJKvhbWAJwCl0eSY18XqwJc6iCDqb7/fJ4KRTWogX/vCAGtqK+z/uS
R6t5CQqeG0qjMuBe6DlBw3j/Fi41UQFNbN6iS8BHjmXEs7soNuqGkWXWMwy7DBPN3KQIbxoklp5V
yFcS1DjNl8JmCBuj0X7z+1XzjoiIIFa87/jkE78DpbiZsalrjQ609VLgIEsTKKRy6G2X5ueCHyy5
0Gilh7fKxjXg9UcBeebuzewtJKhVnvuWBg4gMMcOH1DamOJGoVHP+Q5nyfhbaaRcvL68Qlbs4Zs5
KeIGtjUnD8Gp80PozkwmRc8zklDQ7YF/FYnFAVy7hK1tG92qFCm0YGuBYM02wJSWJ40VtxOc+DrN
lQOP7zFbxmWJjLTk005jBntp5sQd9PL0auLazCTnZMIQlr+cT5SrLqap442cEyM9VtgAU6WRxkPU
fErcw05jQNd27LGAmXNxzwYrFC/40AbPeRGiNh5aE9j9MgUo09J7S6uZe6ok8a4/N4GiJHwCpih3
pSwy4H49DWoFb5j09eWrmaEteaiUYwMDpdwiAA5qH8A5p9QRKjdPNbN7mJQc5NyHmXn6ZU4M3qiw
DMUqsyMR96owSzxt7WxlpJwwVbnuup5PclmJrkIiezVnbAGeRY2+szqCe6hp8fi5FyrGADRs9APK
W5etiZDi9lh1lnghMUKJaKAd7XerP+jBQDhSA9kEBz0xWfXQF+TWs22E9AAipw0hRY1pi6PRN8de
rClin2dou2RCvvqJ5EVvrZmpu/6GnETUyL3PDtQ1jN0uDe86GwzhLYdXNKFFzdi6zWimpX2GP2g9
N3jSOLtBV2krhq1gfBrduhyby4p1KspPTIoRGvLdV0+K69oO0QaNdrXt9Bjnctdgu5Polc9WuW47
/XFSn29RZDCm5Yj97qbWUGlZwBA31wU1Z+Cs+Mb2JdIer0/YjjIQVcjFGlNL+85zopQlj9ezDmxL
M835maegPS6ZB2HCE2PpPapu1rqYWc8IjM703lyldxZ+Gi9YZdK2lqPL5L0xmh02X3N5riaf3y7H
1G6fLNOeWSJxwY1e9eFCgo7e+8ggMw5NwuiQ+JYp0S05dtEknVSsicsN+LkX6cZ90vyGy8baJQEn
zmXtxoniWFOD7I4qyJZvHcfQw2V9ukQKHXKAgMNUYz95E4whSyQ0x+7IcHg6p8S8hH8tCKJwwg8Z
wKjc4CrbAV3XAk2Y5pNgNf98WRU+KcMEE5EHdetDDDhYOkwh9zTaQD5b1hCJUlvkNnnkE2+WFZMX
NFuAEJ2nh2eZ/kLGXLH6sg5KZYevN7YDFEJoCTBgvEULAZtFbw5e6mOnZZXodQi7bzlhAkZx+0ay
aECK2e2dzLrDAWh9oFNnUZuG5voOM5v2ZQd0iwGv5iYOuNmQXvXxPWB0EDkBMz3kqiMUlCVxEIzK
aWBTaJJuiveIGZgx1pdRXz4OvGZOq/2GEwn75SddAiayeBF63ph4Cd8bWSxuWZApCXvO3U5ZEaQZ
uT5NVpgRTT9OGOxiEISz7sWg9+cM24OGDsc+a1jtphWv3fPgjRQhhGGLF3NGElZLpb9vIOZ7d7SD
J5jD1R3+gt8hUDEQFXl/9MpWW8ry7uA2nH/A+mkYALXYgfi01JupcXiBFccj7AtOJC2J3JD0OQgq
lMV/KXJsU5Ff8UAbb17VwRhzRIrErk0RCdk4602qOmVS5jeO21vWhlOzOtHZq2NtyXrZlFLWN3Hj
NB9C6ehM31ZshhSZ0OF7ewh3qAgH89zqzf+cY+nAHD1NqalQNNPBlHV50hbZzzUoGwB7Gc/GU5Lb
PJ4OvTJIFTnZJJ16SJxAAOcodGY2HAx5kZVN1DiVLunaNEQDgqoAK8fW2IwkLlxdGuWCWdnV7Aht
gYwDLklYDKfu4zUAbLIb6gM3nvmk6nKYxCn79uplTfGjuUw6CiFhCOkz3DJQwcTEfCfRpTFMzKSW
Z9i5ki1vYE9rfIV5AHhadwzShvGMIPZxloKUEeUJ5n/o3ux1gaPikE9KD8ZzrX2b87PLOdzGKmG3
WjWzcGLGsrnsm3hyaCY7B+ZuaeHv2qWuN3XUwHVF+EC1jaWeiCtXvl6kOs3Avte1vEIDo+hDFhvF
menpHiUcn5tcBE4gerv0aJP9/sOdfMyYPTnyxl2srr2iFdcItnWF0TJ20mT6qqhDuHGIRIMTDZsa
jj39TRSOY6d14uMenrEd0qsM3ptJSOkzE57mim/MrgTOwy0JcthpURzbdBKVz8HiT4uPXtUkk74l
kvRCMevWRG8Hl5LZM6sPBskKZkVdmXs0w+iNSTez91w5fU67UX1SKZFfqbtkn+SIX2DPG8LuTLez
7jkQcRQLSDiyN4srjXsGdA2xWBgghTunc9TRTjzj+ygd7z0XI7bpVJUfTan6l9meodVRV9lXEDPM
a4ui7FACrnzRdpBQueK4TCE31Hm7Q0rbnj1HZbdZAI0xyf3scyWH5Ame+6Q2I87Q26L3zMMSesut
cGT8KTWC4js6Vf6SB4+8p1JGa36PJIaOtUToZG2CwexyPIP/mwn5fxOe/23CQ3sObvT/5mQ//1Bv
/S/DnZ+/8ddwRzj/8AgMcphs+KhoAbj+OdwxfW0LDGGY6Q7EXW2K+9eEx/FhXWOTG2iXSBM6MbD3
X4Rs2/tHqIdE4GQXarPp//9MeCwSR36BizRd1EPsokcQrEFckjTW/bfhpTkYBkl8DQw1ztjPk+Gi
PCmX76Gyy1ssu9tdalg9I4gGBecc3vRwz74gjGyfZGM8tWbXn8cFHWYbBusNNh64acaOHx8mnQxE
l2e8MYZtAFQas4ULFhP44Xk21WYdeIvz4LpE6lWRQUUenFarw/RfuKvZYJjR2hCujGJt8GwvBilv
QtmBu29MpOhKRQVSDaxPsLzNXTwKmA1R43Jwt5/KsMapDEFIVVrnVCgfyMaOxbAL0Kr0+5QtR54H
AI4SJigmIQQCKnsBbsmo1a1z0Cz2i7skPYTftbEabzO4sQoPoR0s3mnk/CJNr1iyIH+OgSPg9FpB
MbVbyHvNW17H4bveLoPtave43O9I8TEnnx2OdIkntXa53A58hP5QqMa+AnRfiT30EXvHuUVw6EzY
RL+nIcun3drkbPgkuh0rxJivqs4G2C61MxxJcg4xRwi9V4T9LmdakuJdkD0liLh5WGN+05Jve8zt
+SVvMueQD3MeWZVIjsWcMJNoqyT9nKkMdGmZshM0ohs8ToiZGMfPfVKRy1D2sBPQG0X1JPB3T/zv
g4q1F8P8uubkXNoI2gvlnCga6YIGyiBh5WdMbL5Rj3Q7Jy7GpzUce7IlDLSG3FLDwdbQCyR+/UEa
7AngPTBqepzW7MUvbXbQbLha+2aOcDy/XdM2QKUyvDZVT/nb1MeC1m0bZM5Wkb0a9Yv0r6Q0rT0t
832aVA31ZPGC4FonVlI4F9X0gwLGv2GoFd/PooHEbCpyIhB9Rz2VfAHMdnAn14rUOt3ZueNvp4md
l1aTxnae0msa5+4mHGZ7hyeFeQoaIuBrheAXDkaKTqkNv2WjjXJo8rJvIbTKs+qWZSdbz3ik1HOj
Ok9+xARE3nnG8EQQLpG7qIwOKANQgmcyO4Ks+Qj5TNSbzeIZUe2N+yH0QIfhKuy7zhb7hI4auy5D
HCZ/pqwoqtOQDs02Zu+ICqRVKA9V9q1xcH2GfF4R6QMJVZhVv20ap8LjZlgIlkYgimEjTvhGjye+
rZ4tjpAIJOHFKGMyF+GQVngnRd5gfPbwfIkcci/PaeuJjSHd7MMZve7ruAab3CLFnvD4AgSoxR+F
BJriGgHVeOVDdoPM24XtFtNI46MZ/Br5Kge6h8FBiHVRl0/kDi6VMo52YY6PdIUwC0va6XtoI1WN
XrnLbiWeV3vCZAlPDeKg31hQtZ57vxo2g2mtyYFT3j7XmPnSGzgI8bcsrGKN4nn4PtIaUzZM032O
BBtaK8sCe9LSikKllnc8IExzlwTuch6HrD6CLSyzOBB1Q+4l6B/CKBQjXhHBIBo+rLadQbXmWGLL
OY7px5KDvML7h/0duWYr51sMPvvX3mO12Dp0Yt1bU2VepbWoDnMG0Jq2hk04fMM3K2YUArl/oLhj
l1CzDVOXgFvPIRHckatmaLTOjmhK6HP4B9BNrV8UsVEvQSbVbZkbb7xSn/GDwFMX/Ae20nAm7dK9
RaJVbCla8isyw9/jPuy2mS2zF6ZTIO0+ljw3GLHil1ONq7OFXmXdwzH71JZ2gT2FcMS1dMvmbIlh
z8BtugYrkY+uI4wnyEzBmw3hb5sUAqpQJagtRmTUkI6Ube/iplbE3izmjR8vpJXHQ79N8DcmTzlt
dvydeg+JjlRa/dYWbgyPYJ3IaGEWtjPI1YByON2XqUvAw9IfZ8tMiT4YsFtowxWkN/brh9lZXuux
8Y7uVInvnd0/BEonyPSFMx2dcPjiL3lFwIhp7GxnOrn05dtixNMSeEYOH3EDyzM3BuMKq7YUptho
QUEDYoN3jvUL3LM9Eyf2A0Kiszks7lYDV1MgCix7lhG6a63sSPVQtyaaC81/Tw6pcFVkYooCzJEz
qrDwX9OJlqEz3MAvCzYrEWNEP5PKbMJRPg2F60X+3HkR0ovHMVzJcAubYtdAH4v4buLYKrqmpRUn
ujotvlb0YxgJfF9kwwBG88tGyzC2iOLbLRlf8LUEc/ZnkeVi64TFsm3dUmz7oT0Jg3kMQRIfuKZ/
gl3d7FYxj3uzJ7WYuRVwg6uTPGqV7jEeVmfgu/epWG/KIR6vLIUR4zoT3VzaQX0HAcW8thUPlszn
fD9ng3lamcMfDcbaUSvrAs5/DV0hgXtpkO0Wjcx2Ihuh6R1cta/rCgO+hkoJJ3/4agOa0ysAGVtL
rUfH8xJJpqTXrAF0BxmS97koPka/FHsl16+QlgDnVsFeliP3p0G0YhKIcSDj4E++VdKaN2Y5dPcx
MMIGO6j+dnbDicPdlpFvJq/ogz+kaH+4Q1bucc5X0aTcz1WHAXNV9PCgQ/7U2rkdbhJq+OhG194g
tyy2eFjgodDP6T16zfxB0OXp1PP1GiUItyEovo5VTE7UxNvFLjV9DkHFN+7gPGWZT4ZuAvqTq5B9
3c/KbzZ545vKBmkd3conAjhYNrUw6j2sreraZgSxG5aViHZn+dan8RJNto9bKZ1LNKcFoZaiDV/g
3a9YQ/UNN3QFM49wv8V9YS4kH38aivyV174YbjSl97kNtPcf4YBP+CadfCwYNkYpGBgwmrj3hjh/
DXL/CTbSTDpbcutClzwinUjAptNc7ryeVgssKnU/Ca+YGbH46FVpw9019vHQ7YOEJz3NC90X2d+Z
PwkLrYb97tWq9rYLzzmypdXcgasPRxOHtmOgvPDrXPTm62iq77mMh7vVdIx8NzGKPOZycKBj+hOM
4Fzh9mFK/MS9lNGlPQmEC57HijCrxzYU3uOMWY+5Ydc0KDFsUvA8ty8/+o5AUv2iJjxTGEbEEwad
f5DS8nhlan9ojl0vVoKHCNzYAtg84RfMiG4wr0N0HF965Gbf6gS7lDllrpk3OMATTPUOCdx7qmmq
v1s0+OBt6NIKHDRHdZJzgz1NVqT5uCXnS303y7Dc4tjSP61z155iNk+cFQ30u7V/TyIykb7BEMA5
tRt1tIw1Zzn7U/AeJwHqE7sPIKZ62WdPdi6xhZm37aq53GGjJDeykWu57VoSx5rBaR47x+1A9LkV
t6qwiWs2Y5I8g4FedruCAQN4q365q8OMeCyry/dxMA97iED2TvK5DhCqjEPu5XEFbaXMPrObFZ85
4sYvJTEhT0U+xEczD7KT6c1UvHHrn9t6MvIowwiuiBZ/xnHfBv65mgxck8Sadmdh2LwQKdYnhN6U
4my33QT2qND8K7eWsF0Tc7eaffcAkjx8NsN1fIdPPh3DvhFXJBQOd26Sdp8ax+sK3r+G8TSi7y02
J0CrVFfri+gGuPm0D/38nFjssBv6pFFsVyEdzE1LuUy7LOd9uBKhCwQexqX/aY7D1f+SFAYZ9cwm
OVlDnPR4ETs1QAj3oWW4hevfAqukr0R7+QbFyviExz3spZ6hy01Zq+w1rnCGxxKncgGMVHkaxxrB
AX4EYeS6hUG0O8DnZzNW8cPEjx5VxfbaVeKJdMOaIqwdv9UVztRGGuDyPazJVVdTkpb11MJlrqbq
2SLjLUJjZB9m9ETXOWDLfqkGgP4E4ztprGUfeZ309jMSmQeEFFineNhcwonOit2UW+N1VROl6dp5
DXipknsb9c/yGAZ519ypJFXeViTKbP0CrwiUPdl7JVOx9GE0jrZNlBPlZhbip1IE7ew+NQP+R0Ci
49KEQdcfc5FWAtH5Mq1XRBMwjMLcYFeukgkpASvsoyos8SXofec4pL732QZhGrcrjoPBsSt4F79B
N4y3JkhYcp2RNY632QJcsbPDBNct6B/MYg2A1SgduuZ6Ggx5HHthPap2oBewWuOwej5+r8NinNu5
k6eONbkFps+uZe5lmxjg5qPqCCM36wInvi7rhpxZgnzuCxFnr5al0/+wUrgZeB9JhlpXD7P1MPzR
hDI5+mNFCW4NkJbarAte1hxzv8xnd94J3JL3vd2vb3CcmJ8AZ2MNVt42gTQPEAfH82q3w4OUmfyS
Krd6nGfLO68yw3cE55ath34NQUVagc0WqP0bM6Y6IGruoIrJ2nRYUjDKb4nd4zN+6qkid4NSgkG9
le/w0tXFebswGMRMcSyDkyHradvQuD/icCz2HcSiN89V7pEhp4zigp2pbGQYBVmTHrLEmbZdo1Uw
WeXzePt0/lYKYyIcx71zIEm8m3V3B2IP6DyAeknbXo6thWlNwVj1GjtJ/CbIMJp3rJt2L+HI7Nql
oL9hUZqwnLIUr90q3YmSYzxWRvG1p6Yn/yOojkaG/TFJFwRpzn5NsFs59BvDNBbctzU0HWMbDnRr
3A3OujzKOT1iS1beqAJDKC+pnY4K3CiZIKTpDyl99yaOs4yNtk2YBxu8u702t5T5ZmHqtlk75iRd
MUwcOvPykA6muJ1UUuzyOvOPhZ955GogujL7pjlnpnUfYn4X9T3qacQZyRshi/m2brDMoLBrw9sC
Y6mNqsxiZ5UxPI5SOK8Jo/rImbVosMrS6tWQ/WvrBAVId3hwEbyaUSOnd1yC+iMJr3i/VFiYWTSe
OPCiB41UnZTMYx3QhyDxt/5aIg510t3E04r+i70z23LbyLbtr9wfgAcCQKB5JQl22TJbpV4w1Fjo
+yYAfP2dQdn3WB5Vx7fe66Fsl+RMp0gQ2LH2WnMRL/hEjPwGaN2ODuDvVVZ86rNJX2+jWYdURZL0
Q9QPXaptNgUp2nOWsp3O+5nishhTBDMzaHmjYrUc6nTKGDtze1u7WcXVQqmAoPNva3VOeotymT+i
P5jmbnTm0Q+nxpzu+4F5m32wtWu1/DP7fXMKWjacKxGcY5z55u+q4oiWDdl0LOGVUrrRWpds8FAE
GjCAyTycwTZlGxPbyRldCwzj0hB3c0nAWGjKlldOlzVP4j187q+c1xjFlipdds6aladqbKYcjHO/
vE9DBLRrUnc264A3RqmX1GjbrdcN3k0CWWwLKIXBsU5OkVoxNCSj0e2qafwciPZOCYxKSWa9VQa3
PBCnJB5drDwkZP33ZCZnYrcdGULTn7YsuOTLWoM8kWtu3eD0u0Vc/RgauvGWPnnuXPEDdyTz38J0
VMX0bya1Rc5XABGcKud7L9k+mXFn73BCvc0wuX40TWms+7jyqRdC9WD4nskTbVa3fPKXwUQojjMy
tI0PJ8Vk1U4UeeoQKBb11ArIZZvCjyJkp0GpvezRqhn+S8EZZ5aHfLSDp4obFlU7WDZc/niRh6ze
JYPBJ6EMXTPvzlbFKLmm8cxRJ9rxVjXeHfWEzcOEI4KcdG7o5HSeio1rkcYKJ78QfTiaSXNPkMM/
8Q/8Fgr+Dyu2npys5ubhp0SDwaacF8nDVdjqW5Q3Y3vIqfILSc84G89j4y6L+QwHJuejLt46Hknb
QmiEv6W1wKbCIRlolV24On45MOWBrD5ALnS2cW9xS3Dnjkwq2OOjN7WfY389z1zwW9Ir5imPjbso
6Jl1CmI7WesBEZwGqL25F1JVWlD2g/zXBma/BdXTgp2crW3ktLddPF1YeX03S4pex2ihVWKuLq3T
wNUtF+9U0SFOoGdIDpxdEBDBzj2wkntPhdPfsP6DIdiByY0LG6q32cRhWpeC0AeHs06OPYyH2ES5
GOqNmcvvjYqCy2hQLklJakrAePmcxwLlbFjsvZcTZMoG+ytmafGsfJCS7ryobpuNtfpd9pqda3fW
htBAt/XMlu7WFjHKFNlWRIZzhyfNQGdJUyvszDw/Bm4FOrigzHC14Z9bqQrG0ItFSYuwmeTnluej
ICS1h/rbfOnxFnyQbbDLXW6s6zeq06N5K5bc+FK7ZffgmYVxzHjgdWw6QUj5OW0/Xs4RiaV7hpM7
pZGEjGpo42z6ypzFRytuaNrOhP9A90t0tw7J+M1I3R9xJ5aGALfRn1tk6Ms6OxG2MA+6X5Oa6tWf
5fhoWYmz3nezXxPw9sr6gAqqm4kHu6G+g85KUafCozM3nXeNlbI9B2vb7NPGAvhFXcu9SDs5bSUP
g2MaTS9LLF+ZEOQz3QP1Pm6xPfI5WEK36wWHK/9NaR8YVmbrOTaLZtsn9oMv+uhLCalnm5WRvwVS
baVwnsl43SiLoea2qJBW22FKbpghhnkfu10NBjB1x7NTcf/ZuIPZZIc4UrMWidj0KLQwZpqSHFzF
4YbxTtWN1Kjp7q1rnBbfsE8xZsL2ycRvisa3NFm0XbgvwAiYA/tepdJ8mfgG9PK24/o+QsDe8DGO
EI0QqGErwSK+s8dmvPW4eogNNIqSvbZKb9emabodDyxsG+RUmZgWeF9UtRKegxrJJMRd5qPMXe8z
ST+QsvmYDUfARETtjLllaPUdAqKxUUxbx7fnZzk2A+KTmTcuoTMysI2F5b4A+fBd4omKd3Av45kw
4bI8LeywchrqyzRc23mBztRz8J4tHtGMoCUEO7v5oRivQ1YElwXu4ob1O4HL3B12rBTpl0mhIs7x
ZL1nGRP4TjrcsNdOCiBaNdXgFEH7Tz1cIybeLq4fi9WY3g0nHc920qLLlGvg33Vgi99hDmCfKtVy
sBriLhxee/vSU9H1FBgRx5dORAHU0gTLYpHmZyi20zPrY8RQLMl8SuuK2yq+UL+ymBkTGMmyBy9H
Mo8n1qhQBTd2F8TZPQo/EXTixXZxkwlrkfvBVZJ3usxCSIdxtpvz/nGNeyfbuEtjhRp/8GKuXnzO
HG6VVQEKs8Al9RGJnkENnw3raQSm+yQI4FrEWdq+j66s90rTmOPa4WHGJbXjsJOGZtxnh8ZQ2AiQ
Rm+6aPZOkzKHsKFT9bYRFTHb3BPmbb3W6nXIqmHmLssSODGUA2DdibidDMalydvmXi7KxwQl4pCG
6+agetPZ2g3V5sA91HDnF6X9CfXW4CGmmheT+e4WDJzajwPTP3Kmh0pjJE9Lkk1bP6CAd2aXQX1Z
X96NQ/DNmIQIuTlFRzeRA20Nq4C8xUfDzqwkTFs8bxhVH6vZBVWwyOnsGt6qNm5U7JyBU8fIxLhF
b+7OIDLHOwAj+a3vBl8rkjrhRKnrPvOXLzEd1lvY3pwM/AxZUUQlWlm3vBmpHe3xX1PjjS01NLjQ
Dwn8iy0+Pqrle/Ac2zqvFguhDYa0PYudK2CmDbJmljXX7iMtnGXLUWE9Lt0M3dUT/fjoezU6sAiK
YldJayqeZtbkuyXhYZNRkgQZcJ3yWwOXs5Ksb9BYBZNGnexF7mM5ho0g85VfN6NLb8/LgxoqdOAp
fwt665Mdc7OWRhWmjr3uUEq+BFUHghnzyE4RAQaOUJg7UvX13hK5c1RgfUEePlH6yVHBoXAwGE3M
IvH6YCepvSmy9r3p2+zRjcdjZFhHBqvhMK3O9NmYWYNYtvEJ47y5N1cmZEwRxH0mHtSzP34pMXhd
1NhextoqYGrWPo92zBzdLimMBxqdFqh6VnJqK9PCDG98p9JtvKutqoMsOjs03q4URTuB82lQcoSJ
Md9OTTMDCm/fr7vY/66t/2FtjVNWV1L9+7X14+983pdi+lKlX/66vf7jC//YXnvObxBGfKqXfB7s
bKgJB/3ZaWv+BnJSILO4upqWvOH/21471m/8EuOYCZwMl6tkpfzH9toGQiYkEqbwCSle+1v+A5zY
z+Tw/2Rb2IITcrRJOhCH9AQj6d+yDtyG8LI25gLvqEIIH/WcwOyp7HtLlyuHgZUJG4dz2pV7NQAj
3TDTdCeYJFzZa9upbJsUPHjRNQeqURLEVYPlQjzuuuAb13v0oFx3uSk5Ue14tmDLWoFysEsx+h70
z+LsVnaXzcawYXaAQl+aYcMshdDWZcl6wE1Wv3X90p0X4uT3gqV+6DFwvUaWYZNxIfAYdgFTQ0hc
oX2Oc+gBR7NF892xBfC+ALNGUs7hNWXYSmw6DcyGboZynOkkSKojHYfp74ag30+RE7yb+ZpPcqmR
JNkEOLhxi4i1r9cTqfAo+cXLKmMrrA0lHwFFFTeTHWQPnDqHu0n1xkFE2conNwKcXQ/THGKrzPec
UbmJS16U7TyrkQeA229wmAYYbBoWhVMh7Ve/42UW+FP4T2h4QMVdJawAlh0tq41DK+CVd1JHnNUa
lI+DYbs8G9fyYq5F/ZiNfveQUDqAImrm1Rk/XgPmYo22uWJRTMOhOWw7v7yrPIGIuIBzTegVbdZs
W0nzHfzLcDvWzqeeEu5n0fcVh6YuoqnSwrBH2n30c0olRvttLnJKO0bbP0BDzubttEYRnoWcm7Rt
Qpesq/VOyql/0mUgWehe8/g6md/rjL5DWN+bHkud3e8VdSwOcX6HU3297Wsy/qxWxw+G3fi1K+35
Yeoz7rmAAQz4y1t5ZQUkUANszQ+AtxWB84BeKk3oAkzW7zCNUDs1eWDRDIJK0wjYWrWha8jyqEAV
mLUYtnmeZU/RCMeAaK63i2ZdtwglM89sPywdBXgMnWAXXXkIgUYjZEEk96PGJQRKfWPYMfasxSAq
JBquwEUOCUwDF3qNXlgZGEPhS/owbMvZuZW81FxtjMOItBreUGqMA3ilT2uZAgjVeIfEYsCVGvnA
RCe38QgGQowiPRcaDeHAlj81GhchsfrdLRoh4fk9ujwO3LATM7XvDKD39tRy3Vz5E7NGUQDzBQkE
jmeXXUkVmMxlyHYWD7UGWUxx6gC1cJ1yicUrR5A53SMWKnQ2KdDpR1y9VzCG+onJWAwIVsx1uVTP
klET14RsKXR5wy0aZ6GJtfTGxV9yGXxast5nZ2VOHgnPYLMLNCaLGpmF//6U3gf+Yr3jyIJ1WoCf
mrZdZCddCM7LkJ+Y2qvspKiha9Dg0BA3M+kwh0RLbXTT85Smjnoe8nSERxLHBgSmHDRR9pHnQ7dW
OyaEyoMWL3vcZ41LhcXUs4TbcZnF8UcpUqSjLBEp749Rl+AiVL2Y4cwAFTPgpDN/fF8tXrwrssr3
CRDZQx4f2d84H2NdsSL38kDkLkyjNcC5Qm0nOthQgVvbVFE+2PzNjfITRlNmDeR8SFQvVT66C3Kl
bbkcXjv6UCxDzOF/n9TVkA7LPz2pbVfwVP33T+p7eD3J/9mCWy7S6tdn9c8v/fNZLX+D1OaSB3S5
QdI2T8Dyz2e185uNYIO5QTj6mWv/4jSTODAoPcJpZPFlfNWfz2r7N/5VUgy416RJMZH9nzjNPPPX
uKV0AvKINsFERhOfqLbHfPJXo5mXzy1CKJTpmY8Y82KQJ5ik+hjzsjV1AeEl5EeYv6aXuCeqZvC/
wpQK/K279ojBlnIxu9rrXLI7lyxFjgadSoq9A8xJkxQiaRtuSSAvI/JOTY0zngWuc+KoSx5osbL2
o2hwpP7MLqus0OkPDajXJ8XbgOqBD6IZzUdjriRCpqzHUKoq4d+KxHK+/EQdBtDbtjWFRaxFastv
DhZP8C6ETaW/xI5wiecZwSOWAcHbiJgPB1FbkjYcKgk4aCNvmYr5qcvoEdEOflzWzex1D7GFrHuu
ZVf7ZzfwCG0h9bwUhJaQ6VhCbQWaMcAjh6THUszEnvJRo1SawOEQYFlxd6RPUryYjoDWpB3UdW2M
R5tqt9dV+fNjZROz6G2T+IpL1cp9bJFr3FyzU5mr80FEmJE3SKgBm4Ih1H/PupRX4MphSHU0yY5a
khSz3fGvXXEq1yziEmvq0Yjp6CgFBvKN0gk08no6RKUzmKPt4jdzg5k/NYsyqH25TXMrAHpsDFfk
1KhMmxxAWt7QJcRzIAfS5E/0bXQqne+yKJ1oGA3yU6XJX8hz+vWkSg5HcjmXZFy4rvmVn28oLliY
U2gHwZs16nf4Cp3iLe17rCI18SZ1xRKwNkWkNFnrpBcgmfwR4MDzXRqeWGwIe00Yp9Wc10VlBim+
ZMYmherhUAfjGTQmHFriwtOxAQNuvjMROfYeRAZ6KubEH0mkE5zmVEGbLdTTsPZyTwOkSwUCUeI3
jIHZxZs4/2yubnPgCBAYeCJ/XHFy+OO50POZZNKeaYLvtEYWf4Ulw8/GGi94G0xbR1UU/98bJq4G
q+t5ZwN7wP1/pczBLRlRCRmN6BSPey4+9rMEQyf9XPJUM3z3WITFoTmQh0oUVqedF8y8wayN2Ctw
Zmf1l2cY9M/UK3KEzjnWliG0Tq43wcfytm6Y749eFtknI5sw2i/K5udO1xG7fanjL7TVYZiH58cV
E4kRVgDDShxiCOS9m/R1AgwT2OYCuQD3DGZxJKYPdDi+2TWRAjGT4KtOiCwTSbRGc/Y6FLK36yV8
xXAtnNZvav1hv+bnIpewvbJ1LlBZ8fI4UxrwWK5WfePQ+EKgCcrr28+Q1kAKxN42ha8Zm5pN+hMa
dP1IjNr+zvOeF+9Kb7iGzFKRth/XUEArG3AWRCrFi6Pq6M1gW2JsGjh7NcEpSieLTscdr1mklTXo
oUikmuigJXblmYS/015HbdorA5NjFBcYHjZaFfKJ1+dK+LzS4xZz5Q7iWHBIr5kApeOX9IjxFg7X
tG/dgBjY0HjGWmP0UDEfs3bCempw5uB+Cgp9h7zpHRGROchfaXbtTGewSoxuM9csxYl2dLHar5Dr
2d/xoaAIssOmtVmhnjyVVq1Qcfq5uYuzEYOs5uvbC59lTDjOiWQwKblSFHwfR9eK5DmBimyorRdT
h/YHlDxeQdBuT41WEDga5e1HbhIqC0QfH6IhsV48G4Simxcq2vsJnMTnPgggNs5YNU424+jtnOdc
UUYAN39HH5N4AegPGiWuPXxkNibf5FxGWXq4hvCx8RDVmHSAp9Aprj61uDVTAsQ1xQmDC3xxV97W
rieiZ6LSgnGlAPilHYmxZMheuO4Z36tNadZcL6KHLozNjYhzMPGJuAYQ0joQL6xi+HloKyFoNQUa
N+WJol7OTqaxWlYM1z/OiVqlieTq5iD9Qp05dMGU3N2N0xCdGgW6/v56zRPk54tAvvBTknPgr3RW
kFTVgVQJCoM/JxY31odKsGaeKKCa9wQAuL9dwRRFYuvrUe/ytw02Gay2K2/kz1salamIfI1HNGoj
I+ibp4zp2yD84qgubIQhHh2XT1dREAfajoqX1wZddf3ElZPvvCmUQrGdW9kl7Ou4s9aIc+5BEah/
E6ldVW8qjpf8XbKASZnl9V0KYyd9VAmhjkBHYbOxLS8iGS3cYtX3KpnxujWNfhi0pn44Rzq9cU3F
qlUnLAvmB8CFrOVx5yZJJUABLsly5PZjlwS64pERgoaMipIft16DmxL6J7tTL5rxv/VpUFzWrPgd
ekfhkbYcjPjtmv/FF17yFlWmjp9ppG7NZxLVilsM+FRlyYyigc79XlflG1E6XC3RPJIZosl7Zg6x
uxfL8U96r41n0K2KFzALzQ3PGP9RVJ4Z8dnF4Ni1nO0R14d7ado0boxFvJ38OHlNvRbI61JFn9uB
9jCL4H0PtGDLOnOLs53PwGYsRWmo4zAspz4ZG9IvAe0Rj2aCvZe6tXeMJPsG3W5vuF7w2DjTJiu9
p8gCqPG+AJBEkfXq0o1OQtQld1WqA4FpE5UBWkt5I9bjHYLOWm09EjdQBlonw15klUchWk4QqdP4
mARze59XuK8wEKx7c4RMIjPcaFvcGcS6rAoG7H5xKUw4BlyWdO72IwcIy0uCmwHv74M/Dyx+CQpf
vHRuj+lsoIuUSrw6YqrvDNOtHqjF88+eFRFnZbu2cRO/DmM/a9jNN5gus9wbb7p5Mu8AWdOC0xty
/lLQYfm6eOWrk3ltcVu0vXPhDFeFhKOUv3XWLsDjaU8/UFyCr4nPrqRXAZYwLrKwlV6687ul21No
HhzNqZ12yzyUwMObOdk6Tgbf2+6zO9R+sAi8Xu73bPCr/TqqiOd4inM4Va9BkDUs0bzu4EXqM3Bl
llmZ9zVmy/GUyAUELcGFPavIjEZd2V16k5fVxQMWyrnE/TZaL8BxOCCrvr9jmbpiil3kFs9Rua8X
wzlEweTdNkHqhHHbv7TBiO+qc5mMwr5sa6wrEbeonBSchAoQxswN55GI7hlhyzjKoKY2KBid29pe
MQFQ2B5OeSvhGtbYBtg3hZSa5BBK0bm4QvJHp812HlOnsebigYcAFkNnqvYx6O1T0dnLJaZw065s
3NJG3x18/YSwFzTlOQ7AjOe8YZAnjI8+mjnSN11wRzzgMqZUxQ5VZT7lXeZTslMMr9ZsGbdL2RQt
dlGPr6OM0v06TEXAXGJZ6xm3bHvI0qH+lDG+M96NlMNwfQPR1W1kR0/Zxr3ptiZ5CbaBue/sR0Ik
4BoxxSvKh78YeQmKUsNAhVeATu26fm94XDb4ARXNTeswHii+SLYSzPiWmz87ZFnwIIqT4TRV7GyT
2AmtAXOpaMxC363Eack6+0vU4c/eRXU/f4JMFjJdd0yCqVkBCMAdMrSO+0LAVNxz5+9KFsOsqIzU
8o5mP9sHOv6WXU/GhDetEOoWn4InNo09EiDjRgKtr90N0nyaVF6wGMFLsDCLt+ucPaWRwFAqstIp
jt7aTyzb8jmmdgoU8+oLyrmMqaLbBN9ih6PAjg6DmxjcmDoML34+qjcj7y3s1BRmuZt0FBTjNgMn
kKQNPTaYd/SGprvUHtRb4/rFaXWBRQcQwMnUDGs4JrhlAryA5DIL81XFs88lbpc1BW4pdUYsPPKx
TINvOMnjW1AO98k09O9U5443ZAzvcA/07AHN6LkcLZOW3B476cjZZTjnLQSV995tRpOYoBsMZ6MV
qzXSxJkFexB3pDDRWA0mp5iDW/QQDYFimp1qjiEyrf2PqC2AOkRZpmBuGOwkgUhL0a32wSNHv0rw
CA69KDHlKIpGbmmO9oeflDx1iRYtZHJSgjN7T0WyvCHJxK+jv61iZ8py8Ll6LFK89L8GYdIlzGt0
JTGIuJPDsymFQLucySMgR2mKhOEFBRtVnSBn8fUHX/GXHo2/1jv8ivS5Hp01qsjiAG1prI/+/b9k
tOjFw/gwpBmWJ5TDXUmyY35fnXXsPzkAcdo9TA+mkRqGOCAbzFbp4S+Sw7/ol/h777o+vFPMrP+G
dYWf4m9Cu0pcUa/WEB8lpBgNY+nBto4Bpmyte1KkC/u1OaR2msQ3QxOtVdi4fXQfV4N4ISgODqBm
+/UP4Lx/8bLo8Ko0GdtddMS/M+zsMUIZpzntJ4Ft5ukP7LxmJr1mYIfUYvIZy5XhyJji5uMfXpNf
iVXXd4X/vKv/xwgu/s6eo5gKkxpspKNcQIwcM9EutJARCyoz3pBkwU242gDqXnIvMk5Cj9+VUzjZ
zQS/2Hpw3AXvPVaRgfDWoE/QmNqq7McV4qEqHYD+hx9Yvx5/3ZYEQoI8lUj9lgms/u+v1xTE0MwM
vzhSS1TSDr3MY79N3FxnkGWA8Z9seRW6pNa+lE6+PLUDWkWbcJZP67l7Kqv2H3BuQms+v/5E9JbY
jk3w0LMFj+FfL2xDtsaKJyg5ksdmbLxiya5gjR6Jp9/4V161sqDYwDEk66sD2xXO6+IgOh7JJPAb
fQbjlf3fXyr7X/1gLlI0tfUCMfjvUFUP9n9Xdm1ybNyYCZUytroYNwjonYcxKLX76rlJqFs+Yf7n
jjEDtsnPk2NNT6MzBTjRJphOponBeONc52LBMveAc5zGPGdlfE9j6hoKLIzM8FrroayATza1Wqgl
OXH88W5BGPz+81CaloqSiFWrANXSAJaIdJvClJFp13Pclyv7rgIIg/mehB0noP/95bB+xSzqS931
AIq6bKiQEIO/98skGAHTZfKMg51I7oFWvdJi4I/6qHMlVnDjD24pNJmM5wor2YpnMuHHWtJxfZ4D
yqOeYxs+lA6ioV+TfuT26sAy2c4efcHhVR6yLQ2qVR0lfbejgvR/rGMUMBg44CzCeIIAtC66XUZa
OeKNSykXVwgHgu/XP+x/d8b/pEST/eVj8O+V6Ie8+IJk96sG/fOL/kw7O7+hGINm/HPx+9e0sw21
1nUBQVumZsnyW3+mnT39O9wB0KwtVOP/0Z9dIaXk7uqga0vP/0/0Z47Fv95rBO3KkMZgzPIToIX+
vRCqm2jRnV3RnmFszDvagfcDs8oexLl/odM+qU9UnLL0GKiPlmHeuaPxygk2+17gludmNBtdw8GJ
zWcaHYzR4DQ4Lm1x49N1kT0Sduw+Qyf3PiTm8jPWmeKG0K3FJpYnM2ygtDxbM/tUl+Dybpiy6jZr
WgPROWnqO46QzUoFnTjENI5v4zWxmn2JjBF8TPD1/aNvJtykB8L/nyaFVfdxsaTH4J4mt5lVD05o
u6SxtkHc+OkXrPPJpxGtvaQMoM7jfdOPuXvLhJkM8d4oStw8Iz0hycyhjBlI3ZPCwwKwh2O0Nvc1
HTfcwea+87YeeEonOgL8sbs5LOvWNMpzBYPYB59BqNqSmMQ5Dt+TkIpGtYkKXk9yMUs5MqtFMjDV
bpwmT2wFa3HzG4X2vVrDPEklAznDoWRsrbIaFH05ditwN3fksEFwzCJvM1MXi5CW+GvrsNfPGmfd
5iRJGHi7GPMfpmsfw+SafedUtPQy3w5lvMjdFNcpRlTLmeKDlc9Rd++Vg3Ey4e48mpkfbdbAsDdq
Ij5FyW51SrDSH2LZWM85yHaOzD1WmUnnLESh4F8EzfLFa7I8VGjCWLcXTGA6n0F/OcYn7ESHunfK
EzrkeMivkY72mu6YivHkY6bxxiTflzr/gRoePyBrEhRLinnnOtAnnAFsUEZ9/bFfg+jS6SRJVBl4
avKo8ClhnBpaQt3XvC7ji82p8FElk3cpmnz6SEp4ezjSo3NHm+qF66FGuqnTtwI/+GNh1cs7XQ6G
tSXZTdclB24YOal3HwR59JY0s30EhWE8GMxOw4YTZLCfvM6+jbBaHQwU8XUnvC5f3pCVSBjpQE3r
iuoZeTHHBRElMeffrLXnLToKFbg10+ip6lgzYd7sy5CYzHBS2H0OqsjjN3am9k2wenr900j1wnOn
B+fXUOa0G/Ou+CFYgoOb8WCyaHmnCoGsgM+CYfDYpat36pR8wfC767PR0S2ls3erN+6EBEGWVpuo
G6cHlhHwN+a5PoLQpqknW3ivybN3l6RwK+wYc3XALd18VVbyLnRMCWqef+adLsOlsZ3t0jf+3cqa
5RK5fXKunLkjb2Svn0ZktXIfEH79lsGpvDHWimN+i/n/rIo52DtZ8/tENeRRSBNuwsx0l0de9hzk
/vjJdLPifcnX9N1WQyq3svXz9xaCx06RjT26xtAdGNqsMNBhrZR4u6ozd1vqEBcnUOJcQSXPau4D
xRCANA80ITAeSF+AKZDaXSpdM32soowcutHM3baOc/LXJNdYJ/uU0+Du63c0uy9hrcaGIkxsFLwu
uNO9ItnGhrltZK/OgBOrnb1IIAieYT8MRveart1z1hje91nWWKTNAJ/GBr3P44iFDePF6zLnpkTO
vsXNQP4y6yFlpfEp0CE47Uvlo6GDcToihxRdf3NH04fWQD23TeT5K7gdIivCID8UlKoBgxM7r3FC
y7lLTtnZqLIlbwhs9A6O9vgxSIOQBqoaKzRzi3Ah1i3gnDPJZSIc2Nt+LxTBBwLqtxj7VShdNe+S
abQ/4c2hmt3wOBDPkFzJt8JecXJXwXMbLINPnJOY9wKRfN/VwuDoa/r1JWcpxsFzEExsWjWceoo9
N+xykJPBvMHAtoAFPlFiy0STx8p+xjnkf81VyXQ3plrVvRIBoyhZnhwjQhBBbPgysu67gVDKjLgM
muM56rVOLCr6bUY/6YGrOehfWjteOGTdeyguC22qNgqojUaA8JKc6tJHJGkWFpXabXTfp33OJSpr
0vLzt5Zn3pNQ7nKKjajf8k05B2dRf0K4IfjeOvOtMVjpNvAb/5tTd/JHbTjf06a1boU39cN20SFP
mmvClgmdD7mR36k58e8CO89vE5NUySZbvyWm1bLO0GTXeX6tze55bpGffNEl20r33Kejm+xTgcff
TNfg0oquDuGIJ6DnetUfQe7dF/kU750xjXZd1Yl3ulucQ8aZfc/n/Vu2Vv5Ta1HskVBH+hJ7gjtI
0jVnil0J/NAlUdzJWsRb2VfTXV2Z8dFQ2nfslu5wcBBDL1y5JeHvQD1Sg9x9b2dUAZ1ULRh7HP8t
hj185idcdpZqWPLKBoNGkcvysYwMuS90hFfoMK8JRmK39GZ6C/fc24Aqqw/DOI87hxzxh9V19OL4
JP4nksJDL75mbZNv12uAmGarcePqaLHjt8Se+jrfMSjj9LDn/oewpzwcxTI+Z6Yrw6s8X8c+gFCE
cCpSDNqudc7ZNT0s3oHd8lOk5LbizBZhtuqotANJF6RcYpwU6qkOVctKfe1Mp/jc4t3ax2Tcv5c6
kw0ij/fV9z8nfvF7l6f9ycZFiwqd5zuUfo9HNynvRee9p5Tkt8nQvmN1bu2tIRWYy43sW5D5sFGK
xDgMsjI2DrxZUkCFjRSZpftmyNoTRXW66r4IjvAp+r03M3kZFOEeSBxMN+k1zF7MKGuDTribCHR0
d5N6t72++jZIYhP87C+UvIvtuCTuUU02EER5tzr0tFU6QY8hztoT9v7Wms1lHHGsV2mVES5bD9yi
jc2Cj1WkzrJJEjfdp/nKhFGYbpib9b3XdBfPpFypb4Fbl+PGLHNIakn15BtDfkZCivdVR46OLAlR
jBQDuJMk534tNDeguLNLw3gK+lkdCncMjs6CCX61y4uRV4/ob8keMDkY1BrTgFssl0DjB3KAgYd+
aOrdsJI7ceIakmAyikM12VQGGZ79YAwI4NzbvReAA+lxzSK0fyl+byMXYMQVeIA0umFrLXmQ5eAQ
Knu8KEsE39JyQdYzuPzq3ji681RdXGPyeRjjf57kKLZm0IynueyoVKxiA3jc6p/LYbkUqfzsRN7r
f89S/z+uHs43JmrVvz9LnfBUVHXa/9V7+8cX/XGW8j0YUOAIsbQFuOtcfV75w88TiN+kKV3f9uHS
M+f7HHX+OEvhvZUmaXXO6doKZOoykT/PU9SMwKCi4wK0lB+YrvWfnKdwD/16nnKgVqEkSd3XoVn8
gdYM/iJKpm7qZOTFkvPcCg8DRkMGXSKr3jStZ9BFNAuHe2IWPJMoaEmtRDKNgDf5koGVjGF77AgA
RGz5Cve8rp4ThcVU4/IfTHO+jHRjOwcQpYtxYS/ZvbdUwsvt1NgxUU/mUJhEVj/dMrTB9S4iZFp2
Zxjt6F8c3dsgcwma9aqjLw8OgUbx4AZeC8/GpyMy9j0Y56Jz30PA2zhEqb4G2eJ984uEsxnmhzBe
TU4hSaPTqhDYOOaIWDnWbWCRyO6xdd7xbPZo+xyfepbSe68XMKoxXJv2TroifW6ybLnMiTncd7FV
PpWZwSrGm2sjwdo6xxLWD/BoRqXmqZDNdODbtyGpv+UYK5f4fNOlNyLxD3NqEQpM6rTey0piwOsT
1huDsnJUJxkh/Q6e9V4EjGUp2N1nYc1uGCTO53hamgcQ6cGuWm37cbSy7jTVOJYTYeEdWfudrFwv
NJbUhVJrFI+2ZxT3dqWepKl63C8FqVXMSck3NgfNwfHYA3W4rG9EWRa71J3bp6mzPV72JI3v+rF3
7lVSAYukuGS8NVXYWnV9HyGj/cgml3NF7iz7Xqb+9v+ydybLkRtZlP0iyDA44MCyYx7IIIMzuYEx
yUzMgGMevr4PIqWSMluVqup1bWRlUpHBwODu7717zw0qWd+hIP+wfb8gT8Dwl44WluyM/CO0p2dP
aDP/EgyVSu1D1yMjkpGX38dVbd1ZZOceLebZt1Gtl9hVwi+oqcJ3XJD9agqGY6rb48puYdU4Jp7d
ylHauSuG7D6tkgxHYFqfTMz+y4YrsvS95FylcUP2X0JXnzf2MRkmoPGoLk9jVDM5H2xzbdj8pdrQ
B3A//OBhciUx9iSaccqM88Lj18YxCQGY3I/Yj/TDqLefKf//m6AVKVofrD0MG33vThKid6bRj8CC
osdfqGCaTmJmvMSq07YJruHtpLX5nW7yREunba5MEjaOI6wyBfcBwpBZXxeDNb12lbQjRp9NiOgg
NFZKJIzW5vywVZkk/bbFZ7/RSsBMSL8PhPted11NCCPtCWp3BM5LN4bEZOVpB8yJZ3A16NihWl9r
kNw1T5qWbsJ6unMj/DS+PNLXHOhu5y9j38a3oVWxUaVPBqPWFcbvO4Pz3zp31UetpNwTd/Y0WuQl
4A97y2SVMjM1IVFlkXmEl5Qu8/lOjZ8aY4MFumYSHVv9GZoDquzR83eq77TrnryctY8ve5YAv7IY
1jemyoYNg8gChnJg70dGwE/C0eCUxLJeZYzpkNKwV8faQfqhja/UhOrgl2uaFNUWpLa5j+vD1ERX
+OAgDTVUl3l0yn2wWDQ+UbeLbJURQLvu4aduEg73S8H5/871rfSsXDvYdzGXGSqttSc0ejhnQzpt
8yZhuo7hbktv17kWVXcYK6vfVyMhe1TcdX/uRfPE6U7DaDPawGqQ9fGC0Tfo9fscgDwIH47FZnw7
+r2VXXFIOjFA+wJf30aJPnkPMWPXjUAoSD8k8m/pCkU3dli/50KJvV1m5WKKjHdH4addhJXevNV0
sLd6Fiomfql5nJupG920eaR1VMQdE8XZVp/e0i9AcTyw3qW0i4q55/M2tbD9O5/1uWt5BqNxGN+Y
F+BCwztb3pcVLDNGsYvAzbMbUgOEt+i8tFW3ASFke0v1ITJCTBucoUkDWtRTXOzpV6A6j/ImXRUq
9+6aWH5DRN0vA3MwNuhJ6LDbLiqrhYbzbUGeblb4S4SBLYkqRWvj6lORo22MCdKWi5FxM4blwCue
K8rv9okha22I3djlzSEj83lWkGjlB3pCwDmhiFuE0mFvOjdJRejtgsQ2d5e0WMOuBibR54EN+96q
fF6RpOfR21dNZ7+gnqkO4ZQxkG0my/7S8PRjpW1RS2B48CXFqaPkXYkIy1zR4aoOham7h3L0tU3j
ccba+WWzHyMruAlpHt27SL4lWeCa3IaJz4PrTX34qlxRrztToMOIgvAd1rjuIbWvYkxzYyOuAqti
oCyFkg6IJrg+nXJ5P6yu6xbWMOHaY2n/BvUCsYolTAgXXV3fjoNZ6ivpjEO1mIycMU9st0i8xTC1
sEqs8r2s9OiVPTkg2CRrr2saHDdE+Xrf9CFssb6lvnWnQYZ41pJ0OmVAXLFsp1+JDHAA/nh2tIhC
q2zxlcCWCzwR7e2i22estsua88O4GjEqQ4jxuYqLOA7dp7Yb7Su4OuknqrnYPzAWNpF/gMo4+wzR
n9hHUPoNnLzBt5vkGUupsB8kRhjsq2gYPpIo8gSLERkFHr2220GWeOmJ59Vuo9ipQZKTjfsaj35y
stK5NdT5jQB44GXTHj5X8onUKrlTfX6fQkQycRLn/j4hU3JlJCEvK9KD8mYqrdJfUpq648KsI5/O
kOnp19gY+lcbI+1XHyLNmytEt8lRk1QLLfACD4EFaJLKiLvb3Ga9oY9YaR9CH+ubscIdu2D4VsNm
GeFTS61Xb/BYchfCtd/uldFQ18dRXAIPk1n8XLqRgDZXWM0dHdgWxtZglSenUSm6O+gKW+bpCpoe
cAec/KFHzVTpr2AufbHOIz0ZVkan2VsSsaI734NTUlqjXOZ05GhZuSLesjzH1B7ARpZWYsorbBXl
wQgbiBRw8lZj19bo7XjgZKoY6LiVWJc6Q0InNps1DXPkq0atCN6qm1Vt22DStY6yRPpgmQcZq30t
BTa/LM2rV1QgjVxEQVtTyA118ZKMpsoBqnljuVBxOX11OEBd+3qvVtgMvoAC8h5lmGfvRVAXGytM
u3TFEg/uhqFpoS17L2FFtIdR30dSl9feJORbR/jsToVqDBDg2RNMSmu0vsi+CnHvG9aT14Qh6l7c
OWJB3w82ZWEWu8AlAx5vZpu4u9iiQ+MmPnnbmJWN987r4KHktnoLSJw+215D5zYeTFBWEwfIdaD3
Lc+SXsNewJ306ZVmidkXzIp2gNvpv0Rekz9S1jr1xkL3dmzrdgS/jt0YUhNNpUxauC3AcOhTG72U
uTwFBJOC4O+QjGnr3sU2TcyQdxYNaeatFAHd3gzFhu0xQnZSzoauEchtCdoE50vViS+enEymjoVC
9CZGOaKg6QVqH80y8KzWkb71AH+A+TCndU/Xfm/GabedBEbcSVnpptX19ore19ppq+wrQpMWu33r
yK8OoGmqyJrIY2za1WNgS/+LIwp/0xW6Rb6KQDe+hF/VXofmkOwDjlkof31bn0ntQSwWQSLiT0X7
MF/AKM4XingGlharvyZoIHxOySF9wPEe0iWyNeoDv72q1ACND8uKe0SY6S0DnTNi1gcHFzpDTXle
IhiJiPFZ5CRFv9Q0N6pF6MPvBGIG7mytlOmsS3+ajolm0DByhHHFN0yvTHJWP/wpajZZ1DS7TJXd
JsC9sy/TwFohI30G1963S8M0qvfAKuWtVZbaV0OPqv3/quT/pEp2kZT8qkhefU3f+/fq61+L5O8/
86fnRUcmb1Husu9QJOM0/b1GlvZvEhwR00M0K9S6zBX/GDd6EJT5F9KzhC0RbiA6+KNEdn8jMYnu
PFgNE52L/l9ZXvC6/lQie1TpxuzqxEUzV9w/ZZolcRfGGK2If0BV9dLEzQxCUxYuymHKCobfVdZs
VDnepoU59UuqzyXCDY+eqa42cL1YqidrMl78qAWHkYOLXUZM1L4OjaOtXH75kmNpsiDf4DZ3NQ06
b/omNCKDLFrhmzzwyEVAhb+umMEzZxEy2gEys+9jSIFXw9BMgEXtBiY+1vCdLGtfLP04qw643ZNV
W/jDAvVcuGhCuvPYeavjQBuYnipVnjbY8bbnjzOhHzhqjxPV36OKa+5gkosDItw3RJraS0So5UNQ
5qxIJYOX1jODNawQa6HcWt1MA3km2VCfOYJ82lrClwQkRWvXPAsTDRpjKgon2yK4AynRFnfHN6qg
CB+sBwMXlCc7kUKjapaN2pQTnx525tmxQGhGsrmmy8DoxzTPkeE++F17jfuRqn7I7/tyMq6GXpF4
xiEC2ioqM9PNUCpmV6STvfgZrd7JaIZDMgZvNOnJmEF3llrWORmTt9LuyL0pinvgLxPwfGBwygIN
kbiqZQEdCc0GzMsj+DBYqIJljJnCRyHYtZS5Nr/aK5EFyknqN1aicVJkU7tHEZI+FWMrngwO4xhF
IZPgArU2yDLw5TXMVUPY9vWkbnVHTDsfDV4jxvK9EEb1oLyGaUTkM2ywVMrOYapbhpc7+HdQt2wO
NWMXVi8icR+cOiq2KHpI3qjH4ArDn1xPzBl2Xum46yp1HxkDayXztf6RfS84iKyomQUHdXY2PR+w
iw45iVAO3To3ZmqdsqikAGWeRkJXEZbTOg3ze2s2CVo088OVWVi0SRpvU7s+syUrdOgvYxqNoy6a
mQFsdtlAyjrKacW+oQyDxuSImcKw3UXjdk4BkGhojxgmm3bTV5r9KEUfHUFq6m/AWLpVPTYRxWUM
s8XmWhYbAwswBzAOCMeebKtmX8Q6/Sk7bsZvWo4OBY9wUfjfRsZt16lZWTNLRSTrFHFPtSAyZAm2
w7j/30L/nyz0FjIq9B7/vh36HNUfRc7Y7K9L/e8/9Uc/1PntErYKPgA2y7ya/mut98zf8DA6aDuw
Nl5kJP9a7AXaEhZympX8F1MC4P/XYk+rlBgRicDewULDAi3+q37oD0s9GaGeTRdUN9GyMYPEi/9j
N9SEXpzAGHa+RzZVmTHc2gaZG9PIzHfZVCDa/nKB/kaS+aP68PsHSogIHpY+3XUMvthf268J31rR
DbGPFlsZZ300n1h6h1uHttQuoBL+hyBYNsy/SPV+/zzhcL2Q8sKC+Gkvo6M61R4asaMsQuc9ngO6
LpFPtd39k9r0R13n5aO41WzRjJd0qc+ZCX/9ahUkzKBNDHFMMpLsAO1XO7uZsIg4ZkA2CYPgJ5nE
xomx33D366v6N9+SJ4kgbipswqh/1v31ZdKNOk2gY23G+E9dxf6m2TmbFKqTbPnrDzN+lCRdvihP
IAwNFjtCEed35K9fdCiQ6MghEoz6icReMI/SsYnFOsrGrpG45HILR8QhIwKHMrEiao4kkYJe4pBG
hAPONrxf/0X/79d3iJVwHCIpJPODn4XGMSId3Cq+OLq94Ot6GX4vnVDq7f/nZxloxWCECEYJl/nC
X+YHjC11gEejOFo1DrBWaPWnbDJ0jjHhVL/+WvN1/FNmOl9nB+uzC+UGW7Kr/5yXHDVqDnFpxbHz
w29gzbx1axJ7++sP+btrxyJkXD6MVeqnm4mJX0h2Q3GcZk9izPEMLz7N56VBgtU/ZYYbP05fvn+l
WQxuIpzjEv6sZuPcZ3STZlhHtjx6F9YcOQsZDo9aWtW4KMuEXDFn5CWdY5vHsCGqocOr+evv/DdP
sKNz/jb1+VUV5s8PjG8apu87iTgObmMerCQ3cJbNAUNKq3lCiQ/L1kliVkgcJix2DD15ee05R5wV
5J9y3P/uDsCD8SgJuNNwnn98nZKUfmwGFPtY48u5u6Q99RDWsdtV3vrXX/zvPspxsM0bTN8s8+cn
CtkIQXWytI6RzeX1vNmdjXyFpd51uBO//rAfl3qWbyF0j3O/YGchKOHnD1PkPaRlqbQDZCucaxpC
xFcmLWRNzdbuDgSc+w/PsvHjEjx/JDp/iiOHYSE3eIYJ/HVlQkKMJpOx5EEnkmELCA4lS4106g7T
8XAX1Vjd19acqRW6MfLwWcyckcF7lBrN2JUbOeVuKtn+LitIcwlMHCcyCRd+qKGXjuZww19fJPuy
xf75ltts/JR0cxS8p1sUeD9XW8C/YjFkljjUqU6ne+4SF3O/ODDqpIW5m430kYncqugqF7EaHcY6
tnOuiCikvxfPySloVbiRPiCZTwb5zeeA6RQp2yUbbnbMhyuAxQZ48ovX3aDj+X6JDksd1Ml6zI9V
KF33cpzNqvXs8u9n8EAzZz+7gbAOVcwFXCDfGm/JnyGR08GN/MR0XoNE5PmlsTOQMUJkgSvQrzIP
dT5uYhi66H4iy9mmeclnzDGPTMvGWwxdur4gxQQQIiWfcSJ5gSfk4pQm+bYBQURwlXPolYURsQkw
O46VgXY7ScPmE15/+SpVbqoDZJHxDmjTcKuZjcZ0Ci129GaMHrdMTpaDsLwHB/SE+oZnr0mcd+Y5
PO0iNu330fAgFhjQj3HHEH+aETb6oXCt77pSlneVA/bG7gmPQxPG5Iv1F55t7wHaXxoj6ibNIi5M
DARsMi3RlrTnhruLU35E/7C9xMxffK5aYWIqvsjgvd6Xd3UdTE9mZxOzeuEgZA6ie2Oo6s8kC0ym
QBbu3amm9bd0GVM9tWrW4wP9Y3Tj51zlbA6vm2YLvGh1unGXXQ5gq4ti1kmtBQC5Kt7Bz8VJONKI
Ju4NFz/5vvk4yUM4H0wuSfcX+bsem/iiyaQe1iClABNcYkbLiKQLYDrEPEr4lYyb4lg1xOq5IxpQ
3ZfO4RLIppESSRCC6AhaxynHH2PZctY2Idr7dApA8jzBAVr5DNfXKdSIj6Ywnn1KxOLO7v1RzLbw
hIixhZFbPMt0GT2iA3x+rdu07mrQUJcpw2UvahpoHJsxZV9ekExNychcfbqeZDoFS+zC9ntXlPa7
QyY1UTt5BUvJHo0KEf9k7iaQ3nJlBo54y7suf3Aha16DY0xXJRhlijqNFI6NETEKiVKmAUGKfnNR
p8Ow7PMJGrBeUwpDWJjLeAcP+UIiGzghqNAha4YFxKbE81D51EQSEB68HPNpfEjotazbIlTqkOgI
u3KeSWC6ep2fG1Uj+4n9NiMfp2q+uWJCy23K9uQ5NuSQcYixabYJK9NymrNRe8wdXARtVC8ODrKa
sfTofAyThPiOafGKwPAq2OgAfwkjalW0MuICzWjRFicv7jAHYrUI3wKLHGtZNDCNnNDZkubrH42x
keXWrXvnVZFTCfWBLAsn6IsDegaCE4ZeTG95WiZrQrCmJaRvbqMLAxauU5+/xSqWDQBjgtMTvZLb
+TCKEXDAEr6qqkxDhRcCzOXwsskYgM0LE4AFuEx3bVJr+xx04z6uwnoz2u34FfZpT3pXpJ1Hr8he
oqQDQDHmIINzNKNxycgTDO27bATvB3GxuDABJrZdZWwyVfCLXI0U11Bn+SfEiIAlimRIiJIUZzhU
pSctm+m6dINivvOqv+Kk6+6wBqDAzqOuXwhY3cRtp56PECQIiZZVNW7smt43Vte1mRXtI8RPGKld
Xm9aOyEbI9Q/Uuj/L5gzUTR4xrCpNQjibcrfgWswO7MrYWCdWN6vHFH2TNB17qgMzPgKjmp+i4ue
xgfdbWupYRpr3i8J3JoZ80qg94AZUChG/8fvCBHTGvCwsNo2n0GlsyDhJkdueQEv6A32+0oyfVy7
7WDr61kxjz8AETxJ7Iihp6Vpo+D3DTHcXkgeknEXWnmP/dhtbbIGEK+Cp6hSXgDdGBShX6TYOzg/
Cw5m0D9vtYE6qiZ3BENLR/xhpwSvfhvahKUNAmXpJcJZKR5bRmEdunyaTekr1vGA81yI4t6wGGLw
zoe1yt6wabvq26g6MQd00/1OZVOv81j0XzO3L9FHJpr9TDuL6Wbo1TuIBdiT8yGIWkz3cfil7pr3
WNnW2hYAp5b+yPLxAlu11e6jCfX2zjVD99SBvUXSRu5A2PclaWTOtBndXD0i0YU47NGceWQYk90R
9PvNTEkyIn3uJmlM4h+dVKZM46p2LVplfgZNGHxOUdTfB63kzvHGIzbtEqZpIpBQdbswSsZFmdby
4NgEKq6GHkbqsnZYx6Hg1AFuecglR1EW43VZN9adMw0RvdAsaaFXcxdQA9JPeNLyDgnOYDTQ5atK
3ExIxm9K4P13WeRChCiM+kN0sOYLBr1fCs/pjo2jppmaYKKRqV0LCgpO0EXP7IfpbJmyXMBWAwLh
isPYd198pfX3fRMkDMVa/bqKAvst6R3IeVUaeuyVOUNckmADMu7G6LoabOugeb3nLMIuqN/NCOkz
AyGP+Z1NHo+jawhRkNFXW4Mlb6NxmEWkYZgmglq0egNpN7n1gH9P7brcmgg1CVFgj+10bpDmLrwu
6F/btCnbtV7XIjoMzE9thuI6aWCujxb05AxM3LZe2NbE+uTaVSyn4pEBB9kaGr7efGFqUk9IF3X7
U88O/83oyvq6VQiWBjbCYx7XiIEU9CSybw3Ki5DFbYue3QBWxMlCg+Muu3Ngdr2FBstnRlWz5L0m
Q2MtcPDZV+ibWEYtffSaZQnKCRgUIT3+MmU2d93Ikbi10SsNd+2mUrAgGoSgmQ5oHE8roasrMCQk
J8DSTZ1pV7cyuquJinhEaVE/ueko1t0wob+NyXtKJHllQic8lvZ7LFeoFCSjfH8KIYI37EPN3LjF
T02+gOBS3XYTdUqewnxZ2oUf3Zi6HB71qteu7ahB7hVZpbVxMQJJJAi5vSEcxyZVx4zou7c8u9+I
+xyeFWybj9725WfvNGhQdUh29ZIIabKL4yKV1cJ3Sb/FbV1GqyqcRpjnjfpmh0R41HFGY3KK6gbS
2wBepihykgaHiCmxkFW1TNidb7SUdHVTd/yGhA/O7ME0DmRUwZXGFNCKhtEZPekF0Y7dSwgGqaWV
O8U3pKtKfeGrPMVbkKYNE7RBO4dYREGcX6QU2XdhxRBeZBaX8/r/bHb/YLMDpPbLodf/qZL3vP4x
U/T7z/zRCPV+w5nq6A7tzu9Czj8bofBaDSo2HHPUQa7t0YP4Y+rlXISh9FnQKuO4lVS0f0y9cOYx
pbIZUSHjnDGv/00j1HZ/shkb+HgNnQMtRFYbJ5jzUyOEE68plNkiSkJgvmxtrTtVecOI2Q+HQxqU
9g5QVjwuCxwYn9h85ZWdiJJgZMPo7zCKwEKvlfbOPqFfJ3hTTyg0WObiGPWRgyoI+aiQJyQB9d3I
kOwhI3yBRARyLLPAMd4K5bvrNJakUTL5bca6/AKLE+yc5nLqi+IeNUyN3e5DVxQbkR8Qa+UDBLtn
ZpUcvDwlqkla6RYYCPODJr8u7NkhkfrZSouz8GB0dQ+MLGNHBj/GpFgL5CErW7zfUChvAGilW7BS
+GHrYJ4SOYN5HrTWO8ko0a+NMdKv0SVQY3WFBYkAbNDWKMzgxfAi72Roya1BjMI1nZUHNProIx1g
73kpPG2hl8r6RrocW1A24wuMLjeXiLyaW280UGPE0L/oFg01wY5Ru7VTXX32PR9CbHGyINQm3dIO
SR6BviDdGrCib5HTxTuvbppVL3qIaHI0lo1hts8FGrObpg37c1NE0wepFOPLDFE9B4k77qwxrohM
ioczlk5E+qYZbUpEuEd9cMovmdUOqy4P5EZ1SAukkfA1IHEtRJKnbFVE/JSJaD81z5oj3Mel5amj
mQd72EHDuo0IlUGeD2WV4Df6Odlec7V9mshkRaL49Cy6qtyWZWd/C7wYlW/cROzUot/SLEfNkIXZ
rTEhgmCLiJNDONY+YWFT3B4VCv2nYIy8V1k62Rp0vzr4yunvVdeXD54vouuJIe41uPOhW7QMGp/R
DtVXKMfSe1EItc2ANBCCVBY6IIQU81cyTwSnUUbXAb7uDUUiIXqacuUdAZ80CvIGlm9UW92V00f6
LSYNeSiCxvGX8STSj3YY1Ml3nHSHF986zuoe2LRO9Nq6EjmICo0TYSP2OXPTCafeOJx0rbOOJv6e
XdUWwU2DreIhniwPx3Wd7jMNJRFhBLD1cts9maUyX3PM3ddlIJJ9ZKRqB06ffI0sqdNNL0L7JlX9
0Qx7weNID0MDGN+GQfMeti5bxmzzW5vKl++lRSxFSZR7wOkSuVVm74vSFxuJc2g1ytx8skTyAQNO
BUstEOardPOHAk/DU12rkUCNXD8zOCB3aYBjd7C1egaLWK4OMMSwjWWvOeV77VfxrQwS5OJgn7Ez
ILPCGMEPBVOUPpKmA9QFo8pa75LsGAfcxN6yor3TpgQkiDS7l1bdfEE331XUwjQLihwZSu8cir7c
5lT2RKSjK15EaZyccTKnd7af7hykTwcHaMVeJFmxqlULCojF8rUpPMJx7QwQH3v9Cq/9APoCKouq
dfF1GsoC6VRMFmw4UlApO3mRujY8yhzJsaK8WXJD2WKhhxCm4xjqVquGTU+z6Ij8CAGu523sJs62
ft3r167rkf2ZnlFddi+aD9c/cSzjHOuBtYNDqVM69cTz5HpXfVgN+SQ+Kq1eHyQJVP2wJuW01dah
tNwXjk2lWijgysjy5ZzgOI3BDdm6yVZj6E/y5WjLZdUNjrd0seMsAn+EqT/VNWYVPDRkGHSPHCLI
KQAKplZpFZQsc3WUgnzG9xiokqIXkcLaMLSXmF6XO4PlrTXBb3LBCqAvvSp3lnDhnhO31/epXuvr
Qo/LhRknxZcUJCRxeKF3tjPX2dc1aKTFxGz3jEUxWUnJ6JywjXcnlgNYN9u91es5/1Vlln7qOL8i
e8gmsibd1FlnwCGfPHaN04Q557lyRXQFwO7NQ3S1YxOdlmNck2oUCM5yXR9f1TFMbTLEvKusFdVt
E/vldaz35ZPmR+mpTjK1phQINoZXYOeBl7i269J6xs1n7hxKgzUsomITDrH5leiG9rpHivUurHLe
XNpJvEDdjh4bk9Iey1ACySb2gm07hWBLx4AwRsMPbw0jYhGnjQ3HuBzu9ZZLnyN9X41jo9b1YLpH
V3g2iRFpEd5YMu550Gg8eJqwEczp7bQlxbDd5tHQwHua1GPa+tvIgCSejD5hkZ0l1tAyUF6NjQ4o
u9VygMfBsJllDCejC8yDZwTJG6Hf6JNNx8UoynYb8Yofa/T+OwjuAyV/iQM9cZxoleW9/pL6lb9j
ZSJvqTFXo+nYt1Mbax9KSLI7GlfbZIGsb4woT/c2RscN/ub6nBIm8Yj1zN8Yeqnfh12E+RNRNklF
o0bUbyirUzWWX/J6Gj/QwbH8Q5aYwMANItgO8AFXExgY+oba0SZSoOOkihS0hMHa2xnKtrzFZpUl
kX52Lb1i74/j4KG1OYgsYsxndBUsrzmX5OjtipBXGr8DPrfFVFd9jl7RLb95FbqDLg0xeA29dhWZ
NIRRWd7S30p2jd2+2hW0NNZadGYucIovSQNDOQrfdb/9Rtfs1S2GOzJesqU29YrPK7N9lUv41mX0
AAFdHVQoJdV9Yj4lcZ9/oKYZniufH+xyR+NRBzZZJQdwn5HeHlRZl12zTTFZTA4oMhvk7IK+Jy2w
6OL2d2bj/zAjANoLDaBsZjJA7fjf2gsuIO16bpw2hmAEtA6igF/oW0CbM2Rg5g3g8KRxoVhAOXvB
IzBmMkGJ1CU7uDOvoJ7JBRzycHsEY34gBkW+2qNdvlEzBPGtP4TpUYawlh7acAr9bTqhD86XA95+
WhTBTE1wAQhoj3bpkxZnhJ2PJU2LkmJfIrBY5ZdcYK/IN51TP5Mp2i+qIUhxAHInm0A8D5rZ75xI
SfCRDY28OWrYm2F+NIIOUSWu6EzCIdI1TEcJbcknTXYY3szoMZ/CdB06pjywg2j39L+CKygjhJTm
xnjqwqA8VdxNPABYjcKofxeJNx4qbwb/C63dGvkAA62dj1t0O2G+2FZ1jKJ94m8oIMcVSPVm56b4
xBMkutsawA2GJAHGja5dXGrBfhJBQ2qmjycftOyBqK8rx0hTzJWGugp9Em7GQJZvreVAGBvscRuV
XUScGjMULQAiWNE2JVBPKNIUw4SNzKdtZgN92LW6omGbmrTTdV//BiGWY7RKFEnuRJVYxiftVMd9
rvU2l/VHKyRTwEdk1Zw4IFalUZYu/lfE/SeCFpPgC0Zi/17Qch19YHt6/0HP8vsP/VHGIT8xTA9Z
lWl7F/TJn2Wc/ptgAg/mFG0KJPpZ1viHv8/9DS2hbiJ1tBzduoCJfi/jhEFYBzQlifcPKaRLhfdf
ZGsYPyF/kD8a1lwnAgxHgcEk8McJYIlVt6HrRkSNEh090i7IomFXzWoPP9RzJ+PhHLPiKk5AtD1G
Qy72A8x+RXHlKYYdEcWJsWJgaXUDvkBnGgF9XPBX39nT3ycwZV5X9fYvV/oflTHz7JI/mHO41F0k
JObPf7lbtz0b1VQdIUcOdxd8tj0jogAY6adewz34/S34t3g26+eS9zKhRcvA2FkgOOWa/XixtCi1
lMZ5/Mg89apoJNO8tCOwZBsLEZSUM6VW7oxKV68g7ND+LaFESbHznLbzN3YQGsXelxGTmQnbOLIP
ar5pazYO6Fiw1xYIWpQ9oSVggpsGUz3h50gMagO2bRDlgNWMZMYIlFU5gyGHFnRt0OegxrQZiJxO
FCGmMdnvCFBZn+NyHgLRtIOrVEkUnyvaU7SoCb+lc+1wRxCmN3XbbvxaGxlvROZDZVg8BL0FNrey
MojMQoOOd5md4aYB/AoUm+lUH81UaWP+y2GWMty44MM4JjL5iiQhIkyR4/JVo5S5DRiFshebkYtO
0DbVK11CRopOYZbhzRBm/EUXljXhBuHwWJV2yNG11CiMTfxu9dEshDRPU9KTQeHI0VEvpkVgxOEi
tkKsSH9eM6Xd3ZE2ZDJkTM25GWcM2ptlNly57xTmsSmGYo/Lm3q+q9jGltis+eiUFMpgQSnAX2fG
MOaXwzQ3/jUdH8utjxPfWRRVDlvuO+ArTkA6xD22lHZ0vKeurfhxrzeqbFVGzjmkRpmAB5RcpGjk
JLFwRNPUL2Gfd2onJp25FNcRtKAdWVyWSEuZ6g3oNqf7kTAPoMaoEIwjTGd2wGm+JRJhLMmcs/zj
Mt/1Sg2FRQTulhD6ruuvQ2BCZw100LCg/znsrEAY7qosI6NZ12SjpZAdDP5Khji9XBFela5pK5Md
YZcG+FIACg8OPfuThsaBBN7YB9Q62W3xHsSNfT2OgfPE2NI49Z3CPmolwTvECrBdGkCFZUT65Hse
4B1Slg4Y3Jh4ZEPqlduu7xhbhnE/d1BSPxkP5uAwl7GZ3zxRBtbNGaXAPEDt4M8u8DnyeAHqdaob
vaFnzrgOThO4xba0DAaqwg0naxXzRJofPYnTsxNWif7bGHPgeeV/ZvE3NUBQizLdePiOu8dWYr/X
Zo6BkxMhEx9zvvNpopXzgLjn3iY9s0Jkscy7uTK8XDLOeSkTVUCqrnVN1S/zNOnOZYmv1toE6XYX
IclztkkKTZzxHvNYH4jSji5QQY6Obw63KC3KHUcmEGdWPkPiZdHOaZ1DwtTe4G3z1gPmQ/yu3sz/
uxBCcqrH6iGZJk170lo5lVeNWWkV7i6G4Jt0tFh+p6wfvcdIADC48zvG0kOmkQbod5a1nzox87wv
6LSqIXpkSdOfUf130YrSMxCagFmGDaEwvD24txmdXR7kZNC4cfAUeY+dbn4pmkpwRwYSHtPfowFa
NEh0otzQeRlStzVvYixIJeRUmj4fkrP7KXSIySb3N+MzCQllpsUZsorfKqMiG5oGNaoJy3eb5JlT
Zm0QE+hPdoWpMOcssxgAl0BNTwOqfjzP/CZaj/GhLlElrJq0AvxOTTY8u8SUJ1+JgSJwaIEoGix3
pnemeZOx/0wUni3tgr2fI/I26aIjg9uHpgV8CoUP80ROifobuWT1IoqC/8vemSzHrWRb9lfK3hzX
HI2jGbxJIHoy2ImUKE1gpCSi73v/+loI3aySSBVVmj9Ls7S8lpeBAMLhzTl7r+1eFabwHuVAH6JU
+gdnCCeIsEu7kgwBbZMuLUwGBmTTpa1pLg1O89zrzJe2p24uHdDIyeVeoxM8XpYW+8L4E0Cbvt1a
lbTR9ZfVzJY4o89aQdz/iP/W8M1cfKFLxQ64yEiLW1q1cQR5eq+nRvictYHzfYLwuir0prjuMhtM
XlPPmzRrplu7dMIvkizaDQJ/CxRoa965dVB80a0o3xoQUQKfQFO5Ep3T3HgAu31AgTWnKrbunAfC
7MFIWnp3ou22CgTFShvo2BdNqDYDTJ7rIVMcFqyh3/Sjk91Chay+JF4ffRis7GZ0xJTsGty423qu
6T2cG+bYqRG129nDmFscqJult+6xgK2ztFbHTPPSrWta+EzrkXBCwgqY9gazvGfRqR4LSTz5OlFt
saXuU36idrQ8WlizqOqWtr5NZ/aqsiekMfGQr8PAaV/I7QYS31vkTqkkpNRiGFcyxIi2jjhE0X+f
2Q6s28YYLuqWnFE3q+cFSGiWEPYnYxtKCi5BWe0W/+Ma5371mKRNRYiPMdgHOvz6sJlzlAV1ZwUf
vIq+v9aqdCs1z/bhZSl3O8+2faVFXX3BhD3vRVHMh1HTvYPq0nEzEz/mdwbxm3U/J/uoaO37IR7U
NwGen9x6TxEMv+gt3t8SvdnMQUc1+Q+SVtS71Ph/3Z/UZW66CJyC44QUck+iN6eREWbl6uwWIb6g
vCAw6096vGXX85MgaxGR0YagQYCnamk8LI2CnxSeFp01J6I8cjyrhmIrZmKg984e4/27+1WMdxar
of3iKgRCYNoRr3ZfQ1TSUfPC4Ega+DKnioY5e4H2y3NMyN9fDGmhzuNEU+69RmHSL261kE3g8Yx0
goVvQWrnJHdme75/qbe6P2y+1HnYi+MgIjjn1+dXh55TaZOwj+Yi5KT5G+8kkQVYa9F/tVC7/zBK
fnM9nXq9zjDBQIJQ9tfr6TgWyyIjVUpRo/34YwlCkMGKIYuW3Qigbx7v+/f4VmjIzaHtYVGx+PFe
b9bnPMTZ2HQ4hmwqm//GuzChsgIT28waaKGQQ8qRD/xvoSUsH+9/gbeD1JWc0T1yhYhNAmfy602X
hVULguHsY9/HzX4cNfMw6eOf1Im/vQrsXXpzSIM5mfx6lSwwxiKIW/uI3qHZzzEwWMedxz88zN9d
hQOlu2ggPV68V1exO9OocVHZR6/GV2XHi9ICqerfDxM6i6ZA/YryB0Hqr/eSghqIq7iUR6I1CLg4
s7GHeSSl4iy16appUH840r2dv5jTmU2WnqfJ/3p1Y6iJgpm6uXXUysB+1Hs3PCoxsBXpM7guhTsv
fKZ2Cb14f3C8nVkA7Hg0ArhbVPqvb9UzaNqoShrHtIfcG5TMk50Ng1gltvsH6f1vbpHB4SDn5lXn
yP9qsnSyseFSuXGcmiin6qWXFwpO1OfMYsCkywkOQMGfnBa/uz+sOS4WSYnn0Xx10UHEhRl5tn48
C1iL3DKp1dNz4aDzxzf97J34dTlAmOtIy7KABblv37TIhXTMfHLE+ey5mLtyOa5Q7Gd31aCaqzLB
NbYiqWW6mUb2dSN7rfZqqIcp2GIOsDhclPIpC4FBI3Yiu8dVYFVu3NSmafb+z/52IvQQPTskS2I2
p0CzvGc/LVzIb0YyDQJGeG5yoTiIq8+wUlgvEfkz1P4/tOtnv87rp+PwVrE8U6rDuvrrNcOMegmI
foY4Ts5mM7nmoufEpPnNbRZ0clQFy3hPYv2q7tHtIrRFSH1W9yMPRDVahz0keHZJ8a6bdUSnf/9M
mCkZKzrEdRT/v34/UYPFpfcij2cBKl2Z5IseaiZia5OY4rGGo/b+Bd+MTZsiOG8DpRyGKBatXy9Y
kzrGpn9WYLWXIB/U1clqXjTlrOycxv/+YtSNTGxHHlPN61XAVeAdwppC8Dkxiqgo71JgVsxWUlQo
wt+/2JtpmjsD4WFRQF9WvNd6fqJA9aoNxEzPUXKwDIm8oP1jRpwS37+Q8avBiJ2RzXS5bB4kNwfC
69VAzmBhTuBJRnYQyEJvBGe43gdC0aUPgVaq9qJKBiohVmi5l7iu8okTiWM2yO2WZbCspzvUd9QJ
tJHDEnJVhecA2dEeBRmlLKpeJrFSS+wPxikOx+fMrQ4gUpn/7URsS9IHJAVT6u3izVYoLma3cvK2
PRpqdtdnV0c+RvEuRDi2ef+hvXn5uRRjwML+REmPDvSv464LhdENU9Qcm0XK7xromcEl1RTnjQmZ
ejH9sX64rF4/vfoYF5gPDV59vCRSvPmVCpWbet1I62jXk/Uddc9wJI4dn8xSELGdlqpOrTL5UE6T
8YeXzHg9RJA+YiHCysKVDXwepDz+MtdZWdARSRonR3qSxMqs4SPbKb5xW/Um2OAJkKmtpyn0x7KF
PumFBAkWZgOe3ejoARM+mMx3os+pIqp0qdfUjbMcLOgZqZVyGEdNbrfgSvj8G4e+a8EnjbHce8D9
F7ID4rdbmbTqY7MMr0xjMdjRDIPVQBw7ol3DbqcbOU6Uxtogpe5HJ5aFnqYJMnQ3hIR2kmJpWgkg
Lrcj1YYrHAfabrJi+6aEnAoJEm4ZLomuIG7BqQ1xSVlaFMh+Ze9BBmqqyy6FMOAvpJNxXc614gCt
4uPoxrpvkXAMfoXklBrzeF9DlaD2LcCSPaEqKUreGWJild9XeqZ/Gxs3pSiu4f3wSbdbiqFzmEY3
www9DDRjjTbdLilR7rzGC6K9PaSciopa8f+qmoyD8+ZzSMH40vBa9jV1xbuGrlLOL1TL49FP9RCj
9GrG1Y9Z2sWPAy8nj25IZcnKyzSkdXjbkmRE1FPl8HaXel6ldyWSaX3d9J1e04e1sSoIw70kyrJM
75xKJ52vFdwFIX5SfSd2urdOTQ3rzXfGjJ95EjF/yK3LJznydT9U2Po8+MyJdTnwNJfkwJ7aXJx2
WAvsCkzlmjoIlSvMLRTCXRRL5r8ZmcBgA/1ZjQtrY0qQFk9lzKXrVLFqeaKwKOFEmdka18U4yO5O
jwkcXqcMlwgFhVs2vj6TYegTGWEdhqFpUQb13aD5qlrcR/aSfylVyAgqioGDhOGMsUMQfaCPh+ic
5EiiGUG+P4TZWPZbtUMNRX0L6SZVxrAXU3OvF+Bkdm5M3MCpiFzbuCLqarr5sQ+gZs/oU6FNqSGy
S+pm8CnMGeWYmFxIXHM5vQDdDG5cNUw3P0pwMuv5MmY0EVmx2GbiIIqCTdu3sEx/vFYA6zJGKO/M
6JiJ+1TImNLbiPfiXp/0KMagH1ObNzqLabyxJaOodm1OZlEm+aUMpK/gGJK2f57jchy2U0wd/kdr
BkrFUyDNZSOBFIh6XOlYT7lOwpUfNZTnofBw/JkAP8BSXpY/2HMUGSNqV+jzHPoRaLLiKdmWbira
i9wLeU3zSqPTgMqWB2sFBONsE/gO8W1b1HwRXVA72YIea+8KBVP5Sz85Jrq3zJFpeueW3tSfUFHp
i7SvgEjfBPH8nfYzQzYBrWfdznpFFTia2RuDcdBHh/6lpA2ADjaiXMFYsejmwEOzOtP5xMacKBUY
OEuy4yqLBxi10GdUHvtM4TI5YoykWj9nFCW3VNCU+xmCJfFZuRATpTYq5J1LgUz1A3KL85ryP2LX
P4hdHfSkP62+66fu6X99PzdYr57y7//9X4TlFt+/dvHXvvvZ+f/jz/5tlDo6JBdP8P6wVzLJDuaQ
8h/Ii/mPg8hB/J+m50+NUuMfOqdoWdkB/Stq/Y/e1RL/UEjD5G1KNKqgUPW/aZRyfHm1fLsOSgID
6z+m6d/sjKVBvwdBxrAnGVhfG1GM/kAVni+77nG202cXa/CqKmGV0MXzSAi2CZOY5vTo6mlF6qN7
7w5uetSyLj1NgIkGYHAUQmzkew0DWZBJ4SSD50MGmVCfFGprUSleoyoxQQHW3rbyNASqdu/RNjBu
q2AQQIypLieWm270msSaUOeaiAsGP4EDB2QGLlySto+EryGUIfywrkrDt2XybGuVWGes2KtURzdS
EgdwqIbmkQp/5Ss5kFSgpLbJA+ejNoo72NPPAwkI/G31mJXxC1IDk2hRhPWkZpD56LKAF9yPXU3d
RjT1o60nHn0EB+Kcxu0VIUnnE7i+NUi8Q9O4B0Av3SZoeTSkOG3CLjdXKklfjFSbVrbNoyzdpl2L
mg/NBh4Bs9kDt8BjEO4hj9t2TQoj6TiC7zBUFpq4wGihlIL6Sljqt4Djs7UNMMsHSXoLYavbLH/J
TOCuYq8HuWMsgsOZR1BlJoCZTlek4GW3HnjXTdYuk0uo5IW0WISL0TQAXPOFzMpO10KFD2kLJzNw
FhldWbzMRV3ua7MxfBnMSK0An9EWzMKvQQbktGu8e0+guTzDXjjj4ALNE37gzoWkQv/Cbzhr3gdu
kF7W2HZ8QK1qW7GU70eXp2e2XHSUzsHVtfvzIMEZgB7Tqtt15TAO9Nm8JcUz9hvh3Y8ohn2aKIOf
C3k7YPMABp9aBxSV3lZP4L2VYT4dHY90yqFaRlHHv8u29SpudbjgZWtsnIU6ZAf2xGNiYNG9qnw6
DleM5xf2I/QTDL56NsbPpuXw2yv+Cd/HhL6Mnd/Yua2PjYm/yReaqE5xynAqdeJ46flN2zyef+8c
rCQJwQyrbuR+w4ghQ5eNn75GgNXbbnYUevjCS86oRvOyciNGp+swVMrlXQjrbn7IIv6R3eCzqfNF
ePMQnVVpfNXzuBzLuceQ3m1GWiQrhwg49nq5OkVIN33PaR8dUjPoMPALuywHBFHZV+eHgZ9vQKvK
v0r083NejsYmYEt5ZJGTNE8ZtFnaBscZ0e1d3iaVb1RjshobjCVmV1VblRvGpiFmbp0Th72mzsJ3
CKP2wm21aYcUXb+EPEgcNzbXTerwUiKpvYzHBK55XzLKqCL601ikJ/g+Ym0KJgJIAxmyvzDbsOC+
iGyIb4cIxOjyepmJUnuh98ZmsjIXppOLqKhHNS1yfm4r8tJjiJpjN6H12pB4wmuYuqV//m21nNvX
guLSxk7PFMIQKKraA53MszmPcuWkeKxx1++QV6Z0RjJvawPrW48a7KLzAFhGOK/4bWwpkEYz05g3
8H5bylP788/c9SzuXcMwQoPfbYZED56qBf8myWrwlca1il7X9oFnMnvJ+BmBGz+Bnr6gEzaREPP2
cByF/oPb1zcKolBE0xeXTiymKznJnTsmzxriBFhWUK+C1FggP7wRvRLaPpS8p0QF6pcz6aVbx2aQ
FeT/Xmqtx9ULpi8nyTFsMDnQwV7Fk4VdKmspRU98mD4OJBiYtu90gJ+bRrar2mibw2hTf3UKKoUT
Tee9ILd2o2XhopKg9x6M/HSak3q7oDduI4oFO/Cc866ifrtBbTP4sua2g4GvMPY6b5FTlXscn/wX
7ssfc5PhTXCJl5d2iO0BzTWYLb2LbrDdiTWHyVuD/vfODjQYj+iYWXaAXdKbq7Ytujo/LTOxBlUM
B8y2JsiC6QtyVB7NzBtwftaIjdJ1CiX3ptf5Xa3CTjc4odu15pJXky1CVCfTghuEJZgXSypQblC/
YPheOXmfbM5mrzBmPrG0LGbD1Xx1hSY3hUZMQ1k7H8mQLDepxpZ+7K/w0SYrc6SuO8cThR4NOCde
034WdH3HUtAMIJlnTbTYl1Rm+bCykUEBuiYtnJQ91STPBjzXtV4l5OnGwriXYZqtWxfC12kmnvYY
j4Kf0BQBGM4gpIuzSURNMkoZdzfsiO0AbwnUJ2cL5GAAMZ520GJnr2k3yIorYoZh/+HU7p+0riy/
4WD/atGV7FehOaUvbm1qCk+dpgAgMv1jSSyacuvl6eRVq0arMVgnDe98gsFwHbIUIcdxg5M3lkrb
UkAb26sUY6VzgKpJalM3q057nDHL+1EfDtllEHlmt2owktp+Pad1fCUH25g3oVEE2l3Rs32IHPv+
p63Yb3RUr8sS7GtorrgUBxx82N7r4nDmaYYiEwQ7WjzPu0ZFLzgxYcsV7n3flCbDirfOihnp71/3
VQHGOl+XKrig7iccU7wqwHi4/nEDVv1eH8+THe+gGaffilFLUe6mL+9f7VWZ8cfVHGxTWFC9pQ30
a/2Dc7eGpqHo99nMAFl2AkQjaZsQg8KP+/qfQ8AfDgHwjVyqSv9vseRl2cdt/FRAwPpxODh8++//
+vev/qOWdP/5lfD1fw8BnvWPoIqF3wwK1r/ng/+Y3nC2GaCqUEMi+KWTQ9PlX7WkwQfSvGXzYlDa
pbvzV4eABSP2cwlPpyhO+xIUl0Od0nkD/yFud+zLWG8Osggcd50kmn4nIOGdSOdhy1knbreSeEGe
W80J7llqmsOcF8FRg+1xXPQI1J4c/bIkGhv7LHsMAz1+vnLdVLt3q7xdk5kF7b0UrHF6lEzXeqH1
35OG/cIUhdlHSiZsYwmLIgk4D06lsKJpXRjOsKZURL0kxLa663JN7cs6tz/0nET+wAd79dbyBCzs
iJbkMSyxFa+b1cnsNiTzVtVhaqCI2EHr7cKZI4nRdct98b1/GiK/mZ1evbfn67G4m2hT0brqrzuq
hqaLKUzTCnEF+xzE48+hYjXGMvSncj2D5NVvaznmQt5ZPJL6mxa16m0d3oOdHUbM8GuDYIdFlwhA
0AziD4jmrN0cJcHdX98eigmHYy+DCYjLcvs/taASQdgRqfbZgWIZ5iJtyTNoBXLGNSiCZv678vry
MGnM6fRZqAOxdL7qr4aeO8ZFnmQHXYyScleTq+1kN/p43XNCfP/O9GVG/ancvVzMc3hbmecXet3r
Zu6UhmzNKSYd6mjKoFViHocdUuO8otMFiX6Opuu+6fXLsU2HPaEdWGJonbd/fc8c1l0H8BjtSDb8
y4D+6QlneuuQUmgmh7pPqQtN7dyu7TAI7j0bKv0fLvZ2DElcsZLDD135t82spvY4SjZ2Audbqdvz
CbbTeIOhVafRgSAnvD5OQVDcH6779i2RgsVNx+O36JJfN4CQ241xaFfJoRjrgcwUfs3R7Ecig2JO
uu//sK+udRarW+RrkgjDLIgG+9cHasXaqA8RjjkqxeG6nshHZj1t5ouQM8zD+9d6Nd/+EMZTu7FY
v4V1lsH//OMleWdrjcYYUrPCH1QGTn7MYnPQ1+9fhwLSz2P1x3VMdj8QLJfhavx6T71NbqBdTvEh
EHLAjjUm3JQ1kwSFtlJ+iIj1pHJIyRHpdlMlwUbkYXR6/zu8GjvLd6AhxUS3lMDsN53XYdZT0tA6
vsPQhmtcpTWBxEoLT4E557hJXblubXP+w3z+ul2/XHYRbdEaoh0NIPPVzzmENrkQqNIPEbC5T4Cr
8iPt2vmqSopo15gVkr1OKwGijPMUEhg29vPAwaeYvhERUDdfq8HLj2lQBPtwCQ0NoOgfA5Vot+8/
nd99T+Q7NAaRtmFut19t4FJpBiN9Jm1PldB+nqmSNT4UJY+fKLNHew+gv3LALmkOaTflmJ4oq8yE
TBZBcOjT0roA6h4cptg1rzzNbp2tjaAsgcHuOcPu/e/6dtS6qGbQOyGzgrL4+qsSrEinl9rIIfcE
AswU9HzqF23bbd6/zts3Ec8GPxmKpkVa9XptjDWDh4Jf80BstbqF4UV9v0hLeZG1lvzw/rVeT+eM
k0U65XJgAfIPOPPV85/dVrbWlDCdlw0ObTcY1iKreh8LfrrFSghJdxrnC53q/2ctL3D0lbL7w4PV
f0DwflpVlq9h0hkG58qmgK/zagnLmkozeDOCvYMqdj44mcFkChnGrA4hvrdbDT/N87mmEEPTblZz
FSUhmOYU86pNPewCt35w9Pp+vukGD+NXWydV49dZR96HQWf0lEVUdiLoBncqM4OXgVrtR3fO4GYh
wB1XXt3YH5x6SlGNuPJigOUJ7SQfjTtJ+u4HO6rEvgOxdhmB5YeCVcXaPSUJdTvDeAa/U0TDdd6I
7ikD8/esiAI/tVo1q5U3FcFL7mqSflaOwWOFYyDYq1a32m3iRH20Ivph2SOU5H+ACjCsJ1By+tei
z80H/NEVXn8C3zWfSFjrJRs6C7JcN5nRpnWT6BSavNmWZGrRmyF+7iMm77INcdeXZJr4Rc62cSGS
uyEifC/st0QJWbvRomS3Lpyp/eY6lJeKpHagTtL+vCt1gmNXvP1huk1Lj8sTjKORekSfbkVUgvNZ
WWBzppQ8T2f521aWfI1Z4lmt47EdCVjPtHuvNOcT60z2sa7n8fr8eAN77DYGGqLbyqyj9FiCLMOM
qoc2qYNE3ZzgBuX9plZRUm043jJbQYK5wE3KDHW2fhQlcfd+Keh0wQLU1R5sHs9ulm7cUiQV0b0F
kPVT34hMI0VCFDdLOEaxTiw+B8VBdMLTHa7Rn8fP1FQxkAZNM4c7D1+GWoHqhK4emuaDWwwN6FiD
Z5ubRvychblBEaS0nhJC74EpypYEzyDO1a0Eqdj5XUpzUQz1dI09ZEBfbunxl8zumJqUvuQskYS4
MZdxmC/RZW6PRN+fI7eL12rS2cCgT1fbYsgYS6Qdq1M4zhm1Do5eM5nWg7rNpSaISyXKZt1Di5p9
ShJE1efJqMg6YYCBCYqqp2gMxZ5sHEYvXI7ppgHbUWJa4MRgy1K7tyMI6CsRWvMp1LLkmLrZxlP4
tqfGAn+Bb2VLso9OjpkqNzDlpT9rZXOL8DE+CLcpLsZwtIgSzWI6tS1EDLNQx74W9h7xWHAfds6m
tPr0qbapcoJWS30iJJzrXMFDg0Hl10UwERCRmJ9dl9cOe8dOlHOHt6A315TloHJx5vN1Arm33kR2
GCkkWerzVI2PXjxcx2ExHxPd20YR+J6xj8qjx0uyirSe/NcctFOdc1tZ6jZ+lFJFmoeux3xsBatO
Wp8JLzNPeOGuG9qFq2EwQV3MLmQ1xGRbPMcPFMdxD7eVcZFB+BF9KhE9F+Mu9QirTfEyrSIoE2uP
MGv6DdEdHMdnrzKeql5rN4mWm+vZtiAvqcE4aMJ9rO2WGvUA1B2SncuqBjbry4K5xBStrwYjxmER
j+vUQkk+BBdl4YSPXUW4R2TN0zHKciZga9kj5cZ8ZcemecJbXd/qcdYetYEan1L2ZerQN6hWWGWc
1kuXSSRsv9cirfazXhK8VARDQOpVaKIToW6nrwKoJ5c9hBfcFBmyttUwG+pBKnrAALqCftMNhnfR
6Xp9zUbJitYjxp51itrvoSGg5aE3xPhhLiX7h5K8ZZxWg5pPKa6OJT7F2Vpp535LcrI2JmzQB7QX
ORdlF31qQnHnynG8c8Z5BuzR95tl/ZF0naoh8rE25zdt5yjf4U3LDpaGwHplpEA/m5m9CH4u1sLC
bn3Y0zFTUTGugNyzIpCv6+yrhKNPz/hb52zztp4S1q4fB4vEcYgO163oPuL3rtf6GA9XVq2gOIQZ
YWrrDgpuspWJkV/gDUq3RZLKG0HYDd60PvzUJeF4sXBRujgYj8nYiw5+weh9AaLSBitZEDNEu6qB
4uc10dGs2bdjwSIvSA05AzNh78ARIdOw0zfOJp+bx6J05RZy1fC5twr3pbMmQGl2oRv3Ri6dT9NI
jX0nJKTouR9pSZU9+7FiqvcVEN6rCasT0Xct9JWSfozW1c6eE7S393BQwQjU++Z7RS9nQwNjPtad
eXJy4oi9oCG9zfL0S0uShZOGhbPrncy7zYI6iFaBGZgc/pPIokzRgPaMNaoPXeYd+VG9D5MkVYpF
eIFNaYMFc1G0t06nUTVA27J2y9pYu+hEAjspQBcEodzh7su2ttsNRBrE1kM6t+VN2LUm6eN6cgiS
2jjxBOO1SWROjcRjN0jJwPaKExZa4Qe5Z9zg/Jd7ibrm0gtD6DiVkh8CTG5ruGblLkN3u81U6z71
S7wPEw1u13aMUZh2JVSHNJDuLkKeiedppBoftgHROmIyr3rSoa+FCtj2e2YJ16/VkmIzp1ppARoa
sh3hEs5nmdoUcSD2XUyadMt1QHbsAf7E/L3jOH7ZmWN/21ka2Qlm5Q0t5LWCNd3yxsYvykFecWKv
dmnuOBwA9PKYAZnk7eqq05jk2U1ly+7abSfsfUg04WbCYMwnRQ/CJZR30AP3Ah1fcEr6wt1Z4ZA/
p0XtEIBbefUnK5SLZJS2kSdz4jlhtpUH4gepJSVZ89Fpqy85H71p6tLKfE8qA/dBoIYnUVnJyCQA
dTKsevayri4AuEWFXFuJAl4XzGCBymTDLx5v0hxnngZJJO4r9BrSM4EShuFMuHVfPjt6MWA5SIg0
8VgD68hEACZnoJFu2t3oYmifkwaXYPLDwR54OCshqP5wt3c/vO5A+V1rJVDnRS+RNtd+h3yUSAcL
flNgdtpLbUfFacJldRWPsn8gd3B4tprY/Rz2sErIVvE0EqaEciXLHo0sJ/epiBR7GJL4Ew0YHpvc
Hj4R1B1fiTSv6YJAXMFKSy8tHlPdZxcVXs3G7OBKo96PEj8gDC2bTL5VN+2tIhEndHYZ5qeRNaM0
5jn3s763yfRMy6gH31RPez0ARaPTDevXiHxKprNZhR9cMzFmnyDK/oAVk2VEpzrEuCSY2w9bpd0D
XhFbLy353VgUdqaoumOl4v5rxdmIEwYtuULLeQqNG38JsD0i6WSLQ7+zMuh/Gs20x20efCT13XzS
jEp7gbE3XgbuHN7LAn6IXvKxkzV5DzpifNx0svkSVFbMdlJ4PijRBzbGwaYLbLGK0vrONj9ChCGB
SzG9BlnAoMo/YsESK+Fqd84wwctxCgyxjru18HquIITNJC2KfDWxOVk7TkQMDO4zWrvxQnu1yECe
4uc0M6LCJ8DdpqNPBMxsh3uodca2t8fvGAG9HWd5y68hGG5ThPZ+mttHdFESrO2gr3LZb12i2nxM
S9raCRjOeFP1C0i6IFr0J1XxwVHZuztjrtNVns/Zzuri6UNNWLlv4Ds4JcXwgkbCXNUKkJA9DMYR
TIXYtFSzIFPM2R4FGwvONMy8z02/A98t4IXo+NZMi1WHjdDR6ktrQ4ex3uZj116KbkouU33apTY4
TpMNl8+h2l5343Q9grZH4TTZe9nUkS/o5nM0AcrTuxELRBncTHoroEIk1dbt2u9do5WbCnHvTrcR
duS19wWrb75t5sq+6Eh2h7QjDsnYkrGrPcW2tS2JpWef4l0VeXvMtfrzmKvrPg2OXWk/VE1wYsql
YJTF3YXdqJekDj8Cwb9zjGJXsZsm+zR78kQ8kn1JkdLpvGe0pq2vmrBfe5qObjWLQTaVxvPk6Wys
tJBJPjIOmd0ALDRIeO+riylyxlUf2l/zgZaZkVPVXkmNE0E49v0nUpC+TgDe7KQ3trWToYKcvTn8
JCoQ0PTF3PSItGMAbDSvcB2aOx3XYh0/TsNE4F4XXcr6QbhDf1+jl9lEbfzBMcNo7xAj5zf10D9q
RuNuJozJ+4EzzGXfN+SPTcnyms/iKM3YebRbq9jFORE56zYam0Nc25RHx2Q5TjheNO3KUWcLHTep
RdqirS6Jj9SaLaLqO4nL4JvAo64dtSqjoLNKvdYVO2MwRvMC1RkE2FUdoRQkiWb5PKNOk6eZovNI
4UIPukNIHhHt6TGFr0BV00o6PJYZOrY2RA2Xsh/aO2bvaFdd35EO1wLYI0Zz0UfY7ciRM6WV3PRG
8NkN0+AFADMvIFelxSADl4OI4XKQWhtuybEoZNj365LphTrT0tOAGBl87lGaboIFugmZU14ksZqu
ata4j7hM5xNcIk7JsaNturm2xVWiyXjYdN7MsaN3mJbGNjH9Ql9OJ3o8Dd8TZYzXiT0TxqYjIkDS
SgszHYPPYa5R5A6R496BQu82qBw5iYRqEM9lOdry1EXDcuQlAGr2I1m1n2pEnms302yxq3SzObC3
56M1u0D6A2Z7YVeHauvoDucrEJxf7Cw31nHD9o8494qGuUJSOxQHAjITX7HkHwzUDT7UtuBoRpKi
ACiBk9s71AiWTs35emdl0VzazSGwCWvinDDshGPlj+d/xcNlfCdsjv2lk3g7XJJqTxpe9dTmxFv7
U2NQJXDN8XpUbHs0Dpv0elRhf6D3OJ+wVOHTxUKK2BJlUZWhGkN7jnwDWDXirLgi3iqOvB0APeSL
0ZgeCewtdnYu2080tLmBOOETmUfUbUvh5QYdqf6YI2tla58KvjMQxEMji+kmndjvorIQe4WC/wTC
Y+4wiHNfFunc95Xk2FcTZVH6JM/XO7ZqnO37HmwpSpFgTFcxgHXo1rwbHLU5nQjygEtrkDXEHKAG
jH+htEtYWtUTxT+SRNKEiqKrLrymaRGJZh7JTawdpPEWoSq3uGRH6zKrO3El9VFewLOnQ6YkxatA
pcfzuNNgXmyx4ixcvy77SFK1uo26FtnWMCEKZmmoAlKeqK7B4rPUbdYvzyTr6bLp/CO/1XQFTZnH
RpHSt3QESAhHil25lOJaFHYnhxTea5WNiEPAH8KxYgR0luCzPez0t6QI2B9Cw9OI2kbkUWVIczoH
MdNUOOIxF/xJWljN4SwBIVGUp6XbEwMWW+l8GvigzawaT67rUROPkS6tZI1w2tvFLeM+0the6/AG
eCOXA7+uGcGL0i2KSgmjycSHs15kyE+UEgsAlIUxAByb9EuPjvlxiILyCUTLdDMHEa+OFvEKW2ZP
b3LsAoCHevmUgrIDHTFpyMgB8qLebrJAv+NwwB0Whk35KwjDlB1wMBY7r4iNS84tzafOWx5vLrL0
2KOQP5E6YtyNKdqN8wtrtGn0LVd59QQaiUtPfTscs24ODh0lV7KlXVBXsOhIcaQi19X8ndfE6QWT
73MvW9QOeszRo6u+FsJFKUQzb9cODYqejl+n6wJedpzYftDPHhWLwtt1DQKqsLTnk0kJ/FTlQ/C5
QTAtAf0p/QK3mH4NKj44ymyhaizxI8DJmQ53wpQUP2iLumu5jIIRNMilrCQlBSxsANndjjPh6PWM
EkeJ51Ak1ROtSI2A5KjinS4bGaxLTqcEvjE/ehZPKiT4815xIHhxApjdK69bxmCzcIUdif06DhdL
q2vOaq8tCkEiDDn2uXY0fHdtzsk+B4zpsS3j6cu0gO5WLRvyhlJqFW6QaRmsjFVSX+rt8L/ZO5Pl
uJF0S79KWe8hw+CYzPr2IhCIgRGcB4nawChKwjw5HOPT9wcqVSUpqzJv3mHRbXdVqRLFYAQBh/v5
z/lOdZWMqn9I9dH73JCQ+prWk38x2Ekxb2iQH69FOrY7OH8zdkOAAcfBb6PnzLHtCgQLNccADBC4
twVJzvmb/Pw/Roc/MTqYBhmBH9Tz39mdL1Pszl2tfjI6/Pavvhsd/HeEalG6gD9ZBpEtxpK/uZ19
951J4pxrjL24vSa1/4GF8t/Rb0YjhGCDTlDVRf3+joWyqDnzuZjJsDK/5jv/FbezYZjryOsHoV33
mYQzaCaxzQ+om2/zgB/mphY3T6lEpZ8q6GtJS0GqoI1yMhj0pArIfZgLS9V076Jm7FhhDCt0cLZ9
mQCmojYuKb2v/dxdTlDTfJzHWBTfT0shBLtKsmRbOOOfYs+MH8updwOml/b7QQh1Sc2zukGgACuY
1hk4PkoxXFRO/jIYHIxWey1L8oNUWXVyswl74WTfFlJZn7RRRPMJ9g5HbDwM6jxkvqgerTzq3XO3
tIsOVs4ZKS8WoGs/Z2+oKrObIAFxC/psrJe5G4k3dfPWkroVJOy1nsfMHiHr9Cjrl7mV2mvyqXQb
KHG2fR9HeKg5BCI3hw1dJo9GQtNxDO1nCSTSgHMUDr0lrqzbe0f0JmXJKqH4I/tckEIMUzdNg05v
U3zMQEz2lDw9zLmV34DEjLIDX2Jdzm4GkhgdP8VtxnB5I1GfQ2VoLxOy7cbT6f09ys4lFlP5Vtgy
QpuCwUuGLViG1sbXpnV3yOv25eBD3zFU7xrH3vfpYlGLHz0tpefeN6skK9VsekcZKUvbZl1jF+sc
iRyKK6Psw0C9cqhRVRXkjuvyGbANb/upunD8uuDAAd+cQcSYrjmuCBLWPI8nNqmxh2WxSUI3dZa7
toLOqe8j+mkOueFAYpdk4001HmbE6Yplku7KQERttvPmKDoItMwPzcL4E4ijtjxABiwE3MCRglOB
Zlo8pRKj/GPMhIyjWU+iaNLCERmq6/aQYGa9OyYx/TOI34WdGi8comn8yMEEbmy7oMuoE4HZNuJq
saMxnPSoCh1W0SOkjjsPhB+PffSQPK/HLEhtTqkCW02QOD4mvV51GKAXzUo3nW2OYbFEQyAn1NVK
cx/yyd6WtslMSl7as4fbnI4DN61XLZHiBzvf02EUXbh5tcNw2T3SFH074WDeSF5mFy+T2pTD/IxP
gy2tm0a7aJjvYYd0R7pBknBx2uzclpp+bGyR71TUAvrUSLfkhPfCTkuyTcmAgwNoUe9Gr05PWjEv
R73l1jSdwnz0Z/NjpdCzW2qlN1mitECobNghKyvFQQi/BBm0T5Ls1IVMRXxqkTeRkEs9RNfdAwsK
OkEJqkCpz8EpbdNSqzBkawAVGxom8CclX+yl/eBOMKZ8WCsbp9UZcgmZe4EuvHHr95SSVqsy3KVz
s2+z5V6lWrcxMFihd9sRin5m3PDTZ6fMnjXGKGBNjuDs8FMUzczh0uLD4WY70CiA5oxjn62lwvrU
4oOw71uruMu99LwYESm8Xg8yc3lIHbWv9c6/AEZ5x9H8SCyTc6qOyTLj04+dJPAG8di19LvM02Vm
ahNsyH7ayabAthwtCIOReHIsIGUjJ2nmMcWXQuicrarR2RJu7+9Trbr0WsMIfMXJrFU2i2DqXYqG
nUZWTnBzCKtwFiP7pPcJKJ9prVn1h5Frq+kMEh0AZ1Az0AgTn95rWbwuLmU4LRa4C4fl8qKX8IGm
yMquEl9lh54U+Za7wriNk/Z2yLqQkd7WW+rqauIQ+VKsq1neRy5VdRl4VcqyxV1qtgCTG5UE/MII
cE3NCsxOPuhaR3jLnL4mqmS843YEMqFK4pv15sAG03TRg0kOaRH2bxE110Ob4x/zzL2LHHnL2Vrf
sUwgR2ba6AZd7qj3rCv91oQFO2waS2VXmckevVW52uv8onZ63fbwe+zkzpom/1JOOiw3TSExls9d
zJAHANH1PJW7as0FTOucn/PUHQcBVhcEpKjXs11msY+lp4WpqEivcivh6dBGuM0NttuZeiiq3NmZ
5RLdj/l42WitDCZDZY9A/B7tGFos/bQv3eJ/cGLziPCFzGv0za4simmTmOOuQwuonWzvmxlbu6wV
dNXG7Z58xmvFRjTkfNkddGU+gNHOuYBzDnIl9PqT3Y7Qrw3rrvebc9ElT05uLhvqUtBKKJlipQ0d
zf+IEAxoSthBvq6ljebdeJ2179Jsupv41ZVMTuI2YBn1PuY4mz8UdGJvpeVyq2nMrPAAcpoZkEPy
C8bmamczJT9hRfI2OIJSIGE+MmM+F96+mPrlmNTqoJrsYkijfK8KHUehr1HgPmgc/PMiWCIYz94o
fEKwohevQuP3RSmO5l3NDEtuk5KyeULi7WXRr6OHcUCOyuzkU4PRPBjNnsqPlmfCWDwaYjhUUX3p
M/rZWpnvh6ZU9wPUhzZ1y1fqWg6+N3/AR1CEA+8H0aLOA0q909NAhxcyqbETScSQOuaAfTXZoqCa
LUIcA7dsnOzUjnezZs3g/mPrmflHc0dWPq82GiiqJsRbSQUXZv+bWBu6HJpf4gSK51qTjtWB2VS2
xctGj3bf9GczrqIgNU2imittOLK0x0Qj2gFnj3G5429wxV+NumvSM1NU13rcDNNWzIWIwW0Dn7+r
Mg1rcZcvF9NgPYpJbz5pctBiGrkhwe1sd7TwORfGKDdC1PNw4DlLDEf5r6U23BgJaSYG9+qus6ub
sdI04rLabTkn/XU+pe/XLf2un5z6AmLwe68TxcNEmwEuSRWCaRg4JBbQe4UnDqMxRy/ZYsgQ6qM8
WqinYVYPyd4pnBTHaZMHJQ0u6B/D8zouCTmLaZcxbMYnOqbxOQyd99Xp7XjbI6dv7MQqXmrPne9d
GO6bvPeerdwm4OOV7pNLLfhWQxRmJptkD1WMADyNoCJ8l9ORZU3U+Yj1JuIXhv9/sqAQQ/vivubH
i8lrhmX2uZH5J0pZ3Tvfr4b3VjcwbemTq0LPbWazPLLdrDFKKqykAMXeSLG6zopTtywkvvoeNa6r
4kvDLA7Uo+WBZrtNCM6lvkOkoXbC9JL+Fou+d1hcp32vLf6hBq/+gNlK7NZSBrJ1S56eiaV9bnPv
ldW52BHG8rckVvvHNDNODoDpfePLecssPw3pFOABQZR4q0yyKoltEjZHkTPhylEihHzWnjOjWzZ0
Yc3nUjB0G2tjwuPbvuITMIKeflfjpmkG454FsgOP2VsFNhU1JujRROZ2ohQ5D69Oq55bQE2n2Jnt
HcOG9EkfpUW3hlcw59TEbN2XCRk94uPOJ5FWCbK1olspSpAHgYSEpPzznemzWC44F9kADxduv2ig
zPVtZZnXEQcVWMcj3Q+YXwCTlew8goTjfZwEjOCgMJwkRLhdTkPuva+xETUu2WgFZTU8SX85Oub4
GWgPBWmNu+A7aWh4oHMDFF+NFD3ZPlEShDspLuxMUGmGbrAt6jrbTKL/iFdFBebSMIBuaAGzizra
SFy4zMjqQyLeZoQNioFnFAcLrNqGvr7hotLHMJLWVZZkFlBER+6LxvFOaVICTVXQdXJGkfOS7Iqh
lXdUqom9bnyCLM2GCfpbmJXRI4JkuSkYR0aasLaYdxrqKOTGGzKwzs5chW5bHJaK666UFG6AETKC
mvLLIBUDYiR0ckaH9gZc7IBcP6Du5cnH0VdnvHH+Tvf4iEu/eZzqqg4xNTF0SsvTCAZ8mxkeyNCJ
rSEkT1FsYrfhmVjUx7oWdz4ovb0TW69F1T/CELSv6d66VSXnFFPZM7N3ktSyUdtGUBNiNba81OQ0
7OSimU8ghvDsUSX2ONEqFTDV4lE3awIUj9Q2Vg0JLwEftSFKA0egXB7LtoH/CJUySOk/+pxLY2tM
7nK7gKoNUT42mFLKjTN50SM1Juc26cWVpI896NvqK5tfQqRJR0hpqYNEy01+pQNg1y7ZLUVfPkqR
pduCZrhdKyo/FPg02HR7FD5pWYGTh8VlHvNy5+t2e+V40Se9k/HWzydnj+Q53bYz4Fe/c4xgLlx2
PUbjX+tNdgXAu78y9Too65bGv06uCXF9vmKId6ERO0Eaqi1SiAO4Md8dzzCuPtecNwpDeza95SVu
HDpLuv7MMXfmw8jhCC7HyMuHcNG0fZF81bwWGdvpdJSYrDm0ubxpU+vE8JHlMWmhlMO43zUNx1vQ
odbeov3GrG2DOF52ok+WB2imX+i592i7CSG9dHmZ3P416mM07pzrp7Zue3Xp1tFjPSxqw3Eq/qjh
b4MbXBxVuixBbLnnxfc+eE29lb5f73Mejhsz9ugTiUwCVJXOiF40t9nI7kzrMj1Q/ULlX+7F+lUe
MdHBQ3rTOy3zpJyBMY+ELOLt8iRoSbc1CY1uXneUXMEfZ5l8sXKKS7FazpvEIuK2GUWhhk1il89F
nZV1mKZGecUjC1fLVFsFGzwKcklDy+p2VCZzFW2iYDNz8n2WarEMGlPqSVDnqnk2R+rCGL5QJ2g3
7ePYewVYh2Q4sqvOj76bVHvhV2KHGS4+jXrv7GTVP8xyiQGz+Nc+XqibKtWMr3ba9aclSZ0LxqDy
YBaErPs6mnf2KOSDqKjT8aT5whk+u0Sf5YAf69fLEg/M++v4bE2uFSBi25cAMvCiLdO0t3BCbRlz
1LvBFdpOwXDZUuzGBqCiEpK55DaGksqYjdAaNV34c/tZY16pX8eiB6bcZFZoJkV07QBFPrjF/Mkr
gY6UpvvixgWfGJvay6ovqoPM5iOzDsZZIw0NJeUTdZeA3c39jwRY0m2LQXlLAREI4sau2AbJhTgx
377zR+AJHLKoNORyLcedMLMKZcAMIMZku6TWiyP7xiPNJ3CpSc/tWK7skNV85ldvV2FBw3eWNNcc
prw7Ch0oWnMLFBdryp4HyjjZSQudcLpIeArRvNpczZ1/qrqKwFSeia0ZufYGF31AOU20qQ2zPbkz
Q0mHWuRDlwsjkJijN3BT9ZPKW3XR1dbXdukvZ6CTm/VsYS7plcHqHk5LXN5kkl9jnTu4XnJCjkVB
bQYMzQ0pe7UFu6+dRpHd0NJgbvK6vIwd96n2KF1jf90GU8Plj2lhVxn6Ph7ROwplc5axk3nX50wO
Na8HEZyqL0vdwE1VlzO0EtroIngeFiHelnOWaWEEwa26GRUifISNyLG6AJIyqzLs/UNSF9Cv84bq
umm+GLlTg54x90bvFWukbcgtG8BPg5t9Sl376In2ZoIzfcSLZ+IdbE8s0U8E9aud6KeQoxZXMkyT
QA3M9bkbKDMxenOPvw0ZZeGhK+jvlo1B4ZV29LI+XAaKgdvWADOgARt43woN2WQcR29nQtRg7bwz
53jmHaGP587Iycsbg5gGz63SdBKTzaZHEdgaUTpeJB6DG1tUn7An+7dZrPGL9Ox9O7bJFr7q8gg/
7sZdfLWdGsPcWp2+U53N9EziCg/YKGtbWh3nDQec7KGMki+e0V51i3nKPefFMkwYIC/KYMKuvK9y
mBuOuekcUpeRIeL72zarAoPq0+3SDl8bajAojsk/Jq2WhO0KOqEMLMhNCkiLxVvbiPFibKsKLSAx
FrYtWfQxq7MbmbBAB10vnSloCIxdlz2jeY09PXOImFHmOHAoH9pZ8kU8ycF7o8/rTRtW3VTJbaLc
zdg6p6Y0TlK3AyebSjZiedHvUHHgDRY9VROL4bY8oee2PzNil3vRmQXZdIdZT1q04F5Y1RSONkPa
jFYTyqE3a4eHetCEU3a7kpj3vJNajrfHAihUn7CXcBeWrdlTAYGtivl8xWdkR+RG416b9XNP0vVT
l09urggc+x2KxeZNhP6v1uv3X+qV2tH97/Ubv7K5YJ1L1P/5+Y/dtz/HX+pV/f7pD+Eb+OO2/yLn
uy8dxZPf6wnWr/z3/uVvCcE/UeJXsfuPhHgqt5RMX9Xf6q9/C2o2G5/SnzT5b//+O4DEeUcwFC4c
jzpuE9b/v0vyrvsORhiIb0hujg9FEbX+e/bQe7fmEXDEWwaRH9fhr36T5C2yhxjCiCyAmnNNk7/6
/lHcfFPa+RT/ZfvAOmL4UZAn86BDDQPgRfqOKdf6zn/MwsxGlaMuT/ohn9jzxF/B5l0jrh8zz9tW
nGTLVL+gBzr0o/6DkWubzOr+LCXza1R4/RHICSOx8Z5NCKQ//wg1cMnGY2NxqOWsX0Xiw4yk0Q15
WJW7OGdspasWM0gTV9QBR5cNk/a9a4oqHM1nAeViSUALkGhhVIx/w+MxS3TIhXSYOBBgbfoNWB40
jhwbvXlFIOWL4EBwmmGhyKBSrP85C9o90/mxW2psGpT9MmO1fbRihTYU584Z2AII6EVXxLY12Vm4
hfM+mK3qafYY0nFNHCbH25Q0exJyPMWcanDxLbdCdchjPPlSzsG2jXBiKQxsXX6mL+YWaGUfsj/b
mBolQ47/bFha2MXuC3VacFIyYwPlMBAOT/LWZ6qf0GJdbAcWF9nnd5MWPWTtKMOcsy6evo/02uj7
tOhv4s49AWv5tMR9oDIWe2cs9s6yPoAVdeRsP17LiZNTnnn0tOnjayXibQwI+Vx1ow02pgkap+PF
Fphc1nVcknb4b1k2qEKRdVd/VT8vFG9X+D9Wkf+HFhcXXt4fLS4sKLV8+Vz/mGb+9m9+W1AMHTiR
YJRHVuVbZPnvC4qh+3CLHIY/5CJ/G+R9r34x3umkT0EIk+ZjpVmXoe8LCisUyVSWE2ZLUL51/68s
KGJdMH6c8HlrNtMnUAWUkDHkrwFNchSNHmmLdvKYH2SgYVjI5v6DHJiayYtML12atXIQlwl3cQcF
wD5bflGOYVzCkHBJOtezaOIL4XNosi4rzYS7CX+DbQ5DdG4lmVKQm2dqivbo8Haanm3meNymC/9v
1B+iduG1HoncjS2b/Lgv+yk5G0Npz7D6R8/VAB9p7OQG4C/lhQVXtQ9yayygfLTU5+nPZsW4Kqgd
xVDiPmsX8tuhJxgQ3dJL1Sf+Nfs/BkK+ALgGWIMdj91XFkD+npPyvMGphVIU23XL2OZ/7pp/T2WS
xbVOHu5fUwCYydFV8/Nz+Ld/9P1BbL8zuTMsLn2x1tT+QALzrHfOGuJdk8Vr8a3FE+j7g5iJOiIV
sVSdRxTzajKe/7hv+G4W+TUyz+ZffRC7BlSDH28c1FNK712Xb8lPsdrwfn4MeoNT15T8GQfPm6ti
pFLTCySJNSawcwvFx+JBEX2cK8+GJ+nFyaPe4/YTulUjTsX9FR5yDEZyIEjiRgZNYC7dh8kcN+j1
VfFQVytwk4XjiF3qgUTG5GHtb190q8kl3dF8wI+d1Kqnt+agphy5uAdTk5/ttS6oTmL/TCTEfqn0
FtziZFKBYjUOX7Si9Z+UU2tf2GZOj7lVl9OXNW/pZhdpJ8YrqqRDydjJi6fsBGWo8fZAgSqyxHSd
Yf7REH56BU+VAz8RIdyAqHJLUg1hs5Z/uC0aTFemrdiCDpiuDDkVW5kn3sciJ0Fy6tTg8bHUpnkw
wGSe0XP7oM8dVgSgpXUYeSPTIKPVxQYw2CdRLtUpXjtMbG8RWxuS0geZdVVoG5EArOPYQRFZ4xMC
13xXorvER9H16b5uyuYmItLh7qcIbj8tr9qz6ggiobFOjwnxp22Oc04gkg4QapouHRQcs4lalgX+
CQeJLNLbXeRzrqVNQyjzGt0H6rJGhPdBtjAW+0Yky8Ypxub5jarLrtF4+FaYAnmLzyJZ62b83Ibs
OSN8PHyj/xYcT8E9W29WrFoZV2xPOPq4bD2YClDRTTuQPXBM8xIf+DHlLoAX3zC4hixAjb795zcO
KeqzpAqqr/i6OSnXo5015+65WRsRTH8BFAnGM3rKsNdD9oemhVNVYI4qkhhCaIwk+/StiahSQGhp
FYWqKD3gDlyawngwDZu3wekqJZtRQ/2dlG8drUTZL81UtB2G6bVoGVUUj1818/pvMHOTRhjQksyF
QSqtHwp0Owqq1Ar9hHk98wOMQCJhpMYZny5GLmCwb6RXrPpUHNmztLKtR5Wf2HpuDY4zGoq1ikdF
enxUzUqDj+tMfc6ymlrnfOHPAnUz5RNvAXnSCgloFYl2YIrpaKuVT/DwQDd01jfvLYoKHjoWuTPk
OPH/vNFYObXRazYlOg06K43d4UwWCK3hTcBu0m/QwZ3z2ysyBgd8OmgO8M7C4NpsB5PPl5Re9DRK
0kzrDA9mqBhNyJlSGuJFn2d4nCIGK+zosnluQSlhnrAnOoPSDIRTnEGdz0k61sfUSmERRU4Pj7w1
U75/bOF73M+lB7qZpPN7xvSz9vT2U9IW3McAbRD8OWbikYU94tSw0kzLuPIlE0+KXTsed50zrk/O
cgDoqkama9Dx1l+pqa+fj7caJa7U7NcnnMT1aZYMyK/8OUXr8vwYmCln4HSf1xoXhE8rwP4bK5b5
qjwIypbmXdo2xdeFPh+0HEfjtYgnFRTO2ppX7useiO7JNTD6MN/Op2A9445b5ZvLoVuc8Q5zG3VR
2UyLE1eaRaCkN/BWJBVZMM5eYHu9Pqgbmx2wbWqo7J1JiWJPyNgKZqwvV3h8o1Pmz/4T4R8n2WK8
Mu6yZFbMXmTXPCvRd9HOzczpnkmbtUcsLXcLkkWgD7F926eqe81WC9Om4KHzVPjFdO857BaITHBh
m3KUvBk+gLOjcxggLJsDRlpq+jICNcqCkYVPdUbARzZQ4OzbLuM3331tm4xWN4ME1yo4QUsjXwiI
L44zaHzV+vnOawWHJHd9dnoqW3nBErcwRtFQUN4ah5qycMi0CAIbSHINYzxc73UBCC+QPDFuK6Op
7oqhXj2xeUFIBaId7g4CszttlPMXASzvIpIqPWSDZ3wubHd58uJ+cnf0fWAhkU76xWqn8aG37fnY
lBWZxqygDynVHmWmyafEFOR/2xyrV+FThAlomc4w6LpnYyLzUZBaZsxRovPE+vIlBYLMHTAW3Qmv
usvcNHNngRsssp7nPOtOClmxDXxz9SAtMr/EI2MzTRvx1uDuMB3ALgsg2rW905HlF9vGgRMuMGcK
Sn3a+aJSk3dVjNqdUcLpDnUbJzgezqEzzkXOan5LMjE5ElbZK8xiu2WwBoS4nBBVX2Gg1/rohsQu
q8nswsbQmv7OqKoPVjxCK1N+t8T7oU+tc5NTQPsYNVb9xCxO3hejuEmYqN9RIBZvxrgz7iIUg3vc
MgmbyUl51y14lwNVHE2og9r7EJvjdII1+bDEpvO+RxDc15Ndyz1YZTBt/N4o6R7ktN744wHvBSpU
Y950XVyTU28SOyz0RD8T7CcPGmGTvu2Sug4nE6NTkUmDPnRL4kwYFM3FNEaD9EuiZCStM5UFXr3e
zggN9n15mNuigAZvkCseLKqsvUlXD2aVw8UFmURYM0XF7jPRY/gloTfgc+9WPvTHicf7aSS7dKVM
/SOR7/ayobtXbeihbpzArSJ17pwl2w7CN+9nSotP85QZt1i71NdBTPLjDO+4fZkUsMLb1JFRfFIS
qT8mLxc0rfxgzkt0myRGRAd2jqjtGdN5UDSNgYXbDFD6LvrO0q6lVE7YmVbMCdgtvxTkZc7tkmZh
ZM/mbZYSjfRSJ9rGZeLc+I1vX0/9iK0pr5Ky3UCUaq5cNvqXOjapapv0unYrwCSQve5xfREC2wzC
mS4arMYf016JwK6bR/K3+gUm+ifFIzFMIDlvma48G2ZMqibrztpsiw/jGFsl9xxqI7VuBsGJJIEw
IOJry6v7y96VB3qEsWW5ZC0T3egjquCaSZzHRFHFDosoMBNhFcjIZq94+GlXKIUmuefkXOJ8YrZh
vI8y4W7igipOSRci3mGVo9cWBRg8sk6d2YgwmbAmxJYfLUQq6LarHB7hO5/A7gSps7FuPdh3N+Tu
1H0tGcWRwxpoQMf3RVR52mmuGi7BOthYNuNHR2+pA4X2ujWsqaFQl5mzr8ryPsU/gGgOBp2mMSPd
TiaGNKiqk7bplQMokChLcoObydrllj4/6FIOp7mz9PdYIFignLi+ZAUaDilJTpz0pX9rKX3YNwQh
+aMpmpNVLu0d06ZiCGYEDnSNigrthLn5RS+y/jZNHbCHkXP0VOad6zyeH/WuiJyNXfZPSZ98wCwZ
BbYNdm8TT0P8OJB/3LjdxBCr7SySAOV0mPSYBmg/8XZO7/B7UDIbHVJgOi3iUA4cuZvzxOZOKFUO
1YLspEgxEpyKxEfAB0+9b0bhYZPgjQ/NJO+jrHZ33dRGWcjjcDxgsmKQU6BueRHDgkli9o8cSCqS
xOwWZ3x3wvojyAwmc38iUI9JzzQna8e/mQjgTomH+9wePmdt73z1imQM09whXILbq3htXLc9rFj5
sFi3VmDDJIhcfKeLYJ4UFGXmhKnWNiEZNlznvUd5+SroR3OhgnloV6+ci2qflcPV0nmN9cjzLb+k
jc5KYMaSPLzJFLHYLrfru76cYucOSKBF4yhdoJtBZWwLqlF8yg1Tj3e+U1XcQPqaoKVB4DrmIQvL
cDpXedeFc59jR83o2Ljt2AZcmkWDe6uarfiDWw5VvV3gmDN28gloGvXdEhG02sDWoaW6n892Z9tX
bZVgJPIBM2772u4vGGCr02S0857S1OnGsFX3kIzlBXOMU+Mt0xYLbHtddnX3CvlG39NqKy+MwY72
Mvae2KiNO7cj1uJKcZsNcwFsfMhzmhunMi4uqD+BG576yzIz+2SchQxUYVMoTQysPYnLT1NeFkiH
vokLiYaSVaPr+UCsaDnn5MnK15k02g253+WamY1MwxjOaf/JU80DQ8Mqx2WY9iIy96XG4naMmHOT
hXXvaqN431jFlJzw8LgRzZH6ixr9hjgrG7kUy1l/zMeUfP6SzTm2pixx73zEYv19WvJfctxIKt9u
6qaD4J8WACmLwG7G90tCqlJY0ovdm9hs2huefke8faU2Hn44yf+mWf8NG+9NnVaq+7f/hT7208GY
4h/wLCioONoNOHG/6MOxDxzIjNnXulKK42hxEqU93XxYZrf77EvjT3uNfkfAWQVxD0XcWvFQ5q8V
K0UyzLS8dPWhKqV/VglbdyYv9kuuKVAZZt2/JgUEq6t48Homa9KxojnoDC0pLzM7owzzrc7NaQnx
AGUZjKsSn0VzAW+PatdE+SE2PjaAQG0jtm2l033WY93yOdALtdybjgbEvp1yeUj7nm0mBriXGjVL
3XfUPne7BTACrr4K+JL4iBEbz1XkTRzYYhj97PVjziI5K8ZD6VrN81jM3ed1zPfVW4bq3vJjdvSq
7fh6x9SbZx1L73SOORtp69qpc8AytOh20egW2Plw/bu9t9Z2zHyhvBZ1Qx+DpJRhCjs6357fzsKl
0xp/QpD6He1Ip6dFoNTQEwYh6FcZEbeIGeGRqA/k7zjR2WmGegFLluPaH19d69Xzg17JAIQX8h0i
3mgflvnr1eVJTnAtpauHIqGeGHGCLl31VkHAvUd1UAq7nLPhxCFk4Sn7/FdffYU6+TAmxVre9Cv4
sKF019VnECkya8wHhxHsNm3Tmf0jhYr1pPGqjnI5BGgjyb1vauK/Hv4Yv3vv31BP+Itcy//deyeE
oEV1JOtDZzR8d9yIvbh089Z8qLKOY7Mw8C6xjZlx9ccNe1Qd7wQHvyp2i0MsJuPh7dP4r54l/n83
FDB1fHA/XDi/z/68dN3La9KTwFbdj6OB3/7lbxqn47/zKS3gjPCbks9d9Y+2A5vKIdsGIsh9ZVtc
C99nA+a7Faf4rYHgTRv9u8ZJLfyaGuIegeT7Njj4K7OBX9dVj44D8H5r/IgX+x0Pz7dmR8sbrTl4
afE1qWMyqB6evNTT/6zL8J+9EjIDO1FmJyZgVy78H2JGRSUqAdiIVzKXkRNI87FZu3bGKOm/zbH+
5T30z16J14AGIpg5Cm/9+x9eKVZaBLsP1A0KSE+2UL/uhjIjlrA8/fAL/ydPwX/yQh4oPbr2eDms
wL/IwwPxEr+WC0ydLv+aF/nXSEu/Zvzvf+RlbFieaBpMrn/55JSTgCu1p+YQaaMPIrttN28NpfiE
/wMfHdcqEyIX6YJmuPW5/+NHR3u0qBPe0QBA5zwBOwIzQ62QrLI/eVPrd/pxjefCg+G7NvIxT3dQ
2n9+JXeAT6X8sTkkI6Fjp5/v5nh6MrT5qRmIw/7xJ/jrA+XtxRgWrFOBtUnzl7cFs6BGKKrxeq89
mm5HLIlGGpxNWvqiezFoECGtDT5q9dcvRc8hxwdC1xXO70ogHVn3JvJWc2jatL7v15on29fyJy3j
v/74Pa4f2O8+UNwHrAqurnNX//yBLn1GWqMum4PWo9aBGJrDzNSj+z9+lX92ya8eh++vsj6+frhA
PGAcg9ajaGj+ZJPznZ4ok64u3qZz/7lX+uWqxyiacAjllZKinzkGZy8LLDK6nf/09npj7/780a1e
EI8rw8XtYP5Kjq2j0vZKhgmHZoDk3ugDntm5UfQ8CfQuP9LrrcGmFpO4bR90icmdhmk/tLC5Xgwt
XolgrGlL9SZG+7Kuxlc3SZEUs8jC7KgbuxXGD1LMOqLHD5eNCx8KZBFyq+nX7aZu+JI5icpQz0H6
9zwxDu7Ulrez9M33CAr10Y4wRQ3kxLYjIchDtDac1zNxafQJj0Pe5MRBN/daiRKCvXFoY3FUisBR
nxdVqODd3SstExece8fXNmKVx7zIz+4YvEom6hNcKiD5iesldTiLQv+U5Qmie8fPo5k+xVIRbzrH
z7Cr2axy9FvqrbKF7QQYBCNa3/4ve2fW3EZyZtFfVIrKylpfsQNcwE0UqZcKipJq39esXz8n0d0z
3ZTdPX73g9t2hGkQBCqX7957LljhmehnD68lpJOlMcN5yz3Gh4WA26sweXdLwcIFjwwFpi+tdch8
fRWjIG5dly0A8qDYMeKqIAFx7zhhXMfD2C7VFSAibJ56Gu0HkAu93LSoXh+dqzkS6dfIr/Jnd8Lw
yK2fkbtbWF9C3nu98iZRv9aFzfjbRVvLV8BxsDJLifDwu0hg2G3+3E3QHQmyF/dk4fuvIX+aqzht
6rM7pD+pJUG5Sl3rCyzun3M3hY+9S+UbrlV++04P0XOLMXtLegHASUCL1V2a0MaWznSZsaL31D4U
yX6M6HngGMCMI7eGkuA4XFFK9aLkNpL4nFM3Kn+6cAJuwbPxRxxyp9xYxoSF//K1z5k1UZEbog24
/MkyKhG+hAPVLbQZKJwodfRE5yUz/shLsq/BQuq9aCbYVE5McRvO3mpZ429z831ScsW4EQPzEmzw
4fgShzV6mCWIgcCnAsm3cs2yxQ6XLF98o3Se5jIrfpL3qHA4R8x/e1ZOxNLmYEPmeK4spDIJ2Cpd
O/jswJLg78mwTcdjRYKlCK7bmcBeEOgutD6cmT3NQEQr6osyQxuIg+euaXnsbMxC65HwxHZRNGj0
sh6HlYPwFj/3pRGN+8Ev07dgsjCJlzxHrleJCOIeWK4O6fRhaoPxBVkv2zv10Oc7OOIWHrxaOst2
Sf2sWbUd8Bns7RlldUHdfbcWni3bCOljzCen+zxCpn5lZO/gduWsX8wVv2w7UIqKGoCTH9yTsRYZ
n4QTR9nXhraG0xxG5RZtzFoDy/lJ9iTA1Ae9kl8EmktUqI2hOt3oVrjxbcSMZDtEebBPDT6hQbL1
Qe3JyV+0YAugfD6mIzaiTVzP8Y+SAeeBMBsYHDeGP2OL4aXu1LinGJCAYTDwRVgmvzxNcJu6EA9H
Y/Qmt96cFGT0ox/wa8fd/Aj879BX47chVsmpKF3sVWiKV2yF3n088FDiOmXCLvLxZqTeZRvh4d7Z
eEVW9A1mX3xwGldmMO8AqeVrEqt1vy4mmtlXCAsJ3qmcLzWr4nwX67BmOaTBWXKo3DUGT3025Goz
Ajil2yhVyK6sbjCSxr3Q+25t876tIn1LOsM/0+xCIfDc+feS4fBtxbD+iRoneZoHvlEZC+rXIdBV
9znG77Hk7TvdwmNU+E1w7stheu+MFgNypB2msZ3598Jtm5Vt5m+Ow0LZtqwfLilzAg9gHCxAnxtU
Cm6xjhz8+7DK2msxDaxkl5MWILEGmFwxbFJsuuvCGqqNO/HSbcXlO6G1fY1CPr3HTnlE0aVjKuhM
vsEmjUBJfpZ1X+3iSfp8CEV97hp9rq4spovc7FjJSVeA3hA26RX+OkkYQHF1B7G9rLqQSV/7zBc/
dPwHWKSe8ND3iNG/T25TZ452I5B61jhOEivD6J3bNHJ2Hay29VjRA+UQW903WJTXI+mIz8nMX2jx
whIkmtcieHZYzPmEcT8zuz1E7AZPYx2Fa58hH1TnoWCKx9pjRKweEwH2MhvhuY9BNewkGMZVxMTx
VoaW+S0QQ381GqAxs2o4+1mXHzqXWW+KML6nVtC4wbl5lrC8X2h774h3xv1NCCMgMeX0xc9oIPFV
leztRTiHBbbxljFgca6NNrzLM4KqbbFJZEwRWYi1ok8+8zw/t6MJJ8yvIAJFBXA4HBNnW+HdZVsE
SOza3wwHV6DlsemBpbWPRhLDneWmfGpLVhyz8AWsDQEGB11S1b8tsq7dgQbgM9hx94LH5s7emn2b
UKEiSnkosLG0+zIOVpaI62nVdwE1TswVWcxSLnkNX5EUeYdyhkzz2U0IYbWnSc1t0ZJsaxbGt7VM
CMpRaGWSbJwa0p6F9bkrrOI0NRL6N8VDNWmvoTnJvBs2gyiUlW/Chgo290pNFngfNp+8Zf0rqLl6
aKg0nzA+prGxt5OxiE9TGsgRNaAIR/9kjwzWV1pmJgrBWbwdmJkErfezUyleZh8l/kftuNFKJJF3
nH2PapzpUpMjG8cE93opz/ERPogrtn1/V7oeogIiUoCR24/SbV/HLaNuOWDnYu3pvtInmWHVmvPH
KZVzvmI6hf7J4dqmlJLk6qnM02wD8+ib7Q/wOZkyGwpxxXaMeGe5PF8sHOM9xkxDs2QNUJwMyleG
bak9z6lFJ1jaqdWQ+/3Bauj8Yhz/xhg/23p0x24tkzxu5TXiBcQWRUjs0QLDOG09UAMQ+2FSLLc8
rtF7REPHsKKB1ljlHkimNDeMYzI7pr/zooL1DbMAi37E6YTbko2R3w5yZ1Pzhg/ZgJVh7Svnn5Di
v7h/AYKY3P2B7jsS+d7+cMLuiK8gYpv5AX4Y6401jTd9NMC28lvOCT1Hy1sldRjaogkTCG2LE6gF
4NXLgmiqCP7povaRVn/5fZgQCFgk+rL78aKGOM0zwO9DOvd5MIEvZ6ypZNDfynx4CBXb3N8f/H+5
GQYmcRyLV0I5Z87xYbbcwZoqoqnOIbdxCCtDpLTL6K0s4+qKBGT1D9NG8cudRr+gB+tcm7gl7rG/
3mnKlgOO7WY5Cwr4phWrRIXfHCj3Jm2LN5j4SLcdaRoaKKe7y7aDWMvIlZyr2MUiN9ZhxpyyWppx
P3fs63//95D/6vdztFMUR5zJJOnD7bWeE8LYEGwPcVHYp2Hsip+V1PmkqZ86AIvQbudtDsKK+qtU
9Lejy1lTUHh3rgUH7YQ3wVGmPPmE8TbK4ubZJbpxPVeDc2VbSXBdtml7nbl4LXooe/iWhtA5RCGr
spy5uG4xF4SP0jbtNzyBWFoC/rH3DeHdq1CwAYdqzp/NJEm/XnbFsqSXaT0tVGD9w99CfLCy4qE1
8cW7mP9c1wlIsP71s8LDjUhqdNmhd/GoOEZXrWAtQjKX9gshc+NgcGzE6BJbOwceFwmZ/vT3H8cv
92xmwq5vOfwiVMdYH7n0vXInt05EQm5cJXvHiKqr2p7+aRn4ZWLBqzCooMrbsy3P+/iZD8kwoiNW
ycG1OTxfXEpl7UJktQLuGa52paiUywPwnvHl79+g9evfmCMK7CEfXzI1SB+vw9RT2GObT/HB7jA7
HXK7Cq6NMAy+FgNHY9iRjjoHBvYZuPfPWaAa+JnOBChwdPBW0J2c6PW27Wmdh1dB4yc9ibaNdsL5
O7hOq7L7js8FCKIRdlxcL7/9f+fV/5CQsYgw8EH+ezvuOU7+4mD//Qd+H1P75icc6mw9FishkpWe
Rf8+pvZtqro8ym7+b+D8v2Nq8Ql/LiM1dgeXf9Nl839Ycf1PDL1M6ocQcPhxntQPGZi/zcR8XAPZ
CAQPnYNHF5vwL+NCLFXRCIwYrR7QQkhp05I9cN2AA6fZblI53ZcA8NSupqV+h20FoH7OZY4D+fzZ
KX3Mm27afTFxvHyJZg7of/pL/otB8Menld/OMnn7/IKsCe5lT//TVCwY/JbqyMA+pqNdvTmxDfXY
jEsNveFK3iS52geMlUi+UenwD0sihwLWvL+MryRirMBIjftNTxs/rIlhjNbuDklzpAvxpWhCMq/T
kAQ3+mzgbtza8a4t0y/BVynXu5rtAHpV2iZf56VcvnsDafZNvSh5inLgEBmjBzAhXEK3QKLdey/2
aRaYgWUCmSz6a1FLnmazhsIAQWCFlh6Itc2edI4txdHVE6NYMxxoUNWF522GgYKClT/ERsNVkZrZ
kWHKa+SjdFfYUnBh+lgGO3vZtuS6HmJCqDvSBiWp2F762S5qiKuug5BRh0xsbTBpDSRx72mYlxZw
+dKwHnpuXRJUx2xqxMYE/LCS4wFIbrjOjEU3HPcDQSGPSAJMH8A/dVwCO7Bm9VKmPhXhlIPCCpzS
cOO2qv/i413rVomJ22plingeV3wA7sGXmdrhEnP3c2Alaw6kE8BB12oegsFI782OyPQmjRqTBDWF
ABCWzBZ2Ec6vaZBtsqNaAGNjwqP0MIc4r1dh07g5Zo64fxJDFTNZ8abhSAItJxBplf0DA34/hjE5
MTFM2BR3hcgoNcSPlVFw4Lg1gFo7WnRSvUWwiaLE4toCSmjF5AxuQU309+CMlsUJF2zCanKcF49m
t23suOVdxsln10WN1a4GB5OzrVFrq8hkEEdxcbtr+8m5Y7xl7BfLj743sTXuqPnCIjSOG57UABaE
VzwslhppfKWF9sSYBUuv03tvMaOUAxCpZRvkdX9QSUtuidg4dF/cmcoF7U73KL0+JVp2D3IjNPz5
RP1n+AwbGxTSFAMcolk+/mFP5ngW8DScVVLiCrM8PF2cfjnHNA5M71UAngcoy7g47JQeJBzassvH
ODJSeUtAGKoJjcWFOz0CmElmjLwe06o1ZPsmWqdzWAquaT19lCkFtVTMtCl22Wr6nnHl1XifuBhj
/B/1aN50DXjLtzHJGUvDLrGtc9dBs1yGRR5zU6bjizsn7HFgt6s3iGE98lMwzC1PBaOZd86yKT75
gADb2u0rO9kyo4FqW4W+uoEiXGJZML1ebIfRWJJHJSulDtwbMY5T24u1uaLILdq0QxzVXzVPPsfo
WAKApL6ubNfRlEF9baKYraAvr9sYR/2mIYzw1lWexuuonK/6bFZHxfTmAcVSL4Yx7x9zdXkG8+7d
MuOgEZiZL6/W6vfGYNp5bMNFTNvG6cIOI6LdfekTN7Wxt4z89nPkLYemAtCXVLjkKQipXqfRAsYZ
OCO8rnjiQd525qDdY+Y8fDOJg5vwVFrHvA1CbViurbp6a7scluelEPuylAe8cyBxKYUyWMBYR/F6
jLdzYi3POX6apFpnk4Thh/ef0SI1BFwo1JsD6tmsT9Q0mvwb9TGBzfdIicimbVos0/hSRtBY8E4b
Tvk2qL7gq9Mu+LTaxb1tUN3HDT7AythNQw+uz2aAvW98Kz8rCn1oLK8SMBidSGfcxJGF+wJmMNMb
Pz+3Tg40roxcHIcA7sYjd/beWpk4N4vrwmhxyU78Bnx3i9o+lkL4unGiJYK+SCccNmXXel+NsQTJ
wB8nC9bUkpf0fPiuMlcM7/x2FTfe9FoJo6IjRAXFxndxAoc4Co64sSiYnrrqWyf6z3KeXAihQeow
6Q+m+4ErQb4xwABxbqdj3l4JP6F116oC6GtOGu7EABAglroVxDBUeR0DF3myMhBEKy8enHdnLF1c
voScd3RuIS1VxrLOhTNf27iRryDTxiSbl1YbWcA9zAStHBSRVlwxu4JNa1mLt+ILZDxRF8gqsMiA
u3UAB2UlmsLTZfUdnL2BzAhm6d6jPpkudsXqN7ppu2EdB/IeOfZuDlnwu0J2X/57cPz/5LiId5ho
a//+4HiTdJg0uRLWyV9sDr/93B/nR/+TMLGC6WvqHyzT38+Pgfj0m7vB4lD3R4aL//jHQdH8JMCy
kDm0sNIRePyPDoqwUz+chtDgOCty6yQ5HSDN897+rFBC2mycjMKWY5FWcJ8jYOSG1bGEgjFmxt7H
tHY1RIgY4vV6LkX9Mgbdyiqv6cFRn5dQT8SrqLMAkmYuS2wgFMjeLLSoTkroeCdLWL8uJLQWC292
MixXYeKpAexAbW2loKkp8EhOay0oXCnOgtktR9fxh5f6LHVNwgG1pSO8W6W2dB8aA0xEm1KB5E8T
iqNuYK9lrPYeEOBTdTlA0sFXXvNrstKDb67fZAAum2EG/e2IE0c1wJRfubENroiQSB0N7aNghmuc
fAA2AvwOnXLfx0hG7m4KPMBB5hhGybYYcPBB8YgN5zU2A4awqwCiUXxV9TLjVj8hK013jeWBZ/ci
f4pul8DAS1tlLKcPtEq5O8DRBYtJEhUMzawOJOAG9Lh0jsLW/8tIxIH3MrdZDcy8MV2CZRkQJVfF
QCFCCjvpKJt8eo9QVVwRYWUs3BD/CDOY6FuBffY8eqqiJXfJgW96qqlX7PX+y4IR3wA4Mc3bqWwo
rHGXTc9/W1Xm2L47aTPeehB5unVmRvKQu1Iw8UfanciSvrT5vT5i7Yu2oKyq8+k5D7g3jDT/jLkL
ygPgSmM3NcUlmcUXhjIIBiJsN4YKwvvRVQTqaid7wdKb0ZjOSVI6Q0VBSeb8MMo5ffC7Hi00mJsN
JSTUUuGgPvZgBV5Th6HiFMeMl7y2PCZUAJ0IrB5QEXJuM2l2P859SX8HXUy4v5u9ISYXtkp5nAP1
5MGRaOkACLpvTiXChyKLvc0MgOyYRTRUmVNfXHlmTpCdCq11vCQ5sCHiIo0h4j2ZpODdjTLwjm3Y
pnfkmpq3aIRsAl+FiH+gfNgbHMSMUxm7/JQiaHDf0iq2nxqMM9LKn1Kjtl5dNyLiaNnZe8K979n1
eahspi87aCnsQkSPMNrMxbGV048wpINnQW7bBnVlqtUYR/0be+02XZL2IOLJXmX1dDXasXMmv5Tv
5LgwCKa0FfNdZGdHonXuTVh54nW2Bv9WeOWEKDWxnaRZfmT8EABQqrqnbqgw4k9OdchkIal1U/Nt
TmjqUES1c8/AVtyid6YvOIzTVz7RfD/Pg7wiS58fyNXVt9liY7dGBgnXYRt5p6SVyx0dnSPMKIZm
+PzEuApr3wPY0uMENnBJ7wwyOjc+avI9EUQ2RzIC5iGf2xAyqp8kpxKu1xlTdnc9tjL5MnMX5Sah
JvOmzsaE3oOseRoYJD/ida9PkuqlrTEnwSuO8RSFw+2veqcCSc/lKz2Zi7dQOFfExZ1j0m9ZI/Hu
+8WMNmYa+Lu2GZ2fzohgxTxHfZlTi+rGgPKprC6OvRPeYKcsNyjGJgh0TQcuo6MV1FfKMRVnVAn3
xx6+D+VkrWRW5gczgl5aOsCohOjGfcvJe2fF5kw3ndt8q0NnuDKptNrlNsKAW9rTfVpB9YozX8GM
GOR9qCb1QoX28u6EYrznDxKeKfSi+sNTQsu8HF66vqfFbE4PU26nexqIXAwCQ5V9rhOScHzsPC0G
1PPAy+rv0gDouvgFcLY5NEneujO5zqLt77hyMuYcC24VqcVZ3YdU9nOxYgi1phsOfJXRFPBbPtVz
Nt5gtLirCYfdWpUVvVCIle8XJ2h2s1TGuDJVYt64SUYxFvj+WwMw8b2aR7p1RaeC6wrv9p7Q2Dlv
hjpfCR7U0zBE6B/wMws6U3uYQJmITnUFsSnyXd3SIcuboYGE50mWGnTCK8N10pPV2OLRVeSi1iaO
tXXXuOo9TqeZa5qhA5dDl6YHSoybb4CYYRandKLMWbANm8r6mhLXPOadk+8bO0meBHHZh8jrOcCD
OqQLqFlIJKus+dyVFMHMpMFuRlTRt7oaIGCjWj7kCQ1WK54e77qcJvWdUr9U0f/VoDmXznQyomLc
E3UZbxGFaWPMrXLnJ03zzCWyu5t1n5OyST7KZI7v2dnIUuryJ78vvZ8qyUBauH1HjDCIvgN3S7d2
soApRFmeULfID3XEcrB2wFHUdVOBbp7yRUYJFTGP8Y3qc5GvR2uS+dpdDFpmYrt5DgearCoQ+kf/
Um/l6Kar0hbNrgvG5osfYcDe2lVUfJNR5O9L3ZM16Mas0S+5AjMxOMbUadEBgFKoLPY37sV9ftvb
JhYMv+huMkEZ1+B3cDcrA52yN0D92hko0NxjJDGWwxcf2wvKuG726i4tX52k8KuOOv960SVgphzy
Qavz+mKmW8LyqTeeYq7cr8zSWXoudWJQ+KgWY9GuEeR041hv0j0GJlreJuCpWZZw+1DFqOik0n1l
3qW6bLjUmNFTgdYo4mrNDcN/y3TfmZnIN3Sj6saISufR17VowpzltWYisAwq605pLnoUljf6Azw1
uRR75iJom2WyCVJq1xCEU+4RjJbbuKzuqsiSnz2fojZ86BAym8rZG5ceNwAoWx+4LdVXpHuMikpW
ULHdvedE9nsft7TBib5eNsM0Bo+ki0GuNp1Fz2grnrAy0SVXUONxl10a5qxxpmxO186heVfryZTX
/qWTjqSuCSQe+qRNZivoLX8rSLv8QDYnY2UoKJuhLrnz6ANed7r4rgxVd1cveX2Xqbo5IAJYh1nC
VlscjBvTpT8vFK33hbOA9TTLgOb3Af7GT78whteion4vzOoXWgZpFk7JLFltB6aGsnvOHVikkBt1
i1/ap6isutrPvbT84fxriXtRpfOe1C1BtC6hEtAa5g3xsulKQejjq0m5a6ErBENdJkgtRnE1XBoG
4Qp76UZemgcBvQMNiIaGKGNLJV1bnMdJdxWGuraQ/a7cjbrKEJCkItEgvINFRPR8qcKhN5z2Q914
vDZSWKEN5YgDDdYAujMKEz3Riuzo5JFY883O76ZLuSIzM4oWPXK4W3LUaptBsnpw2zZeTYucjq6p
yjOANz2KkVTIRFbgQY1c4i3zfGufmSwr9ApwmKYDGL438cHpcTTz6LOZVfln2+IMaMNiJ2jHrOtc
Z31wtWQup5XICY+mVw+oV2YqwchX7GDI0eER5QMQ3qybKdMeev0qGUUycMQMqgNYLWos5e+lllmv
hF+vZONfhyO9l4QzW3pB4ubeJXBzY9utuqVlVoCYTBAmoob2zHJathEH/5cFgGhqu0+R7tocKN0s
E3iOOTWcReaJrwmyzIqBSb5uQkjxK69wXwhzW/T8eQTcplhuGt3vWcvljXwuVDgKcXUDKP0x7ibX
raBdA/i26mkKNaWBywOHxMwV4YrqnoJkZ/SZj0XuBsTVNRCwYSNJv6+MPDmPdiJvOqpJhe4oncd+
IJJMb2mmG0xr3WWaFrSa5gW+Baon6lXlYUQECC5BG/u7mBzfiRz7OVa29SwvZan+TG+qqRtUBfyq
9aJbVcOMftVFN61WVK56unuVqCXxXcOaYTrCey+wYQW6q3XWra217m8t+fq9GZ23tTyKBAo6eg41
BqoTbFDzJtYdsGNEGyxBXra5jobYpKYRTnX9sq4v1bEkMVeY/KLbUhfLBlmqzo7Jm0tpnU2WvuCe
ULf92q2ZwP7p1vr/GNJj+7Xg2aMdSM/1uR/+9WIYh5DZmKcmx5QcHUe42YP8Sj9gubr0Odtm2bzX
nKVKtmwz+wcH8kf9Qr+4a1oWyRIIJSL48OLM11pXLXVyFHPVvi9pW17XSR7jlwmyh79/nx8FSl6K
qBT/0rdfnyTNX98nWZXUneOCl6qthvZKaO4UXaqo+vH3r/OLU0G/kCa0cOk3feF+jOlkTCeB/HvR
kRJItcPCZh/dgSlUXib9HYSQLLgegxjguLKLt9rDSMCqwnTSQLHgcg2yuNz+/a/0UYfBhkGJCa5K
9CbutN6Huz8drH7cc8s4NjNlRmbRqr1MITgDKQsw+ZHXbt/xkvE5C0abl9f+r/D4D8KjwLz/t8Lj
1Y+yH94z9efh0e8/9MfwSMuI8K6cwEPE0mOiP6TH4BM6gs1ciAmR71CR838TpOCT0GS6f00BsjWm
L0DRFLQp8lP/ifT48XnyLVO4RHTwhoDq4hH+6/PEnClu/SWMTnSv0qEg0ULvoQgsOzmV/T4B132i
yy41pvlYNzY2oRR26QMz5P7QEn3dy0Y0e7NnHv2b1P3vcy5WwEv/RfljeEfs0Tct17KF+dGLwBla
ORnpo6M3clU7B0Fmnn0MbPwORuhkK1Slx4RRjL1NOKH05MZhzXJuLeZgCL/7ZSnuO+H4Tbutydt7
X5baoPM0bqZ+bcedeC3iuHfbbT7WdMqNruFvcgqRTTK3DuDLje32hn+YMsLo4GRLyKoCfkJGGart
Ze3nWI2RDsxRSI6BKm8e/LDDDGp7HZd8SnGDk9/id6Q5lVrZNnhqUAnbYRtMvrzDXzNAt+CONbUN
M4Ugt8ji0s7YfCtUYT7gCiWrO15yuwlAXCTGzEG4GkPgvKee6HC2Sy6Z33SQ9j3nz02mA8EEFZ6x
7BrcaJf2hIlG7IdBdu8Jh9NzUDjzBp34SkQVNzi3Y+aig8fBzDiuw+YYMuY+zcZoMMBZyCrT14pm
YEt1XZJkNhJASqtYx5vpqH5FD0JlSLqK7HOWg8QNQxLR5uBMnNEr4x42GolpL1bddkpG8p7e8mhi
Dj63CmPovASkrbuJsdiOYgP7W9uRYQrqmOsvdKxlTUQ5cR9MP6sfRlrjYLf7jAbGxSPaLTnr3cgS
meRzGnGYm4WRwEVutrYK6dsM8ulJmRADylgyW0Ih3kMRLnc1kItsLVoXax+Et+1SUvs+y7DeAosF
Fr2YDfdQbl/20k9r0UTuPX/15oq7QLtLMeafIiGDE0Mb/xTTRBRtwtLMX+pedE+VV6U/GyRhei8G
o35sumS5laU1X8vR9L5HXuzubM7z26Lh3bcWoKZcje3WSqreBW8/2rulmcCwE+yK3zK+9iuO5/O6
55uGiBxND6Y3TrcMmSnimLphm9tJsLebON/2BsW12CQlb6iXDzE9cLvBZHobtUnMV5qWp3A3jbRB
rZfGdl8c/k/WxpwbKCvBsHWCSbxZEVU3RarUDyoGwpumIN7vzwSg7doeJ4COqfvaQbloyTXE4mhd
RIvqImAsFzGDCTPCBpIbIod1ETwYOiB+EDJWm/wiidCnZDw5jIkg8V40E62eBLVTOduZv+NxvMgr
BZT/a/CXJRWr4DGkPYQLAny6TbsRAr6ynHRV+qH9Xkw2sINE6zjLVJfXQa5P0zWCuYZehjuptR/r
IgNBSGCKG+VaHtLusXxjadXIK83EAcJcucesbz8H8bR888Zl3oZTZx8DrT0lFxmq1ooUK+H0Ol5k
qvoiWRUX+Sq7SFnRpGWtSitcZUhL9Ma5CF/VRQSTWg+bL9IYR05kMnGRzNRFPkMGHI/VRVRj3IHA
lmqtzbnIbqNW4Lqc6ZPbjjR5LxeJTpVdfgaGVe8n/PjM5S5yXnuR9mqt8rksB1cFuGyGLPR6PYeE
ix+SgZaz7Qx86yaEMHBNDQolkJ5szDOR/OrJqywapcWQ2BvU4eba5TsabFuh4hPKc3szWSAx0N+Z
XhWifEIFF+tIDcWmqNHLWJ5ZfJn/Zu8pAcVylcByos1Stu4drUi58VJL2trXc9MED5akGp0WgSLi
Q6lbMBW2WQQ/2kU2J1WICftEzHBEifFBYNg7MFfbLIZLcVKEjeBgWunIyLqJ7as4GNMdvof20ZHV
kq6IJsT3GOysLxWplAePrh1x6PBl3dmw5ckVq55KGLIe3deKCTCmXFGyOrSggjSrKnuLm6ChU0vM
uFL9YgSWJCYHVitWDcRo1XO6YzSfbZyx4+XyqB9/sr4HDwgHTNU9t/tKyIWXiAKTQANr8y5VVFC1
GYyfZnKaLWvDfKQhJnwZs1HwD750rPM85JmUxLIYYzLZWkgnBWZhlWvM6N61iByAHZ6y4ozxkWhO
wQw/4QgQYrjqfde9fGwHw4+vCrM1IM0yVbJG4W3JUb5z/Zw2k88tO2tm+ZwwujimtefdBTJGGpfF
u9V03KADJ5Pn2aiv05Clf3Hya4yx4fvcVaS8uMi6jjGvI2ALG9+kjaZmnnmrnMrb25VBy++yzNa5
5EG3V1PiT7cOuDEqGwaL8iBlrYaWfxC7Nb6mU9bct2D1rmynoZWsw63yajvB+D5iCb/KcO5t2qIC
Zc+55Bto7eqdb6kDk1Z5CUtH6o3+Ftk+vu4qqPsrttP2SvoNg1NHxtjAaSrx7C1Ye2WTJ2sDuVMw
YGhuWQbz2U37vtw2bgOWr0c926qglDMe08gKKYsz1ELjRI8f26fg+a1EPln2dZaMxnoYzfY16eLs
GRGQjyt+M+x0PBumnT0o033M5tDZp2kRFVtpt96lxpx7bkKFL90LgmoSEP5HjljVV1WF/a4nz7ap
epPPKzRTRWBIpuVX6RAOMMxk/G7BSd4y4AX778VtceM3sKE6VG2eok7RqMB1fVxx7gJXjFc85Avi
WdkbpmPQEcKFwYP5cT2lQX1K/dDwVjx1dGdIBT+B/kCUtq1RNcXDFJv9bZWm6t52RfI456NJgUgn
wAqD6jN2Q8foNYAtzKHIuYmdKt4wDbGsay2QOJtg7jowS9zpuWgWdoQhBoR9mCrvfUrn5psfNDhW
oZQGJ8/uJn3AdKwW0DC2YyUWqDXt1C5A4sk7MU8c3OseWw2dOECFaeAwFg/sTZqO141YcLpMrCPp
ui1tDU0M0vaLBZjLuB8lDTP7gU3/nqeWADZ6gg1Cusrd05iCmFkzRi6bQ9bw99zMpLJDtlab81eV
S/9xnoW9qRrP6Ph+KffKbzO8EHEg671fuXl6wwwE3htLe3Gb0tP73FpB84BxyfvahH66r1yMuOSF
MuPdFiHCJAb9ksReCzaZQbMpNfsdl0OD1wDYcy3uLFjlxcmvk+AcDV79MyiJYK1hTdCE56e5SVRt
NFadHMAEzQNclf7K9ZVVuf/1k3IfS3r1T9c6TR340+37F/7BsfyOxf/tL7e6337mj1ud/YkUuY+B
GTcxM5c/Xev8TxTfQdgAz4eh+3Lj+wN8ID7hxCf94GFDtX/Lhf9hFPA+4X839Y9xu7t0ov4H1zrb
/iXYIBiT8P+GaxXMxi9G7sFiPLXEM2AeCUtIAk9741jEMjFcloz4snwovZJ0g8GikkWWuHb1SrNc
Fh2h159Qr0QeKZ3zEs4lxR56oYrwaKNX6/Vr1itZUS7l18IhDmzqda69LHkE/eTNInKftvLLotgF
OAsT13/02ix/aJlTnM3xrdBraaxX1V6vr+QzWWqXMS8Xxq/1/NZdFuPksjAbUi/S82XBlpfFu9br
OFU9rFUS6xjOGqsN9Y0L0XjWO0KYB8NNxJLHJNIErgJ81fLtbU4BmFy3TMiRH/xU7psgRh+GYRhf
y8sGIy+bDd1owNCZGlfvdVfXryzXC5EbRQGr3qsIxE3vHBPYv/qE+efoR+oq0fubqtPozWJAD5Hd
qlYc+nfjUNRrV++Ks94fF2eu7iCdVgE72MyOq4rJo9IuyW59Wcz3NjmeXa36jWID9jBOQuwC94BC
065Aq3H2S7w7cdm5U/bwuaNYTM6Ffwequ2abSftHtNiOpAf0KntS8hAutWBSxs305PSQPVO1DFeM
RTlJLPpQMUI25XxxOWsk+tjhX04graHyZ46ww+OgjynpIDixDPrwkuhjTK8PNLU+2pTYAa6nhWtA
XybuqloU288MTWqJxPAl15rF2gngLkxh21zRqT7+BP7FMSpS+kjFOfd/2DuT7biRbNn+yv0BaKFx
OIDhi0C0ZAQZ7KkJFtWhbx39198NSspKZd6qrFxvmhNVlUpkkNEAx+2YbYvQhotsU9VekVAF4NFs
AnikP2UaRwW49Axo9TKqhSDK7F0YkxNdmcmgPiYJ+ZD1gAhfrdLaCm8LlwztHq0hvoPUaT2bYR6z
xrZ5NEgX+EcqM9lyWRVXxvs0GS2DJYZG1koT06a5jJ3DMoBylWZDlyfjq1aEzdFaBtWhGZxmK9/n
V+4BzLJ4CJgBE8mES6dOqb0koSVv6W9kBu65+bIpU3P6WbxPyV1EjAvIZO57yxBdL+M0r2P6OBgq
unXGRJ3UMnY77xO4sQzjUVAACpZTmCMkM6y7y9jOLYcJXluGeaMMxQnLaVduIhgJ3KOcEg/gkPMp
fxkLI8EdmH33Cqaj6eIc9L4bCMvCCNt2NXr9lMg7VXqjnl0X3EapYDWV1mIxGJBbgp5s9h3diNZ0
jIhc7+tB3houObdKMOlg0gjpM2g8pgc+PRs1dtkriYppZWRQb32nEx5mlcosIY4q+77r7K5aTYyi
ayqr6nVUxPpZVPl43doy4lTL0kaVammsnRgo4Olu2MAiXPN5uQsUGU+2Jn32OOKuzAGOtnpy68Rq
zjxfVEx592JWTH4ZxunCpt6y1vZD1zwJ+HMXLXUxFoH2Gw5W0x97dqqnsqqaHYw8Nn7jMu91+XSp
S9c84GetV+zNwoM7qexCVrW5yxhr1iJN4m1gednGqXgh4Zqs8oC2KqOOzjkwrC6Hp4koRnXzsRpi
vpOl1bvOCeqNF+MyCSJ7RQDwmCSMxjVtaIZLu40lgcSPtRJPESV2h0A15drgadk6nqtuYl28egC4
fXZX3qYceu2UUAlLkIkRcer054LRfoVJns/A9KVRPb3IPIdBq18lrBSntYF+tgUa/ThaEej4pHxy
nck55G712eYV2+A9vdOhMvhBmz2FVnMjhyS5beviRQQ2icvpyoknTNp6ed/HaFz5SPx/0Gk11gda
wKhsJMbcjZW7RyNI1xMM8BVxrpqW00ie6thQx8YCnZoE9Fx6Lh1jVi98Q7HHX5ES0n3HS6Mj/hSc
w1ht59eI2fLEWUdsJT4vjFriSvJqX+thg+9U64o7fazLHU5XwqHTzLtpKufzRM1zwPsHSwuw/upS
TxzQLCCtkQ+8OrukZNNvpNd8ccoIMmYcGldz7tUbQsMukW1ktuUyW0ObIL0bPuByD320W3Kbo21u
5ljl9FaE05l9Owa43mge5xSKgmYLdTa9+GI3rK85zEG27Xt1zhuKppo8y+/7LAguthnQ+9FhTLOR
9XyLlwkCx+CnphURDg/eIqXXF5Lpw605euMVNDTrTuKluu8GllythWOKYqz12PHWSTT92VZRTVKM
PyLc3mtP8pOaKdP32Ks7V/OcNXayaWtNs7elIiT7hg5TnOdho7q5Y38OtRMIgBJnrjHaNcBEx1zV
8EbvWDVmPmby9AqaMZW0gVntmPajzyKD5MysztzvpN0db8Ls7FHadZvYAe43IrQb6l0pazL0W2Z+
AREzaQ75bFm3GdQ9X+smursG4yOGHrmpDS29zynOWmGsN5/xjWN3IOlKLxVjAUyFXpdwYJ1iO8Um
vX/sn3YGOZgr2hS8o62GaV+48XiQLbfIMZ3lQcs4b31fcP2z/viLOdmy9GVh8e/tsw9fi+KrUl+/
/n5S/vFVPydlHLK2w6JjWU3+a0z29A+Wgf2A5QPkJ5c//7X9kB8kuC4QdSau2/cVx29+WvHBY7m5
sGzchdEIWenvjMnOn9JF1BqxsBS6YUmG7z8mLh38bWg3IA40FFKj2lHuHCY9ANwBrxhHUdfg9O6Y
w3VrTpBIVD3xvhytnRMGzr7OCX0HdkAZDgM9FHz01YeRgPhGxjoGqVAqe81dY5OHcnyhMbuu/QmH
8ZsX0s5uVnq27jx7WNdRKDZO4OBQq9pDb6lwR/Qj9KWb1gB5uZTMeFl2U6/rwOgtURJyH9WWwi5i
rsWiTTGXv4iqdt8KhPRDN7K/QT/n8E5GSecjtO6TOLxhLejuiynOHky88PGqVwJYPueH8iUyunpn
Esw4qj7zuFRSA/UpcJ2KsTivuA3mTRjC1p3aR5pQ3OsxmfW7bmhMv8icS98Z3gmnQw3JJgw/Zkz0
K89KezpqOzCtMUiVINGbXQOjYT/E2AUaa7qUVekcGqJAWyhtJJi63rgp2DeFBQpbOaa3GrPTyglM
Vj3T4G4IcJWMnrV93xB1Y+oS+hqtQFx7yagOnZo1GGKzcRR4fo+ZQqVKzZr2Vy2ZF+Zxeapl5NDS
5mqwv4ehe4B7L0DDkCALgSTtRGXkWwLENt9VzRdwSerkxFpAS7D5IMd8/DylndyogWAX5djqMqcg
JoZJZgB4y9FnFJ7uRJw4n7qAVrdi+qjnVMeQKaPaHAz6jo6t4Kl343KbJIH8Auw5nU6gRpNTaOdA
7l24KOtxbGlPgBzsI9+70CaaZltLM/YnIrvUKtgo+y7+s4Zb9SeMCMO3EKTBdtZhI2HnyMGGuOyE
BNN/dj0l1SMrm+QRi8T0phGyolx+tvWTRnEnWCBqHUpgdRGgGfjbVeiqlTQDmB5z6h4DLBU3ltFD
Ox6MR86StGRolqhhQZfpZSxrlI7C6m9MVLYrUcMFWlVYHZt1bGi5s++0LqY9jg5pFlwcHtLlTkRD
IA7xpEBdpk4XwnIkKnfNjEZZFs4/MN8dTuVi9mws7KKjiRigEBPWwHnVT2rOLcog0zKCB7gl47L3
7BpSUVfUp0aab+U7cbZ+p89y2nmWceMslRo78leGdlDfgbVZayXga3tvKLzPMxMobFuS/jfzArxV
nenmnzlkcnIREHELt+0e7Wq0bpvvC7yMdJ4IVLKBNmFswoxFH3wsk6DW+/6vimR1V31fC8bLipAR
mW2h+X11iBlkWSRyjyydY/F9z5i/Lx25UPK858suMsCGxl4SJIj+Or+vK/Vlc0mBLEtMTBEmG012
o8aleF90Itiqtb34D7nCoTQtC1F9WY2+L0mhSjHBL1UY6XrsM+LveuslnwCJT9reLXryUnYJiZ45
t8N71XcNAZRgjOByDhQkPWHDAVJKBJZ3io4z/mBErd6vCrZVtyT6xBf4z226M4Oxr/Z42J3C77UY
ZHRrcATYFHbKQ85Z2ECmHkHEsgdgjsEOzXFdH6p4x7WPR6Treml28RS8W0gPCVQYhh4sg99Vr+m7
BpYCMtL9ctHGQmd0wg1ROHkz9iDybTHwPyG0041p8xyvpRFMD9lAX0uDYQrFFg8WZbq5N+yWaMKp
8ER9SGOPz/1oB76d4pVcm52F394wo12BzrwrcfLfFmbGGdYzAB4zBl6PnICugqpySAq1AuAVuEE+
VH1c1X5XdAY2c2keXQdEvlZwusV2yPULI9amCUtL22Jk0+/h6ycbaarZWGPs1lZSK4oz6iAt3/Di
z62s+1fkGpOGW8u7Yv9ApcPi9UpHEe4glcxsg+Yu01c5JPvP9VR/4h7VnHG0EIJwAuBmHPBYxem1
fg+WLdhisHUfbdxqFwESiptDkR2y0FE3Zetq24zmxmNf6MHn2ZT2LdgDXzkyPHDpDPagyvQXXGOx
r9hfvfYGtBZQV3TLs50Yrxys2yegxu4KCxonwmFKPkamZRxtiiDO1IVsWQiJ1Yh2kjC/RgZ5RfTa
TTIF8630kmSDg2+nsqJ6BHfbHibZdzujQQGyadCq4bQPSy2y1q+HrIxucOzQdN9wjL1Cc642uMyI
1TXIzwOPfz96wib7ArMJsSi6raZwgBEUpRtBD+dO8gtscShSw2AMIuLSOIsXy6rxI/e2V731rtme
DGc2vvadWW7tdrY2qREYe6lq61kbeTzTo+q2MlS4TcgUbZoCg22qD/VTx+fw1DVtc2vbhnftOgbO
zKhIrtNoBFYEk/wMrB/6uJnJfTb3H+nfia8nEUXPAbZlepANj2+iJJNAvvib3RKDXW7pZ4XfqV3H
fPJv7cQZd54pmzfXKda1kqlvjXNLlMGmZlDkmCVy7HaXFKrmlZGk5aeBCOyKMgV9k06lfoj08DkA
ErQ2ilxneHCcJRBnbWIzbdyVbmjoBYG+EU1YnWg6068sTS3BlSas/RH6hC+MCDVhNNpHzexa1+9U
qJDNAQR6GuE/1YPwXwPX4dxBDRt4oNCE60BpGbkXPf0eg6EoZUnFTF3TY5EPYvvNHOmFobCXs7Oj
J1wJGhKCOZ8qwjTOvdUkbsgtDxUnjB6UnKr48o+96b/RwU3c3Mzd/36+v2m+hmXx++H+x5f8GO7h
tXwQjOMYK3H4g77FtPbD3gTI4AMeOncBanuENCX+np86uPyApwdxGi3c0Smo4VjwQwcHAIx2LhyO
BFLgLf575YDMqr+aiHQ4xzaxO5MYoGVjJfqDvynlmJsOnRffJim5W29t4RuHlYfF4MYLKsGgJGuI
42UGFXDLHQt6xGroY0kkri+H8Vzjd4S2mDJmKEJQLQ4LN9Oy8dl2AWnqa8whUK76It3jB9CH2zar
9S+MVAOJdUcVMZVqRuTSd49xhhmnRP1D+ig9VmV5VCfHPCmMb1YI/QeRsHY/aUsN0yjd8OikAvWp
DOk+a53sDjxPsOPmOfvoTvpNmsbEvAtLdt2qNhvGR5zhjU3yVGiPjq59crG1+rnNqFuAsjjLiEgF
VezJNTbseLFUdR+HJX0M7cCTFGnI6K5xXFQSVY7Tbd/NgedXJjraxqr4jYEczC1B5zqrfI9e0Ks6
AF+ARQHr8SA/xUPfPqpeRsnZplbHJ3Dp3MSNjmFsIkLBbktONju3CLRT4CE4rhT62HTv2CxkfV6J
6SWYYHlpugcXEcU+vHeEFXgIORPdhiAC+wPdKNHVPIzjC9s8w95JMeqHkAl048lUFWvdSHLgZhCF
WYbGVvU8NYTTw7BOqIIDyXvUVKGzaLXdqsNQNIPkSwenW1mZ4C1BamuxsIyRmn2ibFQrLC3Rr7AV
annLb7Lss8nMjz4bztGP9c4i9b1MNVoSfXOajPaSME73KhbddkD/9e06hnBWRs6lnsUYYkdKQ9+c
2pKrc94cpxL7s57XxgXYzIBBPZfHQLDN5Npnyy9D5Rk+2/fu7JjGjPFqKnP0+RDlDFRrwaJe4C2f
TnoBPas6mqkY3AojGjtrkgRJzsKfZH9R3Yp0KeSaaaAW2HFoNipWEScPqAi5osCFtbRB6VgB4oQS
WwPh0YeEGFsXLuy8ViBdnfu8KrCRO9roVU+w2VjJ2qXS/Sny6LttdDTntTWOjoLnxRHtmEB4965l
FUZf8tqZKtBjDvN25k65dt3bcaiW+oDyDBQRhZRZ7UoGxfBmUnuDdqmGbjMBcJoOYzhF9loRXiUY
mEk92qP+m+Xe0wXbjpYsCzS3OdRaqLW5sy3COL6NR7bK66juccaUTZDzyeYUC56xmihjb5KyG9ZV
AIT5ep5jkgimJqw1QiBm8QoELXCPQmtmlLXCC28lDiGFeNflzmmc8+FMJEnfYQru/Ii86cQ7TjCX
JA4pwUxzYgJVZdbj0guyCBeJLhs/z9zhxcQmt2uJTFIyqqu7eaS87QJV47OGDY7PlCYhGbp2Mtnn
trQUKAkUuHYbdpzqx6DUxcqduuhhnl2z3Imgaoodf7m0mGlF2+65Ek33gkhmeTBtSW0cBAdTwnYE
4XV45/RaZdV8GzTxaHf051kxYMn7PjWZ2Ic0MspDA+LKdyuNOLvC6T4HiXkRxbCw9YSX5Jsk5Gpm
cxpDWq6T3Txa7jGhBS/13UGjzGE0BjAnlipmn0dKdy5eyE1mhMsgymtVbsOKfiVzFtZFI4/Zb60O
cZHhz7wqZQFr2E2AtGpxxfQvopEs2yxiX7cyk9c5FWHyqamd5C0hSvZoNVn/uoQNG5gqQvBZE2Pv
c8ZHZjGk1h4QKsQ6sxilNjJSYXPFP6AVytCAL1C8JpkJV9KdYQkKpdkmtYPCsSsdDSUDKjJ2EFRM
JXX4W7IJl8m+6vda3SzFjm0+hAQKKOkRp7KoOhCDRZA9GFNoPfXD/Cx4C7erWI2caFjpm3vpDs5F
2pBTwjaYUEKj+uBgfdQ3xdziJddssI/lOIx3RYAGm0Hh7Bm2nNw40dVWnuZ2lsnOrUvrpW7Hl3Ac
OTdTYUvzoREHmbvue71VyOzJ2J1yrFnneTLUHfYKjuEl96/wgpkpQC9PRDbN0z63iNHZyZpDQBgc
2TUM7hkz2Q/K3T966V/opRi2URj//Tj1/7K3T2/5r7aC9y/5qZVCo0LTNPDasPKRYmlo/zFOue4H
wSnbwvz/Ezn1c5yy7A9YCmwkUZ0DnsRN/ts4ZekfTFNAW7Phw9vYLY2/pZf+OkxxtJJoR/wUDFMm
YY8/sJgS9qZCMWDsPQ33E8vtad53nlAPv3tO/o8sC9PfL8bv5WHQMR1IdJb+Z+/CbKgG3k2vUaso
jIe0hFNpdbp7k7P0yv8iN/OH+XD5lRYOnCU4SDsSCCQ/y+/gVrwWCelKK9hPRundcMkGPWovhO5Z
H28rmXOS/M+/HCL3n349uk8wR3F3cA0afxjAf/+QY6rs2nCaYB+zq0Jsqcv2mlQxnNVSQ6xau3AK
nnQyMIQKu7CnlRH64bST5WDiKrJZNtk9EWN2bUW8q4Cp7D186IBevEb/VIxxc11zBty9k9AHmpt2
uZxM3EtjcZwamOi02Hq7TGvax3dOuteDNAdmHJ+DCfwuV1vg3MtEuptqPT9wu542dQtAnHvl/JWC
nvkpSkXz5FThSYcSuGGrVKwJDIPnMa2UZBqGlHWUWN3FVF3+bbbm8oa8XfJo6iBnUBmyrV1HxdrA
zbYG4Drs9TJgvzbX5s5FkFo19TRsIFPhbGvZGDpGW56byoVJm6XWG85rDerBUPtzow37espgtorR
C+Ta1czys6JQ51rOmCjoj4y6FUluFzObK1h+mnj4Us0bWAFHDS03uCrxzatXjwPEpK6ZlzCUokEX
uAl4n6+ZbXQUMysvPsGbrl6TLnSfE7ZVd16oQ+4adOV9SVxV4eqFO1vQrzWVGF+TeNzCXOAmortW
9CmNKORcx4XIblComNOkCMtrpxuICpNKf3In6hHTIG5808x47yUzTgSUZPsmtuhcG4naBWMy3eFP
RX82cMrkTtlvy1Fvty7JBaDjpcy/NHke7YB/fZ4o9/FDwlp4VFx27XjnonyjeHIi7lenOsu5V1mm
dqG9c77W5wDdV40kKCWCoLa0Cgc6banavaAt/RAIXez7oVAbi+jztZ6E3ZdQyZbmtMWOMYezxEzY
xnjjeU7pb5Sf6xY/hoEiVWSIhbTgftGB9kB2FKCw4EekafjoKQ1dJABXoFUuk6aWj2v4osW6NBH2
vQATiVO1V7R30jA3toxbUneTNw55Af/Y+WgFDG1RKScSvLK+C4bMxMCkbu1xYF0MhFZgc+DTw9q2
P1mpMDeJ0X8dc0cDnkn6OTWL+VOLLr7mlbU/EZ9Pb9AcTT+d2/YOPIK2Llr3Dm9HvOns+UXrGuts
zpG5wQmvzpozz5vBA7yF86XDGuv12yknjDHkz45Fr8g+Tl3irQRTsI1/LojdmzgpugWzTfduQkTb
xYaCuz9hRRLmqY0guITFp6wGh+5SozUeMk8PJ3AXYNd0sN1aOD8xIIueVafZwa/kiSiRHadeJQ/i
h0oCvMnthwcHu/LGe6eQ2O9EEqojoZPYNaASryUdsxuAZ8Mv0UQIEnhKTRsvAMhVP0YOdLeK8r/F
Np+3chumzNl3fWrzL60q7sMzh2a4KYDai+E2lFqIQIkbS0Vss7Ue1IoKBvvVrKJl060X9Eluhgau
3FPSDZq9rZdu2S+ctXihIurOtCP2oLBr7tMcEli9MzyVvmp2ld57S71Aoy/tiWXu2HvGnezJQbsm
imCZARi+TlpHe+wxUbAjGGDqa5G3s1vLOg5mgDdmpFLCzDVMIyOY54nTjWew/yrRn1W9/LUTyOB+
muCrS7NY+HOYwrcCP/ahxI+FnVoUZNW7TBwqpdNtMMLwb/NuLigmCAI+7C7DL9EoOrOc3gGLT/kw
sYuF317RyFAonbyyRrc1mDMwo2PDf6vRRO9npbM/wr3QVTDkh/wyWqL6utgGr/lB4nCbmpRXVJCw
CJvLMIs2zTQAB9Az7yazY/mWURsRcXztjW2AK+CiDamTUiNL4fhaA+PKIYQCuW+mSw+EpbcjxHFM
Sj6zb3kf5hHCvOKACT8aFBBHmiD7Z2v+X7lLUbcNRrB/Pwaevw7/c/zaqK+/xAZ/fNmPUdCxPngk
3+hsEXiimYb+tTp37A82f0P2/Df17KewZnxAj6Jn2STGg4a28Kx/CGuWS1XXUp7D//O+Vf9buUG8
rH+cYnREXMic7MxhEpJI/XWKYQlV5FZnM3yw77HWRWO1G2K4TXpF7Qb1JTqR9/sQJtqxpAa2OxDj
ai9RpfX5Lk0MrnO0qmb5CvGfcnou5TSUc60wqzFEsoGmfgFBoRPPKSwcpzVVIKM2UDFhkE03piB4
GM3CfuF+9ZYZ05qmzvyhr4H5tWk5XxR5u7LCKc5WAf4VHm7QfrZB6JpW9vnUDQtsyk1c405JgBBt
1eovXmokVIRruKCKYkiPCnF6U9KL8j2tPUgHGqXtjGdo05hbNIPuZDpJNrnSvG8MFlyA8Pdxk+tz
QBxhn1BiAdEEnlVvtDRZKG89C8X8szxR6Qx3p3GiT7z+sDYBPXP5MvrmYMMfcHeuwZphneTdYU4T
sXYsaCkY8AdlYrOqJtq+ci/3nvsEHuK6yFydFlLIXLLqPfYLHrY9HWAh/OzmQJ8Rj26A31oVCVwF
FbfeeohLq+PK6yEYoqWxYB+UNVMJ6LJrpb5Ee+06C85Gm+QkPzrLuG5c5em7wTaypynNHFp4ws54
afJ3cuGo892yPBpv3CrTvs3R4K1Hqw6OrD6iL1qmxnMF7Hr3/vOp5afind3AAeTPg5m1vBhFPtMa
LkEgbfWmK4gtTj1FAWxDKZXQNsoFXFLM/cLqamOT9kiDc/qqa9N0uGZjHUX7IDPSmUUNOJdtZDtU
5lizVdJdEMwattcyPc6iPPSNAFrYJn23bYlXvVQag/bWqCZXJ+ghOM5g+njx3Co9Jp3CP1vCQvWU
smMw4bZ9X7KaeWo0K7uPqmZ6qUksXrME9x6SuQdOYJmN9Ou8to6F3YVXQS2iZwrh2d4BsbzSKl5s
oIapXKUtXTJ9yS+ZzLa2sWdTFTtb92BG2XXLpOSRCxwTXHAz0bKdKxjoUXWsb4O0BogZjHqgBbF2
L1aNJE63HuJIdE6zku/lUWG1laU0KTgSmOxi1ltN6dBmEKbqLsi96RTPQ7q28Fv7c6sHp5yDDmUa
4eDuICoaFP5E1hN863SXu6NG47gkTwaCIs7dXWro6h6f1ovdZt11buM8dMcpWU99PUQYhGdtpm80
O+VhgCdPEa3fxiSM19TZVWvYA8AcApw/K2gFDbHNrLylfZtGDs1idzlNxDxjQU1yWHgrgzjiJufY
hpFEtuzexHyElLOEsWDnsBC0rceRkDTRk4mbbNBIXK8jQ4BQKR8Ms4h5UyFxbou2Hzdm2YpsxT2X
eOmgtF1dWerUWV5yMwK/vSq0wb5t7dDc9NSR8w8dqJ7MPxk3aYx04jrzFkV3wH/60s9afAoMI1xG
7YSbBhraxEs/Vwu2TlqSjLJRokFOiSVRpvmat5lwGY1RCUD+fVjm9X3t6WyBh96INl3UW/GSGp4f
YQ/pNPrgJO2tqqEVqSqfQCpNO7N2QDvDcSpb9heVDiJumtlN9FkrfBO08AaTrG3wUcZcR4HEoPu9
lNPVEFTlJRpn9ezx+1sHEcxjcqjychFsZ1zNHdAa8G+yo8V1cNN2lRdL765ed2AFI6c01k5RNWvi
QNED/Rg6C4kMwh1Lh+SKGuV0WvdETVd6YkoKc2SFZOr1445VI8eoKac6gGRtE0/moQxq51xS5fUA
8YOLf2dG89YbxsTiISBaQ9aYG4wWaXp0CnrySqoILiYL4dxXsgtwQ3BlqdM2+OaNeXrM8CD6qOOG
/v1TVFEudj/iR3xqhtz1paZzWaX0jJgYCEPAP4iNO7xRzVJoYwo+DoN5Z9jLA8H1GX14N/wk2Fjn
E+ubHtF90LzizN1+OqsGIgTWg7nFOQl+oXEN++p9BvhHNPsL0Qy0+6JY/edxaf+WV0RWmq+/7CK/
f+XPiUn/8JtstmwUfwhnjsm0BPcFZgZxnSWR8689pP2BpLcBrNKhiwTxBynmx7gkzA9kZ/jnTD5A
AlC7/n+EM2gdfCMMja7OT4Gz8ddhSWhyhOwISTgtbDJwRGxWpgyffvek/Bey2fuDeBT9LV2s/Mcf
+CCUYHGD8VzuYfjeOHSzyIo4kay5r7Wb//xQf0Iz8PsInhbHFoygRIx+/X1KGvNqQg7zfuxjBO8s
Tq9M06LKhJ5BogZxu8+NRtuNsy1W2ADKv3h4pthfBEIaL2kjcuGqGlhIFwTGLwqamQG2GaQJBKsY
HkxcUS6krv/8G/5RF3x/iGWIpgyc/JT8w3gLhx1PfWDUe9sYHkbbegKiXq47ExuQPte8S397O/8f
rxyj+59/I8yubMpZers0FfxBE6QyCQwYc8Ye2mR9BDRp0JPkafkxtYP8mPXiUQQDfUoirJduJfAQ
OQUUHp1LOQvohqVtEK8cExUCH7ibHrB609UEpsOruVovHU5KLX1OZm3Q7UQ6nJYjzzyYSW59IkOz
C3vVwppbxrmm1c2nSXkV9wSPKy8Qbusc1Z3nW1Fq+R3t0U9TEjTXsQxRICzTadja1F7+IAFwPcfT
kuTMGyCJYWnf2G2R3hEefsdZcMUPgSN1PVRuzGUB9OeOZaJu11sWzvMBltipSzT2Q3n+TbD0LmPx
Wc7upW3YMQ7CzY+VPn4MF/XTyxO50Wy27zkzvZ9Wc73DGwqSEKq0rZLhaxN5bFuS6KaiBtiPKbPd
CDPvNkM5yPM4WguXTwZHk+WNoxnBMYlirCrKqZZ4yVfSGB7lgArjpZEkwGHr8KGVJJaZitZsqUPf
waG3IkyKzTXOgk2ij9EJT9+6i1jsAj0fruxQlynKh0b8Apdm6EFKTbqRmdYBCILDzI/gwiyYAue6
gkqvXxUVdqMtwPtGPorC0Z6jtG9uitLg+0BkMB9KA+Mm6kK31y0bjD9NJKSg6sWTltfNCR+DvTGL
Ot3mAwYaRtHkti7RuJKhMDb91JlbAO/6kyhT2nL6elxrUWx2r6QCayNc4/C7JnMbPsRRTVVZTLlU
AKnOj2q5wF1jqPgz1WXXoEKaSzUXzW3eqGuiPtYriLf2QXRWuq+1yDgZoyX3OUGkVT3LeNu1xbjj
wPgapY09kZXtMFA51rgXKvYuOh1aO9xFzYl1bnm7lOohHU8nuK6kxjyk5W0DHOW1lHZIKSKr5ZUx
2ghDnuiuwNHR40vG5DZ2FBYOi1hY0DokxowQkmQaHfiy57Fn+ZoHuJiq4VJN6WOChwvkYUJ2JC8I
y+ClWsVRr1Z9F5ITCgaDgEqs7w2dsqYpb8XBrlR9hYkKexIxufImn7hv8I5G7l6xTtMvMPenN6Xh
28r40Fz3YaJRYy4x/o5YqiXbvsJP8iLdwgZ0/FqvebQwXQ4p7FNYQ5tjsA2qaALC4gavTGIFi/LQ
24VBMFyNSZKsnWV/LcENUAqJDJqnuYZNFplZBN24zu3UYwDLhuNsRsb1iISwDZYKyrIsk3WexoUv
nejNCqxnz5gnumta/Y6Nub43e+sjG4lrzc3C+3TZOBsOz7QVz8dWlARiArJ/s9BaPwAl4teugcFy
Tk6aqqtLUqMcFfX8JcY/7K4iHTO3G4T9IdDCbmNo+mWcOG6NZbhPNFijpVcNu5k+PXiNsn5sDM3J
uTwNml9RlbnFeWe94UKnQiOqkLvHLf2f1oONmrYujBS0MN5MdQtKwXrjuu0e4nywdjRZQKDrUWej
COzFyiYKdg6ylNMeiJfpsTRckAYY8A7G6AFpM+3XphwUllNXWw1uUK7pWzF9pYMfcYtdxA1glffQ
7emdoC0gI6Z3Vrl7yHrzMc0BzZoBBr8QJp9oXM2fZy3wg1RzT2GQfg1GD8GiVhunM8Vbp4vqU9Lh
lK4EFkpaP/nscUmQN/GUjNesirIDxa7N3nLjlJl3Hl5YCRMap9uKKwkcxwn7DB+g1QJg/uYlWvZs
DLX+QFOuuFhzIqHr0VNiZHmi2E5nxBOyqN0gjoDJHOX4Jc8n7SatCWQpfDIpSMYnm17H/eSB7FzX
TdYRsRnFOoG5tsncOtt1s8OBx4qHGuvE3N/kytX2iEBUW9TOZwc8QIuBmtcdzSUhvu86DxzzjR0n
h3zTmGJCC53iPbYUc2NIL9qDmKbKbezsvd3a9o2MDRq/NMICrk08Ip522RTx9PfR+Ghw5fLBqbtb
nqTswXKhOrJMI62vEdLD6SA3csjz5xZo+EfMv9FZNnJ+VoXlc6Ad4lVSNc25M6p2m+YJ77zJSfYi
pTqTrZHmc/P8VqQKMR6K2xYcs8IJWw6HPrG4ZmBupYqwNd6LCc2lpPD9Vv/PkP9XQ74jJWPcb1PR
nxL3d1H55ev/HFT2Vnz5Zcb//oU/Z3zjw7J9pmNWeiSH3of5n3O+we5cwLIFuM/+mAPAT1HU/MBX
sGwlVLSs1H91GxqC9w4p+cWE+DeiRJa+TIS/4MpwOlo6u3bBZKpbzh9m4rphgZF7cDw1fH+4SaLy
nkVhS7gADz4GW/tlyPslzVzxDu2qlyy0tYM+ADUuuyxd57iU/UqJHOEzL24zaCV2oJO0J32TbEuM
Gj7Q+/9l78y2IjeyNfxE6iUpNN7mnAkkkEVRwI0WpoxmKTRGSE9/PmF3ryrs41p9333TdhlKmZIi
Yu9//4M4thY5tQ5GnXjLgDYGnX+Wi/LS1tZdplX7GoryxlPFjTDUHkfiaNO3Lk7iiiSgYoSyQrP+
PphDei65j+vGl9VqqEjqNo1gxn3LVqvUnK/q0LzzrI5o41a9sh3pFdAk6dm4wrd9+t4tKZclHKit
XwdnDvK9Sn25luQ8hzkmvNZ4iTTWOU467Bw7R+Uy3+GtcWXG/FSbGYjt01dSyGt8NzDR7mnmR+uN
pffUTN2uLsjBbctEfANBO6Rt4K2WSeu27qIZLA+v9F48weJ+9U0CGs3FHqvNb5Y7wGAm2LDW3zNZ
Gesu7rOdWPJ0BZm+HNV+grvp+BALdQkqzcCYLuzYFuEbIBGx4YlziNHwo/eBMVcUILOKGTEmfWvH
TU92MthrnesHL5kuSjpPichPxK28tk0GyOFC4MfwCHk+inu+EKYo73U/3TlQw3aT6HEmk8SPOAsQ
SbaUJjdlVeG8RUwJN8pO8LCLXHxEgO+TbZozOsKYob7qidPdxsZyL5PydUAJtTInEtJ7RVW3XEsS
3rzFnveO2d1db6v9sHC/A/KHjdG8kn5N7nSevIuCH3Ot9CbP9RVyDfcQ1BA/s5RvWDvT4xwRiVz0
XkGlLJgBd1xoTEk8SkDdrls8vetpfmwdtFyJqx9K093oqVLrKmmpCmrcNEYGY4Wt34J6vhrtOF1n
SZue88Z/SrX5W9CI25AKcu2RKznZ/WF2h/bQ6PFhxpQ7TWXPiyoOcckzApRlHt5z+BKwdeXVE+ND
xfMkqU2cQp83AdI7CXx2ydixMx+r2HoLhQK50i0+vXFxwjfggRHlg6OL9xKe5Nr06n4zlPpBRLjX
5ilW3XAJSeP2DFJYrBSUd7nvVuWdoSc/1U2V7aCLAFw7/g5HoAf8iPpVwqh5pYT3lPrtdPCwN1gZ
Fui2bciXLDLCNe3GtGmXhFexZL0WmtThqXHc9USu1AE25Ij1tjseu9ILjno0OJaTqdg2syxvIXVO
2EgX4wlmcLfGkEu89UTOTmPrXVs4fi3tRs1QdoOYWWabEJx5Q6KGeo38mnIllkgLELc01WNeRY+l
NpjqMXMICWIGxcbe4uxU+QvSu3GdawTfpOysZ5FuZD+128bRibVpoRFB7NFtjItNz6DBb86FkdxV
xIdsYRA+1gZtQje47nYc3FddTe1bVdnopKDBbgmYWCEqz/BhC71dmRIuDR8iurN6lzqq4vWfM/ut
BiVg9lqCr6FM9LRt7ZAY89ygw2B+xWtIgCK+NwTl3QI/DHtt89JNuf/kG955wKb6GI3tu6HaK4JN
fxGA+de+f+n54Z6z9KFUfY6mTDPPGfCoqg8O9O6VGBoi7gN9xhEDWqTl/YIMxKH06cwIcfkEXAJH
YYb2GWUIHTVU3uQDCLPUN1S3ONGLZOUJNvQfDtO/gRg+m8cGC5IFYMPFTKj6H6fXDzwn5ftaZCDB
B7vPX8mlIv+X7RhxzbQWkD/qI/9k7v75mn9BiZZrLsoOUg3D5f/59j9cMxYV1nvIzQ9T7yZbtxsf
as3CRkN4gAVQLNX8qSjmq7Zjd/vnS4u/CHuXa6N2x2qHmA/f+YS4yTxWM1lw1aEDithkDPKQNTEy
Yru4gh2ZH8h8f1OdJvRNjeMpwx980yL7wx2eoALwubiar2BfceqS6R6GpbHOBgwbA3WlgKJXgcc0
g8QpVIvZDXK9XemOF13GjyZUmw3pDecB1jwW9uSEuzilP8eu662dgO3hn7/p37xCeAKbtouq3cR4
6xNQZRdpWMKYqQ6J3e2c2rwzw/mOEWTzizv6wYT7ub5ZzIcBw5j6Iqr4TP4LlYWkANnRIQ7hQnRa
301WitSwYBOu4PJuuiAnzHkhmI3Tnd+b5X0Sc4Y6c/zejOzLS6nCtAA1nK2vYoPUv1AND0bonUU7
7pOA7d6Vacn4N/H2jbbhu7qkYpexLTGnmNKrwWy7S5XrR91y7GNr7pz6NCi3eKzVV06VviMl8ggk
JyC41UG910b2HtXzYxAPu7nvOLylOCSTe0iwHFnHJQYOQuqrnAAAlH/zHfJFsSLKy9rRFL60LpMN
36LG+ucH9jc7DBzKBbzExNmGrvTzqph9KDuOIarDrIinoZzQ7GyutBk+K3H452tRYX/eX4Rrck5B
d8Kuyl7++w8rsLWn1CfEpDq4+XgBajmVzEF/cYm/2Vl8jJ0colcYS+Of9PM1QIqIwzDN6lCHo2S+
rBk6RjMu4PZbOosJuSKDYNuBM2qfVRQmW0Y9J0NH30gA+S3wRkDJcmxXQZGJw5hxiCfw81ZyKm+Y
r73PnhIo4lBW4NEPMd8luh570+66SL0tVLqvQc8fe10QHwlroVF2qVsgfILkYT23s1tSmkUIsxBn
kn5l2um7W/EKNml+M+oceBVeGSNZClRLUf0Cu5LEzWjW7C91ZRMFIOY/xjz/r7Gx8zcrlmcRMgtg
H2bqYP98wypbLqyzsjpYiNSJDSrTddoPVPBGzncmUBBUD41jMQXn0vUY9natiRCjvEU28Bgg2Nga
XoXIJMLorvesekPuzZPKpMCa0WeGN3rnaPC9NTHX5yS0M1yv2Ikkw7QN8ZiPpq3eoB6tyBL7ogXV
YdjwhVtD7/PEfJwoxFYySuQex35yXdUldr0lcZP305FsfJ03Ar5C/92U2GvtbXd+DCWs2X9+q/5m
kXBmLP+zBDQY69M9QsvpF70acQsIKgh5tB++4uM4TGQjGf/iiTA1+Os6WUY8bGuWhRn25zXZYHIs
kJtXh5Y5PIAFDK4gyk5wQA8hevP1TCrgaiZFinEi2xR+uE9pXNx4mEMT6hdhd1WBl8NnxeCHYTYT
ka7HlT74rcsBVMfgtgjLbp2EVPu6qsVGyO4No6CLLqar0l8OY16zWOSvZOxQpTK3x1/hphnAC3Vt
rylXt0xag13PI/1oL1EUiU3q8oNhm5+QPfAbUo07GQ39qpj75KgDfffRBEWVJhsMXsypGtRD2tNI
BotjzdzQ6rmzemj72MS/KcSyYSQU0bprjPRE8kIDCDhsMLHC84J/MEr+JBqXF1IO485y2m67LKNO
u+faVw8eEodV4eYG60ka66KhWmLYfqMb4C5f8tOt4T5h7sQS62Hmha5+a8lIUgM3OCvSm1TQs4Sa
UtwpnKcsGS8KujssBWh/FeotzJTmkvi6NmYB931xoinel6hZic8YeTFZHZ7qb4htfEk6VZ1yyz2P
3biBlDGtl8aIhJx0r8AYr0i5OTM2f7IZS//iPPb+ZnlT60DQMlE/OhDYf17eBY6vDSLK8tD50D67
8YLl8Zn6gpuHMzHmYvnrR6tdL0SLPqTS+1jzVdLv8GxQqybj15pSbMB/cRnIw00wtsInFiVu1ow5
q22oh+lQWJ1Bg0ZCHfal6RZwL35rjCK8kS1g8xxzLvZzEl5XnPHr2Ye6arDHZP30OArKLbMV0JDN
dFjruF+8J6isYxpDzsNE1DyQmDLbz4aHfmQHbe3+0ga0pFBLbuCwXhx3SBFNenqLATJpIWrGclg9
kESLiYFlzCjEpjevI7qnlf3Fpzs45Kl3HjlEaDKHB+Hpu6Wa7/1/n6//Q9h+hbCZOA38sMv+BWG7
eSXS5TO69scv/RtdQ0iC9Nb0PNNBlvITuhb+i7GkS+wAJfUyfv0PvCbCfy3TdRoMXFfFogv5zxBd
+P+i8CAyAAMg50Pq+99AbJ/PhNBkcM783Axx6rFJ3fx5YVXmkIEJQfLyY8ud2Yqc6jpGJPi1RONE
1ei66x9uz9/0TMtf+GPFywV9JulU1YiUA+fz1L7HCAd3dW86aJ2196YxjmvPU+n+n6/yuUviKhSD
mIiixSZs5HMB37udOTK/03RJDduTrZt7vCrGNSE9cmsaCq+CrlVMWDPj0ilff/3ny7tIgD5/TShS
zDkIjwFVNz/zBoZhIk9n8nsME71C77SClFP4JImO1JXXGmTqpDONSHrCANeiOBCwKVuZGum6o7P9
gkMeGUkfMc84/MIqji14VgEMM3CenJ8tqHaQiBYGTjBaZuQv4pm0yIGDaXpvgPEvgpk14XtwFxLH
Jb0aQv+p9NzmKUqbaR+NJXNpGVt4zdWN4Aggmns+mA1KQVQy8tyqHE63HvVdL4bopLxOvqICQTaB
SfT0jh3RvBvxp4PSRvJulxE4GlkU/S2R2GhIl3jUJDLrlySd5LMVm/yiIqvwuqMLoRrwoks4wrDc
jJ3EL4VbVdGlUN5bYAPQd/c25w9h6X5nkyWQ2g9TPXHkaewq3GZeoldDHNOK2C5W0k/be0SiWJaO
PkEUWe8HlFTJfDOTt3iIzFJtBEKQExhkc9+V/ZK/jeeD1zAkavqZjyP68TEzy/GxyWbvC08HV7oO
Zlhl01IPnm7eJtwB17Fv8Q6pavqa9FH9TM3Mk2lkZR48BUPUV5Tloq8Q6hKfcGiaZHpXA4Mys+VX
JrPtvnk1pgyRjp1jE/fWw1BAIct6VV0vTe11WQbcEaLVEII5pUKYBYGMqCvSw7edBL9V1Whv68bO
LxL24GrAA4UEQ/KBnIh/hclriXWc2XN8MDT6E7KXGnxMWc4BY5+9lw7FERNGeZ58qZBlZgXSdFG1
xMp5XQEXPyDNfCYYy3coXZnf55dYWQx0gqQ5AxstBtHx+HtuYryMSpaBOE0Km4ZVv6S6GR8j1EE3
YTPyVy2BtJKECYZlfONQGfIc5ctiNxr31ojNce2EfBcPD5FVH0LfH3GmLKncyb21cmZXWNM5t7HD
k4jGMFg5cHQ3JTBHuSnkwH3NY/nqk/+9hi2QZZsetVa1qZMounhm1LxRSsw3lUqmr7ZC7lDVLIai
ZYYPIbD/bmae9YChvkJ0XMw7y+DedjHPMYPmiSD/I5NIj7+j7cp3cz6RPtTMPAkH3HTvWLz/2FnL
Z9xeIlyx8mdldMNpmS3exsG7OYTmuEqNEmiki0r7mHTui2lPzRLoMTzGNu/m0pike9usQdad4sWJ
/PH33vHlWWYuL6W2R7BFHhQM6X4HYC9vZSmc27BX7u2Al8xDlXbyeXC9+sXomQfOSwpwa0f1iyhd
MChhwNoLUMOgmwrCdYDw+DUOGKKsU9iODCDgVH58uSBhEeAMalw0CvF+o1PI3Apvzm+yM/LLVPcW
442Y+2PhPnTCjbQEbTbTQ1/bPr12hBGLq9P2TaIm5zGV+eCvpyRonizw9uvMnHyBCEc0GPDYcWB/
C/KQ6N7nEY1a/5a2g/Oc4puSx4dRzBWDiX42qi2TIjXcTI2K3JOKxeBcRD5NK/DU6SvpVP269gYM
Ny1XtxvCZr0d76FLgoFtk7xW656taajOQx3CS+YNOzlGftebnXGPp+LFcIezg7B3hyG9ez9jbbSC
gy7OrRt/wXnuXBpgwHR98SFGmnQs7fwr2WrWFof3YTs4RLcFMF6ccfieJ3Z5xMX2bRqc5JjMHo4E
1iCvayzlt4U7Ir6K4v67xTxgG6fdle6baEe8hnXSMzWoNbX+uiADcUNCLipBfLNujFCOqKfm6ORl
wcnIcUBKi6aaVzKMmiN8J5I2DMbKDXSJVZnmBCqURfGOGLwPVsIlFHHomBSHTnWZKj/dItMJr7IE
65nOy9TOS1iwDZ4OV+kU6e0Q0uPPEw/StkbziFB/PCCDm9ayFwGOoYa9liJgWWJ4C/mUOZNtlOaV
ctPwMMTWF1FGIZC+311bVSgK6MC6f+ukUt7abUJK1nLmGZITAlBvy9TfeZZ6qfAyuB46G7DSNodj
rHBloC6AK+LCXdhMUfcmajXsY8IhMats0mA34rq7Smzdb7Hxai4CB5aV1ecdbhlDgq18DhcqDDSD
b7yqlGAaU+kYs9Iiz59DgzxgIHFv2odYOCko8XgL4EOeME93BBWiaO6pzggeXKIdj5L9FSMGNhHs
03JpdxAbovrGKTp5peZoxgzbhOWlJe6yScKq6rZxjN9qVfMG4p/gnqTX6q+zErjqZ8gxg46Wu9iI
0ahPFlP1V7g37tGeyvlBZrKO11YXHqD1hcdyiKa7NBfzZiRU/JSX0ll7dlHyuufjqlCEK3S4Sdz7
nQOTI5osuNTQclemDHYNKpCtERbzSrmCzCScWZ7wm0pXgTkpgnKmcTUgK9mRb4PjXwyiCItk3aWm
Oqap0GLljOMmNuLwsYAcsC8gjG89USfHYNTY/qsIeX5YY86YK+NS9pqBYTNPpylAcrJy3DBxto3X
lr/Dpjsn0exfh7q3QWeVamNaWNvdlE6S30j8uY4yKX0sFRKvvSrmSDwPJA44RN0on8mdwgY8meI8
WGdWZv4uy7IsNpiVenpjZuZ4nFEPrmVptPvBKtxnVQwpjHv0ldc4LwIBiMxbUrpJmoXRhBmz+xxi
8nhQSY6bMGEgyD5wncp3fuKOv9VQytd9oZa6QDb3GAXiodCMVb0NUMldkekDZyaC7ODz+pXJsRVj
ex02Xe2sW6x0CZuq3fSgic/p1lkKN2+yo/SAR5X8zZaBAW0bXtTybEx6aUqkLBOcQ4U1Y/TVVdeh
HaFNxqES48IIDUKs7DrfmTAp4pVkF36viiLYyMmILjL3lzWQUyb4kckIOnYZy/oJ4G6TSPd2TlPj
YtRS8nVTkewGshOCTQw/kuDXaTGB8LT8TcthltvE5SFZSFRX00BV+Efx1aS29YCKqPsuM5LnN7ab
8P0sEClGZNMECSiV3hdN3kO3WgrGamuPhNuTmVocBbbQ10U7zwfH7NSmrBWbcZsBzZRECkabxO04
3AHVjUsVh8Njaov4NoZbtalA486oXZdPETZPwvAoS3EdXzbluZzeQWgCnBR9ypOwaaw7tsHqu5Be
jT9F7I2c2iNbZcxGhMcDH2fqCCBPLGN4TFKy5ldWY5DP+BHsF6PZvjLHjO8/jAorUc7ymmLrWXaA
JN20lL+hVz/7vS6OdsdXELFjPQSlnt4D/LHAOqJ6W2UpIopUddNqgkyAhZ8UxTEnveL+n5uIvwBo
MFa9xQiVfskPGPd8wutaO8zreLFiiQ27OUXhIrTwu8WjLGvaewz3Ke8F8oeRB/PSTW2AwXvFzR56
91cNjfUZkF4+y/JJkMwhr4fE8HOfONQwAGXW9AcnpfKHpza4t76H3Ubcq+gEhcEEYubOAnsBQiDF
IFzKFYe5r18IEObFrKDgdmKcriolm6dhcJzbMbX1V0XFvfvFjfs8p1o+LC4ANnMVN8QQ69OHDbBc
8kdDdAdEdIgVusr7MhFAvpgZkTY08NZxFPGCWSNvfN53wcbknDrlgHqvmaRu9lGL/wJ8/Wg5f258
idlhvLp8KN/5S+MbDw3vCML/Q1mKRqzDUERMd4bmelYGcelIfzdszfN2EoKDJxqooDJJ8+onyzJ1
xvySKac5icKDjB659XfiXPz7wIvx6+ubGZvWFsJJ07vGL8A34Nq/NLM+JmSAFzTVArnjJ/TNhSIj
i0m1B91wphHjgMSmQfG0qyfN7pRWahMmhCKP9jQe0kDEO8OyX4NMflNVjA8e3i6wilW8GVDI3IxQ
2Z5HKSsEU0iETLMULzb+svpGxhLWaJskwTHyrHxjkgC+SzULumQrYUaWurdwEnEI1CX1alGG1xSQ
M9ReMV05CdV82wxqUy87DMizcRmxyPxiuP70XgaxiYlhhVPjSnTssZ7jUfequjgOAxtYgiUQjXSA
Ys6Jc35oRppWAYuW7MQftTr5oM19VTTLnhIuZTu2PU/k/2EqgC3wF0fkGBnqSJ5zQkSuM/LUd6MF
5IBSfXyMZwOjMoZJBVSBIfdOfTH743UTqZiblOL1b+iu11s3Zl6wHqSICuMgBATHFvFhb+D4vUDp
9mMdORZzfiHzo+9hAYrb5phuonn5g4iCPtqYHYytNUp/KxhXiMvtK7yduu9+IbTkNKamx12KqHno
xnxjFGFEmLEJY7qpKeV9beFSMFHk006bB7pvtliUct9wKPDWdmVhHuUadbsuQznffOiuA+xmf5sg
Be/atE/3w0h1ZSJuJx2jp6HATXR47NPixW/pH2dtyWd0+DAk2inFy3K5dyESqfQ0z9x8Dh3j0ma2
OFocHPc5lsp7zJrZ9AKkccfeDepXjVzr1ZlI3ujtgjwQlm2+E0Q539GJBtc4bOD0qGj6vaLqvuF6
1X0jjYgoFc1u1C+9XYXybo0dFBktzlzocTUVathZc1we2y6ja6l8saJ28u9L0Q6PpoWnm13Z9avb
gXabDh2WtOieN1hqcgL0tdV9szMApQYrN/DXFL4NEQL1ax9VwUYEPZ1R5Di9v4YsyxpBBAdbX1v8
Ryw8m7e60tyVxaGyoztcIdabD1XCmdjIBlTOVhw5KBk4QhMmHDt3QnWLr1HzpCY/uLYUMAuZX+F1
jIv7CbFAde1hI7dvOUD3WCa5qD6r8RGNBO29mtJ9sCBAIU7U5zIHH/JT2uRAVfM7EpB43iItlM8Y
qt2N2pe/9UNPu226eF1XTrcqVbKYx/OXVsZSOC+fWjshIBYmzLwYdbE8A6GKo7UsVTQt+GYjKd1I
wJIXt9HDTqNygyVlKns7jCnIyNK8wmeigU+009xjG8iTqTNKkY+zWFZxxRgkJi4hFwGvKkUvuI5A
mQiwyrfDVO5qjr3pRo+gax+vIcQ1Com4asyDHozpxolBPEQ3NfcfiE8leH2IhyGJxAI5ITEE71Zc
2w6EQGIADu3xeogIxPqAB4zY4DY4DZ0tgCO3fgHy5jSYdrkEEFJJ8k7e63Qzs9yqtSZTJEIyCRYW
xKBXJi4Yl0Y6GqUJymz6FEqyofb1XTOMgHNVzyOOFXGNeuYbmYiQAHFmlmANP+DBhmEB/Jeb7loO
Rr0loQs4A+AOf7tF4Bvr0r21c8/9QsFjtssssfvWZy2I4IxP3RPmhQBlbq+aN1zYbQz2+ulrZbDM
I7st8GjnpYBKw7ZGRx+dPpAabMjMhVpQtdhGp/xNJROWXTOzxQmLy3/gNx+HpM7Bbqs6cY6Gafxu
mvNSLvtL+FFRUiw1nZnv/ng1CfHZSQdoCOFFdDGtgjzr2ob3jijpOui75qm2wNBQEICpDUutrEqx
xNfQaa1js2dzN+zue12E9YuOKXZaswmvlc8+W6uEW5i4TftmYl24VnmOjXRH+7TtMAo7kLUZXi/v
c9Mu23AX1d1V0RUgkmHqU/MinyCGvW9IGoKt8ZAsqDd1yXIK0KC9WAGvhDMP3fehierXxIriW39A
Rm21y/uD9eOBVgcw0uPrRAv69VHeBgQg4fKBVAePJVAkzN+QClj2w8fZYKGOPA0B4dY+Wz64EyDq
SODFrf/BS8SuKMByiDKkmXL7QWHetA5LB/ysphJ2aIfXiZdZD8gzEawMPMgQgPg4Ybl5PaNZvXZt
ithyeQYJ5eEzUgAciVpmrptS4XluO/H4OCnKZJmDz5l1YT8YJd5HEfvYU90F8jlB4X8Cv/DWH5Dg
2ANaBraM8JJPFDNUys+O3UTiENRhWxlo3pAaifyAN/6qZGHvMQwBBa0LFgUGdfUL2XcA1ArMWKQR
rUJP4Sy8Rm1swOUthz0vz8c2q33uBsjRdIUdXfyNrn4i3MZe4qjKToNCtULftYA2X6VP1W7MC2+T
sSQ302R7S0bWEdaknFreKOnxBO+aQdyOVuBldqGJOq8ctzkpWQAiLlulWIzgmbrltxgCMrrDowfU
y0D/iwcgbReQCWuyBZ2uen+68fG/ehCNP/zu4wG17/no2HfnLNw0pAmRRS1/gyRFydGQoXPMKhZZ
innIre1XL+PoctfgrIgjaaMslTHnHsD3oBsaVfNEVZI5q0FPEYeyWYfULYObnpVhssmqhnKiriMq
yGmcNuPAA58C1LW5DaT+8a8fC3NaTFAhUg7tm6s4UyWHyhGDPH2nbSwLyiRj1qhqFnRKVRn7LpvM
iHPerSP9GctTzM9vpDfTkSl/2ukufx+cufa2SUcD+wEU+518cWw6U7W4r0y6oSWT9jzsARL4xkw6
i0wdhsB5ntuY6ekyiekBVLaD63MxtCrBqY/6+g8q0P9Glb8YVVqc3v84qjzW6vVHEcCfv/DnmJLo
EEIZfBj9PyeKEBvi4I3H8IeYS5uw9f/MKB3xL2hQVoBnbBDC7fzBF8UhhwSXDTgfXhAwfua3/gsZ
AHT/nxsQc6FZOgKUmFHa0oQuDd8PlCuUYv0ImBmczKbUV0bWyY3K7fyihZt/R2k2H1UEer72i0XL
luNuexaibJ/hlHTkN/mdcWfFPpKuRE7jHeb60WM+kxp01aRavyV9msXHZQgWraNqEMa60XO8Gyy8
9iNd+I8Tp+f90Eq22nbCu+CUZEHxfRwn93pshuAx0VhD4hXcgpT29PHTpqr1EiykjhC90+PojsU2
S0QzEOUTuhh4l4KoCssrfq9M/xjD1zxnbDPfeojIlzwyBsyJRhm992JmomCMN3mxwN1TlWbP4GXN
q4MU7Bvy53JtT13ybsAswR0zdhcmh/bx2BuR++hJdAQIxfpm9luYWGHrTO9+aYCCV5kaV9j3xufR
sKOjx6L3VjGdQwqgJZxrO8nybG2SQ0ThqYbkdUaFgEEcFqTuGCXP1iRivQYZDvadD2gKtOMVXyYr
SW4JIiP9YECYlqoixl05DE6Q6Ma9WUMV3Mxl6X0pk3hO92QvF/5qQqOkV7UFWRB0C7xuUzl1+H2y
TM590EXfXEPfHq68sCVLIMobvBXyJbvagqNmE+oMK0aHV+0M6QO7V4oVM5QYcBIDSJ7Y6A8XxozN
Ad/b+pAbZvdbYkQBpIu0LGpOdU9+aQrVQ24PjEUtyM0Ji4JQDuwMbi0CZCiEKMZuia1exHWuPz4h
I5kYzDl9cGUlNaV+Mk8ap4yYnBVBvGy/iUuVbSGioTLFrWudauptRIRg+Y7SuFJjgdufMIJZaMmJ
ju+CXr4zT50QoPZzk26MAD0VaG9BuKyaC9Qjzty/4XLjEcdCmPUjysSMUJuq2c4hdhh4L3jjq4Qw
fOepdtzUsnJ3oSFaf0WAjNhZdchwVKeWuoWzGWePjZkTLnE/4xZcF1trNvp+z2wzvdBQJHelHdJd
fefp2sqhT2pT7q12qsToMLZrpzo9m55fRue4a0KoKbW9spx+fFYIyIl1s+yvccA1oq7ZZMX8xel0
vFVU3Bz+lgX/LKos3BHrCK0GK3Q9wh4/Tb1DpYj4kuVN0zvRSUgs0lZ+ZeH5E8KU70y5mHwRvJAl
qCENH/QpJa2DJl0wFMytKyLIrZvaRE6ua+diOuEBww73epYOggGzNYmirxaFAcEBHK8aWf1IvP2m
ClreQIdW4WxAsfE2XTeItWgZbTAM60922aI1ysh1Q3OqrgcxpxvVlDm+kQPMMOxrmiuva4aTnQ3l
ZaJLgj2FPnZP5kh/MUJCbRIWZl5n73MgvoJNrrwiyL8HFDebzKOfqdOsezDAIc6F0v66q0CAUoiT
X0A02bWCEpVh2MEmMz2S8qIc9lCmYpxqbQfJ4JDfCad6DKnzqVFY2EYtDlkfXzyvSrZlbWXrqKkI
vk7NEVfDrggOZJqX8GS95W7X6sEUItmY4xQe/dqZt0gexn1gZ/bFk0MHXD0T6uy07hHrgnLrubDM
4Ed1w41L/N22gchwPZXu/A3TbwfXJAhZKJLpCmVC5OLQ+w9Etw5XUsGEYJPq2FNIP2OvTN3IeDNn
BMms/Hi+JcuAO1fF2d1MpvzvTHiDQ00YEbE3YXatLCPUBFWSfhFRZqz7ykS/3rl4W6V5c/6oOP22
DK7y1n6li5qYcqTjTpP8sHLDpt+W6HuRH3BT7hW5nFtQk4r6PS642zZYS0slG4ZvKX7e3HOQh4aH
0Ot1QtrkdQoafpt1gfo+mpgLYU4/78veNrdmIGEUOv6wa7ugfCLkMLhL+liiTufxP2WBu7NB0M5u
rqtbaxzQvhex+QDrt3jvJqd/9q3Y+eI3urqHMBBvJ6sxd4V0hpuRkd4xA7yhHiUwdYsyumDTTdLh
S+qI+hRQi71iED2BFDUKUklT3QSW7A7acK1b/JVIpyHPnFWlpi9wyJFUl4aVnvsxJPCPDMjrzi2i
g5ngXTxmHTJZJ2DLLGj0wy47pJGR3hmMcwPor4FPNL2INyJjxooUPJlPZiGTXUkS7Tm1i+hrUs0q
Ae53uxdG9ynUTmNMr+0x7w4dpoGEq1j6txJOLvIYOT+IUTBbjDIfBWmREpnlN93XhvnH9ZxEClC0
xpCRkTKRLhibXuDLWl+ghNi7ucaHc1JQXNYedozfZCO7O9w/9F2CYQM21Mtuz4muX5O8QemaMJ1c
DZ6lkTthT2Dazoy7+NCf0IXd98PUZcR+Cqvvn8zGC/GTnBBT5ebTZJBDdKi136bf4BtHFVmITJ05
iXIsM2/nOhmBnsRQbgdrmVqKUZdbnBTm70E/etson0jXbFO24ISmkrzudhmEJtOwV2b5gON+s09z
8nV4SaMjj7Ig6aYq7sUSUMsYF7MmQ26YqKV/ELD+Vx//oj62kawwQfn/xbI36eLM2KY/1sh//tKf
NXIQ/stcSOYfdfDC1vtTJRu65EwjOvpZIfvhnLOwwBjeQOBbLv6nD47w8JZmVA+5H0LTfxu4Rzn1
uTwmht5CRo4iQfhoEz7h863lZc1A2teJFDJSF7Am8SBUOx9ZR9JzxmcTBSBnm1tfUjktSZWhsWqC
0qSbDYdsay3xSVmfY1/ASZjfJpjU5Svykxiqk7mkw1Sc+iWGidgiahg3wNuL8XNIUlNE2sOOSIHk
aixUTYwoSuJVTbqTXGKelm1+X2Lqu4+opPZoSMmDiktk/R0g+H5Ok/aYU/jfDB3n8Dx3ibEWw9Tj
wKIArmF7qZf/Y+88mhu31jT8V27dPVTAQV7cWZAiRSqnDuoNSq1uI+eMXz/PASlbLdttazRVw5oy
F/ZCrUDwnC++IWZrh7QwHoKEvrY7iRR4jixovVsoH2iWhEo/bFv1axxP+aMdJ87FFKPGQB3sNCv+
AaVHh5cV9Y511XuD4wM+c3GDlxP/LaqHxoZ8oTz1WFn9YkvzeB07elS1UlxcBgIX9U+hXYdB0cp5
RgXjw+hP8TpTdehz0QgGLxLfccJDL8vEaoeJgg4jdfStS1/N/LO6mBSEan2IjhrzrktlKrPtGJaf
O3coWelgKhBD0/kQFE1z57oNU0IwfdVXEEH+50qJY2jGpkG9iZxHu5gyF3C8k20ZFtjhAvHnahuQ
hW1AzFr1WMJebpfC6D9ZeMXwkLPkK8G12bhT2IAuD8OnSW2T81CtrpTJN0/jqilOK2+azkCXYX1i
ovZhgxwTkBbDEUQz4iYVn6cff3ZDOA0LnlLLT0uVei1qPTkbKZGXCMlYvFEEGha15rXnWmgq7LfV
4GRAxuI+z1Dsi5swiMGvFToRFrDbCihipB3jp4YYNN5WMWMszt62rMh8reFONTNSVY8XWEZ762Bi
mJv4o1qT8bPgOJl04JGmO/S/hJEgcxcDssuLLKnxGo6C7Dq0qFEM7N3O/Qp7F6bu7ULQn10UjRKd
C0VH4DJOe0Z88HTtEWh14X9E+0Eg5Nv6xtdy6A1mFIVpofsADzQv1HQzFRNmeZ1t+IjsZPgCpKZ7
g80dmtWOsgLUwFBu7I6tyrwME7d7YosQb0H9lcs+UpQAqGMLeiwLhjO8J616HblN9sHNI+8zWDFf
OfVKUYJOz2ztWwk3GzVJUFC3HbnQQ2Ym1h4aN/EQyMjK9kbDn+9LNaqQFYpee4wr+F7LbmxGiWel
wmMfhRIH+PJ8E9Ij0qDpgyETdxAuWk/TP+qdiuGMGhhfgQDgQoHtxugv7WpKNvR6zpcI7PFFbKJk
sh0AzN/TX8FrGSOctJhjJ3hQFxiTgKHK0kfTD9wPVWh8VdS+OLaKSr/QWmv8bhbVWHImtDxbeY6X
YeLd1toyqYBo8mFl1UNjG3ANwFcUW/RCGhB+CNMtULNwzyXc57hoqhutBiYNu4j7zEStlE2hsXKS
Ylqm8CMXKFjWx4NRhNhcuO1q6htWublmn5pqjWOWTrPOczCik7xtiWhQde0lKCv1pGPWf4s/p3mS
h2o8HCtu4xlIUlbqg4gDaMzSwqYTKqWcm6VhdGI3RbKlDCovISm20q9XlxD+0ODB2mn0CQwKfV6p
0fgTzLx26/kgQ6gq++JLh2lLtTEUp96Uqgvr2FTH+sqoK+UpN210TWst6q7HcsTBOoZjgG595FYL
hBG6tQL88ovVj/33Er/th9HItAu9Dj3YCD0qnozvYfmi7q2XV8HoejiIiAK+ZNB720Ao8Fk0tbhD
prKApOL2Z5UsKtIkLo8t6gxDFhydLD1cWYR0shyJZGGSa0Z5MlCr+OhungCX9hZyPI7L0FzVKLLA
gYCN3bAseqa5/ulkKYQOarpS5/ookaXSwLCfsslAg5siyqhwKPzEPpTqarQhT6ufMT2xKLyCXRkG
dpqazBvwKRUYwF9pUe+tESCsbi3gprdI9frXhMXhhDX/tEVf86NpZNltyV7lttVqDx9rtNY/9mxA
gJNUDjxqJFBPJaToo5NZyIPXGJXeOmGRXavtkF7DKMMfGTTKEjMq49L1oRXlHbDgyKyQZAHAqi+H
dAyhSbvtGsm5MmKTlKbMbNTmc2vFylqrk4AHgw4FV90VSP1UtXVeon57NbEbuDDNDFZTBQ/7znAq
a4u6aH/vt4qDxTTzlO/6pIxw1f02PWmUMj8f1dHDALoo7ibO+BbBTPWpCEvmXGNlnsxV/eCV05fY
gMsE60iZNr6WjOvIGAV7xaZdlQ1gRRRRiUdtqE30xpO9DcIgXzKbuC6TtkK2XOhXXp7UBkE2Zo47
ecg6ReKiQlYIX3lW4Ny1Nr/2MS86kc/zvsoHDWvYqdoQLuwTcCiQ7YH16ishevMG8bTgG5O4cBOi
LIzrUjkU/B42TqfjZI83GOJBOBtdd9tpbf2x8nJ2jIhFbrhP1rjI2ryCPYrKGh8RU/nFNI7qcROx
b1i2EA5veh33V4BUOohWuKDgmBCTisrEuGpROWfM5Q7bmsQIsF30lwzdn9Q8dJ+Q3BD5wqzBvoOA
Dr6oKFOAeVWKk0wPFCbzHaGG4yfVCFDzNJfAT+112EXxNYjm/gtLBtzEG816EHnoXIkx4+YFMmj2
biIYZPW9Oa2qSoj8Lhvdz6HIfCJ24ATFWclgQDogOSJYduiHPYRoxt+ZdFjltVXVYb3Bs6Nk02RZ
MUitiO7vXFgsFE4KV8vUEkQh+5sliZ8nn4tpvKtK/3hAhgoD8sCy1ziN2csgyywPflF/M2kij86a
KqlTNjFKAAtWN0NEnbjiS6gDiBFVPQN55HIZhEwWhFAMcJqT3I9DtT3lyArIb3aXYfD5WHrTA2Xv
8ClGe+sp6gbx0W1a+x5r2eK0LMP7MrPHFXiWdEv7VizttkvR0xpurQSRXa/9BbTQY9RYD9KW4aue
11QQzBH8RW22D7YLgcmyneQaHP6qNzCy4sMRC6cCy5DFTfmLPpkdEgZFGaOTVqLkxKYrTDZVPjY3
utlDJQZHFGDFWLm+f+9YcMnTSUw3wUS9wzqzN5HymluCf7qnv+ieIAUKRv9/3j19aB6Dl53T/hv2
nZOm0jrRmEidTs2UvJxfmydEhI5UyZXBvGv2NKS7eSEypGGDOwsPPfdONr2ThCKZGlISM2nqDauF
mUj9ApWlgnnQdUiqKrRCTrL+CiqWlzkhcXTGCzdDYzleOn0xsh2DzvExTQ19Gw9DPCHi7BdnYMDr
b9rIfnHAlplUnVWbqsSnQBQ5tNC2dVdpqA23wTia1/QM8HgW0u3AwwRO71W562f2jeTkrWKPQ1Yu
geNS2HwIUDZLi02bkplQf+y4I2riKVdy3Zue5lVUIXOOFlPu/EJsHMN20yPRMHRb324xrNp6Npx8
FFwctOGLjod8p2S5LdCwCdDj9aO+QrqGyZ2ONR8e2rATOhAUBZYVEtwkmY7TSBmTGimCRgmONdLx
pLTFhBg0UeU+S9EoBsinb3hTyK+gmPS1D9Lw3omMqgSJG0QYV2OzNlTllr2hvw5yr310NRXdyzpF
6TmMKTgY5bCzhDqU2BBSJ1tkpxEx3rQx3Ih7QDl9D2frDBJSmmlLerDhMvDjTtkOfd5jFhEr/nin
AHme1GPVjyN/7RkFLLMTgRdie9LBNWpKlAV9T5PmqnFXxjIO0SFdFHj+Yem+SE0BLX77T0T4Wzan
XBtGIH8eES6/d4/fftg4it23PMcEefGJBFAiEdZlfsHd2w9UNImefBEEJGXQtoQBNJE15G9zFOnR
Zc78RQO2pImwzBtiAb5fr+Yo0uWBXyMICS4Lz9cSuEFjDF3Gmu/CxvoDdIRhbkddU6hgpkRaM0KU
RuoyP7U0t9RYWZXdSsVVaNVbDup+oi7PAQS34rOJ1Tv07aSiwRo63ViKohzM45b9G22X0X1uYuRl
cd9h41WMYlgSCJh2Fk0E/8aCAXXS9qN22wJUfMg6r7uaKpeb6yhZ3y7iqUKQoPSqfh2mRryx4Rgs
cRjH4tOmlD+xXP7ERRFEQwx/M0dTAC/i4doYR9taB4PT+xvX0Kb2eIgj9St8J4DMyRjH30pbKa9C
3+zSRd+nw5UHTAbaE9Qf9Ri2DPzwaAhje5uPlTFRkCP+cFKPgq/qtVkICWYZr0tQOOPWVzKWACgk
DtjZ8weiJIJjgCQaAn69EQ7i6S5ei7dTFHdXrN8WIM4TWOsBME2kGXKmPH1lb1I3IUxGRg4VR07i
rynm4+xYMaqhKbAfEh+aomjsiW3w7vZ7mhm20NeRn7VPHDOL/TXjW5WIMWAdkanLWIYVfRdimpHg
YtRaDoW78EtQbegU4eETg3+b3WjrIsGZDYueDH02LEKKhWOGXjcgv9UZrrdKk7ByMajwq3RdOAWG
WK3OMMtfYpcTeVeeNir4VoIN7Jdm3eiSQ9Z2dnNew3rFYqBkh5ZvgMtr3pmogsQ7Lo26kwcHSAty
8ua0VgZkkxZMwMDMnDZN2xbqJVj+qNErQmuNPWIKHUP0tfbZ9wJUVh6GMBmz6htorwabCTPGC8Db
4dL/KYH+ogQSCKH9dIAsHWguvg/hU/6yENp/23PQU3U5+4XU7bIKlsqJvwW9uUbSoYnDBMc37wXU
As43JQ+NgCNkiJrLp+d6CHca5K5w9QOfgagHokxviIHmK3o2JHB+vYlmtkk0dVHQ+hFpAegtmXof
h/VKtOH4aOQS75gZdoMoUYA1Klq4PbLB4yakmk+VbS7gnlR45KJhlPehekLbMH6rdDrZpaIWsDMj
bAfPhsyyv6OJah+Hlm1VU7nJEPGNa7qQpB+pWNh+Oy383VaIov6WgDyE7DDCWDTxdZmiwL1SQ6Wx
b7q87TR9VVgNxJo7qKteAx2xa9SHBMhpOC4mAw/1ZRXkKvIWIaOX5eDYTBLwvZcKfz7s1iE4pxsq
C+cuoNrIe4AOjg7ZV0uNBvHvKCvS+r4GyK+tKHH0RP0UlnYDsCkrOgdv01pNM/UshN/ItEktn1iL
V2u7LMZr8N0ZI6exj/hWa1SmL3CD7XBHJfjnAv7VBRTUCT+vOL5Wj3X8Y82x+6b99WNTI00JDFN6
VKoow/PznmsOlXLEtKUegr63hnquQOSVhU3iWGx57LnMeN7kcD/ecNuEQ/x4qYZA+4EQu0YJxLrA
MvnDfrxuOOoqTHqC7lzHQq0LWF0wRIAIqaNMMKJ2bYfGWOAXKWdEwTwugtXV35tyhlTLaVKSOlK+
kz//opLTJiHnTsM8gmrkNErMgymhV8oaJG/7GbHk9LKaR1idnGa5jRNeCjnhiudhVyHnXoUW1Etz
NPXLRk7FwMCUa7VzUsZuanbdyOmZOw/S2JTHHzFQ60+NedA2yJmbCuPzY6sGimDHlLu3SeCkt4id
fLTkvA6MEZM7OcOzgLZLHHB1O/i6t8YzhmGZBwkCya7mNC5cPFHkxraTu1tjXuOy50/uW7nbteWW
FwtoFr5geIBSyy0woSX4BDCjRZpSbol1uS92A1u7s+cd8mBFq041KLUUNRvOK7ltdlg7k8hZQKNi
xDLakHtpVW6oM7mrVlla0wNW9QL5wHpD5g7PyzBjPZbJTXc4L71LPsMP+MCll07fBSgssx2nn9IY
acqdOe6UNg0NOFuMk9ipC7ldV1iz93GENSaF2vEkd/A1VKaNSrdzPgRZew5GO7wM5rV9Izf4SFm0
65hZ/LJhWnrlwD/cjHLnb5dqf25IHACQMv2RkIVfuKs1d3gwABhIJXYgQyCLKiYQzhZSaXsxSZRB
qdnKMeaV2Y3SqPpdI9EIusQljKIGoSCxCpZELaRQPi512Ls+o7zPPCsm4uAV3OtSIh504EFrTaIg
MomH6CUyAtiNsgJ/NLDIqOsrrSny80hiKZBDAlYRzRALV6ItJMmlQi5bo+1VZkDGILEZhkRpIPQD
YMOS2I1RojhSFYNOh1SxoG9+RDXKOcskzhgJquLSqBDRbCUmRJHoEFyqkd2YISOdRI/gfm1sEoko
USW2JJIoE7WALR5K5ElsRkWBEBp4FGeGpngzTKWcISskofYsI3ERv0C00M0mC/iG0TGi4ebnUEvV
T5XEwIAeUFeBAS4G2V7WT+jsdzcgzqeHMkEbHb91hIDA4fr3YITNKwcnyMop/JOus1lYqXXDMiIQ
q9jUG7Ar3RSnnMnMZjdVSmxcQwuBFZcdMxzFV2kROpa31aPI21If4HI2RtA1nVIzkHEZoFksLLza
PxJGiusxSyCUUHGu2K6Yq1Ap1As70DJ0bbuCsR27lRUajeVV6qf+VRUYAhKspX9JWGOho6VUw6fa
C+jUB6cd75hU6v4SfJyCp5IWbEwLO412YsAIvgRrqGWHxkO3RrBBvYo8XdOWiPTH6aUSO/5HWyPz
Lmwr92AjlSUqIFlYTMAC82+JhqoLUI10uNAnOx35aEzE2ykglI9+h9cGZqOm6y0TxR+O9VCLmHxH
WSnWYCkohCnBhxvaEe1ThT4mWL1CVEW5Tix42cMFRY9DcQylM20Hsa66wk9daSBhsREe1LZW79BP
EaP1wbdT5JUauWze0LBw20+nQtTKtMRoIh2KY6MTcX9XRYPvPEEW87DdDexE7c0PKVp7pb1yClNB
aAJwWPQNpY1Cw72dj6gicdFO/1MH/EUdQAaX/NQ/nzzc5W0T/Ov4Mc6bH2qB/Tc+1wLWEarimmVC
ajQpBaT45stagGZPh7e+Q3v8No4wj1yDitthRrCHSu8rcdyNDAeve6RZqcdV6aDzltpAl6X2y9Ek
LFZTqKoGCRiZZMadP9YGrloj6eaVypnB0u2Gkj1lIwkIL5VwPFsC89SpE7cQQgHrSdgesiTu1tEc
essYUB9LtfRMrylYtbJxkAqT6D+kUrIlDBxsLyQ4MAYl6CPgaSAMDUMNAKEBkrAHUdhLaCFrQGep
SLghEBOAhxKC6EowIvoD4BJLIxF3jQQrFoWQq1Y/vTT6rr7HvA+aDU3D8Qg15ZsK4nEE+YhGLCPM
psQetr0ZXaaOkYRJlj0LvAV5IL0Fb9me5oWDJ4gdgGEZJMwSYZAQICkZe+wte5vCeFpFEphpSIhm
I8GaEQ6VFq59qnpZWQpozl4CO7sZ42nPeM9RQj8nCQJVJRy0MEvzXK2cDQaAt4UKaEWX4NEUFCmE
jhR6C8BS3wFiGkuwaVk63rqRAFQODNoAEpRaSngqZg5L7EYqMJtNejZJEKttKvZpKoGtnoS4toZd
rAfBJhiZAImBNSUcNgYXC8e9PO7H4CNoW/GhR5dyOxh295BJQG0gobXqqOfeJUt08mqSoy+DUxtG
MOpZl3n6dAcgGKbTKuxzR3mKk0FjMJQnrTKtW6sGkY4EfT0tVTM3wIQaTdmwWI/G21LPHLacLm53
vVPqA6B2bAZPUlFXG6ZilGdpRiwPNcO+GlIJYUV4tlmMKNoEzcKZoHGjBx6a53ZcgXrRmAqtlHhC
2hlkYZosotaIL5Ux1AsFgcNh8KeTvKimCicdJAmVAKdBQJK2ueAH1TZaDh3c2uzUBmJnVQ+Q0Mzb
aip6IIRunYcKtVbVMAbvbzzmZicZCEvbv2KI03X92oXF2k4nxlRUzS0MSRnAmbUTzZVuDu3kfnjC
S7EL++o+C8S7pNCH2UiKKOd8ocnUgT3mcNPP+WScc4uY8wzD5+E4nLOPgoWluwplUgrm/CTmXNXI
tIWNIxksc8tv5uSXEzr8wrvNkoBCXKcEpcKIi+Cjt8uG0Si0ZSqT5NT1VrdG0p7c2ZYBst1ak2Es
L5NrLtNsiNagD8iE5FvNeZi9Nku5OTubMlGXMmUnMnmjOVVeWTKhNzK1W3OW5w9QLya1lrYgFAGD
LAdCWRhYdQVweK4W7LlyMOYqQpMFhZClRSCLDKewqTeYYVF7+LIMwam1mRaqLE6auU5BQpaaRZut
YmQhw5wruy5lcWNT5QRaZ165Ueffe3MJNFdDpSyM/kmIf2cUT4YQ2s8S4tljVj/WL6dS+295ToXG
EVkQFDZqIIbhCjlj/zUVCtpiQ9AWkyzpnBmaP/fFZKznKZR1xOSI3KIK9A1wBNHekvs0Q67dfsh9
cjwGbpLsrCMa/1rDvfQapIv9wTpLRQHnjqSrQZ7UgMCwNquVOYcIFsw9w1EZIvNsJLJWpqpU7vHU
AFO5S/JSxeutri3akJUyDZXhbRwPsC5Ygo6pll0mE2z9gMrAXqdVlxr9ZaPGIXpCo7AhPhi1YjU+
CSZJrfPOKOsnBNBvQDcAedOEAhlY7t8Tw0UJoWYpD/mNDZUzTdo5YrEs7cvdBh+odzSdgM+r1fNs
QLNmGdUqmDJ7Xv8nJSIQ15FEBVSl5z7UYNuCJaAxYANVhVrJmZVVgbfKARZg52rk/IrRmlbDDD0A
mgAMQZeIBBRGHWlIZD2UEq+gSORC2BmA6c3GXuct4oDhDHGABQzcIZ+hD41EQcRTCkdRIiMsiZEA
2AdcQpPIiRwIRTKMl45aRRjexum45T/eRdda+lUo0RfYQGqrRiIyhhmc0UmcRjtDNtQZvTEDOeAX
AeqAFQTae4Z69BL1kSlTet1qIEGGIKWNYZJwMkmciFuL8ZTIXVZkHTg5C4++eRMkUfiN82DesDYA
ctLlQrkK0sw5GUyr2tQSmwIPLLsPJF6FeWJ+DXvAXnaDD+zFIJlfGGYnPikz5MWS6BfYpe0xXmig
Ypi7bjuJlElm0EzYGu1KExnKFRLo3SvesNZ73BmTGXIzSvSNMqbF2gkTbG8lNod96/SkSrxOUGsg
dySGp5VonnwG9hgS4zO0k9Vp2nro8Exm0PP8f0yYDOY/iimKol2GamrTJpcdMl7VaYQ+DdK7qVf3
CXLT6PxG7lpUyq2jaA4qNV2f1P3EfBaHh6f/XxF13ytJWdbVHClv2u/VePu9bpOmfq6+5Vevc6zQ
71HnacJmfOs/+vkP+tff8q9npaky3fuhaZn/qPmP+dnPSB75m9tv3//zbx3/VPREwSxQR8gXQT/J
M6w/5y/DCqOjgb5poOc6v4jVvzWUP3sMP3+Hu+f583/zs3ewe0Dbb//5N3j33+1Q3voUhHMEw0hO
TXdv8ndPQfZh7EgEQ/v/06fwlLdZI0+jH+bZy+SLrv/fOwmvfsKLk+DCvUVPiA/71/f48iS4wG00
NhQYZ82C7+7uF764Ln92IX7+Kf8vnoQ/qFneehJ0h0+a/pzKZfcUXt0H1znSHZ4DT2r3FHb86AN6
CuCYX2803vwQ7CN8ey0QFIgey9erh6BpLhbOaHcxNdk9hYMLCmxX/t59ePyWogEDObYKnxpi38vI
aLNNFULwEb+8CI515BisTpFk3L353eM+oCOA6wvV8vsSg2EfGZpGPHDsXw/6y6dA8sGvm9zBcvf5
jBxWYmBLbr37KYgjl/WEIT/t+cWpevkUbPPI4itog+6DIl3HYT2FP5psvjUeGMYRIBMcGFlWzq9X
N4IDcAQQixpi7x15SHeBB/AaU/bW969rR4aFsrxDrfF81l+eAlKjzgkhZ+wjwm6UfEBP4Y+Yim9+
CqQ+vNZ+vfAqm+cfngJFEkAS5Ib2SWH32A/pKZjofbw3LqrYl5Ia9+Xw73KjjZeCjskC9cPurhzc
WdDc918I4whEI/jI57D3OiBo2hG5E6VMIBHytYvDh3QUqGF2sXpnCPVrJ/OG3omwiFKNxG/sDzwf
9csL4cDh1TGPwhxpdxQOLjkA7ZLM3nd1kAjzaILtGXOi3bukHPrhKbhH/BqLmmRfMR9cuQQI+P2F
gk6hgISfNDzevX58CrtyiQSiH9xV0C3msO89BMYRjaFrAjX8w7cPzR29V1psZrDz6+DGCMAcf8fl
f2uGNKwjnSII7NU+O/BZv7wKrnGEXg6IdbEDfR5QPKRyk25q74oEQEohRwCOM38rg16+feKhwN8Q
o6H9ITi4AkHnAL/3KsinoIlZ1Xh3FV5lBds5ktUDZiH7YvrwroJBMf/Os0BWAPQL5/BFGfTDWRBH
fEVnpvbbtOmwGifM5t/bPeoUCC6fNSv4PzwKLhUzwA4TlY1dVDy4CwFIxHh3xSyOmBUxQqYYml+v
oqJNrQiRDwvig5ulwfV/dzwweHugdFEu3GfG1/FAI15IEiPl8vw6uHgAm1Eq07wvN5gMzUgL8DV3
h+BV88hQDSKLkFPFXw/JYcUDh9Xxex8CI3TMhGlCfyuFXwZFpklshi0DNffdUTi4eEAlLwHn7zsK
7pFsiAC27Y8CB/7lU+Ao0FiSHJ9nbgf3FAQn+b1RUTfBR8C6gVf764F/+RRcygjJEVGfZ24H1zYB
IXTe/RTUI9dhqGYBSNy9fjwLrkYG1RwmDfu+4uCWTkyZJYzyXTdCttBQVmmf9vPFV8HRpruCJCLU
54d0cE+BOdDvlILf3D2BCrK5DziZ7G7Eq7jgSnFgjgp0893XD26c8keKBm99Cti0wguSnOF9YHh1
FjQ5WrO5EUCY5mN3QE0kbYP77rugH1kO8xgA1H94CqgWWUNYguuy+/ouHR3UU/g9qfPNp4CNi8AV
CRjbHz4FTbWOZp0/AHKHdwrQIHxnRJTZEbweOs/7uP9qwGwzVHTA8Vng+ObXwd0FlyHHex+CcwR1
lumyTrx/WRuwY8COSmqL7OvEg8sHJOzf8SrfegdonBgnSWuw/Wf8KhKydaN0kCu3Q+2eoW3szuX/
fMcAHoX3h5k3cNn59ap51lRuCmcEXM6hxQEK13fvFmSwNzXsyvfJ4NW7t5kiAeadJXtkCXZIWUAz
5YL0XXUh4DzaYbzlntvF369WWLAJzsb+cBxcFORve3ddKK8AgYCe+VUUtBghanRiz4C0g7sBe3Ga
950B6kFgNoDkf9snv8wFcLmOLJNUaO8nK2+oB/7GdQHxKv/VU/L9sfqv/wYAAP//</cx:binary>
              </cx:geoCache>
            </cx:geography>
          </cx:layoutPr>
          <cx:valueColors>
            <cx:minColor>
              <a:srgbClr val="FF0000"/>
            </cx:minColor>
            <cx:midColor>
              <a:schemeClr val="bg2"/>
            </cx:midColor>
            <cx:maxColor>
              <a:srgbClr val="005461"/>
            </cx:maxColor>
          </cx:valueColors>
          <cx:valueColorPositions count="3">
            <cx:midPosition>
              <cx:number val="0"/>
            </cx:midPosition>
            <cx:maxPosition>
              <cx:number val="50000"/>
            </cx:maxPosition>
          </cx:valueColorPositions>
        </cx:series>
      </cx:plotAreaRegion>
    </cx:plotArea>
    <cx:legend pos="r" align="ctr" overlay="0">
      <cx:txPr>
        <a:bodyPr spcFirstLastPara="1" vertOverflow="ellipsis" horzOverflow="overflow" wrap="square" lIns="0" tIns="0" rIns="0" bIns="0" anchor="ctr" anchorCtr="1"/>
        <a:lstStyle/>
        <a:p>
          <a:pPr algn="ctr" rtl="0">
            <a:defRPr sz="700">
              <a:solidFill>
                <a:schemeClr val="tx1"/>
              </a:solidFill>
            </a:defRPr>
          </a:pPr>
          <a:endParaRPr lang="en-US" sz="700" b="0" i="0" u="none" strike="noStrike" baseline="0">
            <a:solidFill>
              <a:schemeClr val="tx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hyperlink" Target="#'Customers '!A1"/><Relationship Id="rId3" Type="http://schemas.openxmlformats.org/officeDocument/2006/relationships/chart" Target="../charts/chart3.xml"/><Relationship Id="rId7" Type="http://schemas.openxmlformats.org/officeDocument/2006/relationships/hyperlink" Target="#Executive!A1"/><Relationship Id="rId12" Type="http://schemas.openxmlformats.org/officeDocument/2006/relationships/image" Target="../media/image6.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5.png"/><Relationship Id="rId5" Type="http://schemas.openxmlformats.org/officeDocument/2006/relationships/image" Target="../media/image2.svg"/><Relationship Id="rId15" Type="http://schemas.openxmlformats.org/officeDocument/2006/relationships/image" Target="../media/image8.svg"/><Relationship Id="rId10" Type="http://schemas.openxmlformats.org/officeDocument/2006/relationships/hyperlink" Target="#Operational!A1"/><Relationship Id="rId4" Type="http://schemas.openxmlformats.org/officeDocument/2006/relationships/image" Target="../media/image1.png"/><Relationship Id="rId9" Type="http://schemas.openxmlformats.org/officeDocument/2006/relationships/image" Target="../media/image4.svg"/><Relationship Id="rId14" Type="http://schemas.openxmlformats.org/officeDocument/2006/relationships/image" Target="../media/image7.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hyperlink" Target="#'Customers '!A1"/><Relationship Id="rId3" Type="http://schemas.openxmlformats.org/officeDocument/2006/relationships/chart" Target="../charts/chart5.xml"/><Relationship Id="rId7" Type="http://schemas.openxmlformats.org/officeDocument/2006/relationships/hyperlink" Target="#Executive!A1"/><Relationship Id="rId12"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image" Target="../media/image5.png"/><Relationship Id="rId5" Type="http://schemas.openxmlformats.org/officeDocument/2006/relationships/chart" Target="../charts/chart6.xml"/><Relationship Id="rId15" Type="http://schemas.openxmlformats.org/officeDocument/2006/relationships/image" Target="../media/image8.svg"/><Relationship Id="rId10" Type="http://schemas.openxmlformats.org/officeDocument/2006/relationships/hyperlink" Target="#Operational!A1"/><Relationship Id="rId4" Type="http://schemas.microsoft.com/office/2014/relationships/chartEx" Target="../charts/chartEx1.xml"/><Relationship Id="rId9" Type="http://schemas.openxmlformats.org/officeDocument/2006/relationships/image" Target="../media/image4.svg"/><Relationship Id="rId14" Type="http://schemas.openxmlformats.org/officeDocument/2006/relationships/image" Target="../media/image7.png"/></Relationships>
</file>

<file path=xl/drawings/_rels/drawing3.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7.png"/><Relationship Id="rId3" Type="http://schemas.openxmlformats.org/officeDocument/2006/relationships/chart" Target="../charts/chart8.xml"/><Relationship Id="rId7" Type="http://schemas.openxmlformats.org/officeDocument/2006/relationships/image" Target="../media/image3.png"/><Relationship Id="rId12" Type="http://schemas.openxmlformats.org/officeDocument/2006/relationships/hyperlink" Target="#'Customers '!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Executive!A1"/><Relationship Id="rId11" Type="http://schemas.openxmlformats.org/officeDocument/2006/relationships/image" Target="../media/image6.sv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hyperlink" Target="#Operational!A1"/><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899160</xdr:colOff>
      <xdr:row>38</xdr:row>
      <xdr:rowOff>160020</xdr:rowOff>
    </xdr:to>
    <xdr:sp macro="" textlink="">
      <xdr:nvSpPr>
        <xdr:cNvPr id="56" name="Rectangle 55">
          <a:extLst>
            <a:ext uri="{FF2B5EF4-FFF2-40B4-BE49-F238E27FC236}">
              <a16:creationId xmlns:a16="http://schemas.microsoft.com/office/drawing/2014/main" id="{82CDAC6C-00D5-2478-FB63-AECFC163A970}"/>
            </a:ext>
          </a:extLst>
        </xdr:cNvPr>
        <xdr:cNvSpPr/>
      </xdr:nvSpPr>
      <xdr:spPr>
        <a:xfrm>
          <a:off x="0" y="0"/>
          <a:ext cx="899160" cy="7109460"/>
        </a:xfrm>
        <a:prstGeom prst="rect">
          <a:avLst/>
        </a:prstGeom>
        <a:gradFill>
          <a:gsLst>
            <a:gs pos="0">
              <a:srgbClr val="005461"/>
            </a:gs>
            <a:gs pos="26000">
              <a:srgbClr val="00B7B5"/>
            </a:gs>
            <a:gs pos="71000">
              <a:srgbClr val="018790"/>
            </a:gs>
            <a:gs pos="95000">
              <a:srgbClr val="005461"/>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38100</xdr:colOff>
      <xdr:row>11</xdr:row>
      <xdr:rowOff>45720</xdr:rowOff>
    </xdr:from>
    <xdr:to>
      <xdr:col>12</xdr:col>
      <xdr:colOff>556260</xdr:colOff>
      <xdr:row>22</xdr:row>
      <xdr:rowOff>167640</xdr:rowOff>
    </xdr:to>
    <xdr:sp macro="" textlink="">
      <xdr:nvSpPr>
        <xdr:cNvPr id="7" name="Rectangle: Rounded Corners 6">
          <a:extLst>
            <a:ext uri="{FF2B5EF4-FFF2-40B4-BE49-F238E27FC236}">
              <a16:creationId xmlns:a16="http://schemas.microsoft.com/office/drawing/2014/main" id="{7799F40D-22A3-2662-2BC1-F251B0FEDB77}"/>
            </a:ext>
          </a:extLst>
        </xdr:cNvPr>
        <xdr:cNvSpPr/>
      </xdr:nvSpPr>
      <xdr:spPr>
        <a:xfrm>
          <a:off x="952500" y="2057400"/>
          <a:ext cx="7223760" cy="2133600"/>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53340</xdr:colOff>
      <xdr:row>23</xdr:row>
      <xdr:rowOff>152400</xdr:rowOff>
    </xdr:from>
    <xdr:to>
      <xdr:col>12</xdr:col>
      <xdr:colOff>342900</xdr:colOff>
      <xdr:row>36</xdr:row>
      <xdr:rowOff>22860</xdr:rowOff>
    </xdr:to>
    <xdr:sp macro="" textlink="">
      <xdr:nvSpPr>
        <xdr:cNvPr id="8" name="Rectangle: Rounded Corners 7">
          <a:extLst>
            <a:ext uri="{FF2B5EF4-FFF2-40B4-BE49-F238E27FC236}">
              <a16:creationId xmlns:a16="http://schemas.microsoft.com/office/drawing/2014/main" id="{3CFA7067-7D9C-47DE-A0ED-E041003FF73A}"/>
            </a:ext>
          </a:extLst>
        </xdr:cNvPr>
        <xdr:cNvSpPr/>
      </xdr:nvSpPr>
      <xdr:spPr>
        <a:xfrm>
          <a:off x="967740" y="4358640"/>
          <a:ext cx="6995160" cy="2247900"/>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53340</xdr:colOff>
      <xdr:row>11</xdr:row>
      <xdr:rowOff>7620</xdr:rowOff>
    </xdr:from>
    <xdr:to>
      <xdr:col>20</xdr:col>
      <xdr:colOff>198120</xdr:colOff>
      <xdr:row>23</xdr:row>
      <xdr:rowOff>60960</xdr:rowOff>
    </xdr:to>
    <xdr:sp macro="" textlink="">
      <xdr:nvSpPr>
        <xdr:cNvPr id="10" name="Rectangle: Rounded Corners 9">
          <a:extLst>
            <a:ext uri="{FF2B5EF4-FFF2-40B4-BE49-F238E27FC236}">
              <a16:creationId xmlns:a16="http://schemas.microsoft.com/office/drawing/2014/main" id="{1D8A3230-D164-83A5-9956-86F6882E99D9}"/>
            </a:ext>
          </a:extLst>
        </xdr:cNvPr>
        <xdr:cNvSpPr/>
      </xdr:nvSpPr>
      <xdr:spPr>
        <a:xfrm>
          <a:off x="8282940" y="2019300"/>
          <a:ext cx="4411980" cy="2247900"/>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53340</xdr:colOff>
      <xdr:row>11</xdr:row>
      <xdr:rowOff>137160</xdr:rowOff>
    </xdr:from>
    <xdr:to>
      <xdr:col>12</xdr:col>
      <xdr:colOff>594360</xdr:colOff>
      <xdr:row>22</xdr:row>
      <xdr:rowOff>68580</xdr:rowOff>
    </xdr:to>
    <xdr:graphicFrame macro="">
      <xdr:nvGraphicFramePr>
        <xdr:cNvPr id="41" name="Chart 40">
          <a:extLst>
            <a:ext uri="{FF2B5EF4-FFF2-40B4-BE49-F238E27FC236}">
              <a16:creationId xmlns:a16="http://schemas.microsoft.com/office/drawing/2014/main" id="{73D36796-4DF1-433F-A0FD-FC9723F7E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838200</xdr:colOff>
      <xdr:row>23</xdr:row>
      <xdr:rowOff>152400</xdr:rowOff>
    </xdr:from>
    <xdr:to>
      <xdr:col>12</xdr:col>
      <xdr:colOff>381000</xdr:colOff>
      <xdr:row>37</xdr:row>
      <xdr:rowOff>129540</xdr:rowOff>
    </xdr:to>
    <xdr:graphicFrame macro="">
      <xdr:nvGraphicFramePr>
        <xdr:cNvPr id="42" name="Chart 41">
          <a:extLst>
            <a:ext uri="{FF2B5EF4-FFF2-40B4-BE49-F238E27FC236}">
              <a16:creationId xmlns:a16="http://schemas.microsoft.com/office/drawing/2014/main" id="{BB045953-46D0-495A-8B6D-A7FE04F8D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91440</xdr:colOff>
      <xdr:row>11</xdr:row>
      <xdr:rowOff>175260</xdr:rowOff>
    </xdr:from>
    <xdr:to>
      <xdr:col>20</xdr:col>
      <xdr:colOff>556260</xdr:colOff>
      <xdr:row>24</xdr:row>
      <xdr:rowOff>45720</xdr:rowOff>
    </xdr:to>
    <xdr:graphicFrame macro="">
      <xdr:nvGraphicFramePr>
        <xdr:cNvPr id="5" name="Chart 4">
          <a:extLst>
            <a:ext uri="{FF2B5EF4-FFF2-40B4-BE49-F238E27FC236}">
              <a16:creationId xmlns:a16="http://schemas.microsoft.com/office/drawing/2014/main" id="{FB35D07E-59B1-4FB1-A418-2D4499EEF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541022</xdr:colOff>
      <xdr:row>0</xdr:row>
      <xdr:rowOff>71789</xdr:rowOff>
    </xdr:from>
    <xdr:to>
      <xdr:col>22</xdr:col>
      <xdr:colOff>361952</xdr:colOff>
      <xdr:row>4</xdr:row>
      <xdr:rowOff>114300</xdr:rowOff>
    </xdr:to>
    <xdr:grpSp>
      <xdr:nvGrpSpPr>
        <xdr:cNvPr id="13" name="Group 12">
          <a:extLst>
            <a:ext uri="{FF2B5EF4-FFF2-40B4-BE49-F238E27FC236}">
              <a16:creationId xmlns:a16="http://schemas.microsoft.com/office/drawing/2014/main" id="{363EEBFA-1A72-4E14-2D4B-49152F544AFB}"/>
            </a:ext>
          </a:extLst>
        </xdr:cNvPr>
        <xdr:cNvGrpSpPr/>
      </xdr:nvGrpSpPr>
      <xdr:grpSpPr>
        <a:xfrm>
          <a:off x="8770622" y="71789"/>
          <a:ext cx="5307330" cy="774031"/>
          <a:chOff x="10464831" y="242217"/>
          <a:chExt cx="1918312" cy="1573979"/>
        </a:xfrm>
      </xdr:grpSpPr>
      <xdr:sp macro="" textlink="">
        <xdr:nvSpPr>
          <xdr:cNvPr id="12" name="Rectangle: Rounded Corners 11">
            <a:extLst>
              <a:ext uri="{FF2B5EF4-FFF2-40B4-BE49-F238E27FC236}">
                <a16:creationId xmlns:a16="http://schemas.microsoft.com/office/drawing/2014/main" id="{4C0FC0C8-6474-35A0-08D4-7D38C206C12D}"/>
              </a:ext>
            </a:extLst>
          </xdr:cNvPr>
          <xdr:cNvSpPr/>
        </xdr:nvSpPr>
        <xdr:spPr>
          <a:xfrm>
            <a:off x="10464831" y="251460"/>
            <a:ext cx="1918312" cy="1564736"/>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B48ECA97-04DB-4CAA-B440-C041B3D9B27E}"/>
                  </a:ext>
                </a:extLst>
              </xdr:cNvPr>
              <xdr:cNvGraphicFramePr/>
            </xdr:nvGraphicFramePr>
            <xdr:xfrm>
              <a:off x="10522669" y="242217"/>
              <a:ext cx="1848080" cy="1451446"/>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930640" y="71789"/>
                <a:ext cx="5113021" cy="713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129540</xdr:colOff>
      <xdr:row>0</xdr:row>
      <xdr:rowOff>106680</xdr:rowOff>
    </xdr:from>
    <xdr:to>
      <xdr:col>13</xdr:col>
      <xdr:colOff>411480</xdr:colOff>
      <xdr:row>4</xdr:row>
      <xdr:rowOff>15240</xdr:rowOff>
    </xdr:to>
    <xdr:grpSp>
      <xdr:nvGrpSpPr>
        <xdr:cNvPr id="51" name="Group 50">
          <a:extLst>
            <a:ext uri="{FF2B5EF4-FFF2-40B4-BE49-F238E27FC236}">
              <a16:creationId xmlns:a16="http://schemas.microsoft.com/office/drawing/2014/main" id="{43557D0E-D499-53B7-45FE-16BF1D9538D2}"/>
            </a:ext>
          </a:extLst>
        </xdr:cNvPr>
        <xdr:cNvGrpSpPr/>
      </xdr:nvGrpSpPr>
      <xdr:grpSpPr>
        <a:xfrm>
          <a:off x="1043940" y="106680"/>
          <a:ext cx="7597140" cy="640080"/>
          <a:chOff x="1242060" y="45720"/>
          <a:chExt cx="7269480" cy="937260"/>
        </a:xfrm>
      </xdr:grpSpPr>
      <xdr:sp macro="" textlink="">
        <xdr:nvSpPr>
          <xdr:cNvPr id="2" name="Rectangle: Rounded Corners 1">
            <a:extLst>
              <a:ext uri="{FF2B5EF4-FFF2-40B4-BE49-F238E27FC236}">
                <a16:creationId xmlns:a16="http://schemas.microsoft.com/office/drawing/2014/main" id="{BE0FF63D-427B-B47A-0D30-9F8C63BB996E}"/>
              </a:ext>
            </a:extLst>
          </xdr:cNvPr>
          <xdr:cNvSpPr/>
        </xdr:nvSpPr>
        <xdr:spPr>
          <a:xfrm>
            <a:off x="1242060" y="45720"/>
            <a:ext cx="7269480" cy="899160"/>
          </a:xfrm>
          <a:prstGeom prst="roundRect">
            <a:avLst/>
          </a:prstGeom>
          <a:gradFill flip="none" rotWithShape="1">
            <a:gsLst>
              <a:gs pos="0">
                <a:srgbClr val="005461"/>
              </a:gs>
              <a:gs pos="26000">
                <a:srgbClr val="00B7B5"/>
              </a:gs>
              <a:gs pos="71000">
                <a:srgbClr val="018790"/>
              </a:gs>
              <a:gs pos="95000">
                <a:srgbClr val="005461"/>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sp macro="" textlink="">
        <xdr:nvSpPr>
          <xdr:cNvPr id="14" name="TextBox 13">
            <a:extLst>
              <a:ext uri="{FF2B5EF4-FFF2-40B4-BE49-F238E27FC236}">
                <a16:creationId xmlns:a16="http://schemas.microsoft.com/office/drawing/2014/main" id="{5CF43518-4F0E-0997-CE23-FBDAC64D1EE4}"/>
              </a:ext>
            </a:extLst>
          </xdr:cNvPr>
          <xdr:cNvSpPr txBox="1"/>
        </xdr:nvSpPr>
        <xdr:spPr>
          <a:xfrm>
            <a:off x="1463101" y="122192"/>
            <a:ext cx="7002780" cy="782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latin typeface="+mn-lt"/>
              </a:rPr>
              <a:t>Executive Dashboard</a:t>
            </a:r>
          </a:p>
        </xdr:txBody>
      </xdr:sp>
      <xdr:pic>
        <xdr:nvPicPr>
          <xdr:cNvPr id="19" name="Graphic 18" descr="Bar chart with solid fill">
            <a:extLst>
              <a:ext uri="{FF2B5EF4-FFF2-40B4-BE49-F238E27FC236}">
                <a16:creationId xmlns:a16="http://schemas.microsoft.com/office/drawing/2014/main" id="{14B64AD6-F1B8-C273-7528-EE6DCB4A425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376160" y="68580"/>
            <a:ext cx="1005840" cy="914400"/>
          </a:xfrm>
          <a:prstGeom prst="rect">
            <a:avLst/>
          </a:prstGeom>
        </xdr:spPr>
      </xdr:pic>
    </xdr:grpSp>
    <xdr:clientData/>
  </xdr:twoCellAnchor>
  <xdr:twoCellAnchor>
    <xdr:from>
      <xdr:col>20</xdr:col>
      <xdr:colOff>327660</xdr:colOff>
      <xdr:row>18</xdr:row>
      <xdr:rowOff>165100</xdr:rowOff>
    </xdr:from>
    <xdr:to>
      <xdr:col>22</xdr:col>
      <xdr:colOff>384810</xdr:colOff>
      <xdr:row>26</xdr:row>
      <xdr:rowOff>157480</xdr:rowOff>
    </xdr:to>
    <xdr:grpSp>
      <xdr:nvGrpSpPr>
        <xdr:cNvPr id="32" name="Group 31">
          <a:extLst>
            <a:ext uri="{FF2B5EF4-FFF2-40B4-BE49-F238E27FC236}">
              <a16:creationId xmlns:a16="http://schemas.microsoft.com/office/drawing/2014/main" id="{E1B846E5-52AA-1DDA-C3EC-A0551B038FFA}"/>
            </a:ext>
          </a:extLst>
        </xdr:cNvPr>
        <xdr:cNvGrpSpPr/>
      </xdr:nvGrpSpPr>
      <xdr:grpSpPr>
        <a:xfrm>
          <a:off x="12824460" y="3456940"/>
          <a:ext cx="1276350" cy="1455420"/>
          <a:chOff x="12473940" y="4518660"/>
          <a:chExt cx="1714500" cy="1455420"/>
        </a:xfrm>
      </xdr:grpSpPr>
      <xdr:sp macro="" textlink="">
        <xdr:nvSpPr>
          <xdr:cNvPr id="9" name="Rectangle: Rounded Corners 8">
            <a:extLst>
              <a:ext uri="{FF2B5EF4-FFF2-40B4-BE49-F238E27FC236}">
                <a16:creationId xmlns:a16="http://schemas.microsoft.com/office/drawing/2014/main" id="{3FEDBBC1-DFF4-4652-AF0A-ED96630E13E9}"/>
              </a:ext>
            </a:extLst>
          </xdr:cNvPr>
          <xdr:cNvSpPr/>
        </xdr:nvSpPr>
        <xdr:spPr>
          <a:xfrm>
            <a:off x="12473940" y="4518660"/>
            <a:ext cx="1714500" cy="1455420"/>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20" name="Category">
                <a:extLst>
                  <a:ext uri="{FF2B5EF4-FFF2-40B4-BE49-F238E27FC236}">
                    <a16:creationId xmlns:a16="http://schemas.microsoft.com/office/drawing/2014/main" id="{471F67A6-CC22-4FB6-881F-4ADC6F0C0E09}"/>
                  </a:ext>
                </a:extLst>
              </xdr:cNvPr>
              <xdr:cNvGraphicFramePr/>
            </xdr:nvGraphicFramePr>
            <xdr:xfrm>
              <a:off x="12512043" y="4648200"/>
              <a:ext cx="1638301" cy="121158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852826" y="3586480"/>
                <a:ext cx="1219624" cy="1211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20</xdr:col>
      <xdr:colOff>304800</xdr:colOff>
      <xdr:row>10</xdr:row>
      <xdr:rowOff>45720</xdr:rowOff>
    </xdr:from>
    <xdr:to>
      <xdr:col>22</xdr:col>
      <xdr:colOff>411480</xdr:colOff>
      <xdr:row>18</xdr:row>
      <xdr:rowOff>45720</xdr:rowOff>
    </xdr:to>
    <xdr:grpSp>
      <xdr:nvGrpSpPr>
        <xdr:cNvPr id="28" name="Group 27">
          <a:extLst>
            <a:ext uri="{FF2B5EF4-FFF2-40B4-BE49-F238E27FC236}">
              <a16:creationId xmlns:a16="http://schemas.microsoft.com/office/drawing/2014/main" id="{CDE116F0-408C-7FBC-10AF-3B205BA7D089}"/>
            </a:ext>
          </a:extLst>
        </xdr:cNvPr>
        <xdr:cNvGrpSpPr/>
      </xdr:nvGrpSpPr>
      <xdr:grpSpPr>
        <a:xfrm>
          <a:off x="12801600" y="1874520"/>
          <a:ext cx="1325880" cy="1463040"/>
          <a:chOff x="7719060" y="6903720"/>
          <a:chExt cx="1714500" cy="1463040"/>
        </a:xfrm>
      </xdr:grpSpPr>
      <xdr:sp macro="" textlink="">
        <xdr:nvSpPr>
          <xdr:cNvPr id="15" name="Rectangle: Rounded Corners 14">
            <a:extLst>
              <a:ext uri="{FF2B5EF4-FFF2-40B4-BE49-F238E27FC236}">
                <a16:creationId xmlns:a16="http://schemas.microsoft.com/office/drawing/2014/main" id="{BD43BBD6-3B3E-DFC0-69EA-F77B680BB788}"/>
              </a:ext>
            </a:extLst>
          </xdr:cNvPr>
          <xdr:cNvSpPr/>
        </xdr:nvSpPr>
        <xdr:spPr>
          <a:xfrm>
            <a:off x="7719060" y="6903720"/>
            <a:ext cx="1714500" cy="1463040"/>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24" name="Segment">
                <a:extLst>
                  <a:ext uri="{FF2B5EF4-FFF2-40B4-BE49-F238E27FC236}">
                    <a16:creationId xmlns:a16="http://schemas.microsoft.com/office/drawing/2014/main" id="{540BDE60-2898-4C4D-9F77-CF124B1DED00}"/>
                  </a:ext>
                </a:extLst>
              </xdr:cNvPr>
              <xdr:cNvGraphicFramePr/>
            </xdr:nvGraphicFramePr>
            <xdr:xfrm>
              <a:off x="7787640" y="7025641"/>
              <a:ext cx="1577340" cy="1234439"/>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854635" y="1996441"/>
                <a:ext cx="1219810" cy="1234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20</xdr:col>
      <xdr:colOff>365760</xdr:colOff>
      <xdr:row>27</xdr:row>
      <xdr:rowOff>68579</xdr:rowOff>
    </xdr:from>
    <xdr:to>
      <xdr:col>22</xdr:col>
      <xdr:colOff>415290</xdr:colOff>
      <xdr:row>36</xdr:row>
      <xdr:rowOff>114300</xdr:rowOff>
    </xdr:to>
    <xdr:grpSp>
      <xdr:nvGrpSpPr>
        <xdr:cNvPr id="43" name="Group 42">
          <a:extLst>
            <a:ext uri="{FF2B5EF4-FFF2-40B4-BE49-F238E27FC236}">
              <a16:creationId xmlns:a16="http://schemas.microsoft.com/office/drawing/2014/main" id="{17B3478D-38A1-CFEB-452E-3240EAC9E28C}"/>
            </a:ext>
          </a:extLst>
        </xdr:cNvPr>
        <xdr:cNvGrpSpPr/>
      </xdr:nvGrpSpPr>
      <xdr:grpSpPr>
        <a:xfrm>
          <a:off x="12862560" y="5006339"/>
          <a:ext cx="1268730" cy="1691641"/>
          <a:chOff x="7482840" y="6644640"/>
          <a:chExt cx="1714500" cy="1552835"/>
        </a:xfrm>
      </xdr:grpSpPr>
      <xdr:sp macro="" textlink="">
        <xdr:nvSpPr>
          <xdr:cNvPr id="35" name="Rectangle: Rounded Corners 34">
            <a:extLst>
              <a:ext uri="{FF2B5EF4-FFF2-40B4-BE49-F238E27FC236}">
                <a16:creationId xmlns:a16="http://schemas.microsoft.com/office/drawing/2014/main" id="{AE344439-19EE-C018-3208-F288D91DDA96}"/>
              </a:ext>
            </a:extLst>
          </xdr:cNvPr>
          <xdr:cNvSpPr/>
        </xdr:nvSpPr>
        <xdr:spPr>
          <a:xfrm>
            <a:off x="7482840" y="6644640"/>
            <a:ext cx="1714500" cy="1552835"/>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75A0385B-978D-40B5-B1B4-1875837B8556}"/>
                  </a:ext>
                </a:extLst>
              </xdr:cNvPr>
              <xdr:cNvGraphicFramePr/>
            </xdr:nvGraphicFramePr>
            <xdr:xfrm>
              <a:off x="7524904" y="6679238"/>
              <a:ext cx="1584959" cy="1437292"/>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893687" y="5044030"/>
                <a:ext cx="1172870" cy="15657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13</xdr:col>
      <xdr:colOff>205740</xdr:colOff>
      <xdr:row>11</xdr:row>
      <xdr:rowOff>0</xdr:rowOff>
    </xdr:from>
    <xdr:to>
      <xdr:col>18</xdr:col>
      <xdr:colOff>160020</xdr:colOff>
      <xdr:row>12</xdr:row>
      <xdr:rowOff>137160</xdr:rowOff>
    </xdr:to>
    <xdr:sp macro="" textlink="">
      <xdr:nvSpPr>
        <xdr:cNvPr id="53" name="TextBox 52">
          <a:extLst>
            <a:ext uri="{FF2B5EF4-FFF2-40B4-BE49-F238E27FC236}">
              <a16:creationId xmlns:a16="http://schemas.microsoft.com/office/drawing/2014/main" id="{D7961E39-226A-07C8-F0C0-48B784A620D2}"/>
            </a:ext>
          </a:extLst>
        </xdr:cNvPr>
        <xdr:cNvSpPr txBox="1"/>
      </xdr:nvSpPr>
      <xdr:spPr>
        <a:xfrm>
          <a:off x="8435340" y="2011680"/>
          <a:ext cx="30022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mn-lt"/>
            </a:rPr>
            <a:t>Revenues by Region</a:t>
          </a:r>
        </a:p>
      </xdr:txBody>
    </xdr:sp>
    <xdr:clientData/>
  </xdr:twoCellAnchor>
  <xdr:twoCellAnchor>
    <xdr:from>
      <xdr:col>1</xdr:col>
      <xdr:colOff>335280</xdr:colOff>
      <xdr:row>11</xdr:row>
      <xdr:rowOff>22860</xdr:rowOff>
    </xdr:from>
    <xdr:to>
      <xdr:col>6</xdr:col>
      <xdr:colOff>289560</xdr:colOff>
      <xdr:row>12</xdr:row>
      <xdr:rowOff>160020</xdr:rowOff>
    </xdr:to>
    <xdr:sp macro="" textlink="">
      <xdr:nvSpPr>
        <xdr:cNvPr id="54" name="TextBox 53">
          <a:extLst>
            <a:ext uri="{FF2B5EF4-FFF2-40B4-BE49-F238E27FC236}">
              <a16:creationId xmlns:a16="http://schemas.microsoft.com/office/drawing/2014/main" id="{204ED117-B76B-4735-BA29-778E0AF348CD}"/>
            </a:ext>
          </a:extLst>
        </xdr:cNvPr>
        <xdr:cNvSpPr txBox="1"/>
      </xdr:nvSpPr>
      <xdr:spPr>
        <a:xfrm>
          <a:off x="1371600" y="2034540"/>
          <a:ext cx="30022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mn-lt"/>
            </a:rPr>
            <a:t>Revenues Trend</a:t>
          </a:r>
          <a:r>
            <a:rPr lang="en-US" sz="1800" b="1" baseline="0">
              <a:latin typeface="+mn-lt"/>
            </a:rPr>
            <a:t> over Months</a:t>
          </a:r>
          <a:endParaRPr lang="en-US" sz="1800" b="1">
            <a:latin typeface="+mn-lt"/>
          </a:endParaRPr>
        </a:p>
      </xdr:txBody>
    </xdr:sp>
    <xdr:clientData/>
  </xdr:twoCellAnchor>
  <xdr:twoCellAnchor>
    <xdr:from>
      <xdr:col>1</xdr:col>
      <xdr:colOff>327660</xdr:colOff>
      <xdr:row>23</xdr:row>
      <xdr:rowOff>152400</xdr:rowOff>
    </xdr:from>
    <xdr:to>
      <xdr:col>9</xdr:col>
      <xdr:colOff>213360</xdr:colOff>
      <xdr:row>25</xdr:row>
      <xdr:rowOff>106680</xdr:rowOff>
    </xdr:to>
    <xdr:sp macro="" textlink="">
      <xdr:nvSpPr>
        <xdr:cNvPr id="55" name="TextBox 54">
          <a:extLst>
            <a:ext uri="{FF2B5EF4-FFF2-40B4-BE49-F238E27FC236}">
              <a16:creationId xmlns:a16="http://schemas.microsoft.com/office/drawing/2014/main" id="{C818C728-E3E5-4BB9-A163-222DCAF240CD}"/>
            </a:ext>
          </a:extLst>
        </xdr:cNvPr>
        <xdr:cNvSpPr txBox="1"/>
      </xdr:nvSpPr>
      <xdr:spPr>
        <a:xfrm>
          <a:off x="1363980" y="4358640"/>
          <a:ext cx="47625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mn-lt"/>
            </a:rPr>
            <a:t>Revenues Vs Profits by Category</a:t>
          </a:r>
        </a:p>
      </xdr:txBody>
    </xdr:sp>
    <xdr:clientData/>
  </xdr:twoCellAnchor>
  <xdr:twoCellAnchor>
    <xdr:from>
      <xdr:col>1</xdr:col>
      <xdr:colOff>243840</xdr:colOff>
      <xdr:row>5</xdr:row>
      <xdr:rowOff>72099</xdr:rowOff>
    </xdr:from>
    <xdr:to>
      <xdr:col>4</xdr:col>
      <xdr:colOff>182770</xdr:colOff>
      <xdr:row>9</xdr:row>
      <xdr:rowOff>168579</xdr:rowOff>
    </xdr:to>
    <xdr:grpSp>
      <xdr:nvGrpSpPr>
        <xdr:cNvPr id="40" name="Group 39">
          <a:extLst>
            <a:ext uri="{FF2B5EF4-FFF2-40B4-BE49-F238E27FC236}">
              <a16:creationId xmlns:a16="http://schemas.microsoft.com/office/drawing/2014/main" id="{8DBFF504-0EA0-62C6-6184-C9EAEEBDB9E0}"/>
            </a:ext>
          </a:extLst>
        </xdr:cNvPr>
        <xdr:cNvGrpSpPr/>
      </xdr:nvGrpSpPr>
      <xdr:grpSpPr>
        <a:xfrm>
          <a:off x="1158240" y="986499"/>
          <a:ext cx="1767730" cy="828000"/>
          <a:chOff x="1264920" y="1112520"/>
          <a:chExt cx="1623060" cy="899160"/>
        </a:xfrm>
        <a:solidFill>
          <a:srgbClr val="018790"/>
        </a:solidFill>
      </xdr:grpSpPr>
      <xdr:sp macro="" textlink="">
        <xdr:nvSpPr>
          <xdr:cNvPr id="3" name="Rectangle: Rounded Corners 2">
            <a:extLst>
              <a:ext uri="{FF2B5EF4-FFF2-40B4-BE49-F238E27FC236}">
                <a16:creationId xmlns:a16="http://schemas.microsoft.com/office/drawing/2014/main" id="{269D0F4A-EB91-0034-384E-FA7BB963BE94}"/>
              </a:ext>
            </a:extLst>
          </xdr:cNvPr>
          <xdr:cNvSpPr/>
        </xdr:nvSpPr>
        <xdr:spPr>
          <a:xfrm>
            <a:off x="1264920" y="1112520"/>
            <a:ext cx="1623060" cy="89916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latin typeface="+mn-lt"/>
            </a:endParaRPr>
          </a:p>
        </xdr:txBody>
      </xdr:sp>
      <xdr:sp macro="" textlink="'Pivot Tables'!B3">
        <xdr:nvSpPr>
          <xdr:cNvPr id="17" name="Rectangle: Rounded Corners 16">
            <a:extLst>
              <a:ext uri="{FF2B5EF4-FFF2-40B4-BE49-F238E27FC236}">
                <a16:creationId xmlns:a16="http://schemas.microsoft.com/office/drawing/2014/main" id="{D025F5DB-36A8-F809-1207-4F9C3A1C057A}"/>
              </a:ext>
            </a:extLst>
          </xdr:cNvPr>
          <xdr:cNvSpPr/>
        </xdr:nvSpPr>
        <xdr:spPr>
          <a:xfrm>
            <a:off x="1242060" y="1104900"/>
            <a:ext cx="1592580" cy="381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3DCAE03-0DE3-4BA1-B235-439005F1DF30}" type="TxLink">
              <a:rPr lang="en-US" sz="1800" b="1" i="0" u="none" strike="noStrike">
                <a:solidFill>
                  <a:schemeClr val="bg1"/>
                </a:solidFill>
                <a:latin typeface="+mn-lt"/>
              </a:rPr>
              <a:pPr algn="l"/>
              <a:t>Total Revenue</a:t>
            </a:fld>
            <a:endParaRPr lang="en-US" sz="1800" b="1">
              <a:solidFill>
                <a:schemeClr val="bg1"/>
              </a:solidFill>
              <a:latin typeface="+mn-lt"/>
            </a:endParaRPr>
          </a:p>
        </xdr:txBody>
      </xdr:sp>
      <xdr:sp macro="" textlink="'Pivot Tables'!B4">
        <xdr:nvSpPr>
          <xdr:cNvPr id="18" name="Rectangle: Rounded Corners 17">
            <a:extLst>
              <a:ext uri="{FF2B5EF4-FFF2-40B4-BE49-F238E27FC236}">
                <a16:creationId xmlns:a16="http://schemas.microsoft.com/office/drawing/2014/main" id="{2ED05D0E-3902-4800-9650-33EA9A265B21}"/>
              </a:ext>
            </a:extLst>
          </xdr:cNvPr>
          <xdr:cNvSpPr/>
        </xdr:nvSpPr>
        <xdr:spPr>
          <a:xfrm>
            <a:off x="1676400" y="1592580"/>
            <a:ext cx="1203960" cy="381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1E6500A6-855B-4F5E-BB27-AFAA79769E0B}" type="TxLink">
              <a:rPr lang="en-US" sz="1600" b="1" i="0" u="none" strike="noStrike">
                <a:solidFill>
                  <a:schemeClr val="bg1"/>
                </a:solidFill>
                <a:latin typeface="Aptos Narrow"/>
                <a:ea typeface="+mn-ea"/>
                <a:cs typeface="+mn-cs"/>
              </a:rPr>
              <a:pPr marL="0" indent="0" algn="l"/>
              <a:t> $2,297,201 </a:t>
            </a:fld>
            <a:endParaRPr lang="en-US" sz="1600" b="1" i="0" u="none" strike="noStrike">
              <a:solidFill>
                <a:schemeClr val="bg1"/>
              </a:solidFill>
              <a:latin typeface="Aptos Narrow"/>
              <a:ea typeface="+mn-ea"/>
              <a:cs typeface="+mn-cs"/>
            </a:endParaRPr>
          </a:p>
        </xdr:txBody>
      </xdr:sp>
    </xdr:grpSp>
    <xdr:clientData/>
  </xdr:twoCellAnchor>
  <xdr:twoCellAnchor>
    <xdr:from>
      <xdr:col>4</xdr:col>
      <xdr:colOff>574756</xdr:colOff>
      <xdr:row>5</xdr:row>
      <xdr:rowOff>72099</xdr:rowOff>
    </xdr:from>
    <xdr:to>
      <xdr:col>8</xdr:col>
      <xdr:colOff>186258</xdr:colOff>
      <xdr:row>9</xdr:row>
      <xdr:rowOff>168579</xdr:rowOff>
    </xdr:to>
    <xdr:grpSp>
      <xdr:nvGrpSpPr>
        <xdr:cNvPr id="39" name="Group 38">
          <a:extLst>
            <a:ext uri="{FF2B5EF4-FFF2-40B4-BE49-F238E27FC236}">
              <a16:creationId xmlns:a16="http://schemas.microsoft.com/office/drawing/2014/main" id="{FA2120A6-91B0-AD10-6246-A22B75EDCB2F}"/>
            </a:ext>
          </a:extLst>
        </xdr:cNvPr>
        <xdr:cNvGrpSpPr/>
      </xdr:nvGrpSpPr>
      <xdr:grpSpPr>
        <a:xfrm>
          <a:off x="3317956" y="986499"/>
          <a:ext cx="2049902" cy="828000"/>
          <a:chOff x="3139440" y="1181100"/>
          <a:chExt cx="1882139" cy="899160"/>
        </a:xfrm>
        <a:solidFill>
          <a:srgbClr val="018790"/>
        </a:solidFill>
      </xdr:grpSpPr>
      <xdr:sp macro="" textlink="">
        <xdr:nvSpPr>
          <xdr:cNvPr id="21" name="Rectangle: Rounded Corners 20">
            <a:extLst>
              <a:ext uri="{FF2B5EF4-FFF2-40B4-BE49-F238E27FC236}">
                <a16:creationId xmlns:a16="http://schemas.microsoft.com/office/drawing/2014/main" id="{BE1654AC-5F3F-64F8-B27A-E7DB77D27B9D}"/>
              </a:ext>
            </a:extLst>
          </xdr:cNvPr>
          <xdr:cNvSpPr/>
        </xdr:nvSpPr>
        <xdr:spPr>
          <a:xfrm>
            <a:off x="3208020" y="1181100"/>
            <a:ext cx="1623060" cy="89916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Pivot Tables'!D3">
        <xdr:nvSpPr>
          <xdr:cNvPr id="22" name="Rectangle: Rounded Corners 21">
            <a:extLst>
              <a:ext uri="{FF2B5EF4-FFF2-40B4-BE49-F238E27FC236}">
                <a16:creationId xmlns:a16="http://schemas.microsoft.com/office/drawing/2014/main" id="{6A67EB98-B098-F495-A92C-649688BE6477}"/>
              </a:ext>
            </a:extLst>
          </xdr:cNvPr>
          <xdr:cNvSpPr/>
        </xdr:nvSpPr>
        <xdr:spPr>
          <a:xfrm>
            <a:off x="3139440" y="1188720"/>
            <a:ext cx="1592580" cy="381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192A7E07-3E93-40DA-BC11-5244C246E9B5}" type="TxLink">
              <a:rPr lang="en-US" sz="1800" b="1" i="0" u="none" strike="noStrike">
                <a:solidFill>
                  <a:schemeClr val="bg1"/>
                </a:solidFill>
                <a:latin typeface="+mn-lt"/>
                <a:ea typeface="+mn-ea"/>
                <a:cs typeface="+mn-cs"/>
              </a:rPr>
              <a:pPr marL="0" indent="0" algn="l"/>
              <a:t>Total Profit</a:t>
            </a:fld>
            <a:endParaRPr lang="en-US" sz="1800" b="1" i="0" u="none" strike="noStrike">
              <a:solidFill>
                <a:schemeClr val="bg1"/>
              </a:solidFill>
              <a:latin typeface="+mn-lt"/>
              <a:ea typeface="+mn-ea"/>
              <a:cs typeface="+mn-cs"/>
            </a:endParaRPr>
          </a:p>
        </xdr:txBody>
      </xdr:sp>
      <xdr:sp macro="" textlink="'Pivot Tables'!D4">
        <xdr:nvSpPr>
          <xdr:cNvPr id="23" name="Rectangle: Rounded Corners 22">
            <a:extLst>
              <a:ext uri="{FF2B5EF4-FFF2-40B4-BE49-F238E27FC236}">
                <a16:creationId xmlns:a16="http://schemas.microsoft.com/office/drawing/2014/main" id="{CDF398A5-62FC-C3B6-A4D6-75D1D0455C38}"/>
              </a:ext>
            </a:extLst>
          </xdr:cNvPr>
          <xdr:cNvSpPr/>
        </xdr:nvSpPr>
        <xdr:spPr>
          <a:xfrm>
            <a:off x="3840479" y="1699260"/>
            <a:ext cx="1181100" cy="381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B38DE32-55D1-4FF1-A81D-986C052ABD16}" type="TxLink">
              <a:rPr lang="en-US" sz="1600" b="1" i="0" u="none" strike="noStrike">
                <a:solidFill>
                  <a:schemeClr val="bg1"/>
                </a:solidFill>
                <a:latin typeface="Aptos Narrow"/>
                <a:ea typeface="+mn-ea"/>
                <a:cs typeface="+mn-cs"/>
              </a:rPr>
              <a:pPr marL="0" indent="0" algn="l"/>
              <a:t> $286,397 </a:t>
            </a:fld>
            <a:endParaRPr lang="en-US" sz="2400" b="1" i="0" u="none" strike="noStrike">
              <a:solidFill>
                <a:schemeClr val="bg1"/>
              </a:solidFill>
              <a:latin typeface="+mn-lt"/>
              <a:ea typeface="+mn-ea"/>
              <a:cs typeface="+mn-cs"/>
            </a:endParaRPr>
          </a:p>
        </xdr:txBody>
      </xdr:sp>
    </xdr:grpSp>
    <xdr:clientData/>
  </xdr:twoCellAnchor>
  <xdr:twoCellAnchor>
    <xdr:from>
      <xdr:col>8</xdr:col>
      <xdr:colOff>445456</xdr:colOff>
      <xdr:row>5</xdr:row>
      <xdr:rowOff>72099</xdr:rowOff>
    </xdr:from>
    <xdr:to>
      <xdr:col>11</xdr:col>
      <xdr:colOff>384386</xdr:colOff>
      <xdr:row>9</xdr:row>
      <xdr:rowOff>168579</xdr:rowOff>
    </xdr:to>
    <xdr:grpSp>
      <xdr:nvGrpSpPr>
        <xdr:cNvPr id="77" name="Group 76">
          <a:extLst>
            <a:ext uri="{FF2B5EF4-FFF2-40B4-BE49-F238E27FC236}">
              <a16:creationId xmlns:a16="http://schemas.microsoft.com/office/drawing/2014/main" id="{862D7287-9B2C-A9B2-5773-A0D3E927C1FB}"/>
            </a:ext>
          </a:extLst>
        </xdr:cNvPr>
        <xdr:cNvGrpSpPr/>
      </xdr:nvGrpSpPr>
      <xdr:grpSpPr>
        <a:xfrm>
          <a:off x="5627056" y="986499"/>
          <a:ext cx="1767730" cy="828000"/>
          <a:chOff x="4770120" y="1059180"/>
          <a:chExt cx="1729740" cy="906780"/>
        </a:xfrm>
        <a:solidFill>
          <a:srgbClr val="018790"/>
        </a:solidFill>
      </xdr:grpSpPr>
      <xdr:sp macro="" textlink="">
        <xdr:nvSpPr>
          <xdr:cNvPr id="25" name="Rectangle: Rounded Corners 24">
            <a:extLst>
              <a:ext uri="{FF2B5EF4-FFF2-40B4-BE49-F238E27FC236}">
                <a16:creationId xmlns:a16="http://schemas.microsoft.com/office/drawing/2014/main" id="{23EF7550-8917-9A7F-0E63-1B358502C936}"/>
              </a:ext>
            </a:extLst>
          </xdr:cNvPr>
          <xdr:cNvSpPr/>
        </xdr:nvSpPr>
        <xdr:spPr>
          <a:xfrm>
            <a:off x="4770120" y="1059180"/>
            <a:ext cx="1729740" cy="90678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600" b="1" i="0" u="none" strike="noStrike">
              <a:solidFill>
                <a:schemeClr val="bg1"/>
              </a:solidFill>
              <a:latin typeface="+mn-lt"/>
              <a:ea typeface="+mn-ea"/>
              <a:cs typeface="+mn-cs"/>
            </a:endParaRPr>
          </a:p>
        </xdr:txBody>
      </xdr:sp>
      <xdr:sp macro="" textlink="'Pivot Tables'!B9">
        <xdr:nvSpPr>
          <xdr:cNvPr id="26" name="Rectangle: Rounded Corners 25">
            <a:extLst>
              <a:ext uri="{FF2B5EF4-FFF2-40B4-BE49-F238E27FC236}">
                <a16:creationId xmlns:a16="http://schemas.microsoft.com/office/drawing/2014/main" id="{1D66E9D5-F3B6-7086-EF28-0D1D3615E9D1}"/>
              </a:ext>
            </a:extLst>
          </xdr:cNvPr>
          <xdr:cNvSpPr/>
        </xdr:nvSpPr>
        <xdr:spPr>
          <a:xfrm>
            <a:off x="4713274" y="1051495"/>
            <a:ext cx="1632290" cy="38422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7B601606-60FC-4183-B387-E1AA98658653}" type="TxLink">
              <a:rPr lang="en-US" sz="1800" b="1" i="0" u="none" strike="noStrike">
                <a:solidFill>
                  <a:schemeClr val="bg1"/>
                </a:solidFill>
                <a:latin typeface="+mn-lt"/>
                <a:ea typeface="+mn-ea"/>
                <a:cs typeface="+mn-cs"/>
              </a:rPr>
              <a:pPr marL="0" indent="0" algn="l"/>
              <a:t>Profit Margin</a:t>
            </a:fld>
            <a:endParaRPr lang="en-US" sz="1800" b="1" i="0" u="none" strike="noStrike">
              <a:solidFill>
                <a:schemeClr val="bg1"/>
              </a:solidFill>
              <a:latin typeface="+mn-lt"/>
              <a:ea typeface="+mn-ea"/>
              <a:cs typeface="+mn-cs"/>
            </a:endParaRPr>
          </a:p>
        </xdr:txBody>
      </xdr:sp>
      <xdr:sp macro="" textlink="'Pivot Tables'!B10">
        <xdr:nvSpPr>
          <xdr:cNvPr id="27" name="Rectangle: Rounded Corners 26">
            <a:extLst>
              <a:ext uri="{FF2B5EF4-FFF2-40B4-BE49-F238E27FC236}">
                <a16:creationId xmlns:a16="http://schemas.microsoft.com/office/drawing/2014/main" id="{AF241250-ECC4-358C-0CEC-3CAE16A1FFF9}"/>
              </a:ext>
            </a:extLst>
          </xdr:cNvPr>
          <xdr:cNvSpPr/>
        </xdr:nvSpPr>
        <xdr:spPr>
          <a:xfrm>
            <a:off x="5614688" y="1558677"/>
            <a:ext cx="942018" cy="38422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A798362-CD4B-4D56-A3CF-E28758DF11D0}" type="TxLink">
              <a:rPr lang="en-US" sz="1600" b="1" i="0" u="none" strike="noStrike">
                <a:solidFill>
                  <a:schemeClr val="bg1"/>
                </a:solidFill>
                <a:latin typeface="+mn-lt"/>
                <a:ea typeface="+mn-ea"/>
                <a:cs typeface="+mn-cs"/>
              </a:rPr>
              <a:pPr marL="0" indent="0" algn="l"/>
              <a:t>12.47%</a:t>
            </a:fld>
            <a:endParaRPr lang="en-US" sz="1600" b="1" i="0" u="none" strike="noStrike">
              <a:solidFill>
                <a:schemeClr val="bg1"/>
              </a:solidFill>
              <a:latin typeface="+mn-lt"/>
              <a:ea typeface="+mn-ea"/>
              <a:cs typeface="+mn-cs"/>
            </a:endParaRPr>
          </a:p>
        </xdr:txBody>
      </xdr:sp>
    </xdr:grpSp>
    <xdr:clientData/>
  </xdr:twoCellAnchor>
  <xdr:twoCellAnchor>
    <xdr:from>
      <xdr:col>12</xdr:col>
      <xdr:colOff>241465</xdr:colOff>
      <xdr:row>5</xdr:row>
      <xdr:rowOff>72099</xdr:rowOff>
    </xdr:from>
    <xdr:to>
      <xdr:col>15</xdr:col>
      <xdr:colOff>180395</xdr:colOff>
      <xdr:row>9</xdr:row>
      <xdr:rowOff>168579</xdr:rowOff>
    </xdr:to>
    <xdr:grpSp>
      <xdr:nvGrpSpPr>
        <xdr:cNvPr id="76" name="Group 75">
          <a:extLst>
            <a:ext uri="{FF2B5EF4-FFF2-40B4-BE49-F238E27FC236}">
              <a16:creationId xmlns:a16="http://schemas.microsoft.com/office/drawing/2014/main" id="{FCAE2C97-82E5-7FBE-CD1D-D644DACDB9AE}"/>
            </a:ext>
          </a:extLst>
        </xdr:cNvPr>
        <xdr:cNvGrpSpPr/>
      </xdr:nvGrpSpPr>
      <xdr:grpSpPr>
        <a:xfrm>
          <a:off x="7861465" y="986499"/>
          <a:ext cx="1767730" cy="828000"/>
          <a:chOff x="6682740" y="1059180"/>
          <a:chExt cx="1645920" cy="922020"/>
        </a:xfrm>
        <a:solidFill>
          <a:srgbClr val="018790"/>
        </a:solidFill>
      </xdr:grpSpPr>
      <xdr:sp macro="" textlink="">
        <xdr:nvSpPr>
          <xdr:cNvPr id="29" name="Rectangle: Rounded Corners 28">
            <a:extLst>
              <a:ext uri="{FF2B5EF4-FFF2-40B4-BE49-F238E27FC236}">
                <a16:creationId xmlns:a16="http://schemas.microsoft.com/office/drawing/2014/main" id="{142252F7-629A-E62D-0BC7-DCAD2754EF39}"/>
              </a:ext>
            </a:extLst>
          </xdr:cNvPr>
          <xdr:cNvSpPr/>
        </xdr:nvSpPr>
        <xdr:spPr>
          <a:xfrm>
            <a:off x="6682740" y="1059180"/>
            <a:ext cx="1645920" cy="92202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600" b="1" i="0" u="none" strike="noStrike">
              <a:solidFill>
                <a:schemeClr val="bg1"/>
              </a:solidFill>
              <a:latin typeface="+mn-lt"/>
              <a:ea typeface="+mn-ea"/>
              <a:cs typeface="+mn-cs"/>
            </a:endParaRPr>
          </a:p>
        </xdr:txBody>
      </xdr:sp>
      <xdr:sp macro="" textlink="'Pivot Tables'!F3">
        <xdr:nvSpPr>
          <xdr:cNvPr id="30" name="Rectangle: Rounded Corners 29">
            <a:extLst>
              <a:ext uri="{FF2B5EF4-FFF2-40B4-BE49-F238E27FC236}">
                <a16:creationId xmlns:a16="http://schemas.microsoft.com/office/drawing/2014/main" id="{9E66D0E6-DBA9-CB2F-2CA4-9210CEF640BF}"/>
              </a:ext>
            </a:extLst>
          </xdr:cNvPr>
          <xdr:cNvSpPr/>
        </xdr:nvSpPr>
        <xdr:spPr>
          <a:xfrm>
            <a:off x="6682418" y="1035739"/>
            <a:ext cx="1615011" cy="39068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10E7E221-F68F-4517-AFCD-30D37C048510}" type="TxLink">
              <a:rPr lang="en-US" sz="1800" b="1" i="0" u="none" strike="noStrike">
                <a:solidFill>
                  <a:schemeClr val="bg1"/>
                </a:solidFill>
                <a:latin typeface="+mn-lt"/>
                <a:ea typeface="+mn-ea"/>
                <a:cs typeface="+mn-cs"/>
              </a:rPr>
              <a:pPr marL="0" indent="0" algn="l"/>
              <a:t>#Orders</a:t>
            </a:fld>
            <a:endParaRPr lang="en-US" sz="1800" b="1" i="0" u="none" strike="noStrike">
              <a:solidFill>
                <a:schemeClr val="bg1"/>
              </a:solidFill>
              <a:latin typeface="+mn-lt"/>
              <a:ea typeface="+mn-ea"/>
              <a:cs typeface="+mn-cs"/>
            </a:endParaRPr>
          </a:p>
        </xdr:txBody>
      </xdr:sp>
      <xdr:sp macro="" textlink="'Pivot Tables'!F4">
        <xdr:nvSpPr>
          <xdr:cNvPr id="31" name="Rectangle: Rounded Corners 30">
            <a:extLst>
              <a:ext uri="{FF2B5EF4-FFF2-40B4-BE49-F238E27FC236}">
                <a16:creationId xmlns:a16="http://schemas.microsoft.com/office/drawing/2014/main" id="{3B294464-4F64-7D9F-5D23-6D696DFD4B79}"/>
              </a:ext>
            </a:extLst>
          </xdr:cNvPr>
          <xdr:cNvSpPr/>
        </xdr:nvSpPr>
        <xdr:spPr>
          <a:xfrm>
            <a:off x="7617746" y="1574886"/>
            <a:ext cx="687732" cy="39068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BCD8566-69BF-4036-A98A-6C10045F1F57}" type="TxLink">
              <a:rPr lang="en-US" sz="1600" b="1" i="0" u="none" strike="noStrike">
                <a:solidFill>
                  <a:schemeClr val="bg1"/>
                </a:solidFill>
                <a:latin typeface="+mn-lt"/>
                <a:ea typeface="+mn-ea"/>
                <a:cs typeface="+mn-cs"/>
              </a:rPr>
              <a:pPr marL="0" indent="0" algn="l"/>
              <a:t>5009</a:t>
            </a:fld>
            <a:endParaRPr lang="en-US" sz="1600" b="1" i="0" u="none" strike="noStrike">
              <a:solidFill>
                <a:schemeClr val="bg1"/>
              </a:solidFill>
              <a:latin typeface="+mn-lt"/>
              <a:ea typeface="+mn-ea"/>
              <a:cs typeface="+mn-cs"/>
            </a:endParaRPr>
          </a:p>
        </xdr:txBody>
      </xdr:sp>
    </xdr:grpSp>
    <xdr:clientData/>
  </xdr:twoCellAnchor>
  <xdr:twoCellAnchor>
    <xdr:from>
      <xdr:col>19</xdr:col>
      <xdr:colOff>443428</xdr:colOff>
      <xdr:row>5</xdr:row>
      <xdr:rowOff>72099</xdr:rowOff>
    </xdr:from>
    <xdr:to>
      <xdr:col>22</xdr:col>
      <xdr:colOff>382358</xdr:colOff>
      <xdr:row>9</xdr:row>
      <xdr:rowOff>168579</xdr:rowOff>
    </xdr:to>
    <xdr:grpSp>
      <xdr:nvGrpSpPr>
        <xdr:cNvPr id="75" name="Group 74">
          <a:extLst>
            <a:ext uri="{FF2B5EF4-FFF2-40B4-BE49-F238E27FC236}">
              <a16:creationId xmlns:a16="http://schemas.microsoft.com/office/drawing/2014/main" id="{2A998476-58BF-C62E-A116-4665C7AA296A}"/>
            </a:ext>
          </a:extLst>
        </xdr:cNvPr>
        <xdr:cNvGrpSpPr/>
      </xdr:nvGrpSpPr>
      <xdr:grpSpPr>
        <a:xfrm>
          <a:off x="12330628" y="986499"/>
          <a:ext cx="1767730" cy="828000"/>
          <a:chOff x="8724900" y="1036320"/>
          <a:chExt cx="1645920" cy="922020"/>
        </a:xfrm>
        <a:solidFill>
          <a:srgbClr val="018790"/>
        </a:solidFill>
      </xdr:grpSpPr>
      <xdr:sp macro="" textlink="">
        <xdr:nvSpPr>
          <xdr:cNvPr id="70" name="Rectangle: Rounded Corners 69">
            <a:extLst>
              <a:ext uri="{FF2B5EF4-FFF2-40B4-BE49-F238E27FC236}">
                <a16:creationId xmlns:a16="http://schemas.microsoft.com/office/drawing/2014/main" id="{6944DA63-61CC-F918-A654-4E66A844D806}"/>
              </a:ext>
            </a:extLst>
          </xdr:cNvPr>
          <xdr:cNvSpPr/>
        </xdr:nvSpPr>
        <xdr:spPr>
          <a:xfrm>
            <a:off x="8724900" y="1036320"/>
            <a:ext cx="1645920" cy="92202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600" b="1" i="0" u="none" strike="noStrike">
              <a:solidFill>
                <a:schemeClr val="bg1"/>
              </a:solidFill>
              <a:latin typeface="+mn-lt"/>
              <a:ea typeface="+mn-ea"/>
              <a:cs typeface="+mn-cs"/>
            </a:endParaRPr>
          </a:p>
        </xdr:txBody>
      </xdr:sp>
      <xdr:sp macro="" textlink="'Pivot Tables'!D6">
        <xdr:nvSpPr>
          <xdr:cNvPr id="71" name="Rectangle: Rounded Corners 70">
            <a:extLst>
              <a:ext uri="{FF2B5EF4-FFF2-40B4-BE49-F238E27FC236}">
                <a16:creationId xmlns:a16="http://schemas.microsoft.com/office/drawing/2014/main" id="{AC328359-3D89-76B9-4874-16411DFA0912}"/>
              </a:ext>
            </a:extLst>
          </xdr:cNvPr>
          <xdr:cNvSpPr/>
        </xdr:nvSpPr>
        <xdr:spPr>
          <a:xfrm>
            <a:off x="8724578" y="1012879"/>
            <a:ext cx="1615011" cy="39068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68B074C3-411C-4E11-BD95-A691A1174F38}" type="TxLink">
              <a:rPr lang="en-US" sz="1800" b="1" i="0" u="none" strike="noStrike">
                <a:solidFill>
                  <a:schemeClr val="bg1"/>
                </a:solidFill>
                <a:latin typeface="+mn-lt"/>
                <a:ea typeface="+mn-ea"/>
                <a:cs typeface="+mn-cs"/>
              </a:rPr>
              <a:pPr marL="0" indent="0" algn="l"/>
              <a:t>YoY Growth</a:t>
            </a:fld>
            <a:endParaRPr lang="en-US" sz="1800" b="1" i="0" u="none" strike="noStrike">
              <a:solidFill>
                <a:schemeClr val="bg1"/>
              </a:solidFill>
              <a:latin typeface="+mn-lt"/>
              <a:ea typeface="+mn-ea"/>
              <a:cs typeface="+mn-cs"/>
            </a:endParaRPr>
          </a:p>
        </xdr:txBody>
      </xdr:sp>
      <xdr:sp macro="" textlink="'Pivot Tables'!D7">
        <xdr:nvSpPr>
          <xdr:cNvPr id="72" name="Rectangle: Rounded Corners 71">
            <a:extLst>
              <a:ext uri="{FF2B5EF4-FFF2-40B4-BE49-F238E27FC236}">
                <a16:creationId xmlns:a16="http://schemas.microsoft.com/office/drawing/2014/main" id="{33F50030-1542-5DB4-FBEE-EEEC2B32550C}"/>
              </a:ext>
            </a:extLst>
          </xdr:cNvPr>
          <xdr:cNvSpPr/>
        </xdr:nvSpPr>
        <xdr:spPr>
          <a:xfrm>
            <a:off x="9547860" y="1574886"/>
            <a:ext cx="1020758" cy="39068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8B7A27E-3B5F-4BAD-B1E7-F1696874E087}" type="TxLink">
              <a:rPr lang="en-US" sz="1600" b="1" i="0" u="none" strike="noStrike">
                <a:solidFill>
                  <a:schemeClr val="bg1"/>
                </a:solidFill>
                <a:latin typeface="+mn-lt"/>
                <a:ea typeface="+mn-ea"/>
                <a:cs typeface="+mn-cs"/>
              </a:rPr>
              <a:pPr marL="0" indent="0" algn="l"/>
              <a:t>43.27%</a:t>
            </a:fld>
            <a:endParaRPr lang="en-US" sz="1600" b="1" i="0" u="none" strike="noStrike">
              <a:solidFill>
                <a:schemeClr val="bg1"/>
              </a:solidFill>
              <a:latin typeface="+mn-lt"/>
              <a:ea typeface="+mn-ea"/>
              <a:cs typeface="+mn-cs"/>
            </a:endParaRPr>
          </a:p>
        </xdr:txBody>
      </xdr:sp>
    </xdr:grpSp>
    <xdr:clientData/>
  </xdr:twoCellAnchor>
  <xdr:twoCellAnchor>
    <xdr:from>
      <xdr:col>16</xdr:col>
      <xdr:colOff>37473</xdr:colOff>
      <xdr:row>5</xdr:row>
      <xdr:rowOff>61574</xdr:rowOff>
    </xdr:from>
    <xdr:to>
      <xdr:col>18</xdr:col>
      <xdr:colOff>586349</xdr:colOff>
      <xdr:row>9</xdr:row>
      <xdr:rowOff>179105</xdr:rowOff>
    </xdr:to>
    <xdr:grpSp>
      <xdr:nvGrpSpPr>
        <xdr:cNvPr id="78" name="Group 77">
          <a:extLst>
            <a:ext uri="{FF2B5EF4-FFF2-40B4-BE49-F238E27FC236}">
              <a16:creationId xmlns:a16="http://schemas.microsoft.com/office/drawing/2014/main" id="{4DC40CB2-F45C-38E3-8A9D-2D35A42A94D7}"/>
            </a:ext>
          </a:extLst>
        </xdr:cNvPr>
        <xdr:cNvGrpSpPr/>
      </xdr:nvGrpSpPr>
      <xdr:grpSpPr>
        <a:xfrm>
          <a:off x="10095873" y="975974"/>
          <a:ext cx="1768076" cy="849051"/>
          <a:chOff x="6682418" y="1035739"/>
          <a:chExt cx="1646242" cy="945461"/>
        </a:xfrm>
        <a:solidFill>
          <a:srgbClr val="018790"/>
        </a:solidFill>
      </xdr:grpSpPr>
      <xdr:sp macro="" textlink="">
        <xdr:nvSpPr>
          <xdr:cNvPr id="79" name="Rectangle: Rounded Corners 78">
            <a:extLst>
              <a:ext uri="{FF2B5EF4-FFF2-40B4-BE49-F238E27FC236}">
                <a16:creationId xmlns:a16="http://schemas.microsoft.com/office/drawing/2014/main" id="{FD73B93B-4F63-CD9D-5B24-0BC05CC179D7}"/>
              </a:ext>
            </a:extLst>
          </xdr:cNvPr>
          <xdr:cNvSpPr/>
        </xdr:nvSpPr>
        <xdr:spPr>
          <a:xfrm>
            <a:off x="6682740" y="1059180"/>
            <a:ext cx="1645920" cy="92202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600" b="1" i="0" u="none" strike="noStrike">
              <a:solidFill>
                <a:schemeClr val="bg1"/>
              </a:solidFill>
              <a:latin typeface="+mn-lt"/>
              <a:ea typeface="+mn-ea"/>
              <a:cs typeface="+mn-cs"/>
            </a:endParaRPr>
          </a:p>
        </xdr:txBody>
      </xdr:sp>
      <xdr:sp macro="" textlink="'Pivot Tables'!H6">
        <xdr:nvSpPr>
          <xdr:cNvPr id="80" name="Rectangle: Rounded Corners 79">
            <a:extLst>
              <a:ext uri="{FF2B5EF4-FFF2-40B4-BE49-F238E27FC236}">
                <a16:creationId xmlns:a16="http://schemas.microsoft.com/office/drawing/2014/main" id="{9E1ED053-2126-00E2-EACE-CD93FC865AF9}"/>
              </a:ext>
            </a:extLst>
          </xdr:cNvPr>
          <xdr:cNvSpPr/>
        </xdr:nvSpPr>
        <xdr:spPr>
          <a:xfrm>
            <a:off x="6682418" y="1035739"/>
            <a:ext cx="1615011" cy="39068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BF22A94-7A47-4A9D-B11B-105F82DF3E5A}" type="TxLink">
              <a:rPr lang="en-US" sz="1600" b="1" i="0" u="none" strike="noStrike">
                <a:solidFill>
                  <a:schemeClr val="bg1"/>
                </a:solidFill>
                <a:latin typeface="Aptos Narrow"/>
                <a:ea typeface="+mn-ea"/>
                <a:cs typeface="+mn-cs"/>
              </a:rPr>
              <a:pPr marL="0" indent="0" algn="l"/>
              <a:t>Total Quantity</a:t>
            </a:fld>
            <a:endParaRPr lang="en-US" sz="2800" b="1" i="0" u="none" strike="noStrike">
              <a:solidFill>
                <a:schemeClr val="bg1"/>
              </a:solidFill>
              <a:latin typeface="+mn-lt"/>
              <a:ea typeface="+mn-ea"/>
              <a:cs typeface="+mn-cs"/>
            </a:endParaRPr>
          </a:p>
        </xdr:txBody>
      </xdr:sp>
      <xdr:sp macro="" textlink="'Pivot Tables'!H7">
        <xdr:nvSpPr>
          <xdr:cNvPr id="81" name="Rectangle: Rounded Corners 80">
            <a:extLst>
              <a:ext uri="{FF2B5EF4-FFF2-40B4-BE49-F238E27FC236}">
                <a16:creationId xmlns:a16="http://schemas.microsoft.com/office/drawing/2014/main" id="{F7B1A207-099E-6641-6782-2C6BD69D1C2E}"/>
              </a:ext>
            </a:extLst>
          </xdr:cNvPr>
          <xdr:cNvSpPr/>
        </xdr:nvSpPr>
        <xdr:spPr>
          <a:xfrm>
            <a:off x="7638649" y="1574886"/>
            <a:ext cx="687732" cy="39068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32DA9F0-2B56-488E-BBA2-446F3B00E9BC}" type="TxLink">
              <a:rPr lang="en-US" sz="1600" b="1" i="0" u="none" strike="noStrike">
                <a:solidFill>
                  <a:schemeClr val="bg1"/>
                </a:solidFill>
                <a:latin typeface="Aptos Narrow"/>
                <a:ea typeface="+mn-ea"/>
                <a:cs typeface="+mn-cs"/>
              </a:rPr>
              <a:pPr marL="0" indent="0" algn="l"/>
              <a:t>37873</a:t>
            </a:fld>
            <a:endParaRPr lang="en-US" sz="2400" b="1" i="0" u="none" strike="noStrike">
              <a:solidFill>
                <a:schemeClr val="bg1"/>
              </a:solidFill>
              <a:latin typeface="+mn-lt"/>
              <a:ea typeface="+mn-ea"/>
              <a:cs typeface="+mn-cs"/>
            </a:endParaRPr>
          </a:p>
        </xdr:txBody>
      </xdr:sp>
    </xdr:grpSp>
    <xdr:clientData/>
  </xdr:twoCellAnchor>
  <xdr:twoCellAnchor>
    <xdr:from>
      <xdr:col>12</xdr:col>
      <xdr:colOff>495300</xdr:colOff>
      <xdr:row>23</xdr:row>
      <xdr:rowOff>167640</xdr:rowOff>
    </xdr:from>
    <xdr:to>
      <xdr:col>20</xdr:col>
      <xdr:colOff>251460</xdr:colOff>
      <xdr:row>36</xdr:row>
      <xdr:rowOff>38100</xdr:rowOff>
    </xdr:to>
    <xdr:sp macro="" textlink="">
      <xdr:nvSpPr>
        <xdr:cNvPr id="124" name="Rectangle: Rounded Corners 123">
          <a:extLst>
            <a:ext uri="{FF2B5EF4-FFF2-40B4-BE49-F238E27FC236}">
              <a16:creationId xmlns:a16="http://schemas.microsoft.com/office/drawing/2014/main" id="{67AA79F3-23F7-4080-9C53-50BAE1E22C5E}"/>
            </a:ext>
          </a:extLst>
        </xdr:cNvPr>
        <xdr:cNvSpPr/>
      </xdr:nvSpPr>
      <xdr:spPr>
        <a:xfrm>
          <a:off x="8115300" y="4373880"/>
          <a:ext cx="4632960" cy="2247900"/>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594360</xdr:colOff>
      <xdr:row>25</xdr:row>
      <xdr:rowOff>99060</xdr:rowOff>
    </xdr:from>
    <xdr:to>
      <xdr:col>21</xdr:col>
      <xdr:colOff>45720</xdr:colOff>
      <xdr:row>35</xdr:row>
      <xdr:rowOff>68580</xdr:rowOff>
    </xdr:to>
    <xdr:graphicFrame macro="">
      <xdr:nvGraphicFramePr>
        <xdr:cNvPr id="125" name="Chart 124">
          <a:extLst>
            <a:ext uri="{FF2B5EF4-FFF2-40B4-BE49-F238E27FC236}">
              <a16:creationId xmlns:a16="http://schemas.microsoft.com/office/drawing/2014/main" id="{78498AA3-66B0-4C14-8B6F-8D8CAEBEC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495300</xdr:colOff>
      <xdr:row>23</xdr:row>
      <xdr:rowOff>167640</xdr:rowOff>
    </xdr:from>
    <xdr:to>
      <xdr:col>17</xdr:col>
      <xdr:colOff>449580</xdr:colOff>
      <xdr:row>25</xdr:row>
      <xdr:rowOff>121920</xdr:rowOff>
    </xdr:to>
    <xdr:sp macro="" textlink="">
      <xdr:nvSpPr>
        <xdr:cNvPr id="126" name="TextBox 125">
          <a:extLst>
            <a:ext uri="{FF2B5EF4-FFF2-40B4-BE49-F238E27FC236}">
              <a16:creationId xmlns:a16="http://schemas.microsoft.com/office/drawing/2014/main" id="{09C3FC41-0F71-47C1-BBD0-CE30BECB0C11}"/>
            </a:ext>
          </a:extLst>
        </xdr:cNvPr>
        <xdr:cNvSpPr txBox="1"/>
      </xdr:nvSpPr>
      <xdr:spPr>
        <a:xfrm>
          <a:off x="8115300" y="4373880"/>
          <a:ext cx="30022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mn-lt"/>
            </a:rPr>
            <a:t>Growth</a:t>
          </a:r>
          <a:r>
            <a:rPr lang="en-US" sz="1800" b="1" baseline="0">
              <a:latin typeface="+mn-lt"/>
            </a:rPr>
            <a:t> Rate Trend</a:t>
          </a:r>
          <a:endParaRPr lang="en-US" sz="1800" b="1">
            <a:latin typeface="+mn-lt"/>
          </a:endParaRPr>
        </a:p>
      </xdr:txBody>
    </xdr:sp>
    <xdr:clientData/>
  </xdr:twoCellAnchor>
  <xdr:twoCellAnchor>
    <xdr:from>
      <xdr:col>0</xdr:col>
      <xdr:colOff>0</xdr:colOff>
      <xdr:row>1</xdr:row>
      <xdr:rowOff>22860</xdr:rowOff>
    </xdr:from>
    <xdr:to>
      <xdr:col>1</xdr:col>
      <xdr:colOff>22860</xdr:colOff>
      <xdr:row>6</xdr:row>
      <xdr:rowOff>60960</xdr:rowOff>
    </xdr:to>
    <xdr:grpSp>
      <xdr:nvGrpSpPr>
        <xdr:cNvPr id="58" name="Group 57">
          <a:hlinkClick xmlns:r="http://schemas.openxmlformats.org/officeDocument/2006/relationships" r:id="rId7"/>
          <a:extLst>
            <a:ext uri="{FF2B5EF4-FFF2-40B4-BE49-F238E27FC236}">
              <a16:creationId xmlns:a16="http://schemas.microsoft.com/office/drawing/2014/main" id="{309F6027-A526-1C94-0F0B-1EDAB044CE9B}"/>
            </a:ext>
          </a:extLst>
        </xdr:cNvPr>
        <xdr:cNvGrpSpPr/>
      </xdr:nvGrpSpPr>
      <xdr:grpSpPr>
        <a:xfrm>
          <a:off x="0" y="205740"/>
          <a:ext cx="937260" cy="952500"/>
          <a:chOff x="0" y="342900"/>
          <a:chExt cx="914400" cy="952500"/>
        </a:xfrm>
        <a:effectLst>
          <a:glow rad="228600">
            <a:schemeClr val="accent1">
              <a:satMod val="175000"/>
              <a:alpha val="40000"/>
            </a:schemeClr>
          </a:glow>
        </a:effectLst>
      </xdr:grpSpPr>
      <xdr:sp macro="" textlink="">
        <xdr:nvSpPr>
          <xdr:cNvPr id="65" name="Rectangle 64">
            <a:extLst>
              <a:ext uri="{FF2B5EF4-FFF2-40B4-BE49-F238E27FC236}">
                <a16:creationId xmlns:a16="http://schemas.microsoft.com/office/drawing/2014/main" id="{5DDC5B59-7851-48E4-9346-40E9D286FF71}"/>
              </a:ext>
            </a:extLst>
          </xdr:cNvPr>
          <xdr:cNvSpPr/>
        </xdr:nvSpPr>
        <xdr:spPr>
          <a:xfrm>
            <a:off x="0" y="975360"/>
            <a:ext cx="914400" cy="320040"/>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lt1"/>
                </a:solidFill>
                <a:effectLst/>
                <a:latin typeface="+mn-lt"/>
                <a:ea typeface="+mn-ea"/>
                <a:cs typeface="+mn-cs"/>
              </a:rPr>
              <a:t>Executive</a:t>
            </a:r>
            <a:endParaRPr lang="en-US" sz="2400" b="1">
              <a:solidFill>
                <a:schemeClr val="bg1"/>
              </a:solidFill>
            </a:endParaRPr>
          </a:p>
        </xdr:txBody>
      </xdr:sp>
      <xdr:pic>
        <xdr:nvPicPr>
          <xdr:cNvPr id="66" name="Graphic 65" descr="Ui Ux with solid fill">
            <a:extLst>
              <a:ext uri="{FF2B5EF4-FFF2-40B4-BE49-F238E27FC236}">
                <a16:creationId xmlns:a16="http://schemas.microsoft.com/office/drawing/2014/main" id="{A648A54D-0290-B9FA-E331-F17A3E66185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3340" y="342900"/>
            <a:ext cx="723900" cy="723900"/>
          </a:xfrm>
          <a:prstGeom prst="rect">
            <a:avLst/>
          </a:prstGeom>
        </xdr:spPr>
      </xdr:pic>
    </xdr:grpSp>
    <xdr:clientData/>
  </xdr:twoCellAnchor>
  <xdr:twoCellAnchor>
    <xdr:from>
      <xdr:col>0</xdr:col>
      <xdr:colOff>0</xdr:colOff>
      <xdr:row>10</xdr:row>
      <xdr:rowOff>45720</xdr:rowOff>
    </xdr:from>
    <xdr:to>
      <xdr:col>1</xdr:col>
      <xdr:colOff>22860</xdr:colOff>
      <xdr:row>17</xdr:row>
      <xdr:rowOff>7620</xdr:rowOff>
    </xdr:to>
    <xdr:grpSp>
      <xdr:nvGrpSpPr>
        <xdr:cNvPr id="59" name="Group 58">
          <a:hlinkClick xmlns:r="http://schemas.openxmlformats.org/officeDocument/2006/relationships" r:id="rId10"/>
          <a:extLst>
            <a:ext uri="{FF2B5EF4-FFF2-40B4-BE49-F238E27FC236}">
              <a16:creationId xmlns:a16="http://schemas.microsoft.com/office/drawing/2014/main" id="{1AD1B442-7F2E-235C-8B1C-016C1CC1E57D}"/>
            </a:ext>
          </a:extLst>
        </xdr:cNvPr>
        <xdr:cNvGrpSpPr/>
      </xdr:nvGrpSpPr>
      <xdr:grpSpPr>
        <a:xfrm>
          <a:off x="0" y="1874520"/>
          <a:ext cx="937260" cy="1242060"/>
          <a:chOff x="0" y="1737360"/>
          <a:chExt cx="937260" cy="1127760"/>
        </a:xfrm>
        <a:effectLst/>
      </xdr:grpSpPr>
      <xdr:sp macro="" textlink="">
        <xdr:nvSpPr>
          <xdr:cNvPr id="63" name="Rectangle 62">
            <a:extLst>
              <a:ext uri="{FF2B5EF4-FFF2-40B4-BE49-F238E27FC236}">
                <a16:creationId xmlns:a16="http://schemas.microsoft.com/office/drawing/2014/main" id="{EC73FEB6-31DC-3F85-DF85-FD8FD7D03D20}"/>
              </a:ext>
            </a:extLst>
          </xdr:cNvPr>
          <xdr:cNvSpPr/>
        </xdr:nvSpPr>
        <xdr:spPr>
          <a:xfrm>
            <a:off x="0" y="2545080"/>
            <a:ext cx="937260" cy="3200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lt1"/>
                </a:solidFill>
                <a:effectLst/>
                <a:latin typeface="+mn-lt"/>
                <a:ea typeface="+mn-ea"/>
                <a:cs typeface="+mn-cs"/>
              </a:rPr>
              <a:t>Operations</a:t>
            </a:r>
            <a:endParaRPr lang="en-US" sz="2000" b="1">
              <a:solidFill>
                <a:schemeClr val="bg1"/>
              </a:solidFill>
            </a:endParaRPr>
          </a:p>
        </xdr:txBody>
      </xdr:sp>
      <xdr:pic>
        <xdr:nvPicPr>
          <xdr:cNvPr id="64" name="Graphic 63" descr="Decision chart with solid fill">
            <a:extLst>
              <a:ext uri="{FF2B5EF4-FFF2-40B4-BE49-F238E27FC236}">
                <a16:creationId xmlns:a16="http://schemas.microsoft.com/office/drawing/2014/main" id="{B818F5C2-D591-F1E0-F2AF-BA26749ABCF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2860" y="1737360"/>
            <a:ext cx="853440" cy="853440"/>
          </a:xfrm>
          <a:prstGeom prst="rect">
            <a:avLst/>
          </a:prstGeom>
        </xdr:spPr>
      </xdr:pic>
    </xdr:grpSp>
    <xdr:clientData/>
  </xdr:twoCellAnchor>
  <xdr:twoCellAnchor>
    <xdr:from>
      <xdr:col>0</xdr:col>
      <xdr:colOff>0</xdr:colOff>
      <xdr:row>20</xdr:row>
      <xdr:rowOff>175260</xdr:rowOff>
    </xdr:from>
    <xdr:to>
      <xdr:col>1</xdr:col>
      <xdr:colOff>22860</xdr:colOff>
      <xdr:row>27</xdr:row>
      <xdr:rowOff>7620</xdr:rowOff>
    </xdr:to>
    <xdr:grpSp>
      <xdr:nvGrpSpPr>
        <xdr:cNvPr id="60" name="Group 59">
          <a:hlinkClick xmlns:r="http://schemas.openxmlformats.org/officeDocument/2006/relationships" r:id="rId13"/>
          <a:extLst>
            <a:ext uri="{FF2B5EF4-FFF2-40B4-BE49-F238E27FC236}">
              <a16:creationId xmlns:a16="http://schemas.microsoft.com/office/drawing/2014/main" id="{990440F8-FA6C-EED3-0B48-1C71E276C9CD}"/>
            </a:ext>
          </a:extLst>
        </xdr:cNvPr>
        <xdr:cNvGrpSpPr/>
      </xdr:nvGrpSpPr>
      <xdr:grpSpPr>
        <a:xfrm>
          <a:off x="0" y="3832860"/>
          <a:ext cx="937260" cy="1112520"/>
          <a:chOff x="0" y="3832860"/>
          <a:chExt cx="937260" cy="1112520"/>
        </a:xfrm>
        <a:effectLst/>
      </xdr:grpSpPr>
      <xdr:sp macro="" textlink="">
        <xdr:nvSpPr>
          <xdr:cNvPr id="61" name="Rectangle 60">
            <a:extLst>
              <a:ext uri="{FF2B5EF4-FFF2-40B4-BE49-F238E27FC236}">
                <a16:creationId xmlns:a16="http://schemas.microsoft.com/office/drawing/2014/main" id="{3391E783-0A9E-7257-8037-79E2F68A24F9}"/>
              </a:ext>
            </a:extLst>
          </xdr:cNvPr>
          <xdr:cNvSpPr/>
        </xdr:nvSpPr>
        <xdr:spPr>
          <a:xfrm>
            <a:off x="0" y="4592904"/>
            <a:ext cx="937260" cy="35247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lt1"/>
                </a:solidFill>
                <a:effectLst/>
                <a:latin typeface="+mn-lt"/>
                <a:ea typeface="+mn-ea"/>
                <a:cs typeface="+mn-cs"/>
              </a:rPr>
              <a:t>Customers</a:t>
            </a:r>
            <a:endParaRPr lang="en-US" sz="2000" b="1">
              <a:solidFill>
                <a:schemeClr val="bg1"/>
              </a:solidFill>
            </a:endParaRPr>
          </a:p>
        </xdr:txBody>
      </xdr:sp>
      <xdr:pic>
        <xdr:nvPicPr>
          <xdr:cNvPr id="62" name="Graphic 61" descr="Target Audience with solid fill">
            <a:extLst>
              <a:ext uri="{FF2B5EF4-FFF2-40B4-BE49-F238E27FC236}">
                <a16:creationId xmlns:a16="http://schemas.microsoft.com/office/drawing/2014/main" id="{34AA43F2-D5B2-DE56-BF1C-D2B5970BE24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0" y="3832860"/>
            <a:ext cx="914400" cy="9144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228600</xdr:colOff>
      <xdr:row>23</xdr:row>
      <xdr:rowOff>144780</xdr:rowOff>
    </xdr:from>
    <xdr:to>
      <xdr:col>11</xdr:col>
      <xdr:colOff>563880</xdr:colOff>
      <xdr:row>36</xdr:row>
      <xdr:rowOff>68580</xdr:rowOff>
    </xdr:to>
    <xdr:sp macro="" textlink="">
      <xdr:nvSpPr>
        <xdr:cNvPr id="2" name="Rectangle: Rounded Corners 1">
          <a:extLst>
            <a:ext uri="{FF2B5EF4-FFF2-40B4-BE49-F238E27FC236}">
              <a16:creationId xmlns:a16="http://schemas.microsoft.com/office/drawing/2014/main" id="{3BF06B22-666B-47EA-997A-709C7371B88D}"/>
            </a:ext>
          </a:extLst>
        </xdr:cNvPr>
        <xdr:cNvSpPr/>
      </xdr:nvSpPr>
      <xdr:spPr>
        <a:xfrm>
          <a:off x="1143000" y="4351020"/>
          <a:ext cx="6431280" cy="2301240"/>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541022</xdr:colOff>
      <xdr:row>0</xdr:row>
      <xdr:rowOff>71789</xdr:rowOff>
    </xdr:from>
    <xdr:to>
      <xdr:col>22</xdr:col>
      <xdr:colOff>361952</xdr:colOff>
      <xdr:row>3</xdr:row>
      <xdr:rowOff>160020</xdr:rowOff>
    </xdr:to>
    <xdr:grpSp>
      <xdr:nvGrpSpPr>
        <xdr:cNvPr id="8" name="Group 7">
          <a:extLst>
            <a:ext uri="{FF2B5EF4-FFF2-40B4-BE49-F238E27FC236}">
              <a16:creationId xmlns:a16="http://schemas.microsoft.com/office/drawing/2014/main" id="{2733C7B3-8021-454D-AECD-646B0C3707D8}"/>
            </a:ext>
          </a:extLst>
        </xdr:cNvPr>
        <xdr:cNvGrpSpPr/>
      </xdr:nvGrpSpPr>
      <xdr:grpSpPr>
        <a:xfrm>
          <a:off x="8770622" y="71789"/>
          <a:ext cx="5307330" cy="636871"/>
          <a:chOff x="10464831" y="242217"/>
          <a:chExt cx="1918312" cy="1573979"/>
        </a:xfrm>
      </xdr:grpSpPr>
      <xdr:sp macro="" textlink="">
        <xdr:nvSpPr>
          <xdr:cNvPr id="9" name="Rectangle: Rounded Corners 8">
            <a:extLst>
              <a:ext uri="{FF2B5EF4-FFF2-40B4-BE49-F238E27FC236}">
                <a16:creationId xmlns:a16="http://schemas.microsoft.com/office/drawing/2014/main" id="{9AAF9E88-7799-F7E3-ECCF-C4A1FEF8E4FE}"/>
              </a:ext>
            </a:extLst>
          </xdr:cNvPr>
          <xdr:cNvSpPr/>
        </xdr:nvSpPr>
        <xdr:spPr>
          <a:xfrm>
            <a:off x="10464831" y="251460"/>
            <a:ext cx="1918312" cy="1564736"/>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4C7C5E73-6479-6FA6-0862-FA26B312DB81}"/>
                  </a:ext>
                </a:extLst>
              </xdr:cNvPr>
              <xdr:cNvGraphicFramePr/>
            </xdr:nvGraphicFramePr>
            <xdr:xfrm>
              <a:off x="10522669" y="242217"/>
              <a:ext cx="1848080" cy="1451446"/>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930640" y="71789"/>
                <a:ext cx="5113021" cy="5773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129540</xdr:colOff>
      <xdr:row>0</xdr:row>
      <xdr:rowOff>106680</xdr:rowOff>
    </xdr:from>
    <xdr:to>
      <xdr:col>13</xdr:col>
      <xdr:colOff>411480</xdr:colOff>
      <xdr:row>4</xdr:row>
      <xdr:rowOff>15240</xdr:rowOff>
    </xdr:to>
    <xdr:grpSp>
      <xdr:nvGrpSpPr>
        <xdr:cNvPr id="11" name="Group 10">
          <a:extLst>
            <a:ext uri="{FF2B5EF4-FFF2-40B4-BE49-F238E27FC236}">
              <a16:creationId xmlns:a16="http://schemas.microsoft.com/office/drawing/2014/main" id="{F6D8A9C8-C655-429F-976C-4CD36D646700}"/>
            </a:ext>
          </a:extLst>
        </xdr:cNvPr>
        <xdr:cNvGrpSpPr/>
      </xdr:nvGrpSpPr>
      <xdr:grpSpPr>
        <a:xfrm>
          <a:off x="1043940" y="106680"/>
          <a:ext cx="7597140" cy="640080"/>
          <a:chOff x="1242060" y="45720"/>
          <a:chExt cx="7269480" cy="937260"/>
        </a:xfrm>
      </xdr:grpSpPr>
      <xdr:sp macro="" textlink="">
        <xdr:nvSpPr>
          <xdr:cNvPr id="12" name="Rectangle: Rounded Corners 11">
            <a:extLst>
              <a:ext uri="{FF2B5EF4-FFF2-40B4-BE49-F238E27FC236}">
                <a16:creationId xmlns:a16="http://schemas.microsoft.com/office/drawing/2014/main" id="{1C967352-0813-CE06-32C9-485A4214CC37}"/>
              </a:ext>
            </a:extLst>
          </xdr:cNvPr>
          <xdr:cNvSpPr/>
        </xdr:nvSpPr>
        <xdr:spPr>
          <a:xfrm>
            <a:off x="1242060" y="45720"/>
            <a:ext cx="7269480" cy="899160"/>
          </a:xfrm>
          <a:prstGeom prst="roundRect">
            <a:avLst/>
          </a:prstGeom>
          <a:gradFill flip="none" rotWithShape="1">
            <a:gsLst>
              <a:gs pos="0">
                <a:srgbClr val="005461"/>
              </a:gs>
              <a:gs pos="26000">
                <a:srgbClr val="00B7B5"/>
              </a:gs>
              <a:gs pos="71000">
                <a:srgbClr val="018790"/>
              </a:gs>
              <a:gs pos="95000">
                <a:srgbClr val="005461"/>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sp macro="" textlink="">
        <xdr:nvSpPr>
          <xdr:cNvPr id="13" name="TextBox 12">
            <a:extLst>
              <a:ext uri="{FF2B5EF4-FFF2-40B4-BE49-F238E27FC236}">
                <a16:creationId xmlns:a16="http://schemas.microsoft.com/office/drawing/2014/main" id="{BEE5B20B-9137-C0B0-9A30-503306495E60}"/>
              </a:ext>
            </a:extLst>
          </xdr:cNvPr>
          <xdr:cNvSpPr txBox="1"/>
        </xdr:nvSpPr>
        <xdr:spPr>
          <a:xfrm>
            <a:off x="1463101" y="122192"/>
            <a:ext cx="7002780" cy="782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latin typeface="+mn-lt"/>
              </a:rPr>
              <a:t>Operations Dashboard</a:t>
            </a:r>
          </a:p>
        </xdr:txBody>
      </xdr:sp>
      <xdr:pic>
        <xdr:nvPicPr>
          <xdr:cNvPr id="14" name="Graphic 13" descr="Bar chart with solid fill">
            <a:extLst>
              <a:ext uri="{FF2B5EF4-FFF2-40B4-BE49-F238E27FC236}">
                <a16:creationId xmlns:a16="http://schemas.microsoft.com/office/drawing/2014/main" id="{6BC80BB5-1C14-9F66-8C46-949E25CBF7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76160" y="68580"/>
            <a:ext cx="1005840" cy="914400"/>
          </a:xfrm>
          <a:prstGeom prst="rect">
            <a:avLst/>
          </a:prstGeom>
        </xdr:spPr>
      </xdr:pic>
    </xdr:grpSp>
    <xdr:clientData/>
  </xdr:twoCellAnchor>
  <xdr:twoCellAnchor>
    <xdr:from>
      <xdr:col>20</xdr:col>
      <xdr:colOff>137160</xdr:colOff>
      <xdr:row>13</xdr:row>
      <xdr:rowOff>119380</xdr:rowOff>
    </xdr:from>
    <xdr:to>
      <xdr:col>22</xdr:col>
      <xdr:colOff>392430</xdr:colOff>
      <xdr:row>21</xdr:row>
      <xdr:rowOff>111760</xdr:rowOff>
    </xdr:to>
    <xdr:grpSp>
      <xdr:nvGrpSpPr>
        <xdr:cNvPr id="15" name="Group 14">
          <a:extLst>
            <a:ext uri="{FF2B5EF4-FFF2-40B4-BE49-F238E27FC236}">
              <a16:creationId xmlns:a16="http://schemas.microsoft.com/office/drawing/2014/main" id="{310F3169-A782-4D5A-9187-DC15FB10C94D}"/>
            </a:ext>
          </a:extLst>
        </xdr:cNvPr>
        <xdr:cNvGrpSpPr/>
      </xdr:nvGrpSpPr>
      <xdr:grpSpPr>
        <a:xfrm>
          <a:off x="12633960" y="2496820"/>
          <a:ext cx="1474470" cy="1455420"/>
          <a:chOff x="12473940" y="4518660"/>
          <a:chExt cx="1714500" cy="1455420"/>
        </a:xfrm>
      </xdr:grpSpPr>
      <xdr:sp macro="" textlink="">
        <xdr:nvSpPr>
          <xdr:cNvPr id="16" name="Rectangle: Rounded Corners 15">
            <a:extLst>
              <a:ext uri="{FF2B5EF4-FFF2-40B4-BE49-F238E27FC236}">
                <a16:creationId xmlns:a16="http://schemas.microsoft.com/office/drawing/2014/main" id="{F955F58E-3C0A-8CF1-E653-516219377970}"/>
              </a:ext>
            </a:extLst>
          </xdr:cNvPr>
          <xdr:cNvSpPr/>
        </xdr:nvSpPr>
        <xdr:spPr>
          <a:xfrm>
            <a:off x="12473940" y="4518660"/>
            <a:ext cx="1714500" cy="1455420"/>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17" name="Category 1">
                <a:extLst>
                  <a:ext uri="{FF2B5EF4-FFF2-40B4-BE49-F238E27FC236}">
                    <a16:creationId xmlns:a16="http://schemas.microsoft.com/office/drawing/2014/main" id="{E9BCBF30-E745-B72B-7484-410BA2A5C0D6}"/>
                  </a:ext>
                </a:extLst>
              </xdr:cNvPr>
              <xdr:cNvGraphicFramePr/>
            </xdr:nvGraphicFramePr>
            <xdr:xfrm>
              <a:off x="12512040" y="4648200"/>
              <a:ext cx="1638300" cy="121158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666726" y="2626360"/>
                <a:ext cx="1408938" cy="1211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20</xdr:col>
      <xdr:colOff>121920</xdr:colOff>
      <xdr:row>5</xdr:row>
      <xdr:rowOff>0</xdr:rowOff>
    </xdr:from>
    <xdr:to>
      <xdr:col>22</xdr:col>
      <xdr:colOff>388620</xdr:colOff>
      <xdr:row>13</xdr:row>
      <xdr:rowOff>0</xdr:rowOff>
    </xdr:to>
    <xdr:grpSp>
      <xdr:nvGrpSpPr>
        <xdr:cNvPr id="18" name="Group 17">
          <a:extLst>
            <a:ext uri="{FF2B5EF4-FFF2-40B4-BE49-F238E27FC236}">
              <a16:creationId xmlns:a16="http://schemas.microsoft.com/office/drawing/2014/main" id="{45CF7114-E055-4511-B253-3492E7F86920}"/>
            </a:ext>
          </a:extLst>
        </xdr:cNvPr>
        <xdr:cNvGrpSpPr/>
      </xdr:nvGrpSpPr>
      <xdr:grpSpPr>
        <a:xfrm>
          <a:off x="12618720" y="914400"/>
          <a:ext cx="1485900" cy="1463040"/>
          <a:chOff x="7719060" y="6903720"/>
          <a:chExt cx="1714500" cy="1463040"/>
        </a:xfrm>
      </xdr:grpSpPr>
      <xdr:sp macro="" textlink="">
        <xdr:nvSpPr>
          <xdr:cNvPr id="19" name="Rectangle: Rounded Corners 18">
            <a:extLst>
              <a:ext uri="{FF2B5EF4-FFF2-40B4-BE49-F238E27FC236}">
                <a16:creationId xmlns:a16="http://schemas.microsoft.com/office/drawing/2014/main" id="{1273EDB9-1212-E0B3-4B22-AB6DC6D68406}"/>
              </a:ext>
            </a:extLst>
          </xdr:cNvPr>
          <xdr:cNvSpPr/>
        </xdr:nvSpPr>
        <xdr:spPr>
          <a:xfrm>
            <a:off x="7719060" y="6903720"/>
            <a:ext cx="1714500" cy="1463040"/>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20" name="Segment 1">
                <a:extLst>
                  <a:ext uri="{FF2B5EF4-FFF2-40B4-BE49-F238E27FC236}">
                    <a16:creationId xmlns:a16="http://schemas.microsoft.com/office/drawing/2014/main" id="{421FA478-22B4-8927-5C84-80C966D73911}"/>
                  </a:ext>
                </a:extLst>
              </xdr:cNvPr>
              <xdr:cNvGraphicFramePr/>
            </xdr:nvGraphicFramePr>
            <xdr:xfrm>
              <a:off x="7787640" y="7025641"/>
              <a:ext cx="1577340" cy="1234439"/>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678156" y="1036321"/>
                <a:ext cx="1367028" cy="1234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14</xdr:col>
      <xdr:colOff>388620</xdr:colOff>
      <xdr:row>5</xdr:row>
      <xdr:rowOff>15240</xdr:rowOff>
    </xdr:from>
    <xdr:to>
      <xdr:col>20</xdr:col>
      <xdr:colOff>30480</xdr:colOff>
      <xdr:row>9</xdr:row>
      <xdr:rowOff>38100</xdr:rowOff>
    </xdr:to>
    <xdr:grpSp>
      <xdr:nvGrpSpPr>
        <xdr:cNvPr id="21" name="Group 20">
          <a:extLst>
            <a:ext uri="{FF2B5EF4-FFF2-40B4-BE49-F238E27FC236}">
              <a16:creationId xmlns:a16="http://schemas.microsoft.com/office/drawing/2014/main" id="{27971F83-9D57-4BBF-8A5F-00E705D835BC}"/>
            </a:ext>
          </a:extLst>
        </xdr:cNvPr>
        <xdr:cNvGrpSpPr/>
      </xdr:nvGrpSpPr>
      <xdr:grpSpPr>
        <a:xfrm>
          <a:off x="9227820" y="929640"/>
          <a:ext cx="3299460" cy="754380"/>
          <a:chOff x="7482840" y="6644640"/>
          <a:chExt cx="1714500" cy="1729740"/>
        </a:xfrm>
      </xdr:grpSpPr>
      <xdr:sp macro="" textlink="">
        <xdr:nvSpPr>
          <xdr:cNvPr id="22" name="Rectangle: Rounded Corners 21">
            <a:extLst>
              <a:ext uri="{FF2B5EF4-FFF2-40B4-BE49-F238E27FC236}">
                <a16:creationId xmlns:a16="http://schemas.microsoft.com/office/drawing/2014/main" id="{24125879-A122-EC58-C004-19B11F1A43F9}"/>
              </a:ext>
            </a:extLst>
          </xdr:cNvPr>
          <xdr:cNvSpPr/>
        </xdr:nvSpPr>
        <xdr:spPr>
          <a:xfrm>
            <a:off x="7482840" y="6644640"/>
            <a:ext cx="1714500" cy="1729740"/>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23" name="Region 1">
                <a:extLst>
                  <a:ext uri="{FF2B5EF4-FFF2-40B4-BE49-F238E27FC236}">
                    <a16:creationId xmlns:a16="http://schemas.microsoft.com/office/drawing/2014/main" id="{DDCDDD0C-B879-5EBA-CC8F-0AFD372F56C9}"/>
                  </a:ext>
                </a:extLst>
              </xdr:cNvPr>
              <xdr:cNvGraphicFramePr/>
            </xdr:nvGraphicFramePr>
            <xdr:xfrm>
              <a:off x="7563324" y="6679238"/>
              <a:ext cx="1584959" cy="1437292"/>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382707" y="944729"/>
                <a:ext cx="3050166" cy="6268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243840</xdr:colOff>
      <xdr:row>5</xdr:row>
      <xdr:rowOff>23463</xdr:rowOff>
    </xdr:from>
    <xdr:to>
      <xdr:col>4</xdr:col>
      <xdr:colOff>182770</xdr:colOff>
      <xdr:row>9</xdr:row>
      <xdr:rowOff>119943</xdr:rowOff>
    </xdr:to>
    <xdr:sp macro="" textlink="">
      <xdr:nvSpPr>
        <xdr:cNvPr id="29" name="Rectangle: Rounded Corners 28">
          <a:extLst>
            <a:ext uri="{FF2B5EF4-FFF2-40B4-BE49-F238E27FC236}">
              <a16:creationId xmlns:a16="http://schemas.microsoft.com/office/drawing/2014/main" id="{2CA41E9C-F817-12E6-CADC-0339CF1F1FD5}"/>
            </a:ext>
          </a:extLst>
        </xdr:cNvPr>
        <xdr:cNvSpPr/>
      </xdr:nvSpPr>
      <xdr:spPr>
        <a:xfrm>
          <a:off x="1158240" y="937863"/>
          <a:ext cx="1767730" cy="828000"/>
        </a:xfrm>
        <a:prstGeom prst="roundRect">
          <a:avLst/>
        </a:prstGeom>
        <a:solidFill>
          <a:srgbClr val="01879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latin typeface="+mn-lt"/>
          </a:endParaRPr>
        </a:p>
      </xdr:txBody>
    </xdr:sp>
    <xdr:clientData/>
  </xdr:twoCellAnchor>
  <xdr:twoCellAnchor>
    <xdr:from>
      <xdr:col>1</xdr:col>
      <xdr:colOff>243840</xdr:colOff>
      <xdr:row>5</xdr:row>
      <xdr:rowOff>65082</xdr:rowOff>
    </xdr:from>
    <xdr:to>
      <xdr:col>4</xdr:col>
      <xdr:colOff>124675</xdr:colOff>
      <xdr:row>7</xdr:row>
      <xdr:rowOff>50169</xdr:rowOff>
    </xdr:to>
    <xdr:sp macro="" textlink="'Pivot Tables'!H3">
      <xdr:nvSpPr>
        <xdr:cNvPr id="30" name="Rectangle: Rounded Corners 29">
          <a:extLst>
            <a:ext uri="{FF2B5EF4-FFF2-40B4-BE49-F238E27FC236}">
              <a16:creationId xmlns:a16="http://schemas.microsoft.com/office/drawing/2014/main" id="{CCD9BF4C-DB44-57F8-686C-592217F567FA}"/>
            </a:ext>
          </a:extLst>
        </xdr:cNvPr>
        <xdr:cNvSpPr/>
      </xdr:nvSpPr>
      <xdr:spPr>
        <a:xfrm>
          <a:off x="1158240" y="979482"/>
          <a:ext cx="1709635" cy="35084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D8084E2-D200-4F62-8375-168EF3452E14}" type="TxLink">
            <a:rPr lang="en-US" sz="1600" b="1" i="0" u="none" strike="noStrike">
              <a:solidFill>
                <a:schemeClr val="bg1"/>
              </a:solidFill>
              <a:latin typeface="Aptos Narrow"/>
            </a:rPr>
            <a:pPr algn="l"/>
            <a:t>Avg. Order Value</a:t>
          </a:fld>
          <a:endParaRPr lang="en-US" sz="2800" b="1">
            <a:solidFill>
              <a:schemeClr val="bg1"/>
            </a:solidFill>
            <a:latin typeface="+mn-lt"/>
          </a:endParaRPr>
        </a:p>
      </xdr:txBody>
    </xdr:sp>
    <xdr:clientData/>
  </xdr:twoCellAnchor>
  <xdr:twoCellAnchor>
    <xdr:from>
      <xdr:col>2</xdr:col>
      <xdr:colOff>381001</xdr:colOff>
      <xdr:row>7</xdr:row>
      <xdr:rowOff>87449</xdr:rowOff>
    </xdr:from>
    <xdr:to>
      <xdr:col>4</xdr:col>
      <xdr:colOff>297181</xdr:colOff>
      <xdr:row>9</xdr:row>
      <xdr:rowOff>72536</xdr:rowOff>
    </xdr:to>
    <xdr:sp macro="" textlink="'Pivot Tables'!H4">
      <xdr:nvSpPr>
        <xdr:cNvPr id="31" name="Rectangle: Rounded Corners 30">
          <a:extLst>
            <a:ext uri="{FF2B5EF4-FFF2-40B4-BE49-F238E27FC236}">
              <a16:creationId xmlns:a16="http://schemas.microsoft.com/office/drawing/2014/main" id="{151768E4-B415-3854-0451-651CD1D99B7C}"/>
            </a:ext>
          </a:extLst>
        </xdr:cNvPr>
        <xdr:cNvSpPr/>
      </xdr:nvSpPr>
      <xdr:spPr>
        <a:xfrm>
          <a:off x="1905001" y="1367609"/>
          <a:ext cx="1135380" cy="35084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B75DC692-6E5C-45E8-9F8E-7C1A6BCEA5CB}" type="TxLink">
            <a:rPr lang="en-US" sz="1600" b="1" i="0" u="none" strike="noStrike">
              <a:solidFill>
                <a:schemeClr val="bg1"/>
              </a:solidFill>
              <a:latin typeface="Aptos Narrow"/>
              <a:ea typeface="+mn-ea"/>
              <a:cs typeface="+mn-cs"/>
            </a:rPr>
            <a:pPr marL="0" indent="0" algn="l"/>
            <a:t> $458.61 </a:t>
          </a:fld>
          <a:endParaRPr lang="en-US" sz="2400" b="1" i="0" u="none" strike="noStrike">
            <a:solidFill>
              <a:schemeClr val="bg1"/>
            </a:solidFill>
            <a:latin typeface="Aptos Narrow"/>
            <a:ea typeface="+mn-ea"/>
            <a:cs typeface="+mn-cs"/>
          </a:endParaRPr>
        </a:p>
      </xdr:txBody>
    </xdr:sp>
    <xdr:clientData/>
  </xdr:twoCellAnchor>
  <xdr:twoCellAnchor>
    <xdr:from>
      <xdr:col>5</xdr:col>
      <xdr:colOff>22859</xdr:colOff>
      <xdr:row>5</xdr:row>
      <xdr:rowOff>79116</xdr:rowOff>
    </xdr:from>
    <xdr:to>
      <xdr:col>7</xdr:col>
      <xdr:colOff>480488</xdr:colOff>
      <xdr:row>7</xdr:row>
      <xdr:rowOff>64203</xdr:rowOff>
    </xdr:to>
    <xdr:sp macro="" textlink="'Pivot Tables'!D9">
      <xdr:nvSpPr>
        <xdr:cNvPr id="34" name="Rectangle: Rounded Corners 33">
          <a:extLst>
            <a:ext uri="{FF2B5EF4-FFF2-40B4-BE49-F238E27FC236}">
              <a16:creationId xmlns:a16="http://schemas.microsoft.com/office/drawing/2014/main" id="{22ECEDA2-98D0-A70A-9007-F62B6BB86ABB}"/>
            </a:ext>
          </a:extLst>
        </xdr:cNvPr>
        <xdr:cNvSpPr/>
      </xdr:nvSpPr>
      <xdr:spPr>
        <a:xfrm>
          <a:off x="3375659" y="993516"/>
          <a:ext cx="1676829" cy="35084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EBC70EB1-196E-4E13-A400-9A171A135D6E}" type="TxLink">
            <a:rPr lang="en-US" sz="1600" b="1" i="0" u="none" strike="noStrike">
              <a:solidFill>
                <a:schemeClr val="bg1"/>
              </a:solidFill>
              <a:latin typeface="Aptos Narrow"/>
              <a:ea typeface="+mn-ea"/>
              <a:cs typeface="+mn-cs"/>
            </a:rPr>
            <a:pPr marL="0" indent="0" algn="l"/>
            <a:t>Avg. Days to Ship</a:t>
          </a:fld>
          <a:endParaRPr lang="en-US" sz="2800" b="1" i="0" u="none" strike="noStrike">
            <a:solidFill>
              <a:schemeClr val="bg1"/>
            </a:solidFill>
            <a:latin typeface="+mn-lt"/>
            <a:ea typeface="+mn-ea"/>
            <a:cs typeface="+mn-cs"/>
          </a:endParaRPr>
        </a:p>
      </xdr:txBody>
    </xdr:sp>
    <xdr:clientData/>
  </xdr:twoCellAnchor>
  <xdr:twoCellAnchor>
    <xdr:from>
      <xdr:col>7</xdr:col>
      <xdr:colOff>42884</xdr:colOff>
      <xdr:row>7</xdr:row>
      <xdr:rowOff>99670</xdr:rowOff>
    </xdr:from>
    <xdr:to>
      <xdr:col>7</xdr:col>
      <xdr:colOff>502920</xdr:colOff>
      <xdr:row>9</xdr:row>
      <xdr:rowOff>84757</xdr:rowOff>
    </xdr:to>
    <xdr:sp macro="" textlink="'Pivot Tables'!D10">
      <xdr:nvSpPr>
        <xdr:cNvPr id="35" name="Rectangle: Rounded Corners 34">
          <a:extLst>
            <a:ext uri="{FF2B5EF4-FFF2-40B4-BE49-F238E27FC236}">
              <a16:creationId xmlns:a16="http://schemas.microsoft.com/office/drawing/2014/main" id="{159DB7CE-CF3A-A2FE-8C4B-13EC29EF54C0}"/>
            </a:ext>
          </a:extLst>
        </xdr:cNvPr>
        <xdr:cNvSpPr/>
      </xdr:nvSpPr>
      <xdr:spPr>
        <a:xfrm>
          <a:off x="4614884" y="1379830"/>
          <a:ext cx="460036" cy="35084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32ACAB6D-A5AC-4833-9344-F1E2B0F9AEA6}" type="TxLink">
            <a:rPr lang="en-US" sz="2000" b="1" i="0" u="none" strike="noStrike">
              <a:solidFill>
                <a:schemeClr val="bg1"/>
              </a:solidFill>
              <a:latin typeface="Aptos Narrow"/>
              <a:ea typeface="+mn-ea"/>
              <a:cs typeface="+mn-cs"/>
            </a:rPr>
            <a:pPr marL="0" indent="0" algn="l"/>
            <a:t>4</a:t>
          </a:fld>
          <a:endParaRPr lang="en-US" sz="4400" b="1" i="0" u="none" strike="noStrike">
            <a:solidFill>
              <a:schemeClr val="bg1"/>
            </a:solidFill>
            <a:latin typeface="+mn-lt"/>
            <a:ea typeface="+mn-ea"/>
            <a:cs typeface="+mn-cs"/>
          </a:endParaRPr>
        </a:p>
      </xdr:txBody>
    </xdr:sp>
    <xdr:clientData/>
  </xdr:twoCellAnchor>
  <xdr:twoCellAnchor>
    <xdr:from>
      <xdr:col>1</xdr:col>
      <xdr:colOff>106680</xdr:colOff>
      <xdr:row>10</xdr:row>
      <xdr:rowOff>99060</xdr:rowOff>
    </xdr:from>
    <xdr:to>
      <xdr:col>11</xdr:col>
      <xdr:colOff>510540</xdr:colOff>
      <xdr:row>23</xdr:row>
      <xdr:rowOff>38100</xdr:rowOff>
    </xdr:to>
    <xdr:grpSp>
      <xdr:nvGrpSpPr>
        <xdr:cNvPr id="125" name="Group 124">
          <a:extLst>
            <a:ext uri="{FF2B5EF4-FFF2-40B4-BE49-F238E27FC236}">
              <a16:creationId xmlns:a16="http://schemas.microsoft.com/office/drawing/2014/main" id="{599DD049-B798-ACBA-1A8D-726ABACE20C1}"/>
            </a:ext>
          </a:extLst>
        </xdr:cNvPr>
        <xdr:cNvGrpSpPr/>
      </xdr:nvGrpSpPr>
      <xdr:grpSpPr>
        <a:xfrm>
          <a:off x="1021080" y="1927860"/>
          <a:ext cx="6499860" cy="2316480"/>
          <a:chOff x="990600" y="4290060"/>
          <a:chExt cx="6499860" cy="2316480"/>
        </a:xfrm>
      </xdr:grpSpPr>
      <xdr:sp macro="" textlink="">
        <xdr:nvSpPr>
          <xdr:cNvPr id="3" name="Rectangle: Rounded Corners 2">
            <a:extLst>
              <a:ext uri="{FF2B5EF4-FFF2-40B4-BE49-F238E27FC236}">
                <a16:creationId xmlns:a16="http://schemas.microsoft.com/office/drawing/2014/main" id="{061428DB-F802-4DC8-A184-5ABFBA145A1E}"/>
              </a:ext>
            </a:extLst>
          </xdr:cNvPr>
          <xdr:cNvSpPr/>
        </xdr:nvSpPr>
        <xdr:spPr>
          <a:xfrm>
            <a:off x="990600" y="4358640"/>
            <a:ext cx="6499860" cy="2247900"/>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8" name="Chart 57">
            <a:extLst>
              <a:ext uri="{FF2B5EF4-FFF2-40B4-BE49-F238E27FC236}">
                <a16:creationId xmlns:a16="http://schemas.microsoft.com/office/drawing/2014/main" id="{7EDDDFC0-BD5B-4F2F-B0E6-56A0DF0B227A}"/>
              </a:ext>
            </a:extLst>
          </xdr:cNvPr>
          <xdr:cNvGraphicFramePr>
            <a:graphicFrameLocks/>
          </xdr:cNvGraphicFramePr>
        </xdr:nvGraphicFramePr>
        <xdr:xfrm>
          <a:off x="1089660" y="4465320"/>
          <a:ext cx="6339840" cy="214122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27" name="TextBox 26">
            <a:extLst>
              <a:ext uri="{FF2B5EF4-FFF2-40B4-BE49-F238E27FC236}">
                <a16:creationId xmlns:a16="http://schemas.microsoft.com/office/drawing/2014/main" id="{AB004DEB-D968-4D76-947F-F1DFE80D62A0}"/>
              </a:ext>
            </a:extLst>
          </xdr:cNvPr>
          <xdr:cNvSpPr txBox="1"/>
        </xdr:nvSpPr>
        <xdr:spPr>
          <a:xfrm>
            <a:off x="1135380" y="4290060"/>
            <a:ext cx="47625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mn-lt"/>
              </a:rPr>
              <a:t>Volume vs. Speed by Ship Mode</a:t>
            </a:r>
          </a:p>
        </xdr:txBody>
      </xdr:sp>
    </xdr:grpSp>
    <xdr:clientData/>
  </xdr:twoCellAnchor>
  <xdr:twoCellAnchor>
    <xdr:from>
      <xdr:col>11</xdr:col>
      <xdr:colOff>236089</xdr:colOff>
      <xdr:row>5</xdr:row>
      <xdr:rowOff>16386</xdr:rowOff>
    </xdr:from>
    <xdr:to>
      <xdr:col>14</xdr:col>
      <xdr:colOff>281940</xdr:colOff>
      <xdr:row>9</xdr:row>
      <xdr:rowOff>126959</xdr:rowOff>
    </xdr:to>
    <xdr:grpSp>
      <xdr:nvGrpSpPr>
        <xdr:cNvPr id="159" name="Group 158">
          <a:extLst>
            <a:ext uri="{FF2B5EF4-FFF2-40B4-BE49-F238E27FC236}">
              <a16:creationId xmlns:a16="http://schemas.microsoft.com/office/drawing/2014/main" id="{28E5F65D-07ED-D887-8B6B-DA0F1E168892}"/>
            </a:ext>
          </a:extLst>
        </xdr:cNvPr>
        <xdr:cNvGrpSpPr/>
      </xdr:nvGrpSpPr>
      <xdr:grpSpPr>
        <a:xfrm>
          <a:off x="7246489" y="930786"/>
          <a:ext cx="1874651" cy="842093"/>
          <a:chOff x="7612379" y="930243"/>
          <a:chExt cx="1858627" cy="835017"/>
        </a:xfrm>
      </xdr:grpSpPr>
      <xdr:sp macro="" textlink="">
        <xdr:nvSpPr>
          <xdr:cNvPr id="121" name="Rectangle: Rounded Corners 120">
            <a:extLst>
              <a:ext uri="{FF2B5EF4-FFF2-40B4-BE49-F238E27FC236}">
                <a16:creationId xmlns:a16="http://schemas.microsoft.com/office/drawing/2014/main" id="{F37F7C3B-036D-E9D6-207D-6F4FCDB2B7EE}"/>
              </a:ext>
            </a:extLst>
          </xdr:cNvPr>
          <xdr:cNvSpPr/>
        </xdr:nvSpPr>
        <xdr:spPr>
          <a:xfrm>
            <a:off x="7627620" y="937260"/>
            <a:ext cx="1767730" cy="828000"/>
          </a:xfrm>
          <a:prstGeom prst="roundRect">
            <a:avLst/>
          </a:prstGeom>
          <a:solidFill>
            <a:srgbClr val="01879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600" b="1" i="0" u="none" strike="noStrike">
              <a:solidFill>
                <a:schemeClr val="bg1"/>
              </a:solidFill>
              <a:latin typeface="+mn-lt"/>
              <a:ea typeface="+mn-ea"/>
              <a:cs typeface="+mn-cs"/>
            </a:endParaRPr>
          </a:p>
        </xdr:txBody>
      </xdr:sp>
      <xdr:sp macro="" textlink="'Pivot Tables'!B6">
        <xdr:nvSpPr>
          <xdr:cNvPr id="122" name="Rectangle: Rounded Corners 121">
            <a:extLst>
              <a:ext uri="{FF2B5EF4-FFF2-40B4-BE49-F238E27FC236}">
                <a16:creationId xmlns:a16="http://schemas.microsoft.com/office/drawing/2014/main" id="{68AE2756-19C6-C3C8-471E-A785BB546144}"/>
              </a:ext>
            </a:extLst>
          </xdr:cNvPr>
          <xdr:cNvSpPr/>
        </xdr:nvSpPr>
        <xdr:spPr>
          <a:xfrm>
            <a:off x="7612379" y="930243"/>
            <a:ext cx="1858627" cy="35084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1B286046-CB09-4A62-A52F-73FB1F1CF257}" type="TxLink">
              <a:rPr lang="en-US" sz="1600" b="1" i="0" u="none" strike="noStrike">
                <a:solidFill>
                  <a:schemeClr val="bg1"/>
                </a:solidFill>
                <a:latin typeface="Aptos Narrow"/>
                <a:ea typeface="+mn-ea"/>
                <a:cs typeface="+mn-cs"/>
              </a:rPr>
              <a:pPr marL="0" indent="0" algn="l"/>
              <a:t>Avg. Selling Price</a:t>
            </a:fld>
            <a:endParaRPr lang="en-US" sz="2800" b="1" i="0" u="none" strike="noStrike">
              <a:solidFill>
                <a:schemeClr val="bg1"/>
              </a:solidFill>
              <a:latin typeface="+mn-lt"/>
              <a:ea typeface="+mn-ea"/>
              <a:cs typeface="+mn-cs"/>
            </a:endParaRPr>
          </a:p>
        </xdr:txBody>
      </xdr:sp>
      <xdr:sp macro="" textlink="'Pivot Tables'!B7">
        <xdr:nvSpPr>
          <xdr:cNvPr id="123" name="Rectangle: Rounded Corners 122">
            <a:extLst>
              <a:ext uri="{FF2B5EF4-FFF2-40B4-BE49-F238E27FC236}">
                <a16:creationId xmlns:a16="http://schemas.microsoft.com/office/drawing/2014/main" id="{EB34E4AE-BA66-1770-A624-A1A684A7822E}"/>
              </a:ext>
            </a:extLst>
          </xdr:cNvPr>
          <xdr:cNvSpPr/>
        </xdr:nvSpPr>
        <xdr:spPr>
          <a:xfrm>
            <a:off x="8490737" y="1393361"/>
            <a:ext cx="843763" cy="35084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E291347E-D260-49DB-9A2F-F07217D6A370}" type="TxLink">
              <a:rPr lang="en-US" sz="1600" b="1" i="0" u="none" strike="noStrike">
                <a:solidFill>
                  <a:schemeClr val="bg1"/>
                </a:solidFill>
                <a:latin typeface="Aptos Narrow"/>
                <a:ea typeface="+mn-ea"/>
                <a:cs typeface="+mn-cs"/>
              </a:rPr>
              <a:pPr marL="0" indent="0" algn="l"/>
              <a:t> $60.66 </a:t>
            </a:fld>
            <a:endParaRPr lang="en-US" sz="2400" b="1" i="0" u="none" strike="noStrike">
              <a:solidFill>
                <a:schemeClr val="bg1"/>
              </a:solidFill>
              <a:latin typeface="+mn-lt"/>
              <a:ea typeface="+mn-ea"/>
              <a:cs typeface="+mn-cs"/>
            </a:endParaRPr>
          </a:p>
        </xdr:txBody>
      </xdr:sp>
    </xdr:grpSp>
    <xdr:clientData/>
  </xdr:twoCellAnchor>
  <xdr:twoCellAnchor>
    <xdr:from>
      <xdr:col>8</xdr:col>
      <xdr:colOff>45604</xdr:colOff>
      <xdr:row>5</xdr:row>
      <xdr:rowOff>23463</xdr:rowOff>
    </xdr:from>
    <xdr:to>
      <xdr:col>10</xdr:col>
      <xdr:colOff>594480</xdr:colOff>
      <xdr:row>9</xdr:row>
      <xdr:rowOff>140994</xdr:rowOff>
    </xdr:to>
    <xdr:grpSp>
      <xdr:nvGrpSpPr>
        <xdr:cNvPr id="160" name="Group 159">
          <a:extLst>
            <a:ext uri="{FF2B5EF4-FFF2-40B4-BE49-F238E27FC236}">
              <a16:creationId xmlns:a16="http://schemas.microsoft.com/office/drawing/2014/main" id="{9A937D37-F2B3-EDA3-AEA0-FF182122E786}"/>
            </a:ext>
          </a:extLst>
        </xdr:cNvPr>
        <xdr:cNvGrpSpPr/>
      </xdr:nvGrpSpPr>
      <xdr:grpSpPr>
        <a:xfrm>
          <a:off x="5227204" y="937863"/>
          <a:ext cx="1768076" cy="849051"/>
          <a:chOff x="5684520" y="944880"/>
          <a:chExt cx="1768076" cy="849051"/>
        </a:xfrm>
      </xdr:grpSpPr>
      <xdr:sp macro="" textlink="">
        <xdr:nvSpPr>
          <xdr:cNvPr id="127" name="Rectangle: Rounded Corners 126">
            <a:extLst>
              <a:ext uri="{FF2B5EF4-FFF2-40B4-BE49-F238E27FC236}">
                <a16:creationId xmlns:a16="http://schemas.microsoft.com/office/drawing/2014/main" id="{3BFF053B-220A-595F-B0D3-11E32F8A1510}"/>
              </a:ext>
            </a:extLst>
          </xdr:cNvPr>
          <xdr:cNvSpPr/>
        </xdr:nvSpPr>
        <xdr:spPr>
          <a:xfrm>
            <a:off x="5684866" y="965931"/>
            <a:ext cx="1767730" cy="828000"/>
          </a:xfrm>
          <a:prstGeom prst="roundRect">
            <a:avLst/>
          </a:prstGeom>
          <a:solidFill>
            <a:srgbClr val="01879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600" b="1" i="0" u="none" strike="noStrike">
              <a:solidFill>
                <a:schemeClr val="bg1"/>
              </a:solidFill>
              <a:latin typeface="+mn-lt"/>
              <a:ea typeface="+mn-ea"/>
              <a:cs typeface="+mn-cs"/>
            </a:endParaRPr>
          </a:p>
        </xdr:txBody>
      </xdr:sp>
      <xdr:sp macro="" textlink="'Pivot Tables'!H6">
        <xdr:nvSpPr>
          <xdr:cNvPr id="128" name="Rectangle: Rounded Corners 127">
            <a:extLst>
              <a:ext uri="{FF2B5EF4-FFF2-40B4-BE49-F238E27FC236}">
                <a16:creationId xmlns:a16="http://schemas.microsoft.com/office/drawing/2014/main" id="{334BFAE8-EBA9-7C66-2059-0DACD72775DA}"/>
              </a:ext>
            </a:extLst>
          </xdr:cNvPr>
          <xdr:cNvSpPr/>
        </xdr:nvSpPr>
        <xdr:spPr>
          <a:xfrm>
            <a:off x="5684520" y="944880"/>
            <a:ext cx="1734534" cy="35084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BF22A94-7A47-4A9D-B11B-105F82DF3E5A}" type="TxLink">
              <a:rPr lang="en-US" sz="1600" b="1" i="0" u="none" strike="noStrike">
                <a:solidFill>
                  <a:schemeClr val="bg1"/>
                </a:solidFill>
                <a:latin typeface="Aptos Narrow"/>
                <a:ea typeface="+mn-ea"/>
                <a:cs typeface="+mn-cs"/>
              </a:rPr>
              <a:pPr marL="0" indent="0" algn="l"/>
              <a:t>Total Quantity</a:t>
            </a:fld>
            <a:endParaRPr lang="en-US" sz="2800" b="1" i="0" u="none" strike="noStrike">
              <a:solidFill>
                <a:schemeClr val="bg1"/>
              </a:solidFill>
              <a:latin typeface="+mn-lt"/>
              <a:ea typeface="+mn-ea"/>
              <a:cs typeface="+mn-cs"/>
            </a:endParaRPr>
          </a:p>
        </xdr:txBody>
      </xdr:sp>
      <xdr:sp macro="" textlink="'Pivot Tables'!H7">
        <xdr:nvSpPr>
          <xdr:cNvPr id="129" name="Rectangle: Rounded Corners 128">
            <a:extLst>
              <a:ext uri="{FF2B5EF4-FFF2-40B4-BE49-F238E27FC236}">
                <a16:creationId xmlns:a16="http://schemas.microsoft.com/office/drawing/2014/main" id="{049E2C67-B8E5-FB7A-4841-1FD9F0D3C5D1}"/>
              </a:ext>
            </a:extLst>
          </xdr:cNvPr>
          <xdr:cNvSpPr/>
        </xdr:nvSpPr>
        <xdr:spPr>
          <a:xfrm>
            <a:off x="6711519" y="1429049"/>
            <a:ext cx="738629" cy="35084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32DA9F0-2B56-488E-BBA2-446F3B00E9BC}" type="TxLink">
              <a:rPr lang="en-US" sz="1600" b="1" i="0" u="none" strike="noStrike">
                <a:solidFill>
                  <a:schemeClr val="bg1"/>
                </a:solidFill>
                <a:latin typeface="Aptos Narrow"/>
                <a:ea typeface="+mn-ea"/>
                <a:cs typeface="+mn-cs"/>
              </a:rPr>
              <a:pPr marL="0" indent="0" algn="l"/>
              <a:t>37873</a:t>
            </a:fld>
            <a:endParaRPr lang="en-US" sz="2400" b="1" i="0" u="none" strike="noStrike">
              <a:solidFill>
                <a:schemeClr val="bg1"/>
              </a:solidFill>
              <a:latin typeface="+mn-lt"/>
              <a:ea typeface="+mn-ea"/>
              <a:cs typeface="+mn-cs"/>
            </a:endParaRPr>
          </a:p>
        </xdr:txBody>
      </xdr:sp>
    </xdr:grpSp>
    <xdr:clientData/>
  </xdr:twoCellAnchor>
  <xdr:twoCellAnchor>
    <xdr:from>
      <xdr:col>4</xdr:col>
      <xdr:colOff>449349</xdr:colOff>
      <xdr:row>5</xdr:row>
      <xdr:rowOff>23463</xdr:rowOff>
    </xdr:from>
    <xdr:to>
      <xdr:col>7</xdr:col>
      <xdr:colOff>591917</xdr:colOff>
      <xdr:row>9</xdr:row>
      <xdr:rowOff>140994</xdr:rowOff>
    </xdr:to>
    <xdr:grpSp>
      <xdr:nvGrpSpPr>
        <xdr:cNvPr id="166" name="Group 165">
          <a:extLst>
            <a:ext uri="{FF2B5EF4-FFF2-40B4-BE49-F238E27FC236}">
              <a16:creationId xmlns:a16="http://schemas.microsoft.com/office/drawing/2014/main" id="{D48F123F-BA3A-46BB-8AF6-5D915C506E60}"/>
            </a:ext>
          </a:extLst>
        </xdr:cNvPr>
        <xdr:cNvGrpSpPr/>
      </xdr:nvGrpSpPr>
      <xdr:grpSpPr>
        <a:xfrm>
          <a:off x="3192549" y="937863"/>
          <a:ext cx="1971368" cy="849051"/>
          <a:chOff x="5684520" y="944880"/>
          <a:chExt cx="1971368" cy="849051"/>
        </a:xfrm>
      </xdr:grpSpPr>
      <xdr:sp macro="" textlink="">
        <xdr:nvSpPr>
          <xdr:cNvPr id="167" name="Rectangle: Rounded Corners 166">
            <a:extLst>
              <a:ext uri="{FF2B5EF4-FFF2-40B4-BE49-F238E27FC236}">
                <a16:creationId xmlns:a16="http://schemas.microsoft.com/office/drawing/2014/main" id="{A7AEE1C8-CBA1-A51C-D5C3-FE13B45ECF4B}"/>
              </a:ext>
            </a:extLst>
          </xdr:cNvPr>
          <xdr:cNvSpPr/>
        </xdr:nvSpPr>
        <xdr:spPr>
          <a:xfrm>
            <a:off x="5684866" y="965931"/>
            <a:ext cx="1767730" cy="828000"/>
          </a:xfrm>
          <a:prstGeom prst="roundRect">
            <a:avLst/>
          </a:prstGeom>
          <a:solidFill>
            <a:srgbClr val="01879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600" b="1" i="0" u="none" strike="noStrike">
              <a:solidFill>
                <a:schemeClr val="bg1"/>
              </a:solidFill>
              <a:latin typeface="+mn-lt"/>
              <a:ea typeface="+mn-ea"/>
              <a:cs typeface="+mn-cs"/>
            </a:endParaRPr>
          </a:p>
        </xdr:txBody>
      </xdr:sp>
      <xdr:sp macro="" textlink="'Pivot Tables'!D9">
        <xdr:nvSpPr>
          <xdr:cNvPr id="168" name="Rectangle: Rounded Corners 167">
            <a:extLst>
              <a:ext uri="{FF2B5EF4-FFF2-40B4-BE49-F238E27FC236}">
                <a16:creationId xmlns:a16="http://schemas.microsoft.com/office/drawing/2014/main" id="{FFFE833B-DC30-725E-EF87-B4626B36A96C}"/>
              </a:ext>
            </a:extLst>
          </xdr:cNvPr>
          <xdr:cNvSpPr/>
        </xdr:nvSpPr>
        <xdr:spPr>
          <a:xfrm>
            <a:off x="5684520" y="944880"/>
            <a:ext cx="1734534" cy="35084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CA8D83F7-7467-4E4E-BFD1-7B61EB3CD6FD}" type="TxLink">
              <a:rPr lang="en-US" sz="1600" b="1" i="0" u="none" strike="noStrike">
                <a:solidFill>
                  <a:schemeClr val="bg1"/>
                </a:solidFill>
                <a:latin typeface="Aptos Narrow"/>
                <a:ea typeface="+mn-ea"/>
                <a:cs typeface="+mn-cs"/>
              </a:rPr>
              <a:pPr marL="0" indent="0" algn="l"/>
              <a:t>Avg. Days to Ship</a:t>
            </a:fld>
            <a:endParaRPr lang="en-US" sz="4000" b="1" i="0" u="none" strike="noStrike">
              <a:solidFill>
                <a:schemeClr val="bg1"/>
              </a:solidFill>
              <a:latin typeface="+mn-lt"/>
              <a:ea typeface="+mn-ea"/>
              <a:cs typeface="+mn-cs"/>
            </a:endParaRPr>
          </a:p>
        </xdr:txBody>
      </xdr:sp>
      <xdr:sp macro="" textlink="'Pivot Tables'!D10">
        <xdr:nvSpPr>
          <xdr:cNvPr id="169" name="Rectangle: Rounded Corners 168">
            <a:extLst>
              <a:ext uri="{FF2B5EF4-FFF2-40B4-BE49-F238E27FC236}">
                <a16:creationId xmlns:a16="http://schemas.microsoft.com/office/drawing/2014/main" id="{6B3A2A34-9787-18D4-8881-41E70ABD99E8}"/>
              </a:ext>
            </a:extLst>
          </xdr:cNvPr>
          <xdr:cNvSpPr/>
        </xdr:nvSpPr>
        <xdr:spPr>
          <a:xfrm>
            <a:off x="6917259" y="1310031"/>
            <a:ext cx="738629" cy="46224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31E8C922-467B-4C75-B623-344352E24041}" type="TxLink">
              <a:rPr lang="en-US" sz="2400" b="1" i="0" u="none" strike="noStrike">
                <a:solidFill>
                  <a:schemeClr val="bg1"/>
                </a:solidFill>
                <a:latin typeface="Aptos Narrow"/>
                <a:ea typeface="+mn-ea"/>
                <a:cs typeface="+mn-cs"/>
              </a:rPr>
              <a:pPr marL="0" indent="0" algn="l"/>
              <a:t>4</a:t>
            </a:fld>
            <a:endParaRPr lang="en-US" sz="4800" b="1" i="0" u="none" strike="noStrike">
              <a:solidFill>
                <a:schemeClr val="bg1"/>
              </a:solidFill>
              <a:latin typeface="+mn-lt"/>
              <a:ea typeface="+mn-ea"/>
              <a:cs typeface="+mn-cs"/>
            </a:endParaRPr>
          </a:p>
        </xdr:txBody>
      </xdr:sp>
    </xdr:grpSp>
    <xdr:clientData/>
  </xdr:twoCellAnchor>
  <xdr:twoCellAnchor>
    <xdr:from>
      <xdr:col>12</xdr:col>
      <xdr:colOff>68580</xdr:colOff>
      <xdr:row>22</xdr:row>
      <xdr:rowOff>144780</xdr:rowOff>
    </xdr:from>
    <xdr:to>
      <xdr:col>22</xdr:col>
      <xdr:colOff>373380</xdr:colOff>
      <xdr:row>36</xdr:row>
      <xdr:rowOff>45720</xdr:rowOff>
    </xdr:to>
    <xdr:sp macro="" textlink="">
      <xdr:nvSpPr>
        <xdr:cNvPr id="172" name="Rectangle: Rounded Corners 171">
          <a:extLst>
            <a:ext uri="{FF2B5EF4-FFF2-40B4-BE49-F238E27FC236}">
              <a16:creationId xmlns:a16="http://schemas.microsoft.com/office/drawing/2014/main" id="{88818285-C4C8-43E2-8848-486714AFFD4A}"/>
            </a:ext>
          </a:extLst>
        </xdr:cNvPr>
        <xdr:cNvSpPr/>
      </xdr:nvSpPr>
      <xdr:spPr>
        <a:xfrm>
          <a:off x="7688580" y="4168140"/>
          <a:ext cx="6400800" cy="2461260"/>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68580</xdr:colOff>
      <xdr:row>24</xdr:row>
      <xdr:rowOff>45720</xdr:rowOff>
    </xdr:from>
    <xdr:to>
      <xdr:col>22</xdr:col>
      <xdr:colOff>243840</xdr:colOff>
      <xdr:row>36</xdr:row>
      <xdr:rowOff>22860</xdr:rowOff>
    </xdr:to>
    <mc:AlternateContent xmlns:mc="http://schemas.openxmlformats.org/markup-compatibility/2006">
      <mc:Choice xmlns:cx4="http://schemas.microsoft.com/office/drawing/2016/5/10/chartex" Requires="cx4">
        <xdr:graphicFrame macro="">
          <xdr:nvGraphicFramePr>
            <xdr:cNvPr id="119" name="Chart 118">
              <a:extLst>
                <a:ext uri="{FF2B5EF4-FFF2-40B4-BE49-F238E27FC236}">
                  <a16:creationId xmlns:a16="http://schemas.microsoft.com/office/drawing/2014/main" id="{E63CB612-D2FF-4287-8460-BCC429CB80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078980" y="4434840"/>
              <a:ext cx="6880860" cy="2171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144780</xdr:colOff>
      <xdr:row>22</xdr:row>
      <xdr:rowOff>152400</xdr:rowOff>
    </xdr:from>
    <xdr:to>
      <xdr:col>20</xdr:col>
      <xdr:colOff>30480</xdr:colOff>
      <xdr:row>24</xdr:row>
      <xdr:rowOff>137160</xdr:rowOff>
    </xdr:to>
    <xdr:sp macro="" textlink="">
      <xdr:nvSpPr>
        <xdr:cNvPr id="130" name="TextBox 129">
          <a:extLst>
            <a:ext uri="{FF2B5EF4-FFF2-40B4-BE49-F238E27FC236}">
              <a16:creationId xmlns:a16="http://schemas.microsoft.com/office/drawing/2014/main" id="{E40A97BF-64B3-44C6-963B-11F6EB69B51E}"/>
            </a:ext>
          </a:extLst>
        </xdr:cNvPr>
        <xdr:cNvSpPr txBox="1"/>
      </xdr:nvSpPr>
      <xdr:spPr>
        <a:xfrm>
          <a:off x="7764780" y="4175760"/>
          <a:ext cx="47625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latin typeface="+mn-lt"/>
            </a:rPr>
            <a:t>Profit Ratio by State</a:t>
          </a:r>
        </a:p>
      </xdr:txBody>
    </xdr:sp>
    <xdr:clientData/>
  </xdr:twoCellAnchor>
  <xdr:twoCellAnchor>
    <xdr:from>
      <xdr:col>1</xdr:col>
      <xdr:colOff>297180</xdr:colOff>
      <xdr:row>24</xdr:row>
      <xdr:rowOff>83820</xdr:rowOff>
    </xdr:from>
    <xdr:to>
      <xdr:col>10</xdr:col>
      <xdr:colOff>342900</xdr:colOff>
      <xdr:row>36</xdr:row>
      <xdr:rowOff>60960</xdr:rowOff>
    </xdr:to>
    <xdr:graphicFrame macro="">
      <xdr:nvGraphicFramePr>
        <xdr:cNvPr id="173" name="Chart 172">
          <a:extLst>
            <a:ext uri="{FF2B5EF4-FFF2-40B4-BE49-F238E27FC236}">
              <a16:creationId xmlns:a16="http://schemas.microsoft.com/office/drawing/2014/main" id="{D65F80FA-0645-48F6-AE5C-64DE29535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365760</xdr:colOff>
      <xdr:row>23</xdr:row>
      <xdr:rowOff>106680</xdr:rowOff>
    </xdr:from>
    <xdr:to>
      <xdr:col>9</xdr:col>
      <xdr:colOff>251460</xdr:colOff>
      <xdr:row>25</xdr:row>
      <xdr:rowOff>114300</xdr:rowOff>
    </xdr:to>
    <xdr:sp macro="" textlink="">
      <xdr:nvSpPr>
        <xdr:cNvPr id="174" name="TextBox 173">
          <a:extLst>
            <a:ext uri="{FF2B5EF4-FFF2-40B4-BE49-F238E27FC236}">
              <a16:creationId xmlns:a16="http://schemas.microsoft.com/office/drawing/2014/main" id="{7938ED7F-7B29-43D4-BFE1-DE2AB489D532}"/>
            </a:ext>
          </a:extLst>
        </xdr:cNvPr>
        <xdr:cNvSpPr txBox="1"/>
      </xdr:nvSpPr>
      <xdr:spPr>
        <a:xfrm>
          <a:off x="1280160" y="4312920"/>
          <a:ext cx="476250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Most Profitable Sub-Categories</a:t>
          </a:r>
          <a:endParaRPr lang="en-US" sz="1800" b="1">
            <a:solidFill>
              <a:schemeClr val="tx1"/>
            </a:solidFill>
            <a:latin typeface="+mn-lt"/>
          </a:endParaRPr>
        </a:p>
      </xdr:txBody>
    </xdr:sp>
    <xdr:clientData/>
  </xdr:twoCellAnchor>
  <xdr:twoCellAnchor>
    <xdr:from>
      <xdr:col>12</xdr:col>
      <xdr:colOff>91440</xdr:colOff>
      <xdr:row>10</xdr:row>
      <xdr:rowOff>152400</xdr:rowOff>
    </xdr:from>
    <xdr:to>
      <xdr:col>19</xdr:col>
      <xdr:colOff>472440</xdr:colOff>
      <xdr:row>22</xdr:row>
      <xdr:rowOff>0</xdr:rowOff>
    </xdr:to>
    <xdr:sp macro="" textlink="">
      <xdr:nvSpPr>
        <xdr:cNvPr id="175" name="Rectangle: Rounded Corners 174">
          <a:extLst>
            <a:ext uri="{FF2B5EF4-FFF2-40B4-BE49-F238E27FC236}">
              <a16:creationId xmlns:a16="http://schemas.microsoft.com/office/drawing/2014/main" id="{2A3F8801-B071-44AF-8ABE-FB2CF1726999}"/>
            </a:ext>
          </a:extLst>
        </xdr:cNvPr>
        <xdr:cNvSpPr/>
      </xdr:nvSpPr>
      <xdr:spPr>
        <a:xfrm>
          <a:off x="7711440" y="1981200"/>
          <a:ext cx="4648200" cy="2042160"/>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510540</xdr:colOff>
      <xdr:row>10</xdr:row>
      <xdr:rowOff>99060</xdr:rowOff>
    </xdr:from>
    <xdr:to>
      <xdr:col>19</xdr:col>
      <xdr:colOff>403860</xdr:colOff>
      <xdr:row>22</xdr:row>
      <xdr:rowOff>30480</xdr:rowOff>
    </xdr:to>
    <xdr:graphicFrame macro="">
      <xdr:nvGraphicFramePr>
        <xdr:cNvPr id="4" name="Chart 3">
          <a:extLst>
            <a:ext uri="{FF2B5EF4-FFF2-40B4-BE49-F238E27FC236}">
              <a16:creationId xmlns:a16="http://schemas.microsoft.com/office/drawing/2014/main" id="{72D66B3F-8C6F-4074-B44E-9A883053F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205740</xdr:colOff>
      <xdr:row>10</xdr:row>
      <xdr:rowOff>160020</xdr:rowOff>
    </xdr:from>
    <xdr:to>
      <xdr:col>20</xdr:col>
      <xdr:colOff>91440</xdr:colOff>
      <xdr:row>12</xdr:row>
      <xdr:rowOff>167640</xdr:rowOff>
    </xdr:to>
    <xdr:sp macro="" textlink="">
      <xdr:nvSpPr>
        <xdr:cNvPr id="5" name="TextBox 4">
          <a:extLst>
            <a:ext uri="{FF2B5EF4-FFF2-40B4-BE49-F238E27FC236}">
              <a16:creationId xmlns:a16="http://schemas.microsoft.com/office/drawing/2014/main" id="{58A04539-62C0-460B-A082-EADFA1374D04}"/>
            </a:ext>
          </a:extLst>
        </xdr:cNvPr>
        <xdr:cNvSpPr txBox="1"/>
      </xdr:nvSpPr>
      <xdr:spPr>
        <a:xfrm>
          <a:off x="7825740" y="1988820"/>
          <a:ext cx="476250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Losing Sub-Categories</a:t>
          </a:r>
          <a:endParaRPr lang="en-US" sz="1800" b="1">
            <a:solidFill>
              <a:schemeClr val="tx1"/>
            </a:solidFill>
            <a:latin typeface="+mn-lt"/>
          </a:endParaRPr>
        </a:p>
      </xdr:txBody>
    </xdr:sp>
    <xdr:clientData/>
  </xdr:twoCellAnchor>
  <xdr:twoCellAnchor>
    <xdr:from>
      <xdr:col>0</xdr:col>
      <xdr:colOff>0</xdr:colOff>
      <xdr:row>0</xdr:row>
      <xdr:rowOff>0</xdr:rowOff>
    </xdr:from>
    <xdr:to>
      <xdr:col>0</xdr:col>
      <xdr:colOff>899160</xdr:colOff>
      <xdr:row>38</xdr:row>
      <xdr:rowOff>160020</xdr:rowOff>
    </xdr:to>
    <xdr:sp macro="" textlink="">
      <xdr:nvSpPr>
        <xdr:cNvPr id="42" name="Rectangle 41">
          <a:extLst>
            <a:ext uri="{FF2B5EF4-FFF2-40B4-BE49-F238E27FC236}">
              <a16:creationId xmlns:a16="http://schemas.microsoft.com/office/drawing/2014/main" id="{E77F065E-0456-C59B-44C8-98E83AF8423D}"/>
            </a:ext>
          </a:extLst>
        </xdr:cNvPr>
        <xdr:cNvSpPr/>
      </xdr:nvSpPr>
      <xdr:spPr>
        <a:xfrm>
          <a:off x="0" y="0"/>
          <a:ext cx="899160" cy="7109460"/>
        </a:xfrm>
        <a:prstGeom prst="rect">
          <a:avLst/>
        </a:prstGeom>
        <a:gradFill>
          <a:gsLst>
            <a:gs pos="0">
              <a:srgbClr val="005461"/>
            </a:gs>
            <a:gs pos="26000">
              <a:srgbClr val="00B7B5"/>
            </a:gs>
            <a:gs pos="71000">
              <a:srgbClr val="018790"/>
            </a:gs>
            <a:gs pos="95000">
              <a:srgbClr val="005461"/>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xdr:row>
      <xdr:rowOff>22860</xdr:rowOff>
    </xdr:from>
    <xdr:to>
      <xdr:col>1</xdr:col>
      <xdr:colOff>22860</xdr:colOff>
      <xdr:row>6</xdr:row>
      <xdr:rowOff>60960</xdr:rowOff>
    </xdr:to>
    <xdr:grpSp>
      <xdr:nvGrpSpPr>
        <xdr:cNvPr id="44" name="Group 43">
          <a:hlinkClick xmlns:r="http://schemas.openxmlformats.org/officeDocument/2006/relationships" r:id="rId7"/>
          <a:extLst>
            <a:ext uri="{FF2B5EF4-FFF2-40B4-BE49-F238E27FC236}">
              <a16:creationId xmlns:a16="http://schemas.microsoft.com/office/drawing/2014/main" id="{D01CBDCF-ABE8-0551-5261-20BA4C28281E}"/>
            </a:ext>
          </a:extLst>
        </xdr:cNvPr>
        <xdr:cNvGrpSpPr/>
      </xdr:nvGrpSpPr>
      <xdr:grpSpPr>
        <a:xfrm>
          <a:off x="0" y="205740"/>
          <a:ext cx="937260" cy="952500"/>
          <a:chOff x="0" y="342900"/>
          <a:chExt cx="914400" cy="952500"/>
        </a:xfrm>
        <a:effectLst/>
      </xdr:grpSpPr>
      <xdr:sp macro="" textlink="">
        <xdr:nvSpPr>
          <xdr:cNvPr id="51" name="Rectangle 50">
            <a:extLst>
              <a:ext uri="{FF2B5EF4-FFF2-40B4-BE49-F238E27FC236}">
                <a16:creationId xmlns:a16="http://schemas.microsoft.com/office/drawing/2014/main" id="{A2217AEF-00DA-7E80-0B31-82168EBD37B5}"/>
              </a:ext>
            </a:extLst>
          </xdr:cNvPr>
          <xdr:cNvSpPr/>
        </xdr:nvSpPr>
        <xdr:spPr>
          <a:xfrm>
            <a:off x="0" y="975360"/>
            <a:ext cx="914400" cy="320040"/>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lt1"/>
                </a:solidFill>
                <a:effectLst/>
                <a:latin typeface="+mn-lt"/>
                <a:ea typeface="+mn-ea"/>
                <a:cs typeface="+mn-cs"/>
              </a:rPr>
              <a:t>Executive</a:t>
            </a:r>
            <a:endParaRPr lang="en-US" sz="2400" b="1">
              <a:solidFill>
                <a:schemeClr val="bg1"/>
              </a:solidFill>
            </a:endParaRPr>
          </a:p>
        </xdr:txBody>
      </xdr:sp>
      <xdr:pic>
        <xdr:nvPicPr>
          <xdr:cNvPr id="52" name="Graphic 51" descr="Ui Ux with solid fill">
            <a:extLst>
              <a:ext uri="{FF2B5EF4-FFF2-40B4-BE49-F238E27FC236}">
                <a16:creationId xmlns:a16="http://schemas.microsoft.com/office/drawing/2014/main" id="{377D1DCF-B24D-B4C7-1B17-959D353F701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3340" y="342900"/>
            <a:ext cx="723900" cy="723900"/>
          </a:xfrm>
          <a:prstGeom prst="rect">
            <a:avLst/>
          </a:prstGeom>
        </xdr:spPr>
      </xdr:pic>
    </xdr:grpSp>
    <xdr:clientData/>
  </xdr:twoCellAnchor>
  <xdr:twoCellAnchor>
    <xdr:from>
      <xdr:col>0</xdr:col>
      <xdr:colOff>22860</xdr:colOff>
      <xdr:row>10</xdr:row>
      <xdr:rowOff>45720</xdr:rowOff>
    </xdr:from>
    <xdr:to>
      <xdr:col>1</xdr:col>
      <xdr:colOff>45720</xdr:colOff>
      <xdr:row>17</xdr:row>
      <xdr:rowOff>7620</xdr:rowOff>
    </xdr:to>
    <xdr:grpSp>
      <xdr:nvGrpSpPr>
        <xdr:cNvPr id="45" name="Group 44">
          <a:hlinkClick xmlns:r="http://schemas.openxmlformats.org/officeDocument/2006/relationships" r:id="rId10"/>
          <a:extLst>
            <a:ext uri="{FF2B5EF4-FFF2-40B4-BE49-F238E27FC236}">
              <a16:creationId xmlns:a16="http://schemas.microsoft.com/office/drawing/2014/main" id="{41AD0DAF-265C-EBB1-D4F3-82270F35F3B6}"/>
            </a:ext>
          </a:extLst>
        </xdr:cNvPr>
        <xdr:cNvGrpSpPr/>
      </xdr:nvGrpSpPr>
      <xdr:grpSpPr>
        <a:xfrm>
          <a:off x="22860" y="1874520"/>
          <a:ext cx="937260" cy="1242060"/>
          <a:chOff x="22860" y="1737360"/>
          <a:chExt cx="937260" cy="1127760"/>
        </a:xfrm>
        <a:effectLst>
          <a:glow rad="228600">
            <a:schemeClr val="accent1">
              <a:satMod val="175000"/>
              <a:alpha val="40000"/>
            </a:schemeClr>
          </a:glow>
        </a:effectLst>
      </xdr:grpSpPr>
      <xdr:sp macro="" textlink="">
        <xdr:nvSpPr>
          <xdr:cNvPr id="49" name="Rectangle 48">
            <a:extLst>
              <a:ext uri="{FF2B5EF4-FFF2-40B4-BE49-F238E27FC236}">
                <a16:creationId xmlns:a16="http://schemas.microsoft.com/office/drawing/2014/main" id="{421DD40C-5A55-DCDD-2F88-94ACF64DA0C2}"/>
              </a:ext>
            </a:extLst>
          </xdr:cNvPr>
          <xdr:cNvSpPr/>
        </xdr:nvSpPr>
        <xdr:spPr>
          <a:xfrm>
            <a:off x="22860" y="2545080"/>
            <a:ext cx="937260" cy="3200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lt1"/>
                </a:solidFill>
                <a:effectLst/>
                <a:latin typeface="+mn-lt"/>
                <a:ea typeface="+mn-ea"/>
                <a:cs typeface="+mn-cs"/>
              </a:rPr>
              <a:t>Operations</a:t>
            </a:r>
            <a:endParaRPr lang="en-US" sz="2000" b="1">
              <a:solidFill>
                <a:schemeClr val="bg1"/>
              </a:solidFill>
            </a:endParaRPr>
          </a:p>
        </xdr:txBody>
      </xdr:sp>
      <xdr:pic>
        <xdr:nvPicPr>
          <xdr:cNvPr id="50" name="Graphic 49" descr="Decision chart with solid fill">
            <a:extLst>
              <a:ext uri="{FF2B5EF4-FFF2-40B4-BE49-F238E27FC236}">
                <a16:creationId xmlns:a16="http://schemas.microsoft.com/office/drawing/2014/main" id="{EC0068F2-F595-C268-CF8A-C25AACB7276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2860" y="1737360"/>
            <a:ext cx="853440" cy="853440"/>
          </a:xfrm>
          <a:prstGeom prst="rect">
            <a:avLst/>
          </a:prstGeom>
        </xdr:spPr>
      </xdr:pic>
    </xdr:grpSp>
    <xdr:clientData/>
  </xdr:twoCellAnchor>
  <xdr:twoCellAnchor>
    <xdr:from>
      <xdr:col>0</xdr:col>
      <xdr:colOff>0</xdr:colOff>
      <xdr:row>20</xdr:row>
      <xdr:rowOff>152400</xdr:rowOff>
    </xdr:from>
    <xdr:to>
      <xdr:col>1</xdr:col>
      <xdr:colOff>22860</xdr:colOff>
      <xdr:row>26</xdr:row>
      <xdr:rowOff>167640</xdr:rowOff>
    </xdr:to>
    <xdr:grpSp>
      <xdr:nvGrpSpPr>
        <xdr:cNvPr id="46" name="Group 45">
          <a:hlinkClick xmlns:r="http://schemas.openxmlformats.org/officeDocument/2006/relationships" r:id="rId13"/>
          <a:extLst>
            <a:ext uri="{FF2B5EF4-FFF2-40B4-BE49-F238E27FC236}">
              <a16:creationId xmlns:a16="http://schemas.microsoft.com/office/drawing/2014/main" id="{3778F911-B0A3-6763-9DB9-E14D2DBD4D9A}"/>
            </a:ext>
          </a:extLst>
        </xdr:cNvPr>
        <xdr:cNvGrpSpPr/>
      </xdr:nvGrpSpPr>
      <xdr:grpSpPr>
        <a:xfrm>
          <a:off x="0" y="3810000"/>
          <a:ext cx="937260" cy="1112520"/>
          <a:chOff x="0" y="3832860"/>
          <a:chExt cx="937260" cy="1112520"/>
        </a:xfrm>
        <a:effectLst/>
      </xdr:grpSpPr>
      <xdr:sp macro="" textlink="">
        <xdr:nvSpPr>
          <xdr:cNvPr id="47" name="Rectangle 46">
            <a:extLst>
              <a:ext uri="{FF2B5EF4-FFF2-40B4-BE49-F238E27FC236}">
                <a16:creationId xmlns:a16="http://schemas.microsoft.com/office/drawing/2014/main" id="{C4F59647-C8A6-2E52-B9D9-FDCA84BD5EB0}"/>
              </a:ext>
            </a:extLst>
          </xdr:cNvPr>
          <xdr:cNvSpPr/>
        </xdr:nvSpPr>
        <xdr:spPr>
          <a:xfrm>
            <a:off x="0" y="4592904"/>
            <a:ext cx="937260" cy="352476"/>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lt1"/>
                </a:solidFill>
                <a:effectLst/>
                <a:latin typeface="+mn-lt"/>
                <a:ea typeface="+mn-ea"/>
                <a:cs typeface="+mn-cs"/>
              </a:rPr>
              <a:t>Customers</a:t>
            </a:r>
            <a:endParaRPr lang="en-US" sz="2000" b="1">
              <a:solidFill>
                <a:schemeClr val="bg1"/>
              </a:solidFill>
            </a:endParaRPr>
          </a:p>
        </xdr:txBody>
      </xdr:sp>
      <xdr:pic>
        <xdr:nvPicPr>
          <xdr:cNvPr id="48" name="Graphic 47" descr="Target Audience with solid fill">
            <a:extLst>
              <a:ext uri="{FF2B5EF4-FFF2-40B4-BE49-F238E27FC236}">
                <a16:creationId xmlns:a16="http://schemas.microsoft.com/office/drawing/2014/main" id="{98785A84-7B52-6F36-9B59-7BDEAAAE726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0" y="3832860"/>
            <a:ext cx="914400" cy="914400"/>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83820</xdr:colOff>
      <xdr:row>23</xdr:row>
      <xdr:rowOff>106680</xdr:rowOff>
    </xdr:from>
    <xdr:to>
      <xdr:col>11</xdr:col>
      <xdr:colOff>487680</xdr:colOff>
      <xdr:row>34</xdr:row>
      <xdr:rowOff>144780</xdr:rowOff>
    </xdr:to>
    <xdr:sp macro="" textlink="">
      <xdr:nvSpPr>
        <xdr:cNvPr id="3" name="Rectangle: Rounded Corners 2">
          <a:extLst>
            <a:ext uri="{FF2B5EF4-FFF2-40B4-BE49-F238E27FC236}">
              <a16:creationId xmlns:a16="http://schemas.microsoft.com/office/drawing/2014/main" id="{831A6D7F-33EB-4850-B286-B7CEB56A48A2}"/>
            </a:ext>
          </a:extLst>
        </xdr:cNvPr>
        <xdr:cNvSpPr/>
      </xdr:nvSpPr>
      <xdr:spPr>
        <a:xfrm>
          <a:off x="998220" y="4549140"/>
          <a:ext cx="6499860" cy="2049780"/>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541022</xdr:colOff>
      <xdr:row>0</xdr:row>
      <xdr:rowOff>71789</xdr:rowOff>
    </xdr:from>
    <xdr:to>
      <xdr:col>22</xdr:col>
      <xdr:colOff>361952</xdr:colOff>
      <xdr:row>3</xdr:row>
      <xdr:rowOff>160020</xdr:rowOff>
    </xdr:to>
    <xdr:grpSp>
      <xdr:nvGrpSpPr>
        <xdr:cNvPr id="4" name="Group 3">
          <a:extLst>
            <a:ext uri="{FF2B5EF4-FFF2-40B4-BE49-F238E27FC236}">
              <a16:creationId xmlns:a16="http://schemas.microsoft.com/office/drawing/2014/main" id="{CD8C4375-64C4-44B2-AFDF-BF8D2D74C387}"/>
            </a:ext>
          </a:extLst>
        </xdr:cNvPr>
        <xdr:cNvGrpSpPr/>
      </xdr:nvGrpSpPr>
      <xdr:grpSpPr>
        <a:xfrm>
          <a:off x="8770622" y="71789"/>
          <a:ext cx="5398770" cy="636871"/>
          <a:chOff x="10464831" y="242217"/>
          <a:chExt cx="1918312" cy="1573979"/>
        </a:xfrm>
      </xdr:grpSpPr>
      <xdr:sp macro="" textlink="">
        <xdr:nvSpPr>
          <xdr:cNvPr id="5" name="Rectangle: Rounded Corners 4">
            <a:extLst>
              <a:ext uri="{FF2B5EF4-FFF2-40B4-BE49-F238E27FC236}">
                <a16:creationId xmlns:a16="http://schemas.microsoft.com/office/drawing/2014/main" id="{3D78554E-201B-BE1D-400D-B20089A109AF}"/>
              </a:ext>
            </a:extLst>
          </xdr:cNvPr>
          <xdr:cNvSpPr/>
        </xdr:nvSpPr>
        <xdr:spPr>
          <a:xfrm>
            <a:off x="10464831" y="251460"/>
            <a:ext cx="1918312" cy="1564736"/>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6" name="Year 2">
                <a:extLst>
                  <a:ext uri="{FF2B5EF4-FFF2-40B4-BE49-F238E27FC236}">
                    <a16:creationId xmlns:a16="http://schemas.microsoft.com/office/drawing/2014/main" id="{9577B232-9364-B630-18F6-F6E9410C98CF}"/>
                  </a:ext>
                </a:extLst>
              </xdr:cNvPr>
              <xdr:cNvGraphicFramePr/>
            </xdr:nvGraphicFramePr>
            <xdr:xfrm>
              <a:off x="10522669" y="242217"/>
              <a:ext cx="1848080" cy="1451446"/>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8933397" y="71789"/>
                <a:ext cx="5201114" cy="5872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129540</xdr:colOff>
      <xdr:row>0</xdr:row>
      <xdr:rowOff>83820</xdr:rowOff>
    </xdr:from>
    <xdr:to>
      <xdr:col>13</xdr:col>
      <xdr:colOff>411480</xdr:colOff>
      <xdr:row>3</xdr:row>
      <xdr:rowOff>175260</xdr:rowOff>
    </xdr:to>
    <xdr:grpSp>
      <xdr:nvGrpSpPr>
        <xdr:cNvPr id="7" name="Group 6">
          <a:extLst>
            <a:ext uri="{FF2B5EF4-FFF2-40B4-BE49-F238E27FC236}">
              <a16:creationId xmlns:a16="http://schemas.microsoft.com/office/drawing/2014/main" id="{59EE390A-EF0F-4F3C-8700-A71FC424A8C2}"/>
            </a:ext>
          </a:extLst>
        </xdr:cNvPr>
        <xdr:cNvGrpSpPr/>
      </xdr:nvGrpSpPr>
      <xdr:grpSpPr>
        <a:xfrm>
          <a:off x="1043940" y="83820"/>
          <a:ext cx="7597140" cy="640080"/>
          <a:chOff x="1242060" y="45720"/>
          <a:chExt cx="7269480" cy="937260"/>
        </a:xfrm>
      </xdr:grpSpPr>
      <xdr:sp macro="" textlink="">
        <xdr:nvSpPr>
          <xdr:cNvPr id="8" name="Rectangle: Rounded Corners 7">
            <a:extLst>
              <a:ext uri="{FF2B5EF4-FFF2-40B4-BE49-F238E27FC236}">
                <a16:creationId xmlns:a16="http://schemas.microsoft.com/office/drawing/2014/main" id="{92116BF0-38B6-0394-3166-70971F602FFF}"/>
              </a:ext>
            </a:extLst>
          </xdr:cNvPr>
          <xdr:cNvSpPr/>
        </xdr:nvSpPr>
        <xdr:spPr>
          <a:xfrm>
            <a:off x="1242060" y="45720"/>
            <a:ext cx="7269480" cy="899160"/>
          </a:xfrm>
          <a:prstGeom prst="roundRect">
            <a:avLst/>
          </a:prstGeom>
          <a:gradFill flip="none" rotWithShape="1">
            <a:gsLst>
              <a:gs pos="0">
                <a:srgbClr val="005461"/>
              </a:gs>
              <a:gs pos="26000">
                <a:srgbClr val="00B7B5"/>
              </a:gs>
              <a:gs pos="71000">
                <a:srgbClr val="018790"/>
              </a:gs>
              <a:gs pos="95000">
                <a:srgbClr val="005461"/>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sp macro="" textlink="">
        <xdr:nvSpPr>
          <xdr:cNvPr id="9" name="TextBox 8">
            <a:extLst>
              <a:ext uri="{FF2B5EF4-FFF2-40B4-BE49-F238E27FC236}">
                <a16:creationId xmlns:a16="http://schemas.microsoft.com/office/drawing/2014/main" id="{61F82DEB-2771-7617-671F-0A3E4B438871}"/>
              </a:ext>
            </a:extLst>
          </xdr:cNvPr>
          <xdr:cNvSpPr txBox="1"/>
        </xdr:nvSpPr>
        <xdr:spPr>
          <a:xfrm>
            <a:off x="1463101" y="122192"/>
            <a:ext cx="7002780" cy="782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latin typeface="+mn-lt"/>
              </a:rPr>
              <a:t>Customers Dashboard</a:t>
            </a:r>
          </a:p>
        </xdr:txBody>
      </xdr:sp>
      <xdr:pic>
        <xdr:nvPicPr>
          <xdr:cNvPr id="10" name="Graphic 9" descr="Bar chart with solid fill">
            <a:extLst>
              <a:ext uri="{FF2B5EF4-FFF2-40B4-BE49-F238E27FC236}">
                <a16:creationId xmlns:a16="http://schemas.microsoft.com/office/drawing/2014/main" id="{7A1109F5-ACE2-B3AB-44F7-FD9CA80D90B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76160" y="68580"/>
            <a:ext cx="1005840" cy="914400"/>
          </a:xfrm>
          <a:prstGeom prst="rect">
            <a:avLst/>
          </a:prstGeom>
        </xdr:spPr>
      </xdr:pic>
    </xdr:grpSp>
    <xdr:clientData/>
  </xdr:twoCellAnchor>
  <xdr:twoCellAnchor>
    <xdr:from>
      <xdr:col>20</xdr:col>
      <xdr:colOff>266700</xdr:colOff>
      <xdr:row>14</xdr:row>
      <xdr:rowOff>149860</xdr:rowOff>
    </xdr:from>
    <xdr:to>
      <xdr:col>22</xdr:col>
      <xdr:colOff>339090</xdr:colOff>
      <xdr:row>22</xdr:row>
      <xdr:rowOff>142240</xdr:rowOff>
    </xdr:to>
    <xdr:grpSp>
      <xdr:nvGrpSpPr>
        <xdr:cNvPr id="11" name="Group 10">
          <a:extLst>
            <a:ext uri="{FF2B5EF4-FFF2-40B4-BE49-F238E27FC236}">
              <a16:creationId xmlns:a16="http://schemas.microsoft.com/office/drawing/2014/main" id="{22B96B33-11D6-4469-AC4D-C377AE016118}"/>
            </a:ext>
          </a:extLst>
        </xdr:cNvPr>
        <xdr:cNvGrpSpPr/>
      </xdr:nvGrpSpPr>
      <xdr:grpSpPr>
        <a:xfrm>
          <a:off x="12854940" y="2809240"/>
          <a:ext cx="1291590" cy="1577340"/>
          <a:chOff x="12473940" y="4518660"/>
          <a:chExt cx="1714500" cy="1455420"/>
        </a:xfrm>
      </xdr:grpSpPr>
      <xdr:sp macro="" textlink="">
        <xdr:nvSpPr>
          <xdr:cNvPr id="12" name="Rectangle: Rounded Corners 11">
            <a:extLst>
              <a:ext uri="{FF2B5EF4-FFF2-40B4-BE49-F238E27FC236}">
                <a16:creationId xmlns:a16="http://schemas.microsoft.com/office/drawing/2014/main" id="{1D0B0B96-6509-CE23-24C9-4F77E82DA161}"/>
              </a:ext>
            </a:extLst>
          </xdr:cNvPr>
          <xdr:cNvSpPr/>
        </xdr:nvSpPr>
        <xdr:spPr>
          <a:xfrm>
            <a:off x="12473940" y="4518660"/>
            <a:ext cx="1714500" cy="1455420"/>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13" name="Category 2">
                <a:extLst>
                  <a:ext uri="{FF2B5EF4-FFF2-40B4-BE49-F238E27FC236}">
                    <a16:creationId xmlns:a16="http://schemas.microsoft.com/office/drawing/2014/main" id="{8E15C349-4278-1AC0-BB37-A023BB874728}"/>
                  </a:ext>
                </a:extLst>
              </xdr:cNvPr>
              <xdr:cNvGraphicFramePr/>
            </xdr:nvGraphicFramePr>
            <xdr:xfrm>
              <a:off x="12512040" y="4648200"/>
              <a:ext cx="1638300" cy="121158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2883642" y="2949632"/>
                <a:ext cx="1234186" cy="1313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20</xdr:col>
      <xdr:colOff>243840</xdr:colOff>
      <xdr:row>5</xdr:row>
      <xdr:rowOff>38100</xdr:rowOff>
    </xdr:from>
    <xdr:to>
      <xdr:col>22</xdr:col>
      <xdr:colOff>358140</xdr:colOff>
      <xdr:row>13</xdr:row>
      <xdr:rowOff>38100</xdr:rowOff>
    </xdr:to>
    <xdr:grpSp>
      <xdr:nvGrpSpPr>
        <xdr:cNvPr id="14" name="Group 13">
          <a:extLst>
            <a:ext uri="{FF2B5EF4-FFF2-40B4-BE49-F238E27FC236}">
              <a16:creationId xmlns:a16="http://schemas.microsoft.com/office/drawing/2014/main" id="{CFB660FC-A99C-4C29-BEE4-36457B2DFB4F}"/>
            </a:ext>
          </a:extLst>
        </xdr:cNvPr>
        <xdr:cNvGrpSpPr/>
      </xdr:nvGrpSpPr>
      <xdr:grpSpPr>
        <a:xfrm>
          <a:off x="12832080" y="952500"/>
          <a:ext cx="1333500" cy="1546860"/>
          <a:chOff x="7719060" y="6903720"/>
          <a:chExt cx="1714500" cy="1463040"/>
        </a:xfrm>
      </xdr:grpSpPr>
      <xdr:sp macro="" textlink="">
        <xdr:nvSpPr>
          <xdr:cNvPr id="15" name="Rectangle: Rounded Corners 14">
            <a:extLst>
              <a:ext uri="{FF2B5EF4-FFF2-40B4-BE49-F238E27FC236}">
                <a16:creationId xmlns:a16="http://schemas.microsoft.com/office/drawing/2014/main" id="{DD3344EA-CB77-C26B-05E5-20B6396FD5FC}"/>
              </a:ext>
            </a:extLst>
          </xdr:cNvPr>
          <xdr:cNvSpPr/>
        </xdr:nvSpPr>
        <xdr:spPr>
          <a:xfrm>
            <a:off x="7719060" y="6903720"/>
            <a:ext cx="1714500" cy="1463040"/>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16" name="Segment 2">
                <a:extLst>
                  <a:ext uri="{FF2B5EF4-FFF2-40B4-BE49-F238E27FC236}">
                    <a16:creationId xmlns:a16="http://schemas.microsoft.com/office/drawing/2014/main" id="{A00F8C1A-80C7-3629-C85D-037DC3975137}"/>
                  </a:ext>
                </a:extLst>
              </xdr:cNvPr>
              <xdr:cNvGraphicFramePr/>
            </xdr:nvGraphicFramePr>
            <xdr:xfrm>
              <a:off x="7787640" y="7025641"/>
              <a:ext cx="1577340" cy="1234439"/>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2885420" y="1081406"/>
                <a:ext cx="1226820" cy="13051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20</xdr:col>
      <xdr:colOff>259080</xdr:colOff>
      <xdr:row>24</xdr:row>
      <xdr:rowOff>99060</xdr:rowOff>
    </xdr:from>
    <xdr:to>
      <xdr:col>22</xdr:col>
      <xdr:colOff>365760</xdr:colOff>
      <xdr:row>34</xdr:row>
      <xdr:rowOff>114300</xdr:rowOff>
    </xdr:to>
    <xdr:grpSp>
      <xdr:nvGrpSpPr>
        <xdr:cNvPr id="17" name="Group 16">
          <a:extLst>
            <a:ext uri="{FF2B5EF4-FFF2-40B4-BE49-F238E27FC236}">
              <a16:creationId xmlns:a16="http://schemas.microsoft.com/office/drawing/2014/main" id="{DB9CD928-0BEA-4187-91CC-927BA424436B}"/>
            </a:ext>
          </a:extLst>
        </xdr:cNvPr>
        <xdr:cNvGrpSpPr/>
      </xdr:nvGrpSpPr>
      <xdr:grpSpPr>
        <a:xfrm>
          <a:off x="12847320" y="4724400"/>
          <a:ext cx="1325880" cy="1844040"/>
          <a:chOff x="7482840" y="6644640"/>
          <a:chExt cx="1714500" cy="1729740"/>
        </a:xfrm>
      </xdr:grpSpPr>
      <xdr:sp macro="" textlink="">
        <xdr:nvSpPr>
          <xdr:cNvPr id="18" name="Rectangle: Rounded Corners 17">
            <a:extLst>
              <a:ext uri="{FF2B5EF4-FFF2-40B4-BE49-F238E27FC236}">
                <a16:creationId xmlns:a16="http://schemas.microsoft.com/office/drawing/2014/main" id="{FAB3A8FB-CE07-CE77-7212-2F5FCD02E47F}"/>
              </a:ext>
            </a:extLst>
          </xdr:cNvPr>
          <xdr:cNvSpPr/>
        </xdr:nvSpPr>
        <xdr:spPr>
          <a:xfrm>
            <a:off x="7482840" y="6644640"/>
            <a:ext cx="1714500" cy="1729740"/>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19" name="Region 2">
                <a:extLst>
                  <a:ext uri="{FF2B5EF4-FFF2-40B4-BE49-F238E27FC236}">
                    <a16:creationId xmlns:a16="http://schemas.microsoft.com/office/drawing/2014/main" id="{D23306BD-38D3-0B33-8EAB-34CD2EC11AFA}"/>
                  </a:ext>
                </a:extLst>
              </xdr:cNvPr>
              <xdr:cNvGraphicFramePr/>
            </xdr:nvGraphicFramePr>
            <xdr:xfrm>
              <a:off x="7510840" y="6751466"/>
              <a:ext cx="1584959" cy="1437292"/>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2868973" y="4838285"/>
                <a:ext cx="1225702" cy="15322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243840</xdr:colOff>
      <xdr:row>5</xdr:row>
      <xdr:rowOff>7318</xdr:rowOff>
    </xdr:from>
    <xdr:to>
      <xdr:col>4</xdr:col>
      <xdr:colOff>182770</xdr:colOff>
      <xdr:row>9</xdr:row>
      <xdr:rowOff>103798</xdr:rowOff>
    </xdr:to>
    <xdr:sp macro="" textlink="">
      <xdr:nvSpPr>
        <xdr:cNvPr id="20" name="Rectangle: Rounded Corners 19">
          <a:extLst>
            <a:ext uri="{FF2B5EF4-FFF2-40B4-BE49-F238E27FC236}">
              <a16:creationId xmlns:a16="http://schemas.microsoft.com/office/drawing/2014/main" id="{9805680C-DADB-42ED-851C-5777DB583482}"/>
            </a:ext>
          </a:extLst>
        </xdr:cNvPr>
        <xdr:cNvSpPr/>
      </xdr:nvSpPr>
      <xdr:spPr>
        <a:xfrm>
          <a:off x="1158240" y="921718"/>
          <a:ext cx="1767730" cy="828000"/>
        </a:xfrm>
        <a:prstGeom prst="roundRect">
          <a:avLst/>
        </a:prstGeom>
        <a:solidFill>
          <a:srgbClr val="01879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latin typeface="+mn-lt"/>
          </a:endParaRPr>
        </a:p>
      </xdr:txBody>
    </xdr:sp>
    <xdr:clientData/>
  </xdr:twoCellAnchor>
  <xdr:twoCellAnchor>
    <xdr:from>
      <xdr:col>1</xdr:col>
      <xdr:colOff>213360</xdr:colOff>
      <xdr:row>5</xdr:row>
      <xdr:rowOff>11742</xdr:rowOff>
    </xdr:from>
    <xdr:to>
      <xdr:col>4</xdr:col>
      <xdr:colOff>94195</xdr:colOff>
      <xdr:row>6</xdr:row>
      <xdr:rowOff>179709</xdr:rowOff>
    </xdr:to>
    <xdr:sp macro="" textlink="'Pivot Tables'!H3">
      <xdr:nvSpPr>
        <xdr:cNvPr id="21" name="Rectangle: Rounded Corners 20">
          <a:extLst>
            <a:ext uri="{FF2B5EF4-FFF2-40B4-BE49-F238E27FC236}">
              <a16:creationId xmlns:a16="http://schemas.microsoft.com/office/drawing/2014/main" id="{9E72BDD5-2F8B-4CC5-ADC4-BE32CD0E19B9}"/>
            </a:ext>
          </a:extLst>
        </xdr:cNvPr>
        <xdr:cNvSpPr/>
      </xdr:nvSpPr>
      <xdr:spPr>
        <a:xfrm>
          <a:off x="1127760" y="926142"/>
          <a:ext cx="1709635" cy="35084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D8084E2-D200-4F62-8375-168EF3452E14}" type="TxLink">
            <a:rPr lang="en-US" sz="1600" b="1" i="0" u="none" strike="noStrike">
              <a:solidFill>
                <a:schemeClr val="bg1"/>
              </a:solidFill>
              <a:latin typeface="Aptos Narrow"/>
            </a:rPr>
            <a:pPr algn="l"/>
            <a:t>Avg. Order Value</a:t>
          </a:fld>
          <a:endParaRPr lang="en-US" sz="2800" b="1">
            <a:solidFill>
              <a:schemeClr val="bg1"/>
            </a:solidFill>
            <a:latin typeface="+mn-lt"/>
          </a:endParaRPr>
        </a:p>
      </xdr:txBody>
    </xdr:sp>
    <xdr:clientData/>
  </xdr:twoCellAnchor>
  <xdr:twoCellAnchor>
    <xdr:from>
      <xdr:col>2</xdr:col>
      <xdr:colOff>381001</xdr:colOff>
      <xdr:row>7</xdr:row>
      <xdr:rowOff>87449</xdr:rowOff>
    </xdr:from>
    <xdr:to>
      <xdr:col>4</xdr:col>
      <xdr:colOff>297181</xdr:colOff>
      <xdr:row>9</xdr:row>
      <xdr:rowOff>72536</xdr:rowOff>
    </xdr:to>
    <xdr:sp macro="" textlink="'Pivot Tables'!H4">
      <xdr:nvSpPr>
        <xdr:cNvPr id="22" name="Rectangle: Rounded Corners 21">
          <a:extLst>
            <a:ext uri="{FF2B5EF4-FFF2-40B4-BE49-F238E27FC236}">
              <a16:creationId xmlns:a16="http://schemas.microsoft.com/office/drawing/2014/main" id="{3802E218-CFCE-4444-8A34-8EE68B75251C}"/>
            </a:ext>
          </a:extLst>
        </xdr:cNvPr>
        <xdr:cNvSpPr/>
      </xdr:nvSpPr>
      <xdr:spPr>
        <a:xfrm>
          <a:off x="1905001" y="1367609"/>
          <a:ext cx="1135380" cy="35084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B75DC692-6E5C-45E8-9F8E-7C1A6BCEA5CB}" type="TxLink">
            <a:rPr lang="en-US" sz="1600" b="1" i="0" u="none" strike="noStrike">
              <a:solidFill>
                <a:schemeClr val="bg1"/>
              </a:solidFill>
              <a:latin typeface="Aptos Narrow"/>
              <a:ea typeface="+mn-ea"/>
              <a:cs typeface="+mn-cs"/>
            </a:rPr>
            <a:pPr marL="0" indent="0" algn="l"/>
            <a:t> $458.61 </a:t>
          </a:fld>
          <a:endParaRPr lang="en-US" sz="2400" b="1" i="0" u="none" strike="noStrike">
            <a:solidFill>
              <a:schemeClr val="bg1"/>
            </a:solidFill>
            <a:latin typeface="Aptos Narrow"/>
            <a:ea typeface="+mn-ea"/>
            <a:cs typeface="+mn-cs"/>
          </a:endParaRPr>
        </a:p>
      </xdr:txBody>
    </xdr:sp>
    <xdr:clientData/>
  </xdr:twoCellAnchor>
  <xdr:twoCellAnchor>
    <xdr:from>
      <xdr:col>5</xdr:col>
      <xdr:colOff>22859</xdr:colOff>
      <xdr:row>5</xdr:row>
      <xdr:rowOff>79116</xdr:rowOff>
    </xdr:from>
    <xdr:to>
      <xdr:col>7</xdr:col>
      <xdr:colOff>480488</xdr:colOff>
      <xdr:row>7</xdr:row>
      <xdr:rowOff>64203</xdr:rowOff>
    </xdr:to>
    <xdr:sp macro="" textlink="'Pivot Tables'!D9">
      <xdr:nvSpPr>
        <xdr:cNvPr id="23" name="Rectangle: Rounded Corners 22">
          <a:extLst>
            <a:ext uri="{FF2B5EF4-FFF2-40B4-BE49-F238E27FC236}">
              <a16:creationId xmlns:a16="http://schemas.microsoft.com/office/drawing/2014/main" id="{93DC7A0C-74D1-4744-AAE9-71D9240D7D2F}"/>
            </a:ext>
          </a:extLst>
        </xdr:cNvPr>
        <xdr:cNvSpPr/>
      </xdr:nvSpPr>
      <xdr:spPr>
        <a:xfrm>
          <a:off x="3375659" y="993516"/>
          <a:ext cx="1676829" cy="35084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EBC70EB1-196E-4E13-A400-9A171A135D6E}" type="TxLink">
            <a:rPr lang="en-US" sz="1600" b="1" i="0" u="none" strike="noStrike">
              <a:solidFill>
                <a:schemeClr val="bg1"/>
              </a:solidFill>
              <a:latin typeface="Aptos Narrow"/>
              <a:ea typeface="+mn-ea"/>
              <a:cs typeface="+mn-cs"/>
            </a:rPr>
            <a:pPr marL="0" indent="0" algn="l"/>
            <a:t>Avg. Days to Ship</a:t>
          </a:fld>
          <a:endParaRPr lang="en-US" sz="2800" b="1" i="0" u="none" strike="noStrike">
            <a:solidFill>
              <a:schemeClr val="bg1"/>
            </a:solidFill>
            <a:latin typeface="+mn-lt"/>
            <a:ea typeface="+mn-ea"/>
            <a:cs typeface="+mn-cs"/>
          </a:endParaRPr>
        </a:p>
      </xdr:txBody>
    </xdr:sp>
    <xdr:clientData/>
  </xdr:twoCellAnchor>
  <xdr:twoCellAnchor>
    <xdr:from>
      <xdr:col>7</xdr:col>
      <xdr:colOff>42884</xdr:colOff>
      <xdr:row>7</xdr:row>
      <xdr:rowOff>99670</xdr:rowOff>
    </xdr:from>
    <xdr:to>
      <xdr:col>7</xdr:col>
      <xdr:colOff>502920</xdr:colOff>
      <xdr:row>9</xdr:row>
      <xdr:rowOff>84757</xdr:rowOff>
    </xdr:to>
    <xdr:sp macro="" textlink="'Pivot Tables'!D10">
      <xdr:nvSpPr>
        <xdr:cNvPr id="24" name="Rectangle: Rounded Corners 23">
          <a:extLst>
            <a:ext uri="{FF2B5EF4-FFF2-40B4-BE49-F238E27FC236}">
              <a16:creationId xmlns:a16="http://schemas.microsoft.com/office/drawing/2014/main" id="{D6B0F8C8-B897-42C4-A092-182BA46DE58A}"/>
            </a:ext>
          </a:extLst>
        </xdr:cNvPr>
        <xdr:cNvSpPr/>
      </xdr:nvSpPr>
      <xdr:spPr>
        <a:xfrm>
          <a:off x="4614884" y="1379830"/>
          <a:ext cx="460036" cy="35084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32ACAB6D-A5AC-4833-9344-F1E2B0F9AEA6}" type="TxLink">
            <a:rPr lang="en-US" sz="2000" b="1" i="0" u="none" strike="noStrike">
              <a:solidFill>
                <a:schemeClr val="bg1"/>
              </a:solidFill>
              <a:latin typeface="Aptos Narrow"/>
              <a:ea typeface="+mn-ea"/>
              <a:cs typeface="+mn-cs"/>
            </a:rPr>
            <a:pPr marL="0" indent="0" algn="l"/>
            <a:t>4</a:t>
          </a:fld>
          <a:endParaRPr lang="en-US" sz="4400" b="1" i="0" u="none" strike="noStrike">
            <a:solidFill>
              <a:schemeClr val="bg1"/>
            </a:solidFill>
            <a:latin typeface="+mn-lt"/>
            <a:ea typeface="+mn-ea"/>
            <a:cs typeface="+mn-cs"/>
          </a:endParaRPr>
        </a:p>
      </xdr:txBody>
    </xdr:sp>
    <xdr:clientData/>
  </xdr:twoCellAnchor>
  <xdr:twoCellAnchor>
    <xdr:from>
      <xdr:col>1</xdr:col>
      <xdr:colOff>114300</xdr:colOff>
      <xdr:row>10</xdr:row>
      <xdr:rowOff>179998</xdr:rowOff>
    </xdr:from>
    <xdr:to>
      <xdr:col>11</xdr:col>
      <xdr:colOff>502920</xdr:colOff>
      <xdr:row>22</xdr:row>
      <xdr:rowOff>167641</xdr:rowOff>
    </xdr:to>
    <xdr:grpSp>
      <xdr:nvGrpSpPr>
        <xdr:cNvPr id="28" name="Group 27">
          <a:extLst>
            <a:ext uri="{FF2B5EF4-FFF2-40B4-BE49-F238E27FC236}">
              <a16:creationId xmlns:a16="http://schemas.microsoft.com/office/drawing/2014/main" id="{4970BE1D-B77E-48FE-9B3D-BBD14DC5E73E}"/>
            </a:ext>
          </a:extLst>
        </xdr:cNvPr>
        <xdr:cNvGrpSpPr/>
      </xdr:nvGrpSpPr>
      <xdr:grpSpPr>
        <a:xfrm>
          <a:off x="1028700" y="2008798"/>
          <a:ext cx="6484620" cy="2403183"/>
          <a:chOff x="990600" y="4358640"/>
          <a:chExt cx="6499860" cy="2247900"/>
        </a:xfrm>
      </xdr:grpSpPr>
      <xdr:sp macro="" textlink="">
        <xdr:nvSpPr>
          <xdr:cNvPr id="29" name="Rectangle: Rounded Corners 28">
            <a:extLst>
              <a:ext uri="{FF2B5EF4-FFF2-40B4-BE49-F238E27FC236}">
                <a16:creationId xmlns:a16="http://schemas.microsoft.com/office/drawing/2014/main" id="{D631E72C-7BB5-20DA-B4C5-9B44EE304CE4}"/>
              </a:ext>
            </a:extLst>
          </xdr:cNvPr>
          <xdr:cNvSpPr/>
        </xdr:nvSpPr>
        <xdr:spPr>
          <a:xfrm>
            <a:off x="990600" y="4358640"/>
            <a:ext cx="6499860" cy="2247900"/>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TextBox 30">
            <a:extLst>
              <a:ext uri="{FF2B5EF4-FFF2-40B4-BE49-F238E27FC236}">
                <a16:creationId xmlns:a16="http://schemas.microsoft.com/office/drawing/2014/main" id="{9EEEECD9-6E3A-AEB7-3F55-458974CB9AD9}"/>
              </a:ext>
            </a:extLst>
          </xdr:cNvPr>
          <xdr:cNvSpPr txBox="1"/>
        </xdr:nvSpPr>
        <xdr:spPr>
          <a:xfrm>
            <a:off x="1066639" y="4361336"/>
            <a:ext cx="47625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Customer Distribution by Segment</a:t>
            </a:r>
            <a:endParaRPr lang="en-US" sz="1800" b="1">
              <a:latin typeface="+mn-lt"/>
            </a:endParaRPr>
          </a:p>
        </xdr:txBody>
      </xdr:sp>
    </xdr:grpSp>
    <xdr:clientData/>
  </xdr:twoCellAnchor>
  <xdr:twoCellAnchor>
    <xdr:from>
      <xdr:col>13</xdr:col>
      <xdr:colOff>45496</xdr:colOff>
      <xdr:row>5</xdr:row>
      <xdr:rowOff>272</xdr:rowOff>
    </xdr:from>
    <xdr:to>
      <xdr:col>16</xdr:col>
      <xdr:colOff>45628</xdr:colOff>
      <xdr:row>9</xdr:row>
      <xdr:rowOff>110845</xdr:rowOff>
    </xdr:to>
    <xdr:grpSp>
      <xdr:nvGrpSpPr>
        <xdr:cNvPr id="72" name="Group 71">
          <a:extLst>
            <a:ext uri="{FF2B5EF4-FFF2-40B4-BE49-F238E27FC236}">
              <a16:creationId xmlns:a16="http://schemas.microsoft.com/office/drawing/2014/main" id="{6A28F25F-47B1-7598-CABB-5F3597726F20}"/>
            </a:ext>
          </a:extLst>
        </xdr:cNvPr>
        <xdr:cNvGrpSpPr/>
      </xdr:nvGrpSpPr>
      <xdr:grpSpPr>
        <a:xfrm>
          <a:off x="8275096" y="914672"/>
          <a:ext cx="1828932" cy="842093"/>
          <a:chOff x="7246489" y="930786"/>
          <a:chExt cx="1874651" cy="842093"/>
        </a:xfrm>
      </xdr:grpSpPr>
      <xdr:sp macro="" textlink="">
        <xdr:nvSpPr>
          <xdr:cNvPr id="33" name="Rectangle: Rounded Corners 32">
            <a:extLst>
              <a:ext uri="{FF2B5EF4-FFF2-40B4-BE49-F238E27FC236}">
                <a16:creationId xmlns:a16="http://schemas.microsoft.com/office/drawing/2014/main" id="{1F8CB0A3-7F97-4D8A-55E9-51085EB5C185}"/>
              </a:ext>
            </a:extLst>
          </xdr:cNvPr>
          <xdr:cNvSpPr/>
        </xdr:nvSpPr>
        <xdr:spPr>
          <a:xfrm>
            <a:off x="7261861" y="937862"/>
            <a:ext cx="1782970" cy="835017"/>
          </a:xfrm>
          <a:prstGeom prst="roundRect">
            <a:avLst/>
          </a:prstGeom>
          <a:solidFill>
            <a:srgbClr val="01879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600" b="1" i="0" u="none" strike="noStrike">
              <a:solidFill>
                <a:schemeClr val="bg1"/>
              </a:solidFill>
              <a:latin typeface="+mn-lt"/>
              <a:ea typeface="+mn-ea"/>
              <a:cs typeface="+mn-cs"/>
            </a:endParaRPr>
          </a:p>
        </xdr:txBody>
      </xdr:sp>
      <xdr:sp macro="" textlink="'Pivot Tables'!J10">
        <xdr:nvSpPr>
          <xdr:cNvPr id="34" name="Rectangle: Rounded Corners 33">
            <a:extLst>
              <a:ext uri="{FF2B5EF4-FFF2-40B4-BE49-F238E27FC236}">
                <a16:creationId xmlns:a16="http://schemas.microsoft.com/office/drawing/2014/main" id="{4E1CD9D5-7065-F65D-2143-C3355B9A2A2A}"/>
              </a:ext>
            </a:extLst>
          </xdr:cNvPr>
          <xdr:cNvSpPr/>
        </xdr:nvSpPr>
        <xdr:spPr>
          <a:xfrm>
            <a:off x="7246489" y="930786"/>
            <a:ext cx="1775591" cy="35382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69AAA598-77D0-4091-AE07-E3FB1B8122DA}" type="TxLink">
              <a:rPr lang="en-US" sz="1600" b="1" i="0" u="none" strike="noStrike">
                <a:solidFill>
                  <a:schemeClr val="bg1"/>
                </a:solidFill>
                <a:latin typeface="Aptos Narrow"/>
                <a:ea typeface="+mn-ea"/>
                <a:cs typeface="+mn-cs"/>
              </a:rPr>
              <a:pPr marL="0" indent="0" algn="l"/>
              <a:t>At Risk</a:t>
            </a:fld>
            <a:endParaRPr lang="en-US" sz="1600" b="1" i="0" u="none" strike="noStrike">
              <a:solidFill>
                <a:schemeClr val="bg1"/>
              </a:solidFill>
              <a:latin typeface="Aptos Narrow"/>
              <a:ea typeface="+mn-ea"/>
              <a:cs typeface="+mn-cs"/>
            </a:endParaRPr>
          </a:p>
        </xdr:txBody>
      </xdr:sp>
      <xdr:sp macro="" textlink="'Pivot Tables'!K10">
        <xdr:nvSpPr>
          <xdr:cNvPr id="35" name="Rectangle: Rounded Corners 34">
            <a:extLst>
              <a:ext uri="{FF2B5EF4-FFF2-40B4-BE49-F238E27FC236}">
                <a16:creationId xmlns:a16="http://schemas.microsoft.com/office/drawing/2014/main" id="{E930A3C9-D67A-F380-B998-DCBE45655023}"/>
              </a:ext>
            </a:extLst>
          </xdr:cNvPr>
          <xdr:cNvSpPr/>
        </xdr:nvSpPr>
        <xdr:spPr>
          <a:xfrm>
            <a:off x="8391501" y="1352108"/>
            <a:ext cx="683920" cy="35382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95D810F-A793-4C15-ACD6-D372F786FE69}" type="TxLink">
              <a:rPr lang="en-US" sz="2000" b="1" i="0" u="none" strike="noStrike">
                <a:solidFill>
                  <a:schemeClr val="bg1"/>
                </a:solidFill>
                <a:latin typeface="Aptos Narrow"/>
                <a:ea typeface="+mn-ea"/>
                <a:cs typeface="+mn-cs"/>
              </a:rPr>
              <a:pPr marL="0" indent="0" algn="l"/>
              <a:t>179</a:t>
            </a:fld>
            <a:endParaRPr lang="en-US" sz="4400" b="1" i="0" u="none" strike="noStrike">
              <a:solidFill>
                <a:schemeClr val="bg1"/>
              </a:solidFill>
              <a:latin typeface="+mn-lt"/>
              <a:ea typeface="+mn-ea"/>
              <a:cs typeface="+mn-cs"/>
            </a:endParaRPr>
          </a:p>
        </xdr:txBody>
      </xdr:sp>
    </xdr:grpSp>
    <xdr:clientData/>
  </xdr:twoCellAnchor>
  <xdr:twoCellAnchor>
    <xdr:from>
      <xdr:col>9</xdr:col>
      <xdr:colOff>91140</xdr:colOff>
      <xdr:row>4</xdr:row>
      <xdr:rowOff>179673</xdr:rowOff>
    </xdr:from>
    <xdr:to>
      <xdr:col>12</xdr:col>
      <xdr:colOff>60776</xdr:colOff>
      <xdr:row>9</xdr:row>
      <xdr:rowOff>114324</xdr:rowOff>
    </xdr:to>
    <xdr:grpSp>
      <xdr:nvGrpSpPr>
        <xdr:cNvPr id="82" name="Group 81">
          <a:extLst>
            <a:ext uri="{FF2B5EF4-FFF2-40B4-BE49-F238E27FC236}">
              <a16:creationId xmlns:a16="http://schemas.microsoft.com/office/drawing/2014/main" id="{F0D5AC94-3AFF-B5F2-7A1E-6A6E2881CDCA}"/>
            </a:ext>
          </a:extLst>
        </xdr:cNvPr>
        <xdr:cNvGrpSpPr/>
      </xdr:nvGrpSpPr>
      <xdr:grpSpPr>
        <a:xfrm>
          <a:off x="5882340" y="911193"/>
          <a:ext cx="1798436" cy="849051"/>
          <a:chOff x="5227204" y="937863"/>
          <a:chExt cx="1768076" cy="849051"/>
        </a:xfrm>
      </xdr:grpSpPr>
      <xdr:sp macro="" textlink="">
        <xdr:nvSpPr>
          <xdr:cNvPr id="37" name="Rectangle: Rounded Corners 36">
            <a:extLst>
              <a:ext uri="{FF2B5EF4-FFF2-40B4-BE49-F238E27FC236}">
                <a16:creationId xmlns:a16="http://schemas.microsoft.com/office/drawing/2014/main" id="{839938A5-61FB-F1FA-521D-AD4E794B1EC7}"/>
              </a:ext>
            </a:extLst>
          </xdr:cNvPr>
          <xdr:cNvSpPr/>
        </xdr:nvSpPr>
        <xdr:spPr>
          <a:xfrm>
            <a:off x="5227550" y="958914"/>
            <a:ext cx="1767730" cy="828000"/>
          </a:xfrm>
          <a:prstGeom prst="roundRect">
            <a:avLst/>
          </a:prstGeom>
          <a:solidFill>
            <a:srgbClr val="01879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600" b="1" i="0" u="none" strike="noStrike">
              <a:solidFill>
                <a:schemeClr val="bg1"/>
              </a:solidFill>
              <a:latin typeface="+mn-lt"/>
              <a:ea typeface="+mn-ea"/>
              <a:cs typeface="+mn-cs"/>
            </a:endParaRPr>
          </a:p>
        </xdr:txBody>
      </xdr:sp>
      <xdr:sp macro="" textlink="'Pivot Tables'!J4">
        <xdr:nvSpPr>
          <xdr:cNvPr id="38" name="Rectangle: Rounded Corners 37">
            <a:extLst>
              <a:ext uri="{FF2B5EF4-FFF2-40B4-BE49-F238E27FC236}">
                <a16:creationId xmlns:a16="http://schemas.microsoft.com/office/drawing/2014/main" id="{49AE8B5F-8EEA-19F5-A311-040024BDEF4A}"/>
              </a:ext>
            </a:extLst>
          </xdr:cNvPr>
          <xdr:cNvSpPr/>
        </xdr:nvSpPr>
        <xdr:spPr>
          <a:xfrm>
            <a:off x="5227204" y="937863"/>
            <a:ext cx="1798436" cy="35084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149D931-0975-408E-B89E-EE2F9F29B66E}" type="TxLink">
              <a:rPr lang="en-US" sz="1600" b="1" i="0" u="none" strike="noStrike">
                <a:solidFill>
                  <a:schemeClr val="bg1"/>
                </a:solidFill>
                <a:latin typeface="Aptos Narrow"/>
                <a:ea typeface="+mn-ea"/>
                <a:cs typeface="+mn-cs"/>
              </a:rPr>
              <a:pPr marL="0" indent="0" algn="l"/>
              <a:t>Recent Customers</a:t>
            </a:fld>
            <a:endParaRPr lang="en-US" sz="1600" b="1" i="0" u="none" strike="noStrike">
              <a:solidFill>
                <a:schemeClr val="bg1"/>
              </a:solidFill>
              <a:latin typeface="Aptos Narrow"/>
              <a:ea typeface="+mn-ea"/>
              <a:cs typeface="+mn-cs"/>
            </a:endParaRPr>
          </a:p>
        </xdr:txBody>
      </xdr:sp>
      <xdr:sp macro="" textlink="'Pivot Tables'!K4">
        <xdr:nvSpPr>
          <xdr:cNvPr id="39" name="Rectangle: Rounded Corners 38">
            <a:extLst>
              <a:ext uri="{FF2B5EF4-FFF2-40B4-BE49-F238E27FC236}">
                <a16:creationId xmlns:a16="http://schemas.microsoft.com/office/drawing/2014/main" id="{5582A505-D774-73AA-4ED5-89FA0DD37733}"/>
              </a:ext>
            </a:extLst>
          </xdr:cNvPr>
          <xdr:cNvSpPr/>
        </xdr:nvSpPr>
        <xdr:spPr>
          <a:xfrm>
            <a:off x="6254203" y="1356360"/>
            <a:ext cx="738629" cy="41651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96A00048-6508-4ADC-9E74-9A3D3CD4B81D}" type="TxLink">
              <a:rPr lang="en-US" sz="2000" b="1" i="0" u="none" strike="noStrike">
                <a:solidFill>
                  <a:schemeClr val="bg1"/>
                </a:solidFill>
                <a:latin typeface="Aptos Narrow"/>
                <a:ea typeface="+mn-ea"/>
                <a:cs typeface="+mn-cs"/>
              </a:rPr>
              <a:pPr marL="0" indent="0" algn="l"/>
              <a:t>104</a:t>
            </a:fld>
            <a:endParaRPr lang="en-US" sz="4400" b="1" i="0" u="none" strike="noStrike">
              <a:solidFill>
                <a:schemeClr val="bg1"/>
              </a:solidFill>
              <a:latin typeface="+mn-lt"/>
              <a:ea typeface="+mn-ea"/>
              <a:cs typeface="+mn-cs"/>
            </a:endParaRPr>
          </a:p>
        </xdr:txBody>
      </xdr:sp>
    </xdr:grpSp>
    <xdr:clientData/>
  </xdr:twoCellAnchor>
  <xdr:twoCellAnchor>
    <xdr:from>
      <xdr:col>4</xdr:col>
      <xdr:colOff>608687</xdr:colOff>
      <xdr:row>5</xdr:row>
      <xdr:rowOff>14433</xdr:rowOff>
    </xdr:from>
    <xdr:to>
      <xdr:col>8</xdr:col>
      <xdr:colOff>298283</xdr:colOff>
      <xdr:row>9</xdr:row>
      <xdr:rowOff>90384</xdr:rowOff>
    </xdr:to>
    <xdr:grpSp>
      <xdr:nvGrpSpPr>
        <xdr:cNvPr id="83" name="Group 82">
          <a:extLst>
            <a:ext uri="{FF2B5EF4-FFF2-40B4-BE49-F238E27FC236}">
              <a16:creationId xmlns:a16="http://schemas.microsoft.com/office/drawing/2014/main" id="{8B902A30-211D-BF5A-7F9A-3B04382402F6}"/>
            </a:ext>
          </a:extLst>
        </xdr:cNvPr>
        <xdr:cNvGrpSpPr/>
      </xdr:nvGrpSpPr>
      <xdr:grpSpPr>
        <a:xfrm>
          <a:off x="3351887" y="928833"/>
          <a:ext cx="2127996" cy="807471"/>
          <a:chOff x="3459248" y="921718"/>
          <a:chExt cx="1966191" cy="828000"/>
        </a:xfrm>
      </xdr:grpSpPr>
      <xdr:sp macro="" textlink="">
        <xdr:nvSpPr>
          <xdr:cNvPr id="44" name="Rectangle: Rounded Corners 43">
            <a:extLst>
              <a:ext uri="{FF2B5EF4-FFF2-40B4-BE49-F238E27FC236}">
                <a16:creationId xmlns:a16="http://schemas.microsoft.com/office/drawing/2014/main" id="{DE87BCC6-742A-B10A-006C-EE47A0087169}"/>
              </a:ext>
            </a:extLst>
          </xdr:cNvPr>
          <xdr:cNvSpPr/>
        </xdr:nvSpPr>
        <xdr:spPr>
          <a:xfrm>
            <a:off x="3520290" y="921718"/>
            <a:ext cx="1767730" cy="828000"/>
          </a:xfrm>
          <a:prstGeom prst="roundRect">
            <a:avLst/>
          </a:prstGeom>
          <a:solidFill>
            <a:srgbClr val="01879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600" b="1" i="0" u="none" strike="noStrike">
              <a:solidFill>
                <a:schemeClr val="bg1"/>
              </a:solidFill>
              <a:latin typeface="+mn-lt"/>
              <a:ea typeface="+mn-ea"/>
              <a:cs typeface="+mn-cs"/>
            </a:endParaRPr>
          </a:p>
        </xdr:txBody>
      </xdr:sp>
      <xdr:sp macro="" textlink="'Pivot Tables'!F6">
        <xdr:nvSpPr>
          <xdr:cNvPr id="45" name="Rectangle: Rounded Corners 44">
            <a:extLst>
              <a:ext uri="{FF2B5EF4-FFF2-40B4-BE49-F238E27FC236}">
                <a16:creationId xmlns:a16="http://schemas.microsoft.com/office/drawing/2014/main" id="{0C21595B-2A09-D7E6-C32A-83EE5E4D414D}"/>
              </a:ext>
            </a:extLst>
          </xdr:cNvPr>
          <xdr:cNvSpPr/>
        </xdr:nvSpPr>
        <xdr:spPr>
          <a:xfrm>
            <a:off x="3459248" y="930243"/>
            <a:ext cx="1966191" cy="40325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58DF18F-27E1-4464-8A67-BD5D1A25DC25}" type="TxLink">
              <a:rPr lang="en-US" sz="1400" b="1" i="0" u="none" strike="noStrike">
                <a:solidFill>
                  <a:schemeClr val="bg1"/>
                </a:solidFill>
                <a:latin typeface="Aptos Narrow"/>
                <a:ea typeface="+mn-ea"/>
                <a:cs typeface="+mn-cs"/>
              </a:rPr>
              <a:pPr marL="0" indent="0" algn="l"/>
              <a:t>Avg. Spend per Customer</a:t>
            </a:fld>
            <a:endParaRPr lang="en-US" sz="1400" b="1" i="0" u="none" strike="noStrike">
              <a:solidFill>
                <a:schemeClr val="bg1"/>
              </a:solidFill>
              <a:latin typeface="Aptos Narrow"/>
              <a:ea typeface="+mn-ea"/>
              <a:cs typeface="+mn-cs"/>
            </a:endParaRPr>
          </a:p>
        </xdr:txBody>
      </xdr:sp>
      <xdr:sp macro="" textlink="'Pivot Tables'!F7">
        <xdr:nvSpPr>
          <xdr:cNvPr id="46" name="Rectangle: Rounded Corners 45">
            <a:extLst>
              <a:ext uri="{FF2B5EF4-FFF2-40B4-BE49-F238E27FC236}">
                <a16:creationId xmlns:a16="http://schemas.microsoft.com/office/drawing/2014/main" id="{48976DB8-5D40-CA6E-06B2-36FE407A660C}"/>
              </a:ext>
            </a:extLst>
          </xdr:cNvPr>
          <xdr:cNvSpPr/>
        </xdr:nvSpPr>
        <xdr:spPr>
          <a:xfrm>
            <a:off x="4409435" y="1348734"/>
            <a:ext cx="896717" cy="33528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6EBECF6-A6E8-4DEA-BB00-67E149EFB802}" type="TxLink">
              <a:rPr lang="en-US" sz="1600" b="1" i="0" u="none" strike="noStrike">
                <a:solidFill>
                  <a:schemeClr val="bg1"/>
                </a:solidFill>
                <a:latin typeface="Aptos Narrow"/>
                <a:ea typeface="+mn-ea"/>
                <a:cs typeface="+mn-cs"/>
              </a:rPr>
              <a:pPr marL="0" indent="0" algn="l"/>
              <a:t> $2,897 </a:t>
            </a:fld>
            <a:endParaRPr lang="en-US" sz="1600" b="1" i="0" u="none" strike="noStrike">
              <a:solidFill>
                <a:schemeClr val="bg1"/>
              </a:solidFill>
              <a:latin typeface="Aptos Narrow"/>
              <a:ea typeface="+mn-ea"/>
              <a:cs typeface="+mn-cs"/>
            </a:endParaRPr>
          </a:p>
        </xdr:txBody>
      </xdr:sp>
    </xdr:grpSp>
    <xdr:clientData/>
  </xdr:twoCellAnchor>
  <xdr:twoCellAnchor>
    <xdr:from>
      <xdr:col>1</xdr:col>
      <xdr:colOff>220980</xdr:colOff>
      <xdr:row>23</xdr:row>
      <xdr:rowOff>106680</xdr:rowOff>
    </xdr:from>
    <xdr:to>
      <xdr:col>9</xdr:col>
      <xdr:colOff>251460</xdr:colOff>
      <xdr:row>25</xdr:row>
      <xdr:rowOff>114300</xdr:rowOff>
    </xdr:to>
    <xdr:sp macro="" textlink="">
      <xdr:nvSpPr>
        <xdr:cNvPr id="51" name="TextBox 50">
          <a:extLst>
            <a:ext uri="{FF2B5EF4-FFF2-40B4-BE49-F238E27FC236}">
              <a16:creationId xmlns:a16="http://schemas.microsoft.com/office/drawing/2014/main" id="{7D94B85D-50F8-4868-B1C2-48A677D41817}"/>
            </a:ext>
          </a:extLst>
        </xdr:cNvPr>
        <xdr:cNvSpPr txBox="1"/>
      </xdr:nvSpPr>
      <xdr:spPr>
        <a:xfrm>
          <a:off x="1135380" y="4549140"/>
          <a:ext cx="490728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Recency vs. Monetary by Customers</a:t>
          </a:r>
          <a:endParaRPr lang="en-US" sz="1800" b="1">
            <a:solidFill>
              <a:schemeClr val="tx1"/>
            </a:solidFill>
            <a:latin typeface="+mn-lt"/>
          </a:endParaRPr>
        </a:p>
      </xdr:txBody>
    </xdr:sp>
    <xdr:clientData/>
  </xdr:twoCellAnchor>
  <xdr:twoCellAnchor>
    <xdr:from>
      <xdr:col>12</xdr:col>
      <xdr:colOff>30480</xdr:colOff>
      <xdr:row>23</xdr:row>
      <xdr:rowOff>152400</xdr:rowOff>
    </xdr:from>
    <xdr:to>
      <xdr:col>20</xdr:col>
      <xdr:colOff>175260</xdr:colOff>
      <xdr:row>34</xdr:row>
      <xdr:rowOff>175260</xdr:rowOff>
    </xdr:to>
    <xdr:sp macro="" textlink="">
      <xdr:nvSpPr>
        <xdr:cNvPr id="52" name="Rectangle: Rounded Corners 51">
          <a:extLst>
            <a:ext uri="{FF2B5EF4-FFF2-40B4-BE49-F238E27FC236}">
              <a16:creationId xmlns:a16="http://schemas.microsoft.com/office/drawing/2014/main" id="{4BE0C178-C4BD-4080-9999-A5960D918608}"/>
            </a:ext>
          </a:extLst>
        </xdr:cNvPr>
        <xdr:cNvSpPr/>
      </xdr:nvSpPr>
      <xdr:spPr>
        <a:xfrm>
          <a:off x="7650480" y="4594860"/>
          <a:ext cx="5113020" cy="2034540"/>
        </a:xfrm>
        <a:prstGeom prst="roundRect">
          <a:avLst/>
        </a:prstGeom>
        <a:solidFill>
          <a:srgbClr val="F4F4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7620</xdr:colOff>
      <xdr:row>10</xdr:row>
      <xdr:rowOff>0</xdr:rowOff>
    </xdr:from>
    <xdr:to>
      <xdr:col>20</xdr:col>
      <xdr:colOff>281940</xdr:colOff>
      <xdr:row>12</xdr:row>
      <xdr:rowOff>7620</xdr:rowOff>
    </xdr:to>
    <xdr:sp macro="" textlink="">
      <xdr:nvSpPr>
        <xdr:cNvPr id="54" name="TextBox 53">
          <a:extLst>
            <a:ext uri="{FF2B5EF4-FFF2-40B4-BE49-F238E27FC236}">
              <a16:creationId xmlns:a16="http://schemas.microsoft.com/office/drawing/2014/main" id="{278F3E2E-26E1-487C-83A8-B032C422DB16}"/>
            </a:ext>
          </a:extLst>
        </xdr:cNvPr>
        <xdr:cNvSpPr txBox="1"/>
      </xdr:nvSpPr>
      <xdr:spPr>
        <a:xfrm>
          <a:off x="7627620" y="1828800"/>
          <a:ext cx="52425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rPr>
            <a:t>Top Customers by Spend who are At Risk.</a:t>
          </a:r>
          <a:endParaRPr lang="en-US" sz="2000" b="1">
            <a:solidFill>
              <a:schemeClr val="tx1"/>
            </a:solidFill>
            <a:latin typeface="+mn-lt"/>
          </a:endParaRPr>
        </a:p>
      </xdr:txBody>
    </xdr:sp>
    <xdr:clientData/>
  </xdr:twoCellAnchor>
  <xdr:twoCellAnchor>
    <xdr:from>
      <xdr:col>1</xdr:col>
      <xdr:colOff>266700</xdr:colOff>
      <xdr:row>12</xdr:row>
      <xdr:rowOff>121920</xdr:rowOff>
    </xdr:from>
    <xdr:to>
      <xdr:col>11</xdr:col>
      <xdr:colOff>533400</xdr:colOff>
      <xdr:row>22</xdr:row>
      <xdr:rowOff>106680</xdr:rowOff>
    </xdr:to>
    <xdr:graphicFrame macro="">
      <xdr:nvGraphicFramePr>
        <xdr:cNvPr id="56" name="Chart 55">
          <a:extLst>
            <a:ext uri="{FF2B5EF4-FFF2-40B4-BE49-F238E27FC236}">
              <a16:creationId xmlns:a16="http://schemas.microsoft.com/office/drawing/2014/main" id="{F848D946-9B3B-43BF-94E8-4DDFACE24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83820</xdr:colOff>
      <xdr:row>24</xdr:row>
      <xdr:rowOff>144780</xdr:rowOff>
    </xdr:from>
    <xdr:to>
      <xdr:col>11</xdr:col>
      <xdr:colOff>548639</xdr:colOff>
      <xdr:row>35</xdr:row>
      <xdr:rowOff>22860</xdr:rowOff>
    </xdr:to>
    <xdr:graphicFrame macro="">
      <xdr:nvGraphicFramePr>
        <xdr:cNvPr id="58" name="Chart 57">
          <a:extLst>
            <a:ext uri="{FF2B5EF4-FFF2-40B4-BE49-F238E27FC236}">
              <a16:creationId xmlns:a16="http://schemas.microsoft.com/office/drawing/2014/main" id="{70F1C510-BC81-0F34-2A2B-571A79034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426720</xdr:colOff>
      <xdr:row>25</xdr:row>
      <xdr:rowOff>91440</xdr:rowOff>
    </xdr:from>
    <xdr:to>
      <xdr:col>3</xdr:col>
      <xdr:colOff>426720</xdr:colOff>
      <xdr:row>32</xdr:row>
      <xdr:rowOff>7620</xdr:rowOff>
    </xdr:to>
    <xdr:cxnSp macro="">
      <xdr:nvCxnSpPr>
        <xdr:cNvPr id="59" name="Straight Connector 58">
          <a:extLst>
            <a:ext uri="{FF2B5EF4-FFF2-40B4-BE49-F238E27FC236}">
              <a16:creationId xmlns:a16="http://schemas.microsoft.com/office/drawing/2014/main" id="{701E4391-953F-D590-D497-D1DB210EC566}"/>
            </a:ext>
          </a:extLst>
        </xdr:cNvPr>
        <xdr:cNvCxnSpPr/>
      </xdr:nvCxnSpPr>
      <xdr:spPr>
        <a:xfrm>
          <a:off x="2560320" y="4899660"/>
          <a:ext cx="0" cy="119634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91440</xdr:colOff>
      <xdr:row>29</xdr:row>
      <xdr:rowOff>114300</xdr:rowOff>
    </xdr:from>
    <xdr:to>
      <xdr:col>11</xdr:col>
      <xdr:colOff>266700</xdr:colOff>
      <xdr:row>29</xdr:row>
      <xdr:rowOff>121920</xdr:rowOff>
    </xdr:to>
    <xdr:cxnSp macro="">
      <xdr:nvCxnSpPr>
        <xdr:cNvPr id="60" name="Straight Connector 59">
          <a:extLst>
            <a:ext uri="{FF2B5EF4-FFF2-40B4-BE49-F238E27FC236}">
              <a16:creationId xmlns:a16="http://schemas.microsoft.com/office/drawing/2014/main" id="{D8ACA3DF-AC49-4A1D-90E9-5E2680FF7AE5}"/>
            </a:ext>
          </a:extLst>
        </xdr:cNvPr>
        <xdr:cNvCxnSpPr/>
      </xdr:nvCxnSpPr>
      <xdr:spPr>
        <a:xfrm flipH="1" flipV="1">
          <a:off x="1615440" y="5654040"/>
          <a:ext cx="5661660" cy="762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30349</xdr:colOff>
      <xdr:row>5</xdr:row>
      <xdr:rowOff>272</xdr:rowOff>
    </xdr:from>
    <xdr:to>
      <xdr:col>19</xdr:col>
      <xdr:colOff>595477</xdr:colOff>
      <xdr:row>9</xdr:row>
      <xdr:rowOff>110845</xdr:rowOff>
    </xdr:to>
    <xdr:grpSp>
      <xdr:nvGrpSpPr>
        <xdr:cNvPr id="81" name="Group 80">
          <a:extLst>
            <a:ext uri="{FF2B5EF4-FFF2-40B4-BE49-F238E27FC236}">
              <a16:creationId xmlns:a16="http://schemas.microsoft.com/office/drawing/2014/main" id="{DEB41143-EEE9-83CA-5234-E08AEF9EF429}"/>
            </a:ext>
          </a:extLst>
        </xdr:cNvPr>
        <xdr:cNvGrpSpPr/>
      </xdr:nvGrpSpPr>
      <xdr:grpSpPr>
        <a:xfrm>
          <a:off x="10698349" y="914672"/>
          <a:ext cx="1784328" cy="842093"/>
          <a:chOff x="10576429" y="984126"/>
          <a:chExt cx="1828932" cy="842093"/>
        </a:xfrm>
      </xdr:grpSpPr>
      <xdr:sp macro="" textlink="">
        <xdr:nvSpPr>
          <xdr:cNvPr id="74" name="Rectangle: Rounded Corners 73">
            <a:extLst>
              <a:ext uri="{FF2B5EF4-FFF2-40B4-BE49-F238E27FC236}">
                <a16:creationId xmlns:a16="http://schemas.microsoft.com/office/drawing/2014/main" id="{5CD8E24B-6A8B-27C9-420C-E8689132EDBB}"/>
              </a:ext>
            </a:extLst>
          </xdr:cNvPr>
          <xdr:cNvSpPr/>
        </xdr:nvSpPr>
        <xdr:spPr>
          <a:xfrm>
            <a:off x="10591426" y="991202"/>
            <a:ext cx="1739487" cy="835017"/>
          </a:xfrm>
          <a:prstGeom prst="roundRect">
            <a:avLst/>
          </a:prstGeom>
          <a:solidFill>
            <a:srgbClr val="01879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600" b="1" i="0" u="none" strike="noStrike">
              <a:solidFill>
                <a:schemeClr val="bg1"/>
              </a:solidFill>
              <a:latin typeface="+mn-lt"/>
              <a:ea typeface="+mn-ea"/>
              <a:cs typeface="+mn-cs"/>
            </a:endParaRPr>
          </a:p>
        </xdr:txBody>
      </xdr:sp>
      <xdr:sp macro="" textlink="'Pivot Tables'!J7">
        <xdr:nvSpPr>
          <xdr:cNvPr id="75" name="Rectangle: Rounded Corners 74">
            <a:extLst>
              <a:ext uri="{FF2B5EF4-FFF2-40B4-BE49-F238E27FC236}">
                <a16:creationId xmlns:a16="http://schemas.microsoft.com/office/drawing/2014/main" id="{B5F3432B-820E-EE38-6A4F-52E6E7473AB8}"/>
              </a:ext>
            </a:extLst>
          </xdr:cNvPr>
          <xdr:cNvSpPr/>
        </xdr:nvSpPr>
        <xdr:spPr>
          <a:xfrm>
            <a:off x="10576429" y="984126"/>
            <a:ext cx="1732288" cy="35382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40318DC-F011-4ABA-AC1E-1ED8F065023C}" type="TxLink">
              <a:rPr lang="en-US" sz="1600" b="1" i="0" u="none" strike="noStrike">
                <a:solidFill>
                  <a:schemeClr val="bg1"/>
                </a:solidFill>
                <a:latin typeface="Aptos Narrow"/>
                <a:ea typeface="+mn-ea"/>
                <a:cs typeface="+mn-cs"/>
              </a:rPr>
              <a:pPr marL="0" indent="0" algn="l"/>
              <a:t>Loyal Customers</a:t>
            </a:fld>
            <a:endParaRPr lang="en-US" sz="1600" b="1" i="0" u="none" strike="noStrike">
              <a:solidFill>
                <a:schemeClr val="bg1"/>
              </a:solidFill>
              <a:latin typeface="Aptos Narrow"/>
              <a:ea typeface="+mn-ea"/>
              <a:cs typeface="+mn-cs"/>
            </a:endParaRPr>
          </a:p>
        </xdr:txBody>
      </xdr:sp>
      <xdr:sp macro="" textlink="'Pivot Tables'!K7">
        <xdr:nvSpPr>
          <xdr:cNvPr id="76" name="Rectangle: Rounded Corners 75">
            <a:extLst>
              <a:ext uri="{FF2B5EF4-FFF2-40B4-BE49-F238E27FC236}">
                <a16:creationId xmlns:a16="http://schemas.microsoft.com/office/drawing/2014/main" id="{448800B5-386F-0D18-897D-AD5923024E41}"/>
              </a:ext>
            </a:extLst>
          </xdr:cNvPr>
          <xdr:cNvSpPr/>
        </xdr:nvSpPr>
        <xdr:spPr>
          <a:xfrm>
            <a:off x="11693516" y="1405448"/>
            <a:ext cx="667241" cy="35382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C51E0980-79FA-41BB-B777-003C9FFABED2}" type="TxLink">
              <a:rPr lang="en-US" sz="2000" b="1" i="0" u="none" strike="noStrike">
                <a:solidFill>
                  <a:schemeClr val="bg1"/>
                </a:solidFill>
                <a:latin typeface="Aptos Narrow"/>
                <a:ea typeface="+mn-ea"/>
                <a:cs typeface="+mn-cs"/>
              </a:rPr>
              <a:pPr marL="0" indent="0" algn="l"/>
              <a:t>247</a:t>
            </a:fld>
            <a:endParaRPr lang="en-US" sz="2000" b="1" i="0" u="none" strike="noStrike">
              <a:solidFill>
                <a:schemeClr val="bg1"/>
              </a:solidFill>
              <a:latin typeface="Aptos Narrow"/>
              <a:ea typeface="+mn-ea"/>
              <a:cs typeface="+mn-cs"/>
            </a:endParaRPr>
          </a:p>
        </xdr:txBody>
      </xdr:sp>
    </xdr:grpSp>
    <xdr:clientData/>
  </xdr:twoCellAnchor>
  <xdr:twoCellAnchor>
    <xdr:from>
      <xdr:col>12</xdr:col>
      <xdr:colOff>83820</xdr:colOff>
      <xdr:row>25</xdr:row>
      <xdr:rowOff>0</xdr:rowOff>
    </xdr:from>
    <xdr:to>
      <xdr:col>20</xdr:col>
      <xdr:colOff>320040</xdr:colOff>
      <xdr:row>35</xdr:row>
      <xdr:rowOff>45720</xdr:rowOff>
    </xdr:to>
    <xdr:graphicFrame macro="">
      <xdr:nvGraphicFramePr>
        <xdr:cNvPr id="84" name="Chart 83">
          <a:extLst>
            <a:ext uri="{FF2B5EF4-FFF2-40B4-BE49-F238E27FC236}">
              <a16:creationId xmlns:a16="http://schemas.microsoft.com/office/drawing/2014/main" id="{EEB59433-21D3-4652-A940-67E8929AF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121920</xdr:colOff>
      <xdr:row>23</xdr:row>
      <xdr:rowOff>129540</xdr:rowOff>
    </xdr:from>
    <xdr:to>
      <xdr:col>20</xdr:col>
      <xdr:colOff>7620</xdr:colOff>
      <xdr:row>25</xdr:row>
      <xdr:rowOff>83820</xdr:rowOff>
    </xdr:to>
    <xdr:sp macro="" textlink="">
      <xdr:nvSpPr>
        <xdr:cNvPr id="85" name="TextBox 84">
          <a:extLst>
            <a:ext uri="{FF2B5EF4-FFF2-40B4-BE49-F238E27FC236}">
              <a16:creationId xmlns:a16="http://schemas.microsoft.com/office/drawing/2014/main" id="{D9333140-E4D0-4243-B1FC-616BE9985FBA}"/>
            </a:ext>
          </a:extLst>
        </xdr:cNvPr>
        <xdr:cNvSpPr txBox="1"/>
      </xdr:nvSpPr>
      <xdr:spPr>
        <a:xfrm>
          <a:off x="7741920" y="4572000"/>
          <a:ext cx="48539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a:t>
          </a:r>
          <a:r>
            <a:rPr lang="en-US" sz="1800" b="1">
              <a:solidFill>
                <a:schemeClr val="dk1"/>
              </a:solidFill>
              <a:latin typeface="+mn-lt"/>
              <a:ea typeface="+mn-ea"/>
              <a:cs typeface="+mn-cs"/>
            </a:rPr>
            <a:t>op</a:t>
          </a:r>
          <a:r>
            <a:rPr lang="en-US" sz="1800" b="1"/>
            <a:t> 5 Sub-Categories </a:t>
          </a:r>
          <a:r>
            <a:rPr lang="en-US" sz="1800" b="1">
              <a:solidFill>
                <a:schemeClr val="tx1"/>
              </a:solidFill>
            </a:rPr>
            <a:t>Purchased by Champions</a:t>
          </a:r>
          <a:endParaRPr lang="en-US" sz="1800" b="1">
            <a:solidFill>
              <a:schemeClr val="tx1"/>
            </a:solidFill>
            <a:latin typeface="+mn-lt"/>
          </a:endParaRPr>
        </a:p>
      </xdr:txBody>
    </xdr:sp>
    <xdr:clientData/>
  </xdr:twoCellAnchor>
  <xdr:twoCellAnchor>
    <xdr:from>
      <xdr:col>0</xdr:col>
      <xdr:colOff>0</xdr:colOff>
      <xdr:row>0</xdr:row>
      <xdr:rowOff>0</xdr:rowOff>
    </xdr:from>
    <xdr:to>
      <xdr:col>0</xdr:col>
      <xdr:colOff>899160</xdr:colOff>
      <xdr:row>37</xdr:row>
      <xdr:rowOff>106680</xdr:rowOff>
    </xdr:to>
    <xdr:sp macro="" textlink="">
      <xdr:nvSpPr>
        <xdr:cNvPr id="2" name="Rectangle 1">
          <a:extLst>
            <a:ext uri="{FF2B5EF4-FFF2-40B4-BE49-F238E27FC236}">
              <a16:creationId xmlns:a16="http://schemas.microsoft.com/office/drawing/2014/main" id="{48A96FBF-A399-4548-BA0D-94C4F7175B1B}"/>
            </a:ext>
          </a:extLst>
        </xdr:cNvPr>
        <xdr:cNvSpPr/>
      </xdr:nvSpPr>
      <xdr:spPr>
        <a:xfrm>
          <a:off x="0" y="0"/>
          <a:ext cx="899160" cy="7109460"/>
        </a:xfrm>
        <a:prstGeom prst="rect">
          <a:avLst/>
        </a:prstGeom>
        <a:gradFill>
          <a:gsLst>
            <a:gs pos="0">
              <a:srgbClr val="005461"/>
            </a:gs>
            <a:gs pos="26000">
              <a:srgbClr val="00B7B5"/>
            </a:gs>
            <a:gs pos="71000">
              <a:srgbClr val="018790"/>
            </a:gs>
            <a:gs pos="95000">
              <a:srgbClr val="005461"/>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xdr:row>
      <xdr:rowOff>22860</xdr:rowOff>
    </xdr:from>
    <xdr:to>
      <xdr:col>1</xdr:col>
      <xdr:colOff>22860</xdr:colOff>
      <xdr:row>6</xdr:row>
      <xdr:rowOff>60960</xdr:rowOff>
    </xdr:to>
    <xdr:grpSp>
      <xdr:nvGrpSpPr>
        <xdr:cNvPr id="25" name="Group 24">
          <a:hlinkClick xmlns:r="http://schemas.openxmlformats.org/officeDocument/2006/relationships" r:id="rId6"/>
          <a:extLst>
            <a:ext uri="{FF2B5EF4-FFF2-40B4-BE49-F238E27FC236}">
              <a16:creationId xmlns:a16="http://schemas.microsoft.com/office/drawing/2014/main" id="{31A6EB23-DA50-4A8D-AE43-7171FB7B2C27}"/>
            </a:ext>
          </a:extLst>
        </xdr:cNvPr>
        <xdr:cNvGrpSpPr/>
      </xdr:nvGrpSpPr>
      <xdr:grpSpPr>
        <a:xfrm>
          <a:off x="0" y="205740"/>
          <a:ext cx="937260" cy="952500"/>
          <a:chOff x="0" y="342900"/>
          <a:chExt cx="914400" cy="952500"/>
        </a:xfrm>
        <a:effectLst/>
      </xdr:grpSpPr>
      <xdr:sp macro="" textlink="">
        <xdr:nvSpPr>
          <xdr:cNvPr id="26" name="Rectangle 25">
            <a:extLst>
              <a:ext uri="{FF2B5EF4-FFF2-40B4-BE49-F238E27FC236}">
                <a16:creationId xmlns:a16="http://schemas.microsoft.com/office/drawing/2014/main" id="{3E86AF90-ED24-B738-F8BA-A4AFA27BB570}"/>
              </a:ext>
            </a:extLst>
          </xdr:cNvPr>
          <xdr:cNvSpPr/>
        </xdr:nvSpPr>
        <xdr:spPr>
          <a:xfrm>
            <a:off x="0" y="975360"/>
            <a:ext cx="914400" cy="320040"/>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lt1"/>
                </a:solidFill>
                <a:effectLst/>
                <a:latin typeface="+mn-lt"/>
                <a:ea typeface="+mn-ea"/>
                <a:cs typeface="+mn-cs"/>
              </a:rPr>
              <a:t>Executive</a:t>
            </a:r>
            <a:endParaRPr lang="en-US" sz="2400" b="1">
              <a:solidFill>
                <a:schemeClr val="bg1"/>
              </a:solidFill>
            </a:endParaRPr>
          </a:p>
        </xdr:txBody>
      </xdr:sp>
      <xdr:pic>
        <xdr:nvPicPr>
          <xdr:cNvPr id="27" name="Graphic 26" descr="Ui Ux with solid fill">
            <a:extLst>
              <a:ext uri="{FF2B5EF4-FFF2-40B4-BE49-F238E27FC236}">
                <a16:creationId xmlns:a16="http://schemas.microsoft.com/office/drawing/2014/main" id="{119EBD12-C874-DD93-FFEC-76E0A09BE81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3340" y="342900"/>
            <a:ext cx="723900" cy="723900"/>
          </a:xfrm>
          <a:prstGeom prst="rect">
            <a:avLst/>
          </a:prstGeom>
        </xdr:spPr>
      </xdr:pic>
    </xdr:grpSp>
    <xdr:clientData/>
  </xdr:twoCellAnchor>
  <xdr:twoCellAnchor>
    <xdr:from>
      <xdr:col>0</xdr:col>
      <xdr:colOff>0</xdr:colOff>
      <xdr:row>10</xdr:row>
      <xdr:rowOff>45720</xdr:rowOff>
    </xdr:from>
    <xdr:to>
      <xdr:col>1</xdr:col>
      <xdr:colOff>22860</xdr:colOff>
      <xdr:row>16</xdr:row>
      <xdr:rowOff>60960</xdr:rowOff>
    </xdr:to>
    <xdr:grpSp>
      <xdr:nvGrpSpPr>
        <xdr:cNvPr id="40" name="Group 39">
          <a:hlinkClick xmlns:r="http://schemas.openxmlformats.org/officeDocument/2006/relationships" r:id="rId9"/>
          <a:extLst>
            <a:ext uri="{FF2B5EF4-FFF2-40B4-BE49-F238E27FC236}">
              <a16:creationId xmlns:a16="http://schemas.microsoft.com/office/drawing/2014/main" id="{48338519-0CD4-4F05-BD7D-C1BB0F0B4278}"/>
            </a:ext>
          </a:extLst>
        </xdr:cNvPr>
        <xdr:cNvGrpSpPr/>
      </xdr:nvGrpSpPr>
      <xdr:grpSpPr>
        <a:xfrm>
          <a:off x="0" y="1874520"/>
          <a:ext cx="937260" cy="1242060"/>
          <a:chOff x="0" y="1737360"/>
          <a:chExt cx="937260" cy="1127760"/>
        </a:xfrm>
        <a:effectLst/>
      </xdr:grpSpPr>
      <xdr:sp macro="" textlink="">
        <xdr:nvSpPr>
          <xdr:cNvPr id="41" name="Rectangle 40">
            <a:extLst>
              <a:ext uri="{FF2B5EF4-FFF2-40B4-BE49-F238E27FC236}">
                <a16:creationId xmlns:a16="http://schemas.microsoft.com/office/drawing/2014/main" id="{1004E18B-798F-5F9F-6553-3FDA68795F0E}"/>
              </a:ext>
            </a:extLst>
          </xdr:cNvPr>
          <xdr:cNvSpPr/>
        </xdr:nvSpPr>
        <xdr:spPr>
          <a:xfrm>
            <a:off x="0" y="2545080"/>
            <a:ext cx="937260" cy="3200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lt1"/>
                </a:solidFill>
                <a:effectLst/>
                <a:latin typeface="+mn-lt"/>
                <a:ea typeface="+mn-ea"/>
                <a:cs typeface="+mn-cs"/>
              </a:rPr>
              <a:t>Operations</a:t>
            </a:r>
            <a:endParaRPr lang="en-US" sz="2000" b="1">
              <a:solidFill>
                <a:schemeClr val="bg1"/>
              </a:solidFill>
            </a:endParaRPr>
          </a:p>
        </xdr:txBody>
      </xdr:sp>
      <xdr:pic>
        <xdr:nvPicPr>
          <xdr:cNvPr id="42" name="Graphic 41" descr="Decision chart with solid fill">
            <a:extLst>
              <a:ext uri="{FF2B5EF4-FFF2-40B4-BE49-F238E27FC236}">
                <a16:creationId xmlns:a16="http://schemas.microsoft.com/office/drawing/2014/main" id="{66F93A6E-919F-5402-64D6-5146EDC8917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860" y="1737360"/>
            <a:ext cx="853440" cy="853440"/>
          </a:xfrm>
          <a:prstGeom prst="rect">
            <a:avLst/>
          </a:prstGeom>
        </xdr:spPr>
      </xdr:pic>
    </xdr:grpSp>
    <xdr:clientData/>
  </xdr:twoCellAnchor>
  <xdr:twoCellAnchor>
    <xdr:from>
      <xdr:col>0</xdr:col>
      <xdr:colOff>0</xdr:colOff>
      <xdr:row>19</xdr:row>
      <xdr:rowOff>182880</xdr:rowOff>
    </xdr:from>
    <xdr:to>
      <xdr:col>1</xdr:col>
      <xdr:colOff>22860</xdr:colOff>
      <xdr:row>25</xdr:row>
      <xdr:rowOff>137160</xdr:rowOff>
    </xdr:to>
    <xdr:grpSp>
      <xdr:nvGrpSpPr>
        <xdr:cNvPr id="108" name="Group 107">
          <a:hlinkClick xmlns:r="http://schemas.openxmlformats.org/officeDocument/2006/relationships" r:id="rId12"/>
          <a:extLst>
            <a:ext uri="{FF2B5EF4-FFF2-40B4-BE49-F238E27FC236}">
              <a16:creationId xmlns:a16="http://schemas.microsoft.com/office/drawing/2014/main" id="{1A82FE52-1620-123D-CBB0-565DFB733B97}"/>
            </a:ext>
          </a:extLst>
        </xdr:cNvPr>
        <xdr:cNvGrpSpPr/>
      </xdr:nvGrpSpPr>
      <xdr:grpSpPr>
        <a:xfrm>
          <a:off x="0" y="3832860"/>
          <a:ext cx="937260" cy="1112520"/>
          <a:chOff x="0" y="3832860"/>
          <a:chExt cx="937260" cy="1112520"/>
        </a:xfrm>
        <a:effectLst>
          <a:glow rad="228600">
            <a:schemeClr val="accent1">
              <a:satMod val="175000"/>
              <a:alpha val="40000"/>
            </a:schemeClr>
          </a:glow>
        </a:effectLst>
      </xdr:grpSpPr>
      <xdr:sp macro="" textlink="">
        <xdr:nvSpPr>
          <xdr:cNvPr id="93" name="Rectangle 92">
            <a:extLst>
              <a:ext uri="{FF2B5EF4-FFF2-40B4-BE49-F238E27FC236}">
                <a16:creationId xmlns:a16="http://schemas.microsoft.com/office/drawing/2014/main" id="{D0DECD18-628D-E8B7-EB4B-2288F7934B31}"/>
              </a:ext>
            </a:extLst>
          </xdr:cNvPr>
          <xdr:cNvSpPr/>
        </xdr:nvSpPr>
        <xdr:spPr>
          <a:xfrm>
            <a:off x="0" y="4592904"/>
            <a:ext cx="937260" cy="35247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lt1"/>
                </a:solidFill>
                <a:effectLst/>
                <a:latin typeface="+mn-lt"/>
                <a:ea typeface="+mn-ea"/>
                <a:cs typeface="+mn-cs"/>
              </a:rPr>
              <a:t>Customers</a:t>
            </a:r>
            <a:endParaRPr lang="en-US" sz="2000" b="1">
              <a:solidFill>
                <a:schemeClr val="bg1"/>
              </a:solidFill>
            </a:endParaRPr>
          </a:p>
        </xdr:txBody>
      </xdr:sp>
      <xdr:pic>
        <xdr:nvPicPr>
          <xdr:cNvPr id="98" name="Graphic 97" descr="Target Audience with solid fill">
            <a:extLst>
              <a:ext uri="{FF2B5EF4-FFF2-40B4-BE49-F238E27FC236}">
                <a16:creationId xmlns:a16="http://schemas.microsoft.com/office/drawing/2014/main" id="{816BD92B-231F-B29F-68A6-4C668F03D57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0" y="3832860"/>
            <a:ext cx="914400" cy="914400"/>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673611114" backgroundQuery="1" createdVersion="8" refreshedVersion="8" minRefreshableVersion="3" recordCount="0" supportSubquery="1" supportAdvancedDrill="1" xr:uid="{CCE2CA7A-682E-4FD3-AE4F-7A87F94DBEAD}">
  <cacheSource type="external" connectionId="7"/>
  <cacheFields count="3">
    <cacheField name="[Measures].[Total Revenue]" caption="Total Revenue" numFmtId="0" hierarchy="48" level="32767"/>
    <cacheField name="[Dim_Customers].[Region].[Region]" caption="Region" numFmtId="0" hierarchy="7" level="1">
      <sharedItems count="4">
        <s v="Central"/>
        <s v="East"/>
        <s v="South"/>
        <s v="West"/>
      </sharedItems>
    </cacheField>
    <cacheField name="[Dim_Product].[Category].[Category]" caption="Category" numFmtId="0" hierarchy="15"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1"/>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2"/>
      </fieldsUsage>
    </cacheHierarchy>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oneField="1">
      <fieldsUsage count="1">
        <fieldUsage x="0"/>
      </fieldsUsage>
    </cacheHierarchy>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67361114" backgroundQuery="1" createdVersion="8" refreshedVersion="8" minRefreshableVersion="3" recordCount="0" supportSubquery="1" supportAdvancedDrill="1" xr:uid="{8B379877-F478-4045-A05D-A3FE2173BAFF}">
  <cacheSource type="external" connectionId="7"/>
  <cacheFields count="2">
    <cacheField name="[Measures].[Total Revenue]" caption="Total Revenue" numFmtId="0" hierarchy="48" level="32767"/>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1"/>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oneField="1">
      <fieldsUsage count="1">
        <fieldUsage x="0"/>
      </fieldsUsage>
    </cacheHierarchy>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67939815" backgroundQuery="1" createdVersion="8" refreshedVersion="8" minRefreshableVersion="3" recordCount="0" supportSubquery="1" supportAdvancedDrill="1" xr:uid="{E7968ACF-95DE-4FA2-8371-9711AB7C2DC2}">
  <cacheSource type="external" connectionId="7"/>
  <cacheFields count="3">
    <cacheField name="[Dim_Customers].[State].[State]" caption="State" numFmtId="0" hierarchy="5" level="1">
      <sharedItems count="41">
        <s v="Alabama"/>
        <s v="Arizona"/>
        <s v="Arkansas"/>
        <s v="California"/>
        <s v="Colorado"/>
        <s v="Connecticut"/>
        <s v="Delaware"/>
        <s v="District Of Columbia"/>
        <s v="Florida"/>
        <s v="Georgia"/>
        <s v="Illinois"/>
        <s v="Indiana"/>
        <s v="Iowa"/>
        <s v="Kansas"/>
        <s v="Kentucky"/>
        <s v="Louisiana"/>
        <s v="Maryland"/>
        <s v="Massachusetts"/>
        <s v="Michigan"/>
        <s v="Minnesota"/>
        <s v="Mississippi"/>
        <s v="Missouri"/>
        <s v="Nebraska"/>
        <s v="Nevada"/>
        <s v="New Hampshire"/>
        <s v="New Jersey"/>
        <s v="New Mexico"/>
        <s v="New York"/>
        <s v="North Carolina"/>
        <s v="Ohio"/>
        <s v="Oklahoma"/>
        <s v="Oregon"/>
        <s v="Pennsylvania"/>
        <s v="Rhode Island"/>
        <s v="South Dakota"/>
        <s v="Tennessee"/>
        <s v="Texas"/>
        <s v="Utah"/>
        <s v="Virginia"/>
        <s v="Washington"/>
        <s v="Wisconsin"/>
      </sharedItems>
    </cacheField>
    <cacheField name="[Measures].[Total Profit]" caption="Total Profit" numFmtId="0" hierarchy="47" level="32767"/>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oneField="1">
      <fieldsUsage count="1">
        <fieldUsage x="1"/>
      </fieldsUsage>
    </cacheHierarchy>
    <cacheHierarchy uniqueName="[Measures].[Total Revenue]" caption="Total Revenue" measure="1" displayFolder="" measureGroup="Sales" count="0"/>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68287038" backgroundQuery="1" createdVersion="8" refreshedVersion="8" minRefreshableVersion="3" recordCount="0" supportSubquery="1" supportAdvancedDrill="1" xr:uid="{B8BD31E5-E460-49A7-8CDC-C02F8D5A2C98}">
  <cacheSource type="external" connectionId="7"/>
  <cacheFields count="4">
    <cacheField name="[Measures].[Total Profit]" caption="Total Profit" numFmtId="0" hierarchy="47" level="32767"/>
    <cacheField name="[Dim_Product].[Product Name].[Product Name]" caption="Product Name" numFmtId="0" hierarchy="17" level="1">
      <sharedItems count="5">
        <s v="Canon imageCLASS 2200 Advanced Copier"/>
        <s v="Canon PC1060 Personal Laser Copier"/>
        <s v="Fellowes PB500 Electric Punch Plastic Comb Binding Machine with Manual Bind"/>
        <s v="Hewlett Packard LaserJet 3310 Copier"/>
        <s v="Logitech G19 Programmable Gaming Keyboard"/>
      </sharedItems>
    </cacheField>
    <cacheField name="[Dim_Product].[Sub-Category].[Sub-Category]" caption="Sub-Category" numFmtId="0" hierarchy="16" level="1">
      <sharedItems count="5">
        <s v="Accessories"/>
        <s v="Binders"/>
        <s v="Copiers"/>
        <s v="Paper"/>
        <s v="Phones"/>
      </sharedItems>
    </cacheField>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3"/>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2"/>
      </fieldsUsage>
    </cacheHierarchy>
    <cacheHierarchy uniqueName="[Dim_Product].[Product Name]" caption="Product Name" attribute="1" defaultMemberUniqueName="[Dim_Product].[Product Name].[All]" allUniqueName="[Dim_Product].[Product Name].[All]" dimensionUniqueName="[Dim_Product]" displayFolder="" count="2" memberValueDatatype="130" unbalanced="0">
      <fieldsUsage count="2">
        <fieldUsage x="-1"/>
        <fieldUsage x="1"/>
      </fieldsUsage>
    </cacheHierarchy>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oneField="1">
      <fieldsUsage count="1">
        <fieldUsage x="0"/>
      </fieldsUsage>
    </cacheHierarchy>
    <cacheHierarchy uniqueName="[Measures].[Total Revenue]" caption="Total Revenue" measure="1" displayFolder="" measureGroup="Sales" count="0"/>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68865739" backgroundQuery="1" createdVersion="8" refreshedVersion="8" minRefreshableVersion="3" recordCount="0" supportSubquery="1" supportAdvancedDrill="1" xr:uid="{D0C1BAE3-2B8C-44F1-8AFC-4D054AEAD6D6}">
  <cacheSource type="external" connectionId="7"/>
  <cacheFields count="4">
    <cacheField name="[Measures].[Total Profit]" caption="Total Profit" numFmtId="0" hierarchy="47" level="32767"/>
    <cacheField name="[Dim_Product].[Product Name].[Product Name]" caption="Product Name" numFmtId="0" hierarchy="17" level="1">
      <sharedItems count="5">
        <s v="Bush Advantage Collection Racetrack Conference Table"/>
        <s v="Chromcraft Bull-Nose Wood Oval Conference Tables &amp; Bases"/>
        <s v="Cubify CubeX 3D Printer Double Head Print"/>
        <s v="Cubify CubeX 3D Printer Triple Head Print"/>
        <s v="Lexmark MX611dhe Monochrome Laser Printer"/>
      </sharedItems>
    </cacheField>
    <cacheField name="[Dim_Product].[Sub-Category].[Sub-Category]" caption="Sub-Category" numFmtId="0" hierarchy="16" level="1">
      <sharedItems count="3">
        <s v="Bookcases"/>
        <s v="Supplies"/>
        <s v="Tables"/>
      </sharedItems>
    </cacheField>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3"/>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2"/>
      </fieldsUsage>
    </cacheHierarchy>
    <cacheHierarchy uniqueName="[Dim_Product].[Product Name]" caption="Product Name" attribute="1" defaultMemberUniqueName="[Dim_Product].[Product Name].[All]" allUniqueName="[Dim_Product].[Product Name].[All]" dimensionUniqueName="[Dim_Product]" displayFolder="" count="2" memberValueDatatype="130" unbalanced="0">
      <fieldsUsage count="2">
        <fieldUsage x="-1"/>
        <fieldUsage x="1"/>
      </fieldsUsage>
    </cacheHierarchy>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oneField="1">
      <fieldsUsage count="1">
        <fieldUsage x="0"/>
      </fieldsUsage>
    </cacheHierarchy>
    <cacheHierarchy uniqueName="[Measures].[Total Revenue]" caption="Total Revenue" measure="1" displayFolder="" measureGroup="Sales" count="0"/>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69212962" backgroundQuery="1" createdVersion="8" refreshedVersion="8" minRefreshableVersion="3" recordCount="0" supportSubquery="1" supportAdvancedDrill="1" xr:uid="{4E06046D-A8C5-4345-A902-1A773BD5586A}">
  <cacheSource type="external" connectionId="7"/>
  <cacheFields count="4">
    <cacheField name="[Measures].[Total Revenue]" caption="Total Revenue" numFmtId="0" hierarchy="48" level="32767"/>
    <cacheField name="[RFM].[Segment].[Segment]" caption="Segment" numFmtId="0" hierarchy="28" level="1">
      <sharedItems containsSemiMixedTypes="0" containsNonDate="0" containsString="0"/>
    </cacheField>
    <cacheField name="[Dim_Product].[Sub-Category].[Sub-Category]" caption="Sub-Category" numFmtId="0" hierarchy="16" level="1">
      <sharedItems count="5">
        <s v="Binders"/>
        <s v="Chairs"/>
        <s v="Phones"/>
        <s v="Storage"/>
        <s v="Tables"/>
      </sharedItems>
    </cacheField>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3"/>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2"/>
      </fieldsUsage>
    </cacheHierarchy>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2" memberValueDatatype="130" unbalanced="0">
      <fieldsUsage count="2">
        <fieldUsage x="-1"/>
        <fieldUsage x="1"/>
      </fieldsUsage>
    </cacheHierarchy>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oneField="1">
      <fieldsUsage count="1">
        <fieldUsage x="0"/>
      </fieldsUsage>
    </cacheHierarchy>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69560185" backgroundQuery="1" createdVersion="8" refreshedVersion="8" minRefreshableVersion="3" recordCount="0" supportSubquery="1" supportAdvancedDrill="1" xr:uid="{70E65559-4034-4C7E-A0F8-A6A7929F8543}">
  <cacheSource type="external" connectionId="7"/>
  <cacheFields count="5">
    <cacheField name="[Measures].[Total Revenue]" caption="Total Revenue" numFmtId="0" hierarchy="48" level="32767"/>
    <cacheField name="[Dim_Customers].[Customer Name].[Customer Name]" caption="Customer Name" numFmtId="0" hierarchy="1" level="1">
      <sharedItems count="10">
        <s v="Amy Hunt"/>
        <s v="Beth Thompson"/>
        <s v="Bill Overfelt"/>
        <s v="Charles Crestani"/>
        <s v="Deanra Eno"/>
        <s v="Eleni Mccrary"/>
        <s v="John Lucas"/>
        <s v="Lauren Leatherbury"/>
        <s v="Mary Zewe"/>
        <s v="Nicole Hansen"/>
      </sharedItems>
    </cacheField>
    <cacheField name="[RFM].[Segment].[Segment]" caption="Segment" numFmtId="0" hierarchy="28" level="1">
      <sharedItems containsSemiMixedTypes="0" containsNonDate="0" containsString="0"/>
    </cacheField>
    <cacheField name="[Measures].[Max Order Date]" caption="Max Order Date" numFmtId="0" hierarchy="63" level="32767"/>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2" memberValueDatatype="130" unbalanced="0">
      <fieldsUsage count="2">
        <fieldUsage x="-1"/>
        <fieldUsage x="1"/>
      </fieldsUsage>
    </cacheHierarchy>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4"/>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2" memberValueDatatype="130" unbalanced="0">
      <fieldsUsage count="2">
        <fieldUsage x="-1"/>
        <fieldUsage x="2"/>
      </fieldsUsage>
    </cacheHierarchy>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oneField="1">
      <fieldsUsage count="1">
        <fieldUsage x="0"/>
      </fieldsUsage>
    </cacheHierarchy>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oneField="1">
      <fieldsUsage count="1">
        <fieldUsage x="3"/>
      </fieldsUsage>
    </cacheHierarchy>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6979167" backgroundQuery="1" createdVersion="8" refreshedVersion="8" minRefreshableVersion="3" recordCount="0" supportSubquery="1" supportAdvancedDrill="1" xr:uid="{E886AEA2-9E2E-4FEC-B88D-A2E16A07139F}">
  <cacheSource type="external" connectionId="7"/>
  <cacheFields count="2">
    <cacheField name="[Measures].[#Customer]" caption="#Customer" numFmtId="0" hierarchy="51" level="32767"/>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1"/>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oneField="1">
      <fieldsUsage count="1">
        <fieldUsage x="0"/>
      </fieldsUsage>
    </cacheHierarchy>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6979167" backgroundQuery="1" createdVersion="8" refreshedVersion="8" minRefreshableVersion="3" recordCount="0" supportSubquery="1" supportAdvancedDrill="1" xr:uid="{A32E7AB3-0979-41C4-A2E6-15B7D3C45B06}">
  <cacheSource type="external" connectionId="7"/>
  <cacheFields count="2">
    <cacheField name="[Measures].[#Orders]" caption="#Orders" numFmtId="0" hierarchy="49" level="32767"/>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1"/>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cacheHierarchy uniqueName="[Measures].[#Orders]" caption="#Orders" measure="1" displayFolder="" measureGroup="Sales" count="0" oneField="1">
      <fieldsUsage count="1">
        <fieldUsage x="0"/>
      </fieldsUsage>
    </cacheHierarchy>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69907408" backgroundQuery="1" createdVersion="8" refreshedVersion="8" minRefreshableVersion="3" recordCount="0" supportSubquery="1" supportAdvancedDrill="1" xr:uid="{69BC5EA0-1A18-4037-BC5D-9A869E70FCBB}">
  <cacheSource type="external" connectionId="7"/>
  <cacheFields count="2">
    <cacheField name="[Measures].[#Products]" caption="#Products" numFmtId="0" hierarchy="52" level="32767"/>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1"/>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oneField="1">
      <fieldsUsage count="1">
        <fieldUsage x="0"/>
      </fieldsUsage>
    </cacheHierarchy>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70254632" backgroundQuery="1" createdVersion="8" refreshedVersion="8" minRefreshableVersion="3" recordCount="0" supportSubquery="1" supportAdvancedDrill="1" xr:uid="{A9EE669B-9291-4D18-A8B8-8B63A128112A}">
  <cacheSource type="external" connectionId="7"/>
  <cacheFields count="3">
    <cacheField name="[Measures].[#Customer]" caption="#Customer" numFmtId="0" hierarchy="51" level="32767"/>
    <cacheField name="[RFM].[Segment].[Segment]" caption="Segment" numFmtId="0" hierarchy="28" level="1">
      <sharedItems count="1">
        <s v="At Risk"/>
      </sharedItems>
    </cacheField>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2" memberValueDatatype="130" unbalanced="0">
      <fieldsUsage count="2">
        <fieldUsage x="-1"/>
        <fieldUsage x="1"/>
      </fieldsUsage>
    </cacheHierarchy>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oneField="1">
      <fieldsUsage count="1">
        <fieldUsage x="0"/>
      </fieldsUsage>
    </cacheHierarchy>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70486109" backgroundQuery="1" createdVersion="8" refreshedVersion="8" minRefreshableVersion="3" recordCount="0" supportSubquery="1" supportAdvancedDrill="1" xr:uid="{CEE1C5DA-33E1-446E-B7A1-4A17CF36BF77}">
  <cacheSource type="external" connectionId="7"/>
  <cacheFields count="2">
    <cacheField name="[Measures].[Avg delivery]" caption="Avg delivery" numFmtId="0" hierarchy="62" level="32767"/>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1"/>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oneField="1">
      <fieldsUsage count="1">
        <fieldUsage x="0"/>
      </fieldsUsage>
    </cacheHierarchy>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70486109" backgroundQuery="1" createdVersion="8" refreshedVersion="8" minRefreshableVersion="3" recordCount="0" supportSubquery="1" supportAdvancedDrill="1" xr:uid="{E8D97A78-6F0F-4DD6-AB1C-294FF7C689D4}">
  <cacheSource type="external" connectionId="7"/>
  <cacheFields count="2">
    <cacheField name="[Measures].[AOV]" caption="AOV" numFmtId="0" hierarchy="53" level="32767"/>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1"/>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oneField="1">
      <fieldsUsage count="1">
        <fieldUsage x="0"/>
      </fieldsUsage>
    </cacheHierarchy>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70717594" backgroundQuery="1" createdVersion="8" refreshedVersion="8" minRefreshableVersion="3" recordCount="0" supportSubquery="1" supportAdvancedDrill="1" xr:uid="{92EA0D65-A56C-4C9E-8277-E2DC08624AD5}">
  <cacheSource type="external" connectionId="7"/>
  <cacheFields count="2">
    <cacheField name="[Measures].[Ave Selling Price]" caption="Ave Selling Price" numFmtId="0" hierarchy="55" level="32767"/>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1"/>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oneField="1">
      <fieldsUsage count="1">
        <fieldUsage x="0"/>
      </fieldsUsage>
    </cacheHierarchy>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70717594" backgroundQuery="1" createdVersion="8" refreshedVersion="8" minRefreshableVersion="3" recordCount="0" supportSubquery="1" supportAdvancedDrill="1" xr:uid="{7E75C38C-5486-473B-A324-B68373F6CDC5}">
  <cacheSource type="external" connectionId="7"/>
  <cacheFields count="2">
    <cacheField name="[Measures].[Rev Per Customer]" caption="Rev Per Customer" numFmtId="0" hierarchy="58" level="32767"/>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1"/>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oneField="1">
      <fieldsUsage count="1">
        <fieldUsage x="0"/>
      </fieldsUsage>
    </cacheHierarchy>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71180556" backgroundQuery="1" createdVersion="8" refreshedVersion="8" minRefreshableVersion="3" recordCount="0" supportSubquery="1" supportAdvancedDrill="1" xr:uid="{B3A46542-F789-425A-8446-BC37F540281D}">
  <cacheSource type="external" connectionId="7"/>
  <cacheFields count="4">
    <cacheField name="[Measures].[Total Revenue]" caption="Total Revenue" numFmtId="0" hierarchy="48" level="32767"/>
    <cacheField name="[Measures].[Total Profit]" caption="Total Profit" numFmtId="0" hierarchy="47" level="32767"/>
    <cacheField name="[Dim_Product].[Category].[Category]" caption="Category" numFmtId="0" hierarchy="15" level="1">
      <sharedItems count="3">
        <s v="Furniture"/>
        <s v="Office Supplies"/>
        <s v="Technology"/>
      </sharedItems>
    </cacheField>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3"/>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2"/>
      </fieldsUsage>
    </cacheHierarchy>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oneField="1">
      <fieldsUsage count="1">
        <fieldUsage x="1"/>
      </fieldsUsage>
    </cacheHierarchy>
    <cacheHierarchy uniqueName="[Measures].[Total Revenue]" caption="Total Revenue" measure="1" displayFolder="" measureGroup="Sales" count="0" oneField="1">
      <fieldsUsage count="1">
        <fieldUsage x="0"/>
      </fieldsUsage>
    </cacheHierarchy>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71527779" backgroundQuery="1" createdVersion="8" refreshedVersion="8" minRefreshableVersion="3" recordCount="0" supportSubquery="1" supportAdvancedDrill="1" xr:uid="{E28B105A-6539-4C51-9A77-D1D6FA862563}">
  <cacheSource type="external" connectionId="7"/>
  <cacheFields count="4">
    <cacheField name="[Measures].[YoY Growth Rate]" caption="YoY Growth Rate" numFmtId="0" hierarchy="57" level="32767"/>
    <cacheField name="[Dim_Date].[Year].[Year]" caption="Year" numFmtId="0" hierarchy="12" level="1">
      <sharedItems containsSemiMixedTypes="0" containsString="0" containsNumber="1" containsInteger="1" minValue="2015" maxValue="2018" count="4">
        <n v="2015"/>
        <n v="2016"/>
        <n v="2017"/>
        <n v="2018"/>
      </sharedItems>
      <extLst>
        <ext xmlns:x15="http://schemas.microsoft.com/office/spreadsheetml/2010/11/main" uri="{4F2E5C28-24EA-4eb8-9CBF-B6C8F9C3D259}">
          <x15:cachedUniqueNames>
            <x15:cachedUniqueName index="0" name="[Dim_Date].[Year].&amp;[2015]"/>
            <x15:cachedUniqueName index="1" name="[Dim_Date].[Year].&amp;[2016]"/>
            <x15:cachedUniqueName index="2" name="[Dim_Date].[Year].&amp;[2017]"/>
            <x15:cachedUniqueName index="3" name="[Dim_Date].[Year].&amp;[2018]"/>
          </x15:cachedUniqueNames>
        </ext>
      </extLst>
    </cacheField>
    <cacheField name="[Dim_Customers].[Region].[Region]" caption="Region" numFmtId="0" hierarchy="7" level="1">
      <sharedItems containsSemiMixedTypes="0" containsNonDate="0" containsString="0"/>
    </cacheField>
    <cacheField name="Unsupported0" numFmtId="0" hierarchy="71" level="32767">
      <extLst>
        <ext xmlns:x14="http://schemas.microsoft.com/office/spreadsheetml/2009/9/main" uri="{63CAB8AC-B538-458d-9737-405883B0398D}">
          <x14:cacheField ignore="1"/>
        </ext>
      </extLst>
    </cacheField>
  </cacheFields>
  <cacheHierarchies count="72">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oneField="1">
      <fieldsUsage count="1">
        <fieldUsage x="0"/>
      </fieldsUsage>
    </cacheHierarchy>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y uniqueName="Unsupported0" caption="Customer ID" measure="1" count="0">
      <extLst>
        <ext xmlns:x14="http://schemas.microsoft.com/office/spreadsheetml/2009/9/main" uri="{8CF416AD-EC4C-4aba-99F5-12A058AE0983}">
          <x14:cacheHierarchy ignore="1"/>
        </ext>
      </extLst>
    </cacheHierarchy>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71990741" backgroundQuery="1" createdVersion="8" refreshedVersion="8" minRefreshableVersion="3" recordCount="0" supportSubquery="1" supportAdvancedDrill="1" xr:uid="{C9F2715F-250F-4493-8316-9C7EFBC0F9F9}">
  <cacheSource type="external" connectionId="7"/>
  <cacheFields count="3">
    <cacheField name="[Measures].[#Customer]" caption="#Customer" numFmtId="0" hierarchy="51" level="32767"/>
    <cacheField name="[RFM].[Segment].[Segment]" caption="Segment" numFmtId="0" hierarchy="28" level="1">
      <sharedItems count="1">
        <s v="Loyal Customers"/>
      </sharedItems>
    </cacheField>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2" memberValueDatatype="130" unbalanced="0">
      <fieldsUsage count="2">
        <fieldUsage x="-1"/>
        <fieldUsage x="1"/>
      </fieldsUsage>
    </cacheHierarchy>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oneField="1">
      <fieldsUsage count="1">
        <fieldUsage x="0"/>
      </fieldsUsage>
    </cacheHierarchy>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72337964" backgroundQuery="1" createdVersion="8" refreshedVersion="8" minRefreshableVersion="3" recordCount="0" supportSubquery="1" supportAdvancedDrill="1" xr:uid="{E50D0D4A-9B8D-4C00-BB15-DBB8B9E0FD30}">
  <cacheSource type="external" connectionId="7"/>
  <cacheFields count="4">
    <cacheField name="[Measures].[Total Revenue]" caption="Total Revenue" numFmtId="0" hierarchy="48" level="32767"/>
    <cacheField name="[Dim_Date].[Month Name].[Month Name]" caption="Month Name" numFmtId="0" hierarchy="11" level="1">
      <sharedItems count="12">
        <s v="January"/>
        <s v="February"/>
        <s v="March"/>
        <s v="April"/>
        <s v="May"/>
        <s v="June"/>
        <s v="July"/>
        <s v="August"/>
        <s v="September"/>
        <s v="October"/>
        <s v="November"/>
        <s v="December"/>
      </sharedItems>
    </cacheField>
    <cacheField name="[Dim_Customers].[Region].[Region]" caption="Region" numFmtId="0" hierarchy="7" level="1">
      <sharedItems containsSemiMixedTypes="0" containsNonDate="0" containsString="0"/>
    </cacheField>
    <cacheField name="Unsupported0" numFmtId="0" hierarchy="71" level="32767">
      <extLst>
        <ext xmlns:x14="http://schemas.microsoft.com/office/spreadsheetml/2009/9/main" uri="{63CAB8AC-B538-458d-9737-405883B0398D}">
          <x14:cacheField ignore="1"/>
        </ext>
      </extLst>
    </cacheField>
  </cacheFields>
  <cacheHierarchies count="72">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2" memberValueDatatype="130" unbalanced="0">
      <fieldsUsage count="2">
        <fieldUsage x="-1"/>
        <fieldUsage x="1"/>
      </fieldsUsage>
    </cacheHierarchy>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oneField="1">
      <fieldsUsage count="1">
        <fieldUsage x="0"/>
      </fieldsUsage>
    </cacheHierarchy>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y uniqueName="Unsupported0" caption="Customer ID" measure="1" count="0">
      <extLst>
        <ext xmlns:x14="http://schemas.microsoft.com/office/spreadsheetml/2009/9/main" uri="{8CF416AD-EC4C-4aba-99F5-12A058AE0983}">
          <x14:cacheHierarchy ignore="1"/>
        </ext>
      </extLst>
    </cacheHierarchy>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72685187" backgroundQuery="1" createdVersion="8" refreshedVersion="8" minRefreshableVersion="3" recordCount="0" supportSubquery="1" supportAdvancedDrill="1" xr:uid="{4C2384CA-0EEB-4B0A-9FFA-18888F4D3AA6}">
  <cacheSource type="external" connectionId="7"/>
  <cacheFields count="2">
    <cacheField name="[Measures].[Profit Margin]" caption="Profit Margin" numFmtId="0" hierarchy="54" level="32767"/>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1"/>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oneField="1">
      <fieldsUsage count="1">
        <fieldUsage x="0"/>
      </fieldsUsage>
    </cacheHierarchy>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7303241" backgroundQuery="1" createdVersion="8" refreshedVersion="8" minRefreshableVersion="3" recordCount="0" supportSubquery="1" supportAdvancedDrill="1" xr:uid="{DB4EE856-14F9-412F-A492-536FAFEA8B6E}">
  <cacheSource type="external" connectionId="7"/>
  <cacheFields count="4">
    <cacheField name="[Dim_Customers].[Customer Name].[Customer Name]" caption="Customer Name" numFmtId="0" hierarchy="1" level="1">
      <sharedItems count="100">
        <s v="Adam Bellavance"/>
        <s v="Adrian Barton"/>
        <s v="Alan Dominguez"/>
        <s v="Alex Avila"/>
        <s v="Amy Cox"/>
        <s v="Andy Reiter"/>
        <s v="Anna Häberlin"/>
        <s v="Anne Mcfarland"/>
        <s v="Becky Martin"/>
        <s v="Ben Ferrer"/>
        <s v="Bill Donatelli"/>
        <s v="Bill Shonely"/>
        <s v="Brenda Bowman"/>
        <s v="Brian Moss"/>
        <s v="Brosina Hoffman"/>
        <s v="Caroline Jumper"/>
        <s v="Cassandra Brandow"/>
        <s v="Christine Phan"/>
        <s v="Christopher Conant"/>
        <s v="Christopher Martinez"/>
        <s v="Cindy Stewart"/>
        <s v="Clay Ludtke"/>
        <s v="Corinna Mitchell"/>
        <s v="Dan Reichenbach"/>
        <s v="Daniel Raglin"/>
        <s v="Darrin Martin"/>
        <s v="Dean Percer"/>
        <s v="Dennis Pardue"/>
        <s v="Edward Hooks"/>
        <s v="Emily Phan"/>
        <s v="Fred Hopkins"/>
        <s v="Grace Kelly"/>
        <s v="Grant Thornton"/>
        <s v="Greg Maxwell"/>
        <s v="Greg Tran"/>
        <s v="Harry Marie"/>
        <s v="Helen Wasserman"/>
        <s v="Hunter Lopez"/>
        <s v="James Galang"/>
        <s v="Jane Waco"/>
        <s v="Jim Epp"/>
        <s v="Joe Elijah"/>
        <s v="Joel Eaton"/>
        <s v="John Lee"/>
        <s v="John Murray"/>
        <s v="Jonathan Doherty"/>
        <s v="Joseph Airdo"/>
        <s v="Joseph Holt"/>
        <s v="Justin Deggeller"/>
        <s v="Karen Daniels"/>
        <s v="Karen Ferguson"/>
        <s v="Katherine Murray"/>
        <s v="Keith Dawkins"/>
        <s v="Keith Herrera"/>
        <s v="Ken Lonsdale"/>
        <s v="Kristen Hastings"/>
        <s v="Laura Armstrong"/>
        <s v="Lena Creighton"/>
        <s v="Maria Etezadi"/>
        <s v="Maribeth Schnelling"/>
        <s v="Max Jones"/>
        <s v="Mick Hernandez"/>
        <s v="Naresj Patel"/>
        <s v="Natalie Fritzler"/>
        <s v="Natalie Webber"/>
        <s v="Nathan Mautz"/>
        <s v="Nick Crebassa"/>
        <s v="Nora Preis"/>
        <s v="Patrick O'Brill"/>
        <s v="Paul Prost"/>
        <s v="Penelope Sewall"/>
        <s v="Pete Kriz"/>
        <s v="Peter Fuller"/>
        <s v="Quincy Jones"/>
        <s v="Raymond Buch"/>
        <s v="Rick Huthwaite"/>
        <s v="Rick Wilson"/>
        <s v="Rob Lucas"/>
        <s v="Robert Marley"/>
        <s v="Ross Baird"/>
        <s v="Sanjit Chand"/>
        <s v="Sanjit Engle"/>
        <s v="Sarah Brown"/>
        <s v="Sean Braxton"/>
        <s v="Sean Miller"/>
        <s v="Seth Vernon"/>
        <s v="Shahid Collister"/>
        <s v="Shirley Daniels"/>
        <s v="Stefania Perrino"/>
        <s v="Suzanne Mcnair"/>
        <s v="Tamara Chand"/>
        <s v="Todd Sumrall"/>
        <s v="Tom Ashbrook"/>
        <s v="Tom Boeckenhauer"/>
        <s v="Valerie Dominguez"/>
        <s v="Victoria Wilson"/>
        <s v="William Brown"/>
        <s v="Yana Sorensen"/>
        <s v="Yoseph Carroll"/>
        <s v="Zuschuss Carroll"/>
      </sharedItems>
    </cacheField>
    <cacheField name="[Measures].[Total Revenue]" caption="Total Revenue" numFmtId="0" hierarchy="48" level="32767"/>
    <cacheField name="[Measures].[Max Order Date]" caption="Max Order Date" numFmtId="0" hierarchy="63" level="32767"/>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2" memberValueDatatype="130" unbalanced="0">
      <fieldsUsage count="2">
        <fieldUsage x="-1"/>
        <fieldUsage x="0"/>
      </fieldsUsage>
    </cacheHierarchy>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3"/>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oneField="1">
      <fieldsUsage count="1">
        <fieldUsage x="1"/>
      </fieldsUsage>
    </cacheHierarchy>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73379626" backgroundQuery="1" createdVersion="8" refreshedVersion="8" minRefreshableVersion="3" recordCount="0" supportSubquery="1" supportAdvancedDrill="1" xr:uid="{06F0DA04-78C1-46E7-BFA9-6AA4933125C8}">
  <cacheSource type="external" connectionId="7"/>
  <cacheFields count="3">
    <cacheField name="[Measures].[#Customer]" caption="#Customer" numFmtId="0" hierarchy="51" level="32767"/>
    <cacheField name="[RFM].[Segment].[Segment]" caption="Segment" numFmtId="0" hierarchy="28" level="1">
      <sharedItems count="1">
        <s v="Recent Customers"/>
      </sharedItems>
    </cacheField>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2" memberValueDatatype="130" unbalanced="0">
      <fieldsUsage count="2">
        <fieldUsage x="-1"/>
        <fieldUsage x="1"/>
      </fieldsUsage>
    </cacheHierarchy>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oneField="1">
      <fieldsUsage count="1">
        <fieldUsage x="0"/>
      </fieldsUsage>
    </cacheHierarchy>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7372685" backgroundQuery="1" createdVersion="8" refreshedVersion="8" minRefreshableVersion="3" recordCount="0" supportSubquery="1" supportAdvancedDrill="1" xr:uid="{0DD88699-7B29-4A5D-B612-BBF73743F245}">
  <cacheSource type="external" connectionId="7"/>
  <cacheFields count="3">
    <cacheField name="[Measures].[#Customer]" caption="#Customer" numFmtId="0" hierarchy="51" level="32767"/>
    <cacheField name="[RFM].[Segment].[Segment]" caption="Segment" numFmtId="0" hierarchy="28" level="1">
      <sharedItems count="6">
        <s v="At Risk"/>
        <s v="Big Spenders"/>
        <s v="Champions"/>
        <s v="Loyal Customers"/>
        <s v="Needs Attention"/>
        <s v="Recent Customers"/>
      </sharedItems>
    </cacheField>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2" memberValueDatatype="130" unbalanced="0">
      <fieldsUsage count="2">
        <fieldUsage x="-1"/>
        <fieldUsage x="1"/>
      </fieldsUsage>
    </cacheHierarchy>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oneField="1">
      <fieldsUsage count="1">
        <fieldUsage x="0"/>
      </fieldsUsage>
    </cacheHierarchy>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74305557" backgroundQuery="1" createdVersion="8" refreshedVersion="8" minRefreshableVersion="3" recordCount="0" supportSubquery="1" supportAdvancedDrill="1" xr:uid="{E39B6C80-18F5-4ABD-B41D-AEDD218BEF2E}">
  <cacheSource type="external" connectionId="7"/>
  <cacheFields count="3">
    <cacheField name="[Measures].[Total Revenue]" caption="Total Revenue" numFmtId="0" hierarchy="48" level="32767"/>
    <cacheField name="[Dim_Customers].[Segment].[Segment]" caption="Segment" numFmtId="0" hierarchy="2" level="1">
      <sharedItems count="3">
        <s v="Consumer"/>
        <s v="Corporate"/>
        <s v="Home Office"/>
      </sharedItems>
    </cacheField>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fieldsUsage count="2">
        <fieldUsage x="-1"/>
        <fieldUsage x="1"/>
      </fieldsUsage>
    </cacheHierarchy>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oneField="1">
      <fieldsUsage count="1">
        <fieldUsage x="0"/>
      </fieldsUsage>
    </cacheHierarchy>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74652781" backgroundQuery="1" createdVersion="8" refreshedVersion="8" minRefreshableVersion="3" recordCount="0" supportSubquery="1" supportAdvancedDrill="1" xr:uid="{E4C36C78-57A0-42F2-8F09-33A121003247}">
  <cacheSource type="external" connectionId="7"/>
  <cacheFields count="4">
    <cacheField name="[Measures].[Avg delivery]" caption="Avg delivery" numFmtId="0" hierarchy="62" level="32767"/>
    <cacheField name="[DimShipping].[Ship Mode].[Ship Mode]" caption="Ship Mode" numFmtId="0" hierarchy="19" level="1">
      <sharedItems count="4">
        <s v="First Class"/>
        <s v="Same Day"/>
        <s v="Second Class"/>
        <s v="Standard Class"/>
      </sharedItems>
    </cacheField>
    <cacheField name="[Measures].[#Orders]" caption="#Orders" numFmtId="0" hierarchy="49" level="32767"/>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3"/>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fieldsUsage count="2">
        <fieldUsage x="-1"/>
        <fieldUsage x="1"/>
      </fieldsUsage>
    </cacheHierarchy>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cacheHierarchy uniqueName="[Measures].[#Orders]" caption="#Orders" measure="1" displayFolder="" measureGroup="Sales" count="0" oneField="1">
      <fieldsUsage count="1">
        <fieldUsage x="2"/>
      </fieldsUsage>
    </cacheHierarchy>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oneField="1">
      <fieldsUsage count="1">
        <fieldUsage x="0"/>
      </fieldsUsage>
    </cacheHierarchy>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74884258" backgroundQuery="1" createdVersion="8" refreshedVersion="8" minRefreshableVersion="3" recordCount="0" supportSubquery="1" supportAdvancedDrill="1" xr:uid="{A29383D5-36F5-46D6-8F69-EE7722448574}">
  <cacheSource type="external" connectionId="7"/>
  <cacheFields count="2">
    <cacheField name="[Measures].[Total Profit]" caption="Total Profit" numFmtId="0" hierarchy="47" level="32767"/>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1"/>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oneField="1">
      <fieldsUsage count="1">
        <fieldUsage x="0"/>
      </fieldsUsage>
    </cacheHierarchy>
    <cacheHierarchy uniqueName="[Measures].[Total Revenue]" caption="Total Revenue" measure="1" displayFolder="" measureGroup="Sales" count="0"/>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74884258" backgroundQuery="1" createdVersion="8" refreshedVersion="8" minRefreshableVersion="3" recordCount="0" supportSubquery="1" supportAdvancedDrill="1" xr:uid="{FD563C24-8D98-4245-B853-21DC38A0E91E}">
  <cacheSource type="external" connectionId="7"/>
  <cacheFields count="2">
    <cacheField name="[Measures].[Total Quantity]" caption="Total Quantity" numFmtId="0" hierarchy="50" level="32767"/>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1"/>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cacheHierarchy uniqueName="[Measures].[#Orders]" caption="#Orders" measure="1" displayFolder="" measureGroup="Sales" count="0"/>
    <cacheHierarchy uniqueName="[Measures].[Total Quantity]" caption="Total Quantity" measure="1" displayFolder="" measureGroup="Sales" count="0" oneField="1">
      <fieldsUsage count="1">
        <fieldUsage x="0"/>
      </fieldsUsage>
    </cacheHierarchy>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1774999997" backgroundQuery="1" createdVersion="8" refreshedVersion="8" minRefreshableVersion="3" recordCount="0" supportSubquery="1" supportAdvancedDrill="1" xr:uid="{7A900DD9-4D09-4D09-BCB7-ED19B025881C}">
  <cacheSource type="external" connectionId="7"/>
  <cacheFields count="2">
    <cacheField name="[Measures].[YoY Growth Rate]" caption="YoY Growth Rate" numFmtId="0" hierarchy="57" level="32767"/>
    <cacheField name="[Dim_Customers].[Region].[Region]" caption="Region" numFmtId="0" hierarchy="7" level="1">
      <sharedItems containsSemiMixedTypes="0" containsNonDate="0" containsString="0"/>
    </cacheField>
  </cacheFields>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1"/>
      </fieldsUsage>
    </cacheHierarchy>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oneField="1">
      <fieldsUsage count="1">
        <fieldUsage x="0"/>
      </fieldsUsage>
    </cacheHierarchy>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 uniqueName="[Dim_Product]" caption="Dim_Product"/>
    <dimension name="DimShipping" uniqueName="[DimShipping]" caption="DimShipping"/>
    <dimension measure="1" name="Measures" uniqueName="[Measures]" caption="Measures"/>
    <dimension name="RFM" uniqueName="[RFM]" caption="RFM"/>
    <dimension name="Sales" uniqueName="[Sales]" caption="Sales"/>
  </dimensions>
  <measureGroups count="6">
    <measureGroup name="Dim_Customers" caption="Dim_Customers"/>
    <measureGroup name="Dim_Date" caption="Dim_Date"/>
    <measureGroup name="Dim_Product" caption="Dim_Product"/>
    <measureGroup name="DimShipping" caption="DimShipping"/>
    <measureGroup name="RFM" caption="RFM"/>
    <measureGroup name="Sales" caption="Sales"/>
  </measureGroups>
  <maps count="11">
    <map measureGroup="0" dimension="0"/>
    <map measureGroup="1" dimension="1"/>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50.82065671296" backgroundQuery="1" createdVersion="3" refreshedVersion="8" minRefreshableVersion="3" recordCount="0" supportSubquery="1" supportAdvancedDrill="1" xr:uid="{1C57A1E8-DA09-4249-AAB6-1A8C03062324}">
  <cacheSource type="external" connectionId="7">
    <extLst>
      <ext xmlns:x14="http://schemas.microsoft.com/office/spreadsheetml/2009/9/main" uri="{F057638F-6D5F-4e77-A914-E7F072B9BCA8}">
        <x14:sourceConnection name="ThisWorkbookDataModel"/>
      </ext>
    </extLst>
  </cacheSource>
  <cacheFields count="0"/>
  <cacheHierarchies count="71">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Day]" caption="Day" attribute="1" time="1" defaultMemberUniqueName="[Dim_Date].[Day].[All]" allUniqueName="[Dim_Date].[Day].[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Monetry]" caption="Monetry" attribute="1" defaultMemberUniqueName="[RFM].[Monetry].[All]" allUniqueName="[RFM].[Monetry].[All]" dimensionUniqueName="[RFM]" displayFolder="" count="0" memberValueDatatype="5" unbalanced="0"/>
    <cacheHierarchy uniqueName="[RFM].[Frequency]" caption="Frequency" attribute="1" defaultMemberUniqueName="[RFM].[Frequency].[All]" allUniqueName="[RFM].[Frequency].[All]" dimensionUniqueName="[RFM]" displayFolder="" count="0" memberValueDatatype="20" unbalanced="0"/>
    <cacheHierarchy uniqueName="[RFM].[Recency]" caption="Recency" attribute="1" defaultMemberUniqueName="[RFM].[Recency].[All]" allUniqueName="[RFM].[Recenc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RFM Score]" caption="RFM Score" attribute="1" defaultMemberUniqueName="[RFM].[RFM Score].[All]" allUniqueName="[RFM].[RFM Score].[All]" dimensionUniqueName="[RFM]" displayFolder="" count="0" memberValueDatatype="130" unbalanced="0"/>
    <cacheHierarchy uniqueName="[RFM].[Segment]" caption="Segment" attribute="1" defaultMemberUniqueName="[RFM].[Segment].[All]" allUniqueName="[RFM].[Segment].[All]" dimensionUniqueName="[RFM]"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_ID]" caption="Ship_ID" attribute="1" defaultMemberUniqueName="[Sales].[Ship_ID].[All]" allUniqueName="[Sales].[Ship_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 Days for Delivery]" caption="# Days for Delivery" attribute="1" defaultMemberUniqueName="[Sales].[# Days for Delivery].[All]" allUniqueName="[Sales].[# Days for Deliver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Customer ID]" caption="Count of Customer ID" measure="1" displayFolder="" measureGroup="RFM" count="0">
      <extLst>
        <ext xmlns:x15="http://schemas.microsoft.com/office/spreadsheetml/2010/11/main" uri="{B97F6D7D-B522-45F9-BDA1-12C45D357490}">
          <x15:cacheHierarchy aggregatedColumn="20"/>
        </ext>
      </extLst>
    </cacheHierarchy>
    <cacheHierarchy uniqueName="[Measures].[Sum of Monetry]" caption="Sum of Monetry" measure="1" displayFolder="" measureGroup="RFM" count="0">
      <extLst>
        <ext xmlns:x15="http://schemas.microsoft.com/office/spreadsheetml/2010/11/main" uri="{B97F6D7D-B522-45F9-BDA1-12C45D357490}">
          <x15:cacheHierarchy aggregatedColumn="21"/>
        </ext>
      </extLst>
    </cacheHierarchy>
    <cacheHierarchy uniqueName="[Measures].[Sum of Recency]" caption="Sum of Recency" measure="1" displayFolder="" measureGroup="RFM" count="0">
      <extLst>
        <ext xmlns:x15="http://schemas.microsoft.com/office/spreadsheetml/2010/11/main" uri="{B97F6D7D-B522-45F9-BDA1-12C45D357490}">
          <x15:cacheHierarchy aggregatedColumn="23"/>
        </ext>
      </extLst>
    </cacheHierarchy>
    <cacheHierarchy uniqueName="[Measures].[Total Profit]" caption="Total Profit" measure="1" displayFolder="" measureGroup="Sales" count="0"/>
    <cacheHierarchy uniqueName="[Measures].[Total Revenue]" caption="Total Revenue" measure="1" displayFolder="" measureGroup="Sales" count="0"/>
    <cacheHierarchy uniqueName="[Measures].[#Orders]" caption="#Orders" measure="1" displayFolder="" measureGroup="Sales" count="0"/>
    <cacheHierarchy uniqueName="[Measures].[Total Quantity]" caption="Total Quantity" measure="1" displayFolder="" measureGroup="Sales" count="0"/>
    <cacheHierarchy uniqueName="[Measures].[#Customer]" caption="#Customer" measure="1" displayFolder="" measureGroup="Dim_Customers" count="0"/>
    <cacheHierarchy uniqueName="[Measures].[#Products]" caption="#Products" measure="1" displayFolder="" measureGroup="Dim_Product" count="0"/>
    <cacheHierarchy uniqueName="[Measures].[AOV]" caption="AOV" measure="1" displayFolder="" measureGroup="Sales" count="0"/>
    <cacheHierarchy uniqueName="[Measures].[Profit Margin]" caption="Profit Margin" measure="1" displayFolder="" measureGroup="Sales" count="0"/>
    <cacheHierarchy uniqueName="[Measures].[Ave Selling Price]" caption="Ave Selling Price" measure="1" displayFolder="" measureGroup="Sales" count="0"/>
    <cacheHierarchy uniqueName="[Measures].[SalesPY]" caption="SalesPY" measure="1" displayFolder="" measureGroup="Sales" count="0"/>
    <cacheHierarchy uniqueName="[Measures].[YoY Growth Rate]" caption="YoY Growth Rate" measure="1" displayFolder="" measureGroup="Sales" count="0"/>
    <cacheHierarchy uniqueName="[Measures].[Rev Per Customer]" caption="Rev Per Customer" measure="1" displayFolder="" measureGroup="Sales" count="0"/>
    <cacheHierarchy uniqueName="[Measures].[Revenue Contribution %]" caption="Revenue Contribution %" measure="1" displayFolder="" measureGroup="Sales" count="0"/>
    <cacheHierarchy uniqueName="[Measures].[Total discount]" caption="Total discount" measure="1" displayFolder="" measureGroup="Sales" count="0"/>
    <cacheHierarchy uniqueName="[Measures].[Avg Days To Ship]" caption="Avg Days To Ship" measure="1" displayFolder="" measureGroup="Sales" count="0"/>
    <cacheHierarchy uniqueName="[Measures].[Avg delivery]" caption="Avg delivery" measure="1" displayFolder="" measureGroup="Sales" count="0"/>
    <cacheHierarchy uniqueName="[Measures].[Max Order Date]" caption="Max Order Date" measure="1" displayFolder="" measureGroup="Sales" count="0"/>
    <cacheHierarchy uniqueName="[Measures].[__XL_Count Sales]" caption="__XL_Count Sales" measure="1" displayFolder="" measureGroup="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Shipping]" caption="__XL_Count DimShipping" measure="1" displayFolder="" measureGroup="DimShipping" count="0" hidden="1"/>
    <cacheHierarchy uniqueName="[Measures].[__XL_Count RFM]" caption="__XL_Count RFM" measure="1" displayFolder="" measureGroup="RFM"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248686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87953A-5568-46D3-8ADF-81917EBFC55A}" name="Top Customers by Spend who are At Risk." cacheId="2318" applyNumberFormats="0" applyBorderFormats="0" applyFontFormats="0" applyPatternFormats="0" applyAlignmentFormats="0" applyWidthHeightFormats="1" dataCaption="Values" tag="ce6cc833-90f5-4ad5-b04d-b04216256d3b" updatedVersion="8" minRefreshableVersion="3" rowGrandTotals="0" colGrandTotals="0" itemPrintTitles="1" createdVersion="8" indent="0" outline="1" outlineData="1" multipleFieldFilters="0">
  <location ref="B94:D104" firstHeaderRow="0" firstDataRow="1" firstDataCol="1" rowPageCount="1" colPageCount="1"/>
  <pivotFields count="5">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1"/>
  </rowFields>
  <rowItems count="10">
    <i>
      <x v="7"/>
    </i>
    <i>
      <x v="6"/>
    </i>
    <i>
      <x v="2"/>
    </i>
    <i>
      <x v="9"/>
    </i>
    <i>
      <x v="1"/>
    </i>
    <i>
      <x v="5"/>
    </i>
    <i>
      <x v="8"/>
    </i>
    <i>
      <x v="4"/>
    </i>
    <i>
      <x/>
    </i>
    <i>
      <x v="3"/>
    </i>
  </rowItems>
  <colFields count="1">
    <field x="-2"/>
  </colFields>
  <colItems count="2">
    <i>
      <x/>
    </i>
    <i i="1">
      <x v="1"/>
    </i>
  </colItems>
  <pageFields count="1">
    <pageField fld="2" hier="28" name="[RFM].[Segment].&amp;[At Risk]" cap="At Risk"/>
  </pageFields>
  <dataFields count="2">
    <dataField fld="0" subtotal="count" baseField="0" baseItem="0" numFmtId="164"/>
    <dataField fld="3" subtotal="count" baseField="0" baseItem="0" numFmtId="14"/>
  </dataFields>
  <formats count="2">
    <format dxfId="604">
      <pivotArea outline="0" collapsedLevelsAreSubtotals="1" fieldPosition="0"/>
    </format>
    <format dxfId="603">
      <pivotArea outline="0" collapsedLevelsAreSubtotals="1" fieldPosition="0">
        <references count="1">
          <reference field="4294967294" count="1" selected="0">
            <x v="1"/>
          </reference>
        </references>
      </pivotArea>
    </format>
  </format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FM].[Segment].&amp;[At Ris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48">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activeTabTopLevelEntity name="[RF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AB702C-A08F-4403-835E-9D5C91DAFE84}" name="Recency vs. Monetary " cacheId="2360" applyNumberFormats="0" applyBorderFormats="0" applyFontFormats="0" applyPatternFormats="0" applyAlignmentFormats="0" applyWidthHeightFormats="1" dataCaption="Values" tag="bc09d35e-0ee4-4258-bb5b-633ca2cb83d0" updatedVersion="8" minRefreshableVersion="3" rowGrandTotals="0" colGrandTotals="0" itemPrintTitles="1" createdVersion="8" indent="0" outline="1" outlineData="1" multipleFieldFilters="0">
  <location ref="G70:I170" firstHeaderRow="0" firstDataRow="1" firstDataCol="1"/>
  <pivotFields count="4">
    <pivotField axis="axisRow" allDrilled="1" subtotalTop="0" showAll="0" measureFilter="1" dataSourceSort="1"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rowItems>
  <colFields count="1">
    <field x="-2"/>
  </colFields>
  <colItems count="2">
    <i>
      <x/>
    </i>
    <i i="1">
      <x v="1"/>
    </i>
  </colItems>
  <dataFields count="2">
    <dataField fld="1" subtotal="count" baseField="0" baseItem="0"/>
    <dataField fld="2" subtotal="count" baseField="0" baseItem="0" numFmtId="167"/>
  </dataField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8">
      <autoFilter ref="A1">
        <filterColumn colId="0">
          <top10 val="100" filterVal="10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activeTabTopLevelEntity name="[RF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8E1919-637B-48E8-BC37-AFA36C327532}" name="Category" cacheId="2345" applyNumberFormats="0" applyBorderFormats="0" applyFontFormats="0" applyPatternFormats="0" applyAlignmentFormats="0" applyWidthHeightFormats="1" dataCaption="Values" tag="47224836-7d94-4bc7-8d9f-c7403b8d65d5" updatedVersion="8" minRefreshableVersion="3" itemPrintTitles="1" createdVersion="8" indent="0" outline="1" outlineData="1" multipleFieldFilters="0" chartFormat="5">
  <location ref="G39:I43"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fld="0" subtotal="count" baseField="0" baseItem="0" numFmtId="164"/>
    <dataField fld="1" subtotal="count" baseField="0" baseItem="0"/>
  </dataFields>
  <formats count="1">
    <format dxfId="605">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7FE641-A1DD-4935-BCCE-1499990F931F}" name="Losing Sub-Categories" cacheId="2312" applyNumberFormats="0" applyBorderFormats="0" applyFontFormats="0" applyPatternFormats="0" applyAlignmentFormats="0" applyWidthHeightFormats="1" dataCaption="Values" tag="8d3e7eba-99bd-44cd-b333-88157e84a336" updatedVersion="8" minRefreshableVersion="3" rowGrandTotals="0" colGrandTotals="0" itemPrintTitles="1" createdVersion="8" indent="0" outline="1" outlineData="1" multipleFieldFilters="0" chartFormat="9">
  <location ref="G64:H67"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3">
    <i>
      <x v="2"/>
    </i>
    <i>
      <x/>
    </i>
    <i>
      <x v="1"/>
    </i>
  </rowItems>
  <colItems count="1">
    <i/>
  </colItems>
  <dataFields count="1">
    <dataField fld="0" subtotal="count" baseField="0" baseItem="0"/>
  </dataFields>
  <formats count="1">
    <format dxfId="606">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valueLessThan" id="4" iMeasureHier="47">
      <autoFilter ref="A1">
        <filterColumn colId="0">
          <customFilters>
            <customFilter operator="lessThan" val="0"/>
          </customFilters>
        </filterColumn>
      </autoFilter>
    </filter>
    <filter fld="1" type="count" id="2" iMeasureHier="47">
      <autoFilter ref="A1">
        <filterColumn colId="0">
          <top10 top="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1A30F4-F24C-4499-A19E-27EF3333E5FD}" name="Growth Rate" cacheId="2348" applyNumberFormats="0" applyBorderFormats="0" applyFontFormats="0" applyPatternFormats="0" applyAlignmentFormats="0" applyWidthHeightFormats="1" dataCaption="Values" tag="7b68476b-54e3-45f9-8c7e-94b28768e4dc" updatedVersion="8" minRefreshableVersion="3" itemPrintTitles="1" createdVersion="8" indent="0" outline="1" outlineData="1" multipleFieldFilters="0" chartFormat="15">
  <location ref="I16:K21" firstHeaderRow="0" firstDataRow="1" firstDataCol="1"/>
  <pivotFields count="4">
    <pivotField dataField="1" subtotalTop="0" showAll="0" defaultSubtotal="0"/>
    <pivotField axis="axisRow" allDrilled="1" subtotalTop="0" showAll="0" dataSourceSort="1" defaultSubtotal="0" defaultAttributeDrillState="1">
      <items count="4">
        <item s="1" x="0"/>
        <item s="1" x="1"/>
        <item s="1" x="2"/>
        <item s="1" x="3"/>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5">
    <i>
      <x/>
    </i>
    <i>
      <x v="1"/>
    </i>
    <i>
      <x v="2"/>
    </i>
    <i>
      <x v="3"/>
    </i>
    <i t="grand">
      <x/>
    </i>
  </rowItems>
  <colFields count="1">
    <field x="-2"/>
  </colFields>
  <colItems count="2">
    <i>
      <x/>
    </i>
    <i i="1">
      <x v="1"/>
    </i>
  </colItems>
  <dataFields count="2">
    <dataField name="Growth Rate" fld="0" subtotal="count" baseField="0" baseItem="0" numFmtId="10"/>
    <dataField name="Growth Rate2" fld="3" subtotal="count" baseField="0" baseItem="0" numFmtId="165">
      <extLst>
        <ext xmlns:x14="http://schemas.microsoft.com/office/spreadsheetml/2009/9/main" uri="{E15A36E0-9728-4e99-A89B-3F7291B0FE68}">
          <x14:dataField sourceField="0" uniqueName="[__Xl2].[Measures].[YoY Growth Rate]"/>
        </ext>
      </extLst>
    </dataField>
  </dataFields>
  <formats count="2">
    <format dxfId="608">
      <pivotArea outline="0" collapsedLevelsAreSubtotals="1" fieldPosition="0">
        <references count="1">
          <reference field="4294967294" count="1" selected="0">
            <x v="1"/>
          </reference>
        </references>
      </pivotArea>
    </format>
    <format dxfId="607">
      <pivotArea collapsedLevelsAreSubtotals="1" fieldPosition="0">
        <references count="1">
          <reference field="1" count="0"/>
        </references>
      </pivotArea>
    </format>
  </formats>
  <chartFormats count="4">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 count="1" selected="0">
            <x v="0"/>
          </reference>
        </references>
      </pivotArea>
    </chartFormat>
    <chartFormat chart="11" format="7">
      <pivotArea type="data" outline="0" fieldPosition="0">
        <references count="2">
          <reference field="4294967294" count="1" selected="0">
            <x v="0"/>
          </reference>
          <reference field="1" count="1" selected="0">
            <x v="2"/>
          </reference>
        </references>
      </pivotArea>
    </chartFormat>
  </chartFormats>
  <pivotHierarchies count="72">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Growth 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AD7C84-0183-404E-B8D7-889A395A2EBA}" name="#Customer" cacheId="2321" applyNumberFormats="0" applyBorderFormats="0" applyFontFormats="0" applyPatternFormats="0" applyAlignmentFormats="0" applyWidthHeightFormats="1" dataCaption="Values" tag="c639fdce-23f8-40e8-8d4b-15f98ffe63a5" updatedVersion="8" minRefreshableVersion="3" itemPrintTitles="1" createdVersion="8" indent="0" outline="1" outlineData="1" multipleFieldFilters="0">
  <location ref="H9:H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5862FE-87F1-4F45-8696-45417AD16FDF}" name="Months" cacheId="2354" applyNumberFormats="0" applyBorderFormats="0" applyFontFormats="0" applyPatternFormats="0" applyAlignmentFormats="0" applyWidthHeightFormats="1" dataCaption="Values" tag="6fcb4ab1-138e-4072-ba6e-37a369f220d9" updatedVersion="8" minRefreshableVersion="3" subtotalHiddenItems="1" itemPrintTitles="1" createdVersion="8" indent="0" outline="1" outlineData="1" multipleFieldFilters="0" chartFormat="48">
  <location ref="B15:D28" firstHeaderRow="0"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numFmtId="164"/>
    <dataField name="Total Revenue2" fld="3" subtotal="count" baseField="0" baseItem="0">
      <extLst>
        <ext xmlns:x14="http://schemas.microsoft.com/office/spreadsheetml/2009/9/main" uri="{E15A36E0-9728-4e99-A89B-3F7291B0FE68}">
          <x14:dataField sourceField="0" uniqueName="[__Xl2].[Measures].[Total Revenue]"/>
        </ext>
      </extLst>
    </dataField>
  </dataFields>
  <formats count="1">
    <format dxfId="609">
      <pivotArea outline="0" collapsedLevelsAreSubtotals="1" fieldPosition="0"/>
    </format>
  </formats>
  <chartFormats count="2">
    <chartFormat chart="43" format="4" series="1">
      <pivotArea type="data" outline="0" fieldPosition="0">
        <references count="1">
          <reference field="4294967294" count="1" selected="0">
            <x v="1"/>
          </reference>
        </references>
      </pivotArea>
    </chartFormat>
    <chartFormat chart="43" format="5" series="1">
      <pivotArea type="data" outline="0" fieldPosition="0">
        <references count="1">
          <reference field="4294967294" count="1" selected="0">
            <x v="0"/>
          </reference>
        </references>
      </pivotArea>
    </chartFormat>
  </chartFormats>
  <pivotHierarchies count="72">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BF593E-D701-40A6-A6AE-984C9E513290}" name="Avg. Days to Ship" cacheId="2333" applyNumberFormats="0" applyBorderFormats="0" applyFontFormats="0" applyPatternFormats="0" applyAlignmentFormats="0" applyWidthHeightFormats="1" dataCaption="Values" tag="147d5b72-6d26-4871-a01b-e5121f581f5b" updatedVersion="8" minRefreshableVersion="3" itemPrintTitles="1" createdVersion="8" indent="0" outline="1" outlineData="1" multipleFieldFilters="0">
  <location ref="D9:D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Days to Ship" fld="0" subtotal="count" baseField="0" baseItem="0" numFmtId="1"/>
  </dataFields>
  <formats count="2">
    <format dxfId="611">
      <pivotArea outline="0" collapsedLevelsAreSubtotals="1" fieldPosition="0"/>
    </format>
    <format dxfId="610">
      <pivotArea outline="0" collapsedLevelsAreSubtotals="1" fieldPosition="0">
        <references count="1">
          <reference field="4294967294" count="1" selected="0">
            <x v="0"/>
          </reference>
        </references>
      </pivotArea>
    </format>
  </format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g. Days to Ship"/>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A16440-10A4-4416-A67B-94767DD9AEF3}" name="Loyal Customers" cacheId="2351" applyNumberFormats="0" applyBorderFormats="0" applyFontFormats="0" applyPatternFormats="0" applyAlignmentFormats="0" applyWidthHeightFormats="1" dataCaption="Values" tag="e1a4e737-ba5b-4774-9adc-2bb4eb2a1192" updatedVersion="8" minRefreshableVersion="3" rowGrandTotals="0" colGrandTotals="0" itemPrintTitles="1" createdVersion="8" indent="0" outline="1" outlineData="1" multipleFieldFilters="0">
  <location ref="J6:K7" firstHeaderRow="1" firstDataRow="1" firstDataCol="1"/>
  <pivotFields count="3">
    <pivotField dataField="1" subtotalTop="0" showAll="0" defaultSubtotal="0"/>
    <pivotField axis="axisRow" allDrilled="1" subtotalTop="0" showAll="0" defaultSubtotal="0" defaultAttributeDrillState="1">
      <items count="1">
        <item s="1" x="0"/>
      </items>
    </pivotField>
    <pivotField allDrilled="1" subtotalTop="0" showAll="0" dataSourceSort="1" defaultSubtotal="0" defaultAttributeDrillState="1"/>
  </pivotFields>
  <rowFields count="1">
    <field x="1"/>
  </rowFields>
  <rowItems count="1">
    <i>
      <x/>
    </i>
  </rowItems>
  <colItems count="1">
    <i/>
  </colItems>
  <dataFields count="1">
    <dataField fld="0" subtotal="count" baseField="0" baseItem="0"/>
  </dataField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activeTabTopLevelEntity name="[RF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2CBE60-3A2F-48C9-92DD-020CB802928E}" name="Most Profitable Sub-Categories" cacheId="2309" applyNumberFormats="0" applyBorderFormats="0" applyFontFormats="0" applyPatternFormats="0" applyAlignmentFormats="0" applyWidthHeightFormats="1" dataCaption="Values" tag="6d66c211-a4b5-4d8a-8bcc-2f55ed79c7e5" updatedVersion="8" minRefreshableVersion="3" subtotalHiddenItems="1" itemPrintTitles="1" createdVersion="8" indent="0" outline="1" outlineData="1" multipleFieldFilters="0" chartFormat="6">
  <location ref="K61:L67" firstHeaderRow="1" firstDataRow="1" firstDataCol="1"/>
  <pivotFields count="4">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2"/>
    </i>
    <i>
      <x v="4"/>
    </i>
    <i>
      <x/>
    </i>
    <i>
      <x v="3"/>
    </i>
    <i>
      <x v="1"/>
    </i>
    <i t="grand">
      <x/>
    </i>
  </rowItems>
  <colItems count="1">
    <i/>
  </colItems>
  <dataFields count="1">
    <dataField fld="0" subtotal="count" baseField="0" baseItem="0"/>
  </dataFields>
  <formats count="1">
    <format dxfId="61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47">
      <autoFilter ref="A1">
        <filterColumn colId="0">
          <top10 val="5" filterVal="5"/>
        </filterColumn>
      </autoFilter>
    </filter>
    <filter fld="2" type="count" id="2" iMeasureHier="47">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2B0E93-2017-4A34-89A7-05F064FB9BF8}" name="Region" cacheId="1958" applyNumberFormats="0" applyBorderFormats="0" applyFontFormats="0" applyPatternFormats="0" applyAlignmentFormats="0" applyWidthHeightFormats="1" dataCaption="Values" tag="0dc039dc-b3d3-406d-ad33-ff57cfd9048b" updatedVersion="8" minRefreshableVersion="3" itemPrintTitles="1" createdVersion="8" indent="0" outline="1" outlineData="1" multipleFieldFilters="0" chartFormat="8" rowHeaderCaption="Region">
  <location ref="F23:G28"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3"/>
    </i>
    <i>
      <x v="1"/>
    </i>
    <i>
      <x/>
    </i>
    <i>
      <x v="2"/>
    </i>
    <i t="grand">
      <x/>
    </i>
  </rowItems>
  <colItems count="1">
    <i/>
  </colItems>
  <dataFields count="1">
    <dataField fld="0" subtotal="count" baseField="0" baseItem="0" numFmtId="164"/>
  </dataFields>
  <formats count="1">
    <format dxfId="6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274939-BA00-4D68-A276-C150828D0851}" name="Segments" cacheId="2369" applyNumberFormats="0" applyBorderFormats="0" applyFontFormats="0" applyPatternFormats="0" applyAlignmentFormats="0" applyWidthHeightFormats="1" dataCaption="Values" tag="aa289f7d-65b9-47a8-86d1-c8dd132109f2" updatedVersion="8" minRefreshableVersion="3" itemPrintTitles="1" createdVersion="8" indent="0" outline="1" outlineData="1" multipleFieldFilters="0" chartFormat="12" rowHeaderCaption="Segments">
  <location ref="F15:G19"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numFmtId="164"/>
  </dataFields>
  <formats count="1">
    <format dxfId="614">
      <pivotArea outline="0" collapsedLevelsAreSubtotals="1" fieldPosition="0"/>
    </format>
  </formats>
  <pivotHierarchies count="7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17635B0-6420-4438-9A50-F6A7D12F3296}" name="Total Quantity" cacheId="2378" applyNumberFormats="0" applyBorderFormats="0" applyFontFormats="0" applyPatternFormats="0" applyAlignmentFormats="0" applyWidthHeightFormats="1" dataCaption="Values" tag="3269246f-f9a2-4095-a42f-8b62636adfba" updatedVersion="8" minRefreshableVersion="3" itemPrintTitles="1" createdVersion="8" indent="0" outline="1" outlineData="1" multipleFieldFilters="0">
  <location ref="H6:H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A701BE9-0D86-4793-9BDC-77F641AFFCB2}" name="State" cacheId="2306" applyNumberFormats="0" applyBorderFormats="0" applyFontFormats="0" applyPatternFormats="0" applyAlignmentFormats="0" applyWidthHeightFormats="1" dataCaption="Values" tag="b56bfec1-dd2d-4836-bdce-519b7020e6cf" updatedVersion="8" minRefreshableVersion="3" itemPrintTitles="1" createdVersion="8" indent="0" outline="1" outlineData="1" multipleFieldFilters="0">
  <location ref="B45:C87" firstHeaderRow="1" firstDataRow="1" firstDataCol="1"/>
  <pivotFields count="3">
    <pivotField axis="axisRow" allDrilled="1" subtotalTop="0" showAll="0" sortType="descending" defaultSubtotal="0"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2">
    <i>
      <x v="3"/>
    </i>
    <i>
      <x v="27"/>
    </i>
    <i>
      <x v="39"/>
    </i>
    <i>
      <x v="36"/>
    </i>
    <i>
      <x v="32"/>
    </i>
    <i>
      <x v="9"/>
    </i>
    <i>
      <x v="1"/>
    </i>
    <i>
      <x v="10"/>
    </i>
    <i>
      <x v="40"/>
    </i>
    <i>
      <x v="18"/>
    </i>
    <i>
      <x v="19"/>
    </i>
    <i>
      <x v="38"/>
    </i>
    <i>
      <x v="29"/>
    </i>
    <i>
      <x v="17"/>
    </i>
    <i>
      <x v="14"/>
    </i>
    <i>
      <x v="35"/>
    </i>
    <i>
      <x v="6"/>
    </i>
    <i>
      <x/>
    </i>
    <i>
      <x v="11"/>
    </i>
    <i>
      <x v="15"/>
    </i>
    <i>
      <x v="25"/>
    </i>
    <i>
      <x v="33"/>
    </i>
    <i>
      <x v="12"/>
    </i>
    <i>
      <x v="21"/>
    </i>
    <i>
      <x v="37"/>
    </i>
    <i>
      <x v="24"/>
    </i>
    <i>
      <x v="26"/>
    </i>
    <i>
      <x v="22"/>
    </i>
    <i>
      <x v="4"/>
    </i>
    <i>
      <x v="30"/>
    </i>
    <i>
      <x v="8"/>
    </i>
    <i>
      <x v="34"/>
    </i>
    <i>
      <x v="20"/>
    </i>
    <i>
      <x v="5"/>
    </i>
    <i>
      <x v="7"/>
    </i>
    <i>
      <x v="16"/>
    </i>
    <i>
      <x v="23"/>
    </i>
    <i>
      <x v="31"/>
    </i>
    <i>
      <x v="13"/>
    </i>
    <i>
      <x v="2"/>
    </i>
    <i>
      <x v="28"/>
    </i>
    <i t="grand">
      <x/>
    </i>
  </rowItems>
  <colItems count="1">
    <i/>
  </colItems>
  <dataFields count="1">
    <dataField fld="1" subtotal="count" baseField="0" baseItem="0"/>
  </dataFields>
  <formats count="1">
    <format dxfId="615">
      <pivotArea outline="0" collapsedLevelsAreSubtotals="1" fieldPosition="0"/>
    </format>
  </format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140E50C-C3CD-4631-BBC7-7A3E8F06BF7E}" name="#Products" cacheId="2327" applyNumberFormats="0" applyBorderFormats="0" applyFontFormats="0" applyPatternFormats="0" applyAlignmentFormats="0" applyWidthHeightFormats="1" dataCaption="Values" tag="a52183e8-6616-427f-b622-517d4383cdb6" updatedVersion="8" minRefreshableVersion="3" itemPrintTitles="1" createdVersion="8" indent="0" outline="1" outlineData="1" multipleFieldFilters="0">
  <location ref="F9:F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616">
      <pivotArea outline="0" collapsedLevelsAreSubtotals="1" fieldPosition="0"/>
    </format>
  </format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66B221A-D7A6-4816-9D9F-4AAE63DC7908}" name="At Risk" cacheId="2330" applyNumberFormats="0" applyBorderFormats="0" applyFontFormats="0" applyPatternFormats="0" applyAlignmentFormats="0" applyWidthHeightFormats="1" dataCaption="Values" tag="048684f1-59af-41fc-a7ca-87d71ac6c20b" updatedVersion="8" minRefreshableVersion="3" rowGrandTotals="0" colGrandTotals="0" itemPrintTitles="1" createdVersion="8" indent="0" outline="1" outlineData="1" multipleFieldFilters="0">
  <location ref="J9:K10"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1">
    <i>
      <x/>
    </i>
  </rowItems>
  <colItems count="1">
    <i/>
  </colItems>
  <dataFields count="1">
    <dataField fld="0" subtotal="count" baseField="0" baseItem="0"/>
  </dataField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activeTabTopLevelEntity name="[RF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93576E5-1CB2-4054-86EE-9F0CA62E93B8}" name="Recent Customers" cacheId="2363" applyNumberFormats="0" applyBorderFormats="0" applyFontFormats="0" applyPatternFormats="0" applyAlignmentFormats="0" applyWidthHeightFormats="1" dataCaption="Values" tag="9902910d-4353-4c69-aee4-c42885a46081" updatedVersion="8" minRefreshableVersion="3" rowGrandTotals="0" colGrandTotals="0" itemPrintTitles="1" createdVersion="8" indent="0" outline="1" outlineData="1" multipleFieldFilters="0">
  <location ref="J3:K4"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1">
    <i>
      <x/>
    </i>
  </rowItems>
  <colItems count="1">
    <i/>
  </colItems>
  <dataFields count="1">
    <dataField fld="0" subtotal="count" baseField="0" baseItem="0"/>
  </dataField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activeTabTopLevelEntity name="[RF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0242896-B28F-4DED-BE8A-78A54EFB56E7}" name="#Orders" cacheId="2324" applyNumberFormats="0" applyBorderFormats="0" applyFontFormats="0" applyPatternFormats="0" applyAlignmentFormats="0" applyWidthHeightFormats="1" dataCaption="Values" tag="77955b9a-5847-4a84-936d-b908a105d09e" updatedVersion="8" minRefreshableVersion="3"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EE844BD-3164-4B58-A72E-51F0455932EC}" name="Total Profit" cacheId="2375" applyNumberFormats="0" applyBorderFormats="0" applyFontFormats="0" applyPatternFormats="0" applyAlignmentFormats="0" applyWidthHeightFormats="1" dataCaption="Values" tag="cf547b05-26b7-4676-bba3-14df39fb2e2c" updatedVersion="8" minRefreshableVersion="3"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617">
      <pivotArea outline="0" collapsedLevelsAreSubtotals="1" fieldPosition="0"/>
    </format>
  </format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66F9474-FD1E-424F-B6A8-D5D042A5064C}" name="Top 5 Sub-Categories " cacheId="2315" applyNumberFormats="0" applyBorderFormats="0" applyFontFormats="0" applyPatternFormats="0" applyAlignmentFormats="0" applyWidthHeightFormats="1" dataCaption="Values" tag="f1d76005-bae8-4066-9feb-9adcd6b88854" updatedVersion="8" minRefreshableVersion="3" itemPrintTitles="1" createdVersion="8" indent="0" outline="1" outlineData="1" multipleFieldFilters="0" chartFormat="4">
  <location ref="P16:Q22"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2"/>
    </i>
    <i>
      <x v="1"/>
    </i>
    <i>
      <x/>
    </i>
    <i>
      <x v="3"/>
    </i>
    <i>
      <x v="4"/>
    </i>
    <i t="grand">
      <x/>
    </i>
  </rowItems>
  <colItems count="1">
    <i/>
  </colItems>
  <pageFields count="1">
    <pageField fld="1" hier="28" name="[RFM].[Segment].&amp;[Champions]" cap="Champions"/>
  </pageFields>
  <dataFields count="1">
    <dataField fld="0" subtotal="count" baseField="0" baseItem="0" numFmtId="164"/>
  </dataFields>
  <formats count="1">
    <format dxfId="61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FM].[Segment].&amp;[Champ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8">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activeTabTopLevelEntity name="[RF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79B43C6-0C47-4335-82DD-8A97ED3AC64D}" name="Ship Mode" cacheId="2372" applyNumberFormats="0" applyBorderFormats="0" applyFontFormats="0" applyPatternFormats="0" applyAlignmentFormats="0" applyWidthHeightFormats="1" dataCaption="Values" tag="4db35268-480c-434d-a6dd-f96037d7b67c" updatedVersion="8" minRefreshableVersion="3" subtotalHiddenItems="1" itemPrintTitles="1" createdVersion="8" indent="0" outline="1" outlineData="1" multipleFieldFilters="0" chartFormat="6">
  <location ref="B34:D39" firstHeaderRow="0" firstDataRow="1" firstDataCol="1"/>
  <pivotFields count="4">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
    <i>
      <x v="1"/>
    </i>
    <i>
      <x/>
    </i>
    <i>
      <x v="2"/>
    </i>
    <i>
      <x v="3"/>
    </i>
    <i t="grand">
      <x/>
    </i>
  </rowItems>
  <colFields count="1">
    <field x="-2"/>
  </colFields>
  <colItems count="2">
    <i>
      <x/>
    </i>
    <i i="1">
      <x v="1"/>
    </i>
  </colItems>
  <dataFields count="2">
    <dataField fld="2" subtotal="count" baseField="0" baseItem="0"/>
    <dataField name="Avg Days to Ship" fld="0" subtotal="count" baseField="0" baseItem="0" numFmtId="1"/>
  </dataFields>
  <formats count="2">
    <format dxfId="620">
      <pivotArea outline="0" collapsedLevelsAreSubtotals="1" fieldPosition="0"/>
    </format>
    <format dxfId="619">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g Days to Ship"/>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activeTabTopLevelEntity name="[DimShipp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C63A897-3140-43D4-8BDD-02ADC076389A}" name="Profit Margin" cacheId="2357" applyNumberFormats="0" applyBorderFormats="0" applyFontFormats="0" applyPatternFormats="0" applyAlignmentFormats="0" applyWidthHeightFormats="1" dataCaption="Values" tag="8e75535f-5bca-41a4-bafd-38367c07de28" updatedVersion="8" minRefreshableVersion="3" itemPrintTitles="1" createdVersion="8" indent="0" outline="1" outlineData="1" multipleFieldFilters="0">
  <location ref="B9:B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3B1DA5F-8D35-4D87-A924-9F3D87638248}" name="YoY Growth" cacheId="2381" applyNumberFormats="0" applyBorderFormats="0" applyFontFormats="0" applyPatternFormats="0" applyAlignmentFormats="0" applyWidthHeightFormats="1" dataCaption="Values" tag="4f951850-12c9-46ec-8031-e1441c638243" updatedVersion="8" minRefreshableVersion="3" itemPrintTitles="1" createdVersion="8" indent="0" outline="1" outlineData="1" multipleFieldFilters="0">
  <location ref="D6:D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YoY Growth" fld="0" subtotal="count" baseField="0" baseItem="0" numFmtId="10"/>
  </dataField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YoY Growth"/>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1C19F70-AB38-4AC9-BDF0-89FDA27CA41F}" name="Avg. Order Value" cacheId="2336" applyNumberFormats="0" applyBorderFormats="0" applyFontFormats="0" applyPatternFormats="0" applyAlignmentFormats="0" applyWidthHeightFormats="1" dataCaption="Values" tag="a47cf2c7-49eb-4c59-a433-71436376a704" updatedVersion="8" minRefreshableVersion="3" itemPrintTitles="1" createdVersion="8"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Order Value" fld="0" subtotal="count" baseField="0" baseItem="0" numFmtId="166"/>
  </dataFields>
  <formats count="1">
    <format dxfId="621">
      <pivotArea outline="0" collapsedLevelsAreSubtotals="1" fieldPosition="0"/>
    </format>
  </format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g. Order Val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BADCA53-DD73-4E08-BBA9-9EA1C50D0681}" name="RFM" cacheId="2366" applyNumberFormats="0" applyBorderFormats="0" applyFontFormats="0" applyPatternFormats="0" applyAlignmentFormats="0" applyWidthHeightFormats="1" dataCaption="Values" tag="0c235c6a-3e13-4c59-9942-17b3c814af85" updatedVersion="8" minRefreshableVersion="3" itemPrintTitles="1" createdVersion="8" indent="0" outline="1" outlineData="1" multipleFieldFilters="0" chartFormat="4">
  <location ref="K27:L34" firstHeaderRow="1" firstDataRow="1" firstDataCol="1"/>
  <pivotFields count="3">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3"/>
    </i>
    <i>
      <x/>
    </i>
    <i>
      <x v="2"/>
    </i>
    <i>
      <x v="5"/>
    </i>
    <i>
      <x v="1"/>
    </i>
    <i>
      <x v="4"/>
    </i>
    <i t="grand">
      <x/>
    </i>
  </rowItems>
  <colItems count="1">
    <i/>
  </colItems>
  <dataFields count="1">
    <dataField fld="0" subtotal="count" baseField="0"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4"/>
          </reference>
        </references>
      </pivotArea>
    </chartFormat>
  </chartFormat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activeTabTopLevelEntity name="[RF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31B99912-ADD5-4378-A43D-7343CE911F6C}" name="Total Revenue" cacheId="2303" applyNumberFormats="0" applyBorderFormats="0" applyFontFormats="0" applyPatternFormats="0" applyAlignmentFormats="0" applyWidthHeightFormats="1" dataCaption="Values" tag="9ac6d25c-a057-4896-8e07-66ea0e036d4e" updatedVersion="8" minRefreshableVersion="3"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622">
      <pivotArea outline="0" collapsedLevelsAreSubtotals="1" fieldPosition="0"/>
    </format>
  </format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77C6EDD-2CB4-4749-B88E-833A7EDE8F22}" name="Avg. Spend per Customer" cacheId="2342" applyNumberFormats="0" applyBorderFormats="0" applyFontFormats="0" applyPatternFormats="0" applyAlignmentFormats="0" applyWidthHeightFormats="1" dataCaption="Values" tag="ce005c2d-109e-4140-85fb-ccb9d7dde972" updatedVersion="8" minRefreshableVersion="3" itemPrintTitles="1" createdVersion="8" indent="0" outline="1" outlineData="1" multipleFieldFilters="0">
  <location ref="F6:F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Spend per Customer" fld="0" subtotal="count" baseField="0" baseItem="0" numFmtId="164"/>
  </dataFields>
  <formats count="1">
    <format dxfId="623">
      <pivotArea outline="0" collapsedLevelsAreSubtotals="1" fieldPosition="0"/>
    </format>
  </format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g. Spend per Custom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7BAD0E8A-E199-4BD2-A63A-1AFEB19CE541}" name="Avg. Selling Price" cacheId="2339" applyNumberFormats="0" applyBorderFormats="0" applyFontFormats="0" applyPatternFormats="0" applyAlignmentFormats="0" applyWidthHeightFormats="1" dataCaption="Values" tag="4f86e854-33ac-47e8-a5e1-5afcc08f41bc" updatedVersion="8" minRefreshableVersion="3" itemPrintTitles="1" createdVersion="8"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Selling Price" fld="0" subtotal="count" baseField="0" baseItem="0" numFmtId="166"/>
  </dataFields>
  <formats count="1">
    <format dxfId="624">
      <pivotArea outline="0" collapsedLevelsAreSubtotals="1" fieldPosition="0"/>
    </format>
  </formats>
  <pivotHierarchies count="7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g. Selling Pric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_Customers]"/>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78DBB75-5AD6-4222-919B-4EB85FFD8D80}" sourceName="[Dim_Date].[Year]">
  <pivotTables>
    <pivotTable tabId="1" name="Total Revenue"/>
    <pivotTable tabId="1" name="Profit Margin"/>
    <pivotTable tabId="1" name="Months"/>
    <pivotTable tabId="1" name="Category"/>
    <pivotTable tabId="1" name="Region"/>
    <pivotTable tabId="1" name="Total Profit"/>
    <pivotTable tabId="1" name="Avg. Days to Ship"/>
    <pivotTable tabId="1" name="#Orders"/>
    <pivotTable tabId="1" name="Avg. Order Value"/>
    <pivotTable tabId="1" name="Segments"/>
    <pivotTable tabId="1" name="Avg. Selling Price"/>
    <pivotTable tabId="1" name="YoY Growth"/>
    <pivotTable tabId="1" name="Avg. Spend per Customer"/>
    <pivotTable tabId="1" name="Total Quantity"/>
    <pivotTable tabId="1" name="Ship Mode"/>
    <pivotTable tabId="1" name="State"/>
    <pivotTable tabId="1" name="#Products"/>
    <pivotTable tabId="1" name="Most Profitable Sub-Categories"/>
    <pivotTable tabId="1" name="Losing Sub-Categories"/>
    <pivotTable tabId="1" name="#Customer"/>
    <pivotTable tabId="1" name="Recent Customers"/>
    <pivotTable tabId="1" name="At Risk"/>
    <pivotTable tabId="1" name="RFM"/>
    <pivotTable tabId="1" name="Recency vs. Monetary "/>
    <pivotTable tabId="1" name="Loyal Customers"/>
    <pivotTable tabId="1" name="Top 5 Sub-Categories "/>
    <pivotTable tabId="1" name="Top Customers by Spend who are At Risk."/>
  </pivotTables>
  <data>
    <olap pivotCacheId="524868627">
      <levels count="2">
        <level uniqueName="[Dim_Date].[Year].[(All)]" sourceCaption="(All)" count="0"/>
        <level uniqueName="[Dim_Date].[Year].[Year]" sourceCaption="Year" count="5">
          <ranges>
            <range startItem="0">
              <i n="[Dim_Date].[Year].&amp;[2015]" c="2015"/>
              <i n="[Dim_Date].[Year].&amp;[2016]" c="2016"/>
              <i n="[Dim_Date].[Year].&amp;[2017]" c="2017"/>
              <i n="[Dim_Date].[Year].&amp;[2018]" c="2018"/>
              <i n="[Dim_Date].[Year].&amp;[2019]" c="2019"/>
            </range>
          </ranges>
        </level>
      </levels>
      <selections count="1">
        <selection n="[Dim_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4F1281A-4DFB-4CFF-9901-A529FB2A42B8}" sourceName="[Dim_Product].[Category]">
  <pivotTables>
    <pivotTable tabId="1" name="Total Revenue"/>
    <pivotTable tabId="1" name="State"/>
    <pivotTable tabId="1" name="Most Profitable Sub-Categories"/>
    <pivotTable tabId="1" name="Losing Sub-Categories"/>
    <pivotTable tabId="1" name="Top 5 Sub-Categories "/>
    <pivotTable tabId="1" name="Top Customers by Spend who are At Risk."/>
    <pivotTable tabId="1" name="#Customer"/>
    <pivotTable tabId="1" name="#Orders"/>
    <pivotTable tabId="1" name="#Products"/>
    <pivotTable tabId="1" name="At Risk"/>
    <pivotTable tabId="1" name="Avg. Days to Ship"/>
    <pivotTable tabId="1" name="Avg. Order Value"/>
    <pivotTable tabId="1" name="Avg. Selling Price"/>
    <pivotTable tabId="1" name="Avg. Spend per Customer"/>
    <pivotTable tabId="1" name="Growth Rate"/>
    <pivotTable tabId="1" name="Loyal Customers"/>
    <pivotTable tabId="1" name="Months"/>
    <pivotTable tabId="1" name="Profit Margin"/>
    <pivotTable tabId="1" name="Recency vs. Monetary "/>
    <pivotTable tabId="1" name="Recent Customers"/>
    <pivotTable tabId="1" name="Region"/>
    <pivotTable tabId="1" name="RFM"/>
    <pivotTable tabId="1" name="Segments"/>
    <pivotTable tabId="1" name="Ship Mode"/>
    <pivotTable tabId="1" name="Total Profit"/>
    <pivotTable tabId="1" name="Total Quantity"/>
    <pivotTable tabId="1" name="YoY Growth"/>
  </pivotTables>
  <data>
    <olap pivotCacheId="524868627">
      <levels count="2">
        <level uniqueName="[Dim_Product].[Category].[(All)]" sourceCaption="(All)" count="0"/>
        <level uniqueName="[Dim_Product].[Category].[Category]" sourceCaption="Category" count="3">
          <ranges>
            <range startItem="0">
              <i n="[Dim_Product].[Category].&amp;[Furniture]" c="Furniture"/>
              <i n="[Dim_Product].[Category].&amp;[Office Supplies]" c="Office Supplies"/>
              <i n="[Dim_Product].[Category].&amp;[Technology]" c="Technology"/>
            </range>
          </ranges>
        </level>
      </levels>
      <selections count="1">
        <selection n="[Dim_Produc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36803EB-91AF-4D47-9E23-AB7724A47CAD}" sourceName="[Dim_Customers].[Segment]">
  <pivotTables>
    <pivotTable tabId="1" name="Total Revenue"/>
    <pivotTable tabId="1" name="State"/>
    <pivotTable tabId="1" name="Most Profitable Sub-Categories"/>
    <pivotTable tabId="1" name="Losing Sub-Categories"/>
    <pivotTable tabId="1" name="Top 5 Sub-Categories "/>
    <pivotTable tabId="1" name="Top Customers by Spend who are At Risk."/>
    <pivotTable tabId="1" name="#Customer"/>
    <pivotTable tabId="1" name="#Orders"/>
    <pivotTable tabId="1" name="#Products"/>
    <pivotTable tabId="1" name="At Risk"/>
    <pivotTable tabId="1" name="Avg. Days to Ship"/>
    <pivotTable tabId="1" name="Avg. Order Value"/>
    <pivotTable tabId="1" name="Avg. Selling Price"/>
    <pivotTable tabId="1" name="Avg. Spend per Customer"/>
    <pivotTable tabId="1" name="Category"/>
    <pivotTable tabId="1" name="Growth Rate"/>
    <pivotTable tabId="1" name="Loyal Customers"/>
    <pivotTable tabId="1" name="Months"/>
    <pivotTable tabId="1" name="Profit Margin"/>
    <pivotTable tabId="1" name="Recency vs. Monetary "/>
    <pivotTable tabId="1" name="Recent Customers"/>
    <pivotTable tabId="1" name="Region"/>
    <pivotTable tabId="1" name="RFM"/>
    <pivotTable tabId="1" name="Ship Mode"/>
    <pivotTable tabId="1" name="Total Profit"/>
    <pivotTable tabId="1" name="Total Quantity"/>
    <pivotTable tabId="1" name="YoY Growth"/>
  </pivotTables>
  <data>
    <olap pivotCacheId="524868627">
      <levels count="2">
        <level uniqueName="[Dim_Customers].[Segment].[(All)]" sourceCaption="(All)" count="0"/>
        <level uniqueName="[Dim_Customers].[Segment].[Segment]" sourceCaption="Segment" count="3">
          <ranges>
            <range startItem="0">
              <i n="[Dim_Customers].[Segment].&amp;[Consumer]" c="Consumer"/>
              <i n="[Dim_Customers].[Segment].&amp;[Corporate]" c="Corporate"/>
              <i n="[Dim_Customers].[Segment].&amp;[Home Office]" c="Home Office"/>
            </range>
          </ranges>
        </level>
      </levels>
      <selections count="1">
        <selection n="[Dim_Customers].[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30FB1E0-09D1-492C-B70D-C0D1F7784A4D}" sourceName="[Dim_Customers].[Region]">
  <pivotTables>
    <pivotTable tabId="1" name="Total Revenue"/>
    <pivotTable tabId="1" name="State"/>
    <pivotTable tabId="1" name="Most Profitable Sub-Categories"/>
    <pivotTable tabId="1" name="Losing Sub-Categories"/>
    <pivotTable tabId="1" name="Top 5 Sub-Categories "/>
    <pivotTable tabId="1" name="Top Customers by Spend who are At Risk."/>
    <pivotTable tabId="1" name="#Customer"/>
    <pivotTable tabId="1" name="#Orders"/>
    <pivotTable tabId="1" name="#Products"/>
    <pivotTable tabId="1" name="At Risk"/>
    <pivotTable tabId="1" name="Avg. Days to Ship"/>
    <pivotTable tabId="1" name="Avg. Order Value"/>
    <pivotTable tabId="1" name="Avg. Selling Price"/>
    <pivotTable tabId="1" name="Avg. Spend per Customer"/>
    <pivotTable tabId="1" name="Category"/>
    <pivotTable tabId="1" name="Growth Rate"/>
    <pivotTable tabId="1" name="Loyal Customers"/>
    <pivotTable tabId="1" name="Months"/>
    <pivotTable tabId="1" name="Profit Margin"/>
    <pivotTable tabId="1" name="Recency vs. Monetary "/>
    <pivotTable tabId="1" name="Recent Customers"/>
    <pivotTable tabId="1" name="RFM"/>
    <pivotTable tabId="1" name="Segments"/>
    <pivotTable tabId="1" name="Ship Mode"/>
    <pivotTable tabId="1" name="Total Profit"/>
    <pivotTable tabId="1" name="Total Quantity"/>
    <pivotTable tabId="1" name="YoY Growth"/>
  </pivotTables>
  <data>
    <olap pivotCacheId="524868627">
      <levels count="2">
        <level uniqueName="[Dim_Customers].[Region].[(All)]" sourceCaption="(All)" count="0"/>
        <level uniqueName="[Dim_Customers].[Region].[Region]" sourceCaption="Region" count="4">
          <ranges>
            <range startItem="0">
              <i n="[Dim_Customers].[Region].&amp;[Central]" c="Central"/>
              <i n="[Dim_Customers].[Region].&amp;[East]" c="East"/>
              <i n="[Dim_Customers].[Region].&amp;[South]" c="South"/>
              <i n="[Dim_Customers].[Region].&amp;[West]" c="West"/>
            </range>
          </ranges>
        </level>
      </levels>
      <selections count="1">
        <selection n="[Dim_Custom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B9FC157-8AB9-48D2-8423-43969728A51D}" cache="Slicer_Year" caption="Year" columnCount="5" level="1" style="Slicer Style 1" rowHeight="247650"/>
  <slicer name="Category" xr10:uid="{52327A61-ED16-4753-8B24-A4D06467E364}" cache="Slicer_Category" caption="Category" level="1" style="Slicer Style 1" rowHeight="247650"/>
  <slicer name="Segment" xr10:uid="{13FE93C6-3EBF-429B-BB8F-8192A0D02CCD}" cache="Slicer_Segment" caption="Segment" level="1" style="Slicer Style 1" rowHeight="247650"/>
  <slicer name="Region" xr10:uid="{0E0F8CE2-B0AE-46DD-97B3-3622B48860EE}" cache="Slicer_Region" caption="Region" level="1" style="Slicer Style 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A545B24-09F5-4CBF-A09B-D682B78431AC}" cache="Slicer_Year" caption="Year" columnCount="5" level="1" style="Slicer Style 1" rowHeight="247650"/>
  <slicer name="Category 1" xr10:uid="{14ABE525-9185-4E3A-8F29-587ED0AFB221}" cache="Slicer_Category" caption="Category" level="1" style="Slicer Style 1" rowHeight="247650"/>
  <slicer name="Segment 1" xr10:uid="{F95920E1-95F5-45E5-B65F-A96C02B08007}" cache="Slicer_Segment" caption="Segment" level="1" style="Slicer Style 1" rowHeight="247650"/>
  <slicer name="Region 1" xr10:uid="{9ADB6887-CC3C-4B47-B340-D36A9A5620CD}" cache="Slicer_Region" caption="Region" columnCount="4" level="1" style="Slicer Style 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44909D94-5264-41F0-9CEF-7EF9317ABBF5}" cache="Slicer_Year" caption="Year" columnCount="5" level="1" style="Slicer Style 1" rowHeight="247650"/>
  <slicer name="Category 2" xr10:uid="{1C58EDA6-7A57-42E6-BBB4-581ED363DE91}" cache="Slicer_Category" caption="Category" level="1" style="Slicer Style 1" rowHeight="247650"/>
  <slicer name="Segment 2" xr10:uid="{7ED1F2BB-A58B-4292-BDD3-4A527B9956F7}" cache="Slicer_Segment" caption="Segment" level="1" style="Slicer Style 1" rowHeight="247650"/>
  <slicer name="Region 2" xr10:uid="{700AB4C7-F614-4F7E-9087-7DDA561A3C6B}" cache="Slicer_Region" caption="Region" level="1" style="Slicer Style 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C7E73-BA84-4239-9B5F-B01E97EC6A70}">
  <dimension ref="A1"/>
  <sheetViews>
    <sheetView showGridLines="0" tabSelected="1" zoomScaleNormal="100" workbookViewId="0">
      <selection activeCell="T10" sqref="T10"/>
    </sheetView>
  </sheetViews>
  <sheetFormatPr defaultRowHeight="14.4" x14ac:dyDescent="0.3"/>
  <cols>
    <col min="1" max="1" width="13.33203125" style="4" customWidth="1"/>
    <col min="2"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ED375-37EF-4A9C-B4F5-C942FF935DCD}">
  <dimension ref="A1"/>
  <sheetViews>
    <sheetView showGridLines="0" zoomScaleNormal="100" workbookViewId="0"/>
  </sheetViews>
  <sheetFormatPr defaultRowHeight="14.4" x14ac:dyDescent="0.3"/>
  <cols>
    <col min="1" max="1" width="13.33203125" style="4" customWidth="1"/>
    <col min="2"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0C57A-210F-4086-A9B1-2DAA52BA608F}">
  <dimension ref="M13:T23"/>
  <sheetViews>
    <sheetView showGridLines="0" zoomScaleNormal="100" workbookViewId="0"/>
  </sheetViews>
  <sheetFormatPr defaultRowHeight="14.4" x14ac:dyDescent="0.3"/>
  <cols>
    <col min="1" max="1" width="13.33203125" style="4" customWidth="1"/>
    <col min="2" max="19" width="8.88671875" style="4"/>
    <col min="20" max="20" width="10.21875" style="4" customWidth="1"/>
    <col min="21" max="16384" width="8.88671875" style="4"/>
  </cols>
  <sheetData>
    <row r="13" spans="13:20" ht="21" x14ac:dyDescent="0.4">
      <c r="M13" s="16" t="s">
        <v>148</v>
      </c>
      <c r="N13" s="16"/>
      <c r="O13" s="16"/>
      <c r="P13" s="16" t="s">
        <v>149</v>
      </c>
      <c r="Q13" s="16"/>
      <c r="R13" s="16" t="s">
        <v>150</v>
      </c>
      <c r="S13" s="16"/>
      <c r="T13" s="16"/>
    </row>
    <row r="14" spans="13:20" ht="15.6" x14ac:dyDescent="0.3">
      <c r="M14" s="15" t="str">
        <f>'Pivot Tables'!B95</f>
        <v>Lauren Leatherbury</v>
      </c>
      <c r="N14" s="15"/>
      <c r="O14" s="15"/>
      <c r="P14" s="17">
        <f>'Pivot Tables'!C95</f>
        <v>2741.2040000000002</v>
      </c>
      <c r="Q14" s="17"/>
      <c r="R14" s="15">
        <f>DATE(2018,12,31) - 'Pivot Tables'!D95</f>
        <v>250</v>
      </c>
      <c r="S14" s="15"/>
      <c r="T14" s="15"/>
    </row>
    <row r="15" spans="13:20" ht="15.6" x14ac:dyDescent="0.3">
      <c r="M15" s="15" t="str">
        <f>'Pivot Tables'!B96</f>
        <v>John Lucas</v>
      </c>
      <c r="N15" s="15"/>
      <c r="O15" s="15"/>
      <c r="P15" s="17">
        <f>'Pivot Tables'!C96</f>
        <v>2725.2560000000008</v>
      </c>
      <c r="Q15" s="17"/>
      <c r="R15" s="15">
        <f>DATE(2018,12,31) - 'Pivot Tables'!D96</f>
        <v>615</v>
      </c>
      <c r="S15" s="15"/>
      <c r="T15" s="15"/>
    </row>
    <row r="16" spans="13:20" ht="15.6" x14ac:dyDescent="0.3">
      <c r="M16" s="15" t="str">
        <f>'Pivot Tables'!B97</f>
        <v>Bill Overfelt</v>
      </c>
      <c r="N16" s="15"/>
      <c r="O16" s="15"/>
      <c r="P16" s="17">
        <f>'Pivot Tables'!C97</f>
        <v>2682.7280000000001</v>
      </c>
      <c r="Q16" s="17"/>
      <c r="R16" s="15">
        <f>DATE(2018,12,31) - 'Pivot Tables'!D97</f>
        <v>138</v>
      </c>
      <c r="S16" s="15"/>
      <c r="T16" s="15"/>
    </row>
    <row r="17" spans="13:20" ht="15.6" x14ac:dyDescent="0.3">
      <c r="M17" s="15" t="str">
        <f>'Pivot Tables'!B98</f>
        <v>Nicole Hansen</v>
      </c>
      <c r="N17" s="15"/>
      <c r="O17" s="15"/>
      <c r="P17" s="17">
        <f>'Pivot Tables'!C98</f>
        <v>2673.2899999999995</v>
      </c>
      <c r="Q17" s="17"/>
      <c r="R17" s="15">
        <f>DATE(2018,12,31) - 'Pivot Tables'!D98</f>
        <v>190</v>
      </c>
      <c r="S17" s="15"/>
      <c r="T17" s="15"/>
    </row>
    <row r="18" spans="13:20" ht="15.6" x14ac:dyDescent="0.3">
      <c r="M18" s="15" t="str">
        <f>'Pivot Tables'!B99</f>
        <v>Beth Thompson</v>
      </c>
      <c r="N18" s="15"/>
      <c r="O18" s="15"/>
      <c r="P18" s="17">
        <f>'Pivot Tables'!C99</f>
        <v>2567.6559999999999</v>
      </c>
      <c r="Q18" s="17"/>
      <c r="R18" s="15">
        <f>DATE(2018,12,31) - 'Pivot Tables'!D99</f>
        <v>337</v>
      </c>
      <c r="S18" s="15"/>
      <c r="T18" s="15"/>
    </row>
    <row r="19" spans="13:20" ht="15.6" x14ac:dyDescent="0.3">
      <c r="M19" s="15" t="str">
        <f>'Pivot Tables'!B100</f>
        <v>Eleni Mccrary</v>
      </c>
      <c r="N19" s="15"/>
      <c r="O19" s="15"/>
      <c r="P19" s="17">
        <f>'Pivot Tables'!C100</f>
        <v>2567.0100000000002</v>
      </c>
      <c r="Q19" s="17"/>
      <c r="R19" s="15">
        <f>DATE(2018,12,31) - 'Pivot Tables'!D100</f>
        <v>133</v>
      </c>
      <c r="S19" s="15"/>
      <c r="T19" s="15"/>
    </row>
    <row r="20" spans="13:20" ht="15.6" x14ac:dyDescent="0.3">
      <c r="M20" s="15" t="str">
        <f>'Pivot Tables'!B101</f>
        <v>Mary Zewe</v>
      </c>
      <c r="N20" s="15"/>
      <c r="O20" s="15"/>
      <c r="P20" s="17">
        <f>'Pivot Tables'!C101</f>
        <v>2564.9059999999999</v>
      </c>
      <c r="Q20" s="17"/>
      <c r="R20" s="15">
        <f>DATE(2018,12,31) - 'Pivot Tables'!D101</f>
        <v>283</v>
      </c>
      <c r="S20" s="15"/>
      <c r="T20" s="15"/>
    </row>
    <row r="21" spans="13:20" ht="15.6" x14ac:dyDescent="0.3">
      <c r="M21" s="15" t="str">
        <f>'Pivot Tables'!B102</f>
        <v>Deanra Eno</v>
      </c>
      <c r="N21" s="15"/>
      <c r="O21" s="15"/>
      <c r="P21" s="17">
        <f>'Pivot Tables'!C102</f>
        <v>2550.8740000000003</v>
      </c>
      <c r="Q21" s="17"/>
      <c r="R21" s="15">
        <f>DATE(2018,12,31) - 'Pivot Tables'!D102</f>
        <v>719</v>
      </c>
      <c r="S21" s="15"/>
      <c r="T21" s="15"/>
    </row>
    <row r="22" spans="13:20" ht="15.6" x14ac:dyDescent="0.3">
      <c r="M22" s="15" t="str">
        <f>'Pivot Tables'!B103</f>
        <v>Amy Hunt</v>
      </c>
      <c r="N22" s="15"/>
      <c r="O22" s="15"/>
      <c r="P22" s="17">
        <f>'Pivot Tables'!C103</f>
        <v>2495.3915999999999</v>
      </c>
      <c r="Q22" s="17"/>
      <c r="R22" s="15">
        <f>DATE(2018,12,31) - 'Pivot Tables'!D103</f>
        <v>231</v>
      </c>
      <c r="S22" s="15"/>
      <c r="T22" s="15"/>
    </row>
    <row r="23" spans="13:20" ht="15.6" x14ac:dyDescent="0.3">
      <c r="M23" s="15" t="str">
        <f>'Pivot Tables'!B104</f>
        <v>Charles Crestani</v>
      </c>
      <c r="N23" s="15"/>
      <c r="O23" s="15"/>
      <c r="P23" s="17">
        <f>'Pivot Tables'!C104</f>
        <v>2471.6500000000005</v>
      </c>
      <c r="Q23" s="17"/>
      <c r="R23" s="15">
        <f>DATE(2018,12,31) - 'Pivot Tables'!D104</f>
        <v>107</v>
      </c>
      <c r="S23" s="15"/>
      <c r="T23" s="15"/>
    </row>
  </sheetData>
  <mergeCells count="33">
    <mergeCell ref="R13:T13"/>
    <mergeCell ref="P23:Q23"/>
    <mergeCell ref="P19:Q19"/>
    <mergeCell ref="R15:T15"/>
    <mergeCell ref="P21:Q21"/>
    <mergeCell ref="P13:Q13"/>
    <mergeCell ref="P15:Q15"/>
    <mergeCell ref="P16:Q16"/>
    <mergeCell ref="P17:Q17"/>
    <mergeCell ref="P18:Q18"/>
    <mergeCell ref="P22:Q22"/>
    <mergeCell ref="P20:Q20"/>
    <mergeCell ref="R21:T21"/>
    <mergeCell ref="R22:T22"/>
    <mergeCell ref="P14:Q14"/>
    <mergeCell ref="R14:T14"/>
    <mergeCell ref="M13:O13"/>
    <mergeCell ref="M14:O14"/>
    <mergeCell ref="M15:O15"/>
    <mergeCell ref="M16:O16"/>
    <mergeCell ref="M17:O17"/>
    <mergeCell ref="R20:T20"/>
    <mergeCell ref="R16:T16"/>
    <mergeCell ref="M22:O22"/>
    <mergeCell ref="M23:O23"/>
    <mergeCell ref="R23:T23"/>
    <mergeCell ref="M18:O18"/>
    <mergeCell ref="M19:O19"/>
    <mergeCell ref="M20:O20"/>
    <mergeCell ref="M21:O21"/>
    <mergeCell ref="R17:T17"/>
    <mergeCell ref="R18:T18"/>
    <mergeCell ref="R19:T19"/>
  </mergeCells>
  <conditionalFormatting sqref="R14:T23">
    <cfRule type="dataBar" priority="1">
      <dataBar>
        <cfvo type="min"/>
        <cfvo type="max"/>
        <color rgb="FFFFC000"/>
      </dataBar>
      <extLst>
        <ext xmlns:x14="http://schemas.microsoft.com/office/spreadsheetml/2009/9/main" uri="{B025F937-C7B1-47D3-B67F-A62EFF666E3E}">
          <x14:id>{0514C23B-63FB-46B2-B4B0-B56D2130E582}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514C23B-63FB-46B2-B4B0-B56D2130E582}">
            <x14:dataBar minLength="0" maxLength="100" border="1" negativeBarBorderColorSameAsPositive="0">
              <x14:cfvo type="autoMin"/>
              <x14:cfvo type="autoMax"/>
              <x14:borderColor rgb="FF63C384"/>
              <x14:negativeFillColor rgb="FFFF0000"/>
              <x14:negativeBorderColor rgb="FFFF0000"/>
              <x14:axisColor rgb="FF000000"/>
            </x14:dataBar>
          </x14:cfRule>
          <xm:sqref>R14:T23</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45CDC-A5F5-42A5-B473-51EEAE67EB41}">
  <dimension ref="B3:Q170"/>
  <sheetViews>
    <sheetView zoomScale="40" zoomScaleNormal="40" workbookViewId="0">
      <selection activeCell="M17" sqref="M17:N20"/>
    </sheetView>
  </sheetViews>
  <sheetFormatPr defaultRowHeight="14.4" x14ac:dyDescent="0.3"/>
  <cols>
    <col min="1" max="1" width="12.44140625" bestFit="1" customWidth="1"/>
    <col min="2" max="9" width="20.88671875" bestFit="1" customWidth="1"/>
    <col min="10" max="10" width="17.77734375" customWidth="1"/>
    <col min="11" max="11" width="20.88671875" bestFit="1" customWidth="1"/>
    <col min="12" max="12" width="14.6640625" bestFit="1" customWidth="1"/>
    <col min="13" max="13" width="25.5546875" bestFit="1" customWidth="1"/>
    <col min="15" max="15" width="19.109375" customWidth="1"/>
    <col min="16" max="16" width="14.5546875" customWidth="1"/>
    <col min="17" max="17" width="22.21875" customWidth="1"/>
  </cols>
  <sheetData>
    <row r="3" spans="2:17" x14ac:dyDescent="0.3">
      <c r="B3" t="s">
        <v>0</v>
      </c>
      <c r="D3" t="s">
        <v>5</v>
      </c>
      <c r="F3" t="s">
        <v>1</v>
      </c>
      <c r="H3" t="s">
        <v>80</v>
      </c>
      <c r="J3" s="2" t="s">
        <v>2</v>
      </c>
      <c r="K3" t="s">
        <v>91</v>
      </c>
    </row>
    <row r="4" spans="2:17" x14ac:dyDescent="0.3">
      <c r="B4" s="5">
        <v>2297200.8602999803</v>
      </c>
      <c r="D4" s="5">
        <v>286397.02169999678</v>
      </c>
      <c r="F4" s="18">
        <v>5009</v>
      </c>
      <c r="H4" s="10">
        <v>458.61466566180479</v>
      </c>
      <c r="J4" s="3" t="s">
        <v>97</v>
      </c>
      <c r="K4" s="18">
        <v>104</v>
      </c>
    </row>
    <row r="6" spans="2:17" x14ac:dyDescent="0.3">
      <c r="B6" t="s">
        <v>90</v>
      </c>
      <c r="D6" t="s">
        <v>32</v>
      </c>
      <c r="F6" t="s">
        <v>98</v>
      </c>
      <c r="H6" t="s">
        <v>4</v>
      </c>
      <c r="J6" s="2" t="s">
        <v>2</v>
      </c>
      <c r="K6" t="s">
        <v>91</v>
      </c>
    </row>
    <row r="7" spans="2:17" x14ac:dyDescent="0.3">
      <c r="B7" s="10">
        <v>60.65537085258628</v>
      </c>
      <c r="D7" s="1">
        <v>0.43266270891646003</v>
      </c>
      <c r="F7" s="5">
        <v>2896.8484997477685</v>
      </c>
      <c r="H7" s="18">
        <v>37873</v>
      </c>
      <c r="J7" s="3" t="s">
        <v>95</v>
      </c>
      <c r="K7" s="18">
        <v>247</v>
      </c>
    </row>
    <row r="9" spans="2:17" x14ac:dyDescent="0.3">
      <c r="B9" t="s">
        <v>6</v>
      </c>
      <c r="D9" t="s">
        <v>79</v>
      </c>
      <c r="F9" t="s">
        <v>81</v>
      </c>
      <c r="H9" t="s">
        <v>91</v>
      </c>
      <c r="J9" s="2" t="s">
        <v>2</v>
      </c>
      <c r="K9" t="s">
        <v>91</v>
      </c>
    </row>
    <row r="10" spans="2:17" x14ac:dyDescent="0.3">
      <c r="B10" s="1">
        <v>0.12467217240315571</v>
      </c>
      <c r="D10" s="9">
        <v>3.9584750850510306</v>
      </c>
      <c r="F10" s="18">
        <v>1862</v>
      </c>
      <c r="H10" s="18">
        <v>793</v>
      </c>
      <c r="J10" s="3" t="s">
        <v>92</v>
      </c>
      <c r="K10" s="18">
        <v>179</v>
      </c>
    </row>
    <row r="14" spans="2:17" x14ac:dyDescent="0.3">
      <c r="P14" s="2" t="s">
        <v>145</v>
      </c>
      <c r="Q14" t="s" vm="1">
        <v>94</v>
      </c>
    </row>
    <row r="15" spans="2:17" x14ac:dyDescent="0.3">
      <c r="B15" s="2" t="s">
        <v>2</v>
      </c>
      <c r="C15" t="s">
        <v>0</v>
      </c>
      <c r="D15" t="s">
        <v>19</v>
      </c>
      <c r="F15" s="2" t="s">
        <v>151</v>
      </c>
      <c r="G15" t="s">
        <v>0</v>
      </c>
    </row>
    <row r="16" spans="2:17" x14ac:dyDescent="0.3">
      <c r="B16" s="3" t="s">
        <v>11</v>
      </c>
      <c r="C16" s="5">
        <v>109456.68939999993</v>
      </c>
      <c r="D16" s="5">
        <v>109456.68939999993</v>
      </c>
      <c r="F16" s="3" t="s">
        <v>23</v>
      </c>
      <c r="G16" s="5">
        <v>1161401.3449999995</v>
      </c>
      <c r="I16" s="2" t="s">
        <v>2</v>
      </c>
      <c r="J16" t="s">
        <v>30</v>
      </c>
      <c r="K16" t="s">
        <v>31</v>
      </c>
      <c r="P16" s="2" t="s">
        <v>2</v>
      </c>
      <c r="Q16" t="s">
        <v>0</v>
      </c>
    </row>
    <row r="17" spans="2:17" x14ac:dyDescent="0.3">
      <c r="B17" s="3" t="s">
        <v>10</v>
      </c>
      <c r="C17" s="5">
        <v>68546.472399999984</v>
      </c>
      <c r="D17" s="5">
        <v>68546.472399999984</v>
      </c>
      <c r="F17" s="3" t="s">
        <v>24</v>
      </c>
      <c r="G17" s="5">
        <v>706146.36679999938</v>
      </c>
      <c r="I17" s="3">
        <v>2015</v>
      </c>
      <c r="J17" s="14">
        <v>0</v>
      </c>
      <c r="K17" s="14">
        <v>0</v>
      </c>
      <c r="L17">
        <f>I17</f>
        <v>2015</v>
      </c>
      <c r="M17" s="14">
        <f>J17</f>
        <v>0</v>
      </c>
      <c r="N17" s="14">
        <f>M17</f>
        <v>0</v>
      </c>
      <c r="P17" s="3" t="s">
        <v>87</v>
      </c>
      <c r="Q17" s="5">
        <v>105948.84800000006</v>
      </c>
    </row>
    <row r="18" spans="2:17" x14ac:dyDescent="0.3">
      <c r="B18" s="3" t="s">
        <v>14</v>
      </c>
      <c r="C18" s="5">
        <v>191665.30600000001</v>
      </c>
      <c r="D18" s="5">
        <v>191665.30600000001</v>
      </c>
      <c r="F18" s="3" t="s">
        <v>25</v>
      </c>
      <c r="G18" s="5">
        <v>429653.14849999978</v>
      </c>
      <c r="I18" s="3">
        <v>2016</v>
      </c>
      <c r="J18" s="14">
        <v>1.9259423025505488E-2</v>
      </c>
      <c r="K18" s="14">
        <v>1.9259423025505488E-2</v>
      </c>
      <c r="L18">
        <f t="shared" ref="L18:L20" si="0">I18</f>
        <v>2016</v>
      </c>
      <c r="M18" s="14">
        <f t="shared" ref="M18:M20" si="1">J18</f>
        <v>1.9259423025505488E-2</v>
      </c>
      <c r="N18" s="14">
        <f t="shared" ref="N18:N20" si="2">M18</f>
        <v>1.9259423025505488E-2</v>
      </c>
      <c r="P18" s="3" t="s">
        <v>146</v>
      </c>
      <c r="Q18" s="5">
        <v>90549.215999999957</v>
      </c>
    </row>
    <row r="19" spans="2:17" x14ac:dyDescent="0.3">
      <c r="B19" s="3" t="s">
        <v>7</v>
      </c>
      <c r="C19" s="5">
        <v>136953.69679999998</v>
      </c>
      <c r="D19" s="5">
        <v>136953.69679999998</v>
      </c>
      <c r="F19" s="3" t="s">
        <v>3</v>
      </c>
      <c r="G19" s="5">
        <v>2297200.8602999803</v>
      </c>
      <c r="I19" s="3">
        <v>2017</v>
      </c>
      <c r="J19" s="14">
        <v>0.2750762613866094</v>
      </c>
      <c r="K19" s="14">
        <v>0.2750762613866094</v>
      </c>
      <c r="L19">
        <f t="shared" si="0"/>
        <v>2017</v>
      </c>
      <c r="M19" s="14">
        <f t="shared" si="1"/>
        <v>0.2750762613866094</v>
      </c>
      <c r="N19" s="14">
        <f t="shared" si="2"/>
        <v>0.2750762613866094</v>
      </c>
      <c r="P19" s="3" t="s">
        <v>83</v>
      </c>
      <c r="Q19" s="5">
        <v>68852.646000000037</v>
      </c>
    </row>
    <row r="20" spans="2:17" x14ac:dyDescent="0.3">
      <c r="B20" s="3" t="s">
        <v>15</v>
      </c>
      <c r="C20" s="5">
        <v>146361.94989999998</v>
      </c>
      <c r="D20" s="5">
        <v>146361.94989999998</v>
      </c>
      <c r="I20" s="3">
        <v>2018</v>
      </c>
      <c r="J20" s="14">
        <v>0.19558142580000179</v>
      </c>
      <c r="K20" s="14">
        <v>0.19558142580000179</v>
      </c>
      <c r="L20">
        <f t="shared" si="0"/>
        <v>2018</v>
      </c>
      <c r="M20" s="14">
        <f t="shared" si="1"/>
        <v>0.19558142580000179</v>
      </c>
      <c r="N20" s="14">
        <f t="shared" si="2"/>
        <v>0.19558142580000179</v>
      </c>
      <c r="P20" s="3" t="s">
        <v>147</v>
      </c>
      <c r="Q20" s="5">
        <v>62000.508000000009</v>
      </c>
    </row>
    <row r="21" spans="2:17" x14ac:dyDescent="0.3">
      <c r="B21" s="3" t="s">
        <v>13</v>
      </c>
      <c r="C21" s="5">
        <v>161335.70569999973</v>
      </c>
      <c r="D21" s="5">
        <v>161335.70569999973</v>
      </c>
      <c r="I21" s="3" t="s">
        <v>3</v>
      </c>
      <c r="J21" s="1">
        <v>0.46817348585207813</v>
      </c>
      <c r="K21" s="8">
        <v>0.46817348585207813</v>
      </c>
      <c r="P21" s="3" t="s">
        <v>89</v>
      </c>
      <c r="Q21" s="5">
        <v>52648.57450000001</v>
      </c>
    </row>
    <row r="22" spans="2:17" x14ac:dyDescent="0.3">
      <c r="B22" s="3" t="s">
        <v>12</v>
      </c>
      <c r="C22" s="5">
        <v>148170.64099999997</v>
      </c>
      <c r="D22" s="5">
        <v>148170.64099999997</v>
      </c>
      <c r="P22" s="3" t="s">
        <v>3</v>
      </c>
      <c r="Q22" s="5">
        <v>379999.79249999975</v>
      </c>
    </row>
    <row r="23" spans="2:17" x14ac:dyDescent="0.3">
      <c r="B23" s="3" t="s">
        <v>8</v>
      </c>
      <c r="C23" s="5">
        <v>154153.1555000002</v>
      </c>
      <c r="D23" s="5">
        <v>154153.1555000002</v>
      </c>
      <c r="F23" s="2" t="s">
        <v>152</v>
      </c>
      <c r="G23" t="s">
        <v>0</v>
      </c>
      <c r="K23" s="7"/>
    </row>
    <row r="24" spans="2:17" x14ac:dyDescent="0.3">
      <c r="B24" s="3" t="s">
        <v>18</v>
      </c>
      <c r="C24" s="5">
        <v>304631.15589999966</v>
      </c>
      <c r="D24" s="5">
        <v>304631.15589999966</v>
      </c>
      <c r="F24" s="3" t="s">
        <v>29</v>
      </c>
      <c r="G24" s="5">
        <v>764634.44530000107</v>
      </c>
    </row>
    <row r="25" spans="2:17" x14ac:dyDescent="0.3">
      <c r="B25" s="3" t="s">
        <v>17</v>
      </c>
      <c r="C25" s="5">
        <v>204727.05300000007</v>
      </c>
      <c r="D25" s="5">
        <v>204727.05300000007</v>
      </c>
      <c r="F25" s="3" t="s">
        <v>27</v>
      </c>
      <c r="G25" s="5">
        <v>611734.29949999985</v>
      </c>
    </row>
    <row r="26" spans="2:17" x14ac:dyDescent="0.3">
      <c r="B26" s="3" t="s">
        <v>16</v>
      </c>
      <c r="C26" s="5">
        <v>330681.74250000063</v>
      </c>
      <c r="D26" s="5">
        <v>330681.74250000063</v>
      </c>
      <c r="F26" s="3" t="s">
        <v>26</v>
      </c>
      <c r="G26" s="5">
        <v>518800.13220000104</v>
      </c>
    </row>
    <row r="27" spans="2:17" x14ac:dyDescent="0.3">
      <c r="B27" s="3" t="s">
        <v>9</v>
      </c>
      <c r="C27" s="5">
        <v>340517.29219999968</v>
      </c>
      <c r="D27" s="5">
        <v>340517.29219999968</v>
      </c>
      <c r="F27" s="3" t="s">
        <v>28</v>
      </c>
      <c r="G27" s="5">
        <v>402031.98329999985</v>
      </c>
      <c r="K27" s="2" t="s">
        <v>2</v>
      </c>
      <c r="L27" t="s">
        <v>91</v>
      </c>
    </row>
    <row r="28" spans="2:17" x14ac:dyDescent="0.3">
      <c r="B28" s="3" t="s">
        <v>3</v>
      </c>
      <c r="C28" s="5">
        <v>2297200.8602999803</v>
      </c>
      <c r="D28" s="5">
        <v>2297200.8602999803</v>
      </c>
      <c r="F28" s="3" t="s">
        <v>3</v>
      </c>
      <c r="G28" s="5">
        <v>2297200.8602999803</v>
      </c>
      <c r="K28" s="3" t="s">
        <v>95</v>
      </c>
      <c r="L28" s="18">
        <v>247</v>
      </c>
    </row>
    <row r="29" spans="2:17" x14ac:dyDescent="0.3">
      <c r="K29" s="3" t="s">
        <v>92</v>
      </c>
      <c r="L29" s="18">
        <v>179</v>
      </c>
    </row>
    <row r="30" spans="2:17" x14ac:dyDescent="0.3">
      <c r="K30" s="3" t="s">
        <v>94</v>
      </c>
      <c r="L30" s="18">
        <v>116</v>
      </c>
    </row>
    <row r="31" spans="2:17" x14ac:dyDescent="0.3">
      <c r="K31" s="3" t="s">
        <v>97</v>
      </c>
      <c r="L31" s="18">
        <v>104</v>
      </c>
    </row>
    <row r="32" spans="2:17" x14ac:dyDescent="0.3">
      <c r="K32" s="3" t="s">
        <v>93</v>
      </c>
      <c r="L32" s="18">
        <v>85</v>
      </c>
    </row>
    <row r="33" spans="2:12" x14ac:dyDescent="0.3">
      <c r="K33" s="3" t="s">
        <v>96</v>
      </c>
      <c r="L33" s="18">
        <v>62</v>
      </c>
    </row>
    <row r="34" spans="2:12" x14ac:dyDescent="0.3">
      <c r="B34" s="2" t="s">
        <v>2</v>
      </c>
      <c r="C34" t="s">
        <v>1</v>
      </c>
      <c r="D34" t="s">
        <v>37</v>
      </c>
      <c r="K34" s="3" t="s">
        <v>3</v>
      </c>
      <c r="L34" s="18">
        <v>793</v>
      </c>
    </row>
    <row r="35" spans="2:12" x14ac:dyDescent="0.3">
      <c r="B35" s="3" t="s">
        <v>34</v>
      </c>
      <c r="C35" s="9">
        <v>264</v>
      </c>
      <c r="D35" s="9">
        <v>4.4198895027624308E-2</v>
      </c>
    </row>
    <row r="36" spans="2:12" x14ac:dyDescent="0.3">
      <c r="B36" s="3" t="s">
        <v>33</v>
      </c>
      <c r="C36" s="9">
        <v>787</v>
      </c>
      <c r="D36" s="9">
        <v>2.1820546163849155</v>
      </c>
    </row>
    <row r="37" spans="2:12" x14ac:dyDescent="0.3">
      <c r="B37" s="3" t="s">
        <v>35</v>
      </c>
      <c r="C37" s="9">
        <v>964</v>
      </c>
      <c r="D37" s="9">
        <v>3.2380462724935732</v>
      </c>
    </row>
    <row r="38" spans="2:12" x14ac:dyDescent="0.3">
      <c r="B38" s="3" t="s">
        <v>36</v>
      </c>
      <c r="C38" s="9">
        <v>2994</v>
      </c>
      <c r="D38" s="9">
        <v>5.0072050938337798</v>
      </c>
    </row>
    <row r="39" spans="2:12" x14ac:dyDescent="0.3">
      <c r="B39" s="3" t="s">
        <v>3</v>
      </c>
      <c r="C39" s="9">
        <v>5009</v>
      </c>
      <c r="D39" s="9">
        <v>3.9584750850510306</v>
      </c>
      <c r="G39" s="2" t="s">
        <v>2</v>
      </c>
      <c r="H39" t="s">
        <v>0</v>
      </c>
      <c r="I39" t="s">
        <v>5</v>
      </c>
    </row>
    <row r="40" spans="2:12" x14ac:dyDescent="0.3">
      <c r="G40" s="3" t="s">
        <v>20</v>
      </c>
      <c r="H40" s="5">
        <v>741999.79530000046</v>
      </c>
      <c r="I40" s="5">
        <v>18451.27280000009</v>
      </c>
    </row>
    <row r="41" spans="2:12" x14ac:dyDescent="0.3">
      <c r="G41" s="3" t="s">
        <v>21</v>
      </c>
      <c r="H41" s="5">
        <v>719047.03200000199</v>
      </c>
      <c r="I41" s="5">
        <v>122490.80080000081</v>
      </c>
    </row>
    <row r="42" spans="2:12" x14ac:dyDescent="0.3">
      <c r="G42" s="3" t="s">
        <v>22</v>
      </c>
      <c r="H42" s="5">
        <v>836154.03300000296</v>
      </c>
      <c r="I42" s="5">
        <v>145454.94809999989</v>
      </c>
    </row>
    <row r="43" spans="2:12" x14ac:dyDescent="0.3">
      <c r="G43" s="3" t="s">
        <v>3</v>
      </c>
      <c r="H43" s="5">
        <v>2297200.8602999803</v>
      </c>
      <c r="I43" s="5">
        <v>286397.02169999678</v>
      </c>
    </row>
    <row r="45" spans="2:12" x14ac:dyDescent="0.3">
      <c r="B45" s="2" t="s">
        <v>2</v>
      </c>
      <c r="C45" t="s">
        <v>5</v>
      </c>
      <c r="D45" t="s">
        <v>78</v>
      </c>
      <c r="E45" s="6" t="s">
        <v>5</v>
      </c>
    </row>
    <row r="46" spans="2:12" x14ac:dyDescent="0.3">
      <c r="B46" s="3" t="s">
        <v>41</v>
      </c>
      <c r="C46" s="5">
        <v>59398.31250000024</v>
      </c>
      <c r="D46" t="str" cm="1">
        <f t="array" ref="D46:E87">B46:C87</f>
        <v>California</v>
      </c>
      <c r="E46" s="9">
        <v>59398.31250000024</v>
      </c>
    </row>
    <row r="47" spans="2:12" x14ac:dyDescent="0.3">
      <c r="B47" s="3" t="s">
        <v>64</v>
      </c>
      <c r="C47" s="5">
        <v>58177.834099999993</v>
      </c>
      <c r="D47" t="str">
        <v>New York</v>
      </c>
      <c r="E47" s="9">
        <v>58177.834099999993</v>
      </c>
    </row>
    <row r="48" spans="2:12" x14ac:dyDescent="0.3">
      <c r="B48" s="3" t="s">
        <v>76</v>
      </c>
      <c r="C48" s="5">
        <v>24405.796599999983</v>
      </c>
      <c r="D48" t="str">
        <v>Washington</v>
      </c>
      <c r="E48" s="9">
        <v>24405.796599999983</v>
      </c>
    </row>
    <row r="49" spans="2:12" x14ac:dyDescent="0.3">
      <c r="B49" s="3" t="s">
        <v>73</v>
      </c>
      <c r="C49" s="5">
        <v>20528.910999999982</v>
      </c>
      <c r="D49" t="str">
        <v>Texas</v>
      </c>
      <c r="E49" s="9">
        <v>20528.910999999982</v>
      </c>
    </row>
    <row r="50" spans="2:12" x14ac:dyDescent="0.3">
      <c r="B50" s="3" t="s">
        <v>69</v>
      </c>
      <c r="C50" s="5">
        <v>13604.934999999934</v>
      </c>
      <c r="D50" t="str">
        <v>Pennsylvania</v>
      </c>
      <c r="E50" s="9">
        <v>13604.934999999934</v>
      </c>
    </row>
    <row r="51" spans="2:12" x14ac:dyDescent="0.3">
      <c r="B51" s="3" t="s">
        <v>46</v>
      </c>
      <c r="C51" s="5">
        <v>12781.342599999993</v>
      </c>
      <c r="D51" t="str">
        <v>Georgia</v>
      </c>
      <c r="E51" s="9">
        <v>12781.342599999993</v>
      </c>
    </row>
    <row r="52" spans="2:12" x14ac:dyDescent="0.3">
      <c r="B52" s="3" t="s">
        <v>39</v>
      </c>
      <c r="C52" s="5">
        <v>9563.2000999999891</v>
      </c>
      <c r="D52" t="str">
        <v>Arizona</v>
      </c>
      <c r="E52" s="9">
        <v>9563.2000999999891</v>
      </c>
    </row>
    <row r="53" spans="2:12" x14ac:dyDescent="0.3">
      <c r="B53" s="3" t="s">
        <v>47</v>
      </c>
      <c r="C53" s="5">
        <v>9560.1455999999853</v>
      </c>
      <c r="D53" t="str">
        <v>Illinois</v>
      </c>
      <c r="E53" s="9">
        <v>9560.1455999999853</v>
      </c>
    </row>
    <row r="54" spans="2:12" x14ac:dyDescent="0.3">
      <c r="B54" s="3" t="s">
        <v>77</v>
      </c>
      <c r="C54" s="5">
        <v>8569.8696999999975</v>
      </c>
      <c r="D54" t="str">
        <v>Wisconsin</v>
      </c>
      <c r="E54" s="9">
        <v>8569.8696999999975</v>
      </c>
    </row>
    <row r="55" spans="2:12" x14ac:dyDescent="0.3">
      <c r="B55" s="3" t="s">
        <v>55</v>
      </c>
      <c r="C55" s="5">
        <v>7752.2969000000085</v>
      </c>
      <c r="D55" t="str">
        <v>Michigan</v>
      </c>
      <c r="E55" s="9">
        <v>7752.2969000000085</v>
      </c>
    </row>
    <row r="56" spans="2:12" x14ac:dyDescent="0.3">
      <c r="B56" s="3" t="s">
        <v>56</v>
      </c>
      <c r="C56" s="5">
        <v>7202.5224999999964</v>
      </c>
      <c r="D56" t="str">
        <v>Minnesota</v>
      </c>
      <c r="E56" s="9">
        <v>7202.5224999999964</v>
      </c>
    </row>
    <row r="57" spans="2:12" x14ac:dyDescent="0.3">
      <c r="B57" s="3" t="s">
        <v>75</v>
      </c>
      <c r="C57" s="5">
        <v>6940.1112000000012</v>
      </c>
      <c r="D57" t="str">
        <v>Virginia</v>
      </c>
      <c r="E57" s="9">
        <v>6940.1112000000012</v>
      </c>
    </row>
    <row r="58" spans="2:12" x14ac:dyDescent="0.3">
      <c r="B58" s="3" t="s">
        <v>66</v>
      </c>
      <c r="C58" s="5">
        <v>5985.8869999999997</v>
      </c>
      <c r="D58" t="str">
        <v>Ohio</v>
      </c>
      <c r="E58" s="9">
        <v>5985.8869999999997</v>
      </c>
    </row>
    <row r="59" spans="2:12" x14ac:dyDescent="0.3">
      <c r="B59" s="3" t="s">
        <v>54</v>
      </c>
      <c r="C59" s="5">
        <v>5905.544600000002</v>
      </c>
      <c r="D59" t="str">
        <v>Massachusetts</v>
      </c>
      <c r="E59" s="9">
        <v>5905.544600000002</v>
      </c>
    </row>
    <row r="60" spans="2:12" x14ac:dyDescent="0.3">
      <c r="B60" s="3" t="s">
        <v>51</v>
      </c>
      <c r="C60" s="5">
        <v>4513.3139999999994</v>
      </c>
      <c r="D60" t="str">
        <v>Kentucky</v>
      </c>
      <c r="E60" s="9">
        <v>4513.3139999999994</v>
      </c>
    </row>
    <row r="61" spans="2:12" x14ac:dyDescent="0.3">
      <c r="B61" s="3" t="s">
        <v>72</v>
      </c>
      <c r="C61" s="5">
        <v>3434.276499999994</v>
      </c>
      <c r="D61" t="str">
        <v>Tennessee</v>
      </c>
      <c r="E61" s="9">
        <v>3434.276499999994</v>
      </c>
      <c r="K61" s="2" t="s">
        <v>2</v>
      </c>
      <c r="L61" t="s">
        <v>5</v>
      </c>
    </row>
    <row r="62" spans="2:12" x14ac:dyDescent="0.3">
      <c r="B62" s="3" t="s">
        <v>44</v>
      </c>
      <c r="C62" s="5">
        <v>3336.3827000000001</v>
      </c>
      <c r="D62" t="str">
        <v>Delaware</v>
      </c>
      <c r="E62" s="9">
        <v>3336.3827000000001</v>
      </c>
      <c r="K62" s="3" t="s">
        <v>82</v>
      </c>
      <c r="L62" s="5">
        <v>55617.824900000029</v>
      </c>
    </row>
    <row r="63" spans="2:12" x14ac:dyDescent="0.3">
      <c r="B63" s="3" t="s">
        <v>38</v>
      </c>
      <c r="C63" s="5">
        <v>2845.0623999999975</v>
      </c>
      <c r="D63" t="str">
        <v>Alabama</v>
      </c>
      <c r="E63" s="9">
        <v>2845.0623999999975</v>
      </c>
      <c r="K63" s="3" t="s">
        <v>87</v>
      </c>
      <c r="L63" s="5">
        <v>44515.730599999952</v>
      </c>
    </row>
    <row r="64" spans="2:12" x14ac:dyDescent="0.3">
      <c r="B64" s="3" t="s">
        <v>48</v>
      </c>
      <c r="C64" s="5">
        <v>2707.3495000000007</v>
      </c>
      <c r="D64" t="str">
        <v>Indiana</v>
      </c>
      <c r="E64" s="9">
        <v>2707.3495000000007</v>
      </c>
      <c r="G64" s="2" t="s">
        <v>2</v>
      </c>
      <c r="H64" t="s">
        <v>5</v>
      </c>
      <c r="K64" s="3" t="s">
        <v>84</v>
      </c>
      <c r="L64" s="5">
        <v>41936.635699999963</v>
      </c>
    </row>
    <row r="65" spans="2:13" x14ac:dyDescent="0.3">
      <c r="B65" s="3" t="s">
        <v>52</v>
      </c>
      <c r="C65" s="5">
        <v>2659.2401</v>
      </c>
      <c r="D65" t="str">
        <v>Louisiana</v>
      </c>
      <c r="E65" s="9">
        <v>2659.2401</v>
      </c>
      <c r="G65" s="3" t="s">
        <v>89</v>
      </c>
      <c r="H65" s="5">
        <v>-17725.481100000001</v>
      </c>
      <c r="K65" s="3" t="s">
        <v>86</v>
      </c>
      <c r="L65" s="5">
        <v>34053.569299999945</v>
      </c>
    </row>
    <row r="66" spans="2:13" x14ac:dyDescent="0.3">
      <c r="B66" s="3" t="s">
        <v>62</v>
      </c>
      <c r="C66" s="5">
        <v>2336.7531999999983</v>
      </c>
      <c r="D66" t="str">
        <v>New Jersey</v>
      </c>
      <c r="E66" s="9">
        <v>2336.7531999999983</v>
      </c>
      <c r="G66" s="3" t="s">
        <v>85</v>
      </c>
      <c r="H66" s="5">
        <v>-3472.556000000005</v>
      </c>
      <c r="K66" s="3" t="s">
        <v>83</v>
      </c>
      <c r="L66" s="5">
        <v>30221.763300000002</v>
      </c>
    </row>
    <row r="67" spans="2:13" x14ac:dyDescent="0.3">
      <c r="B67" s="3" t="s">
        <v>70</v>
      </c>
      <c r="C67" s="5">
        <v>2276.7012999999997</v>
      </c>
      <c r="D67" t="str">
        <v>Rhode Island</v>
      </c>
      <c r="E67" s="9">
        <v>2276.7012999999997</v>
      </c>
      <c r="G67" s="3" t="s">
        <v>88</v>
      </c>
      <c r="H67" s="5">
        <v>-1189.0995000000005</v>
      </c>
      <c r="K67" s="3" t="s">
        <v>3</v>
      </c>
      <c r="L67" s="5">
        <v>206345.52380000034</v>
      </c>
    </row>
    <row r="68" spans="2:13" x14ac:dyDescent="0.3">
      <c r="B68" s="3" t="s">
        <v>49</v>
      </c>
      <c r="C68" s="5">
        <v>2258.588299999999</v>
      </c>
      <c r="D68" t="str">
        <v>Iowa</v>
      </c>
      <c r="E68" s="9">
        <v>2258.588299999999</v>
      </c>
    </row>
    <row r="69" spans="2:13" x14ac:dyDescent="0.3">
      <c r="B69" s="3" t="s">
        <v>58</v>
      </c>
      <c r="C69" s="5">
        <v>2212.8747000000008</v>
      </c>
      <c r="D69" t="str">
        <v>Missouri</v>
      </c>
      <c r="E69" s="9">
        <v>2212.8747000000008</v>
      </c>
    </row>
    <row r="70" spans="2:13" x14ac:dyDescent="0.3">
      <c r="B70" s="3" t="s">
        <v>74</v>
      </c>
      <c r="C70" s="5">
        <v>1818.1937999999982</v>
      </c>
      <c r="D70" t="str">
        <v>Utah</v>
      </c>
      <c r="E70" s="9">
        <v>1818.1937999999982</v>
      </c>
      <c r="G70" s="2" t="s">
        <v>2</v>
      </c>
      <c r="H70" t="s">
        <v>0</v>
      </c>
      <c r="I70" t="s">
        <v>141</v>
      </c>
      <c r="K70" s="3" t="s">
        <v>142</v>
      </c>
      <c r="L70" t="s">
        <v>143</v>
      </c>
      <c r="M70" t="s">
        <v>144</v>
      </c>
    </row>
    <row r="71" spans="2:13" x14ac:dyDescent="0.3">
      <c r="B71" s="3" t="s">
        <v>61</v>
      </c>
      <c r="C71" s="5">
        <v>1519.1695999999993</v>
      </c>
      <c r="D71" t="str">
        <v>New Hampshire</v>
      </c>
      <c r="E71" s="9">
        <v>1519.1695999999993</v>
      </c>
      <c r="G71" s="3" t="s">
        <v>154</v>
      </c>
      <c r="H71" s="11">
        <v>7755.6200000000008</v>
      </c>
      <c r="I71" s="12">
        <v>43410</v>
      </c>
      <c r="K71" t="str">
        <f>G71</f>
        <v>Adam Bellavance</v>
      </c>
      <c r="L71" s="11">
        <f>H71</f>
        <v>7755.6200000000008</v>
      </c>
      <c r="M71">
        <f>DATE(2018,12,31)-I71</f>
        <v>55</v>
      </c>
    </row>
    <row r="72" spans="2:13" x14ac:dyDescent="0.3">
      <c r="B72" s="3" t="s">
        <v>63</v>
      </c>
      <c r="C72" s="5">
        <v>1340.1398999999999</v>
      </c>
      <c r="D72" t="str">
        <v>New Mexico</v>
      </c>
      <c r="E72" s="9">
        <v>1340.1398999999999</v>
      </c>
      <c r="G72" s="3" t="s">
        <v>155</v>
      </c>
      <c r="H72" s="11">
        <v>14473.570999999998</v>
      </c>
      <c r="I72" s="12">
        <v>43423</v>
      </c>
      <c r="K72" t="str">
        <f t="shared" ref="K72:K135" si="3">G72</f>
        <v>Adrian Barton</v>
      </c>
      <c r="L72" s="11">
        <f t="shared" ref="L72:L135" si="4">H72</f>
        <v>14473.570999999998</v>
      </c>
      <c r="M72">
        <f t="shared" ref="M72:M135" si="5">DATE(2018,12,31)-I72</f>
        <v>42</v>
      </c>
    </row>
    <row r="73" spans="2:13" x14ac:dyDescent="0.3">
      <c r="B73" s="3" t="s">
        <v>59</v>
      </c>
      <c r="C73" s="5">
        <v>1166.0175999999999</v>
      </c>
      <c r="D73" t="str">
        <v>Nebraska</v>
      </c>
      <c r="E73" s="9">
        <v>1166.0175999999999</v>
      </c>
      <c r="G73" s="3" t="s">
        <v>156</v>
      </c>
      <c r="H73" s="11">
        <v>6106.88</v>
      </c>
      <c r="I73" s="12">
        <v>43435</v>
      </c>
      <c r="K73" t="str">
        <f t="shared" si="3"/>
        <v>Alan Dominguez</v>
      </c>
      <c r="L73" s="11">
        <f t="shared" si="4"/>
        <v>6106.88</v>
      </c>
      <c r="M73">
        <f t="shared" si="5"/>
        <v>30</v>
      </c>
    </row>
    <row r="74" spans="2:13" x14ac:dyDescent="0.3">
      <c r="B74" s="3" t="s">
        <v>42</v>
      </c>
      <c r="C74" s="5">
        <v>970.46470000000022</v>
      </c>
      <c r="D74" t="str">
        <v>Colorado</v>
      </c>
      <c r="E74" s="9">
        <v>970.46470000000022</v>
      </c>
      <c r="G74" s="3" t="s">
        <v>157</v>
      </c>
      <c r="H74" s="11">
        <v>5563.56</v>
      </c>
      <c r="I74" s="12">
        <v>43280</v>
      </c>
      <c r="K74" t="str">
        <f t="shared" si="3"/>
        <v>Alex Avila</v>
      </c>
      <c r="L74" s="11">
        <f t="shared" si="4"/>
        <v>5563.56</v>
      </c>
      <c r="M74">
        <f t="shared" si="5"/>
        <v>185</v>
      </c>
    </row>
    <row r="75" spans="2:13" x14ac:dyDescent="0.3">
      <c r="B75" s="3" t="s">
        <v>67</v>
      </c>
      <c r="C75" s="5">
        <v>829.01819999999998</v>
      </c>
      <c r="D75" t="str">
        <v>Oklahoma</v>
      </c>
      <c r="E75" s="9">
        <v>829.01819999999998</v>
      </c>
      <c r="G75" s="3" t="s">
        <v>158</v>
      </c>
      <c r="H75" s="11">
        <v>5527.8460000000005</v>
      </c>
      <c r="I75" s="12">
        <v>43453</v>
      </c>
      <c r="K75" t="str">
        <f t="shared" si="3"/>
        <v>Amy Cox</v>
      </c>
      <c r="L75" s="11">
        <f t="shared" si="4"/>
        <v>5527.8460000000005</v>
      </c>
      <c r="M75">
        <f t="shared" si="5"/>
        <v>12</v>
      </c>
    </row>
    <row r="76" spans="2:13" x14ac:dyDescent="0.3">
      <c r="B76" s="3" t="s">
        <v>45</v>
      </c>
      <c r="C76" s="5">
        <v>750.74239999999509</v>
      </c>
      <c r="D76" t="str">
        <v>Florida</v>
      </c>
      <c r="E76" s="9">
        <v>750.74239999999509</v>
      </c>
      <c r="G76" s="3" t="s">
        <v>159</v>
      </c>
      <c r="H76" s="11">
        <v>6608.4479999999994</v>
      </c>
      <c r="I76" s="12">
        <v>43458</v>
      </c>
      <c r="K76" t="str">
        <f t="shared" si="3"/>
        <v>Andy Reiter</v>
      </c>
      <c r="L76" s="11">
        <f t="shared" si="4"/>
        <v>6608.4479999999994</v>
      </c>
      <c r="M76">
        <f t="shared" si="5"/>
        <v>7</v>
      </c>
    </row>
    <row r="77" spans="2:13" x14ac:dyDescent="0.3">
      <c r="B77" s="3" t="s">
        <v>71</v>
      </c>
      <c r="C77" s="5">
        <v>682.55420000000004</v>
      </c>
      <c r="D77" t="str">
        <v>South Dakota</v>
      </c>
      <c r="E77" s="9">
        <v>682.55420000000004</v>
      </c>
      <c r="G77" s="3" t="s">
        <v>100</v>
      </c>
      <c r="H77" s="11">
        <v>7888.2940000000026</v>
      </c>
      <c r="I77" s="12">
        <v>43054</v>
      </c>
      <c r="K77" t="str">
        <f t="shared" si="3"/>
        <v>Anna Häberlin</v>
      </c>
      <c r="L77" s="11">
        <f t="shared" si="4"/>
        <v>7888.2940000000026</v>
      </c>
      <c r="M77">
        <f t="shared" si="5"/>
        <v>411</v>
      </c>
    </row>
    <row r="78" spans="2:13" x14ac:dyDescent="0.3">
      <c r="B78" s="3" t="s">
        <v>57</v>
      </c>
      <c r="C78" s="5">
        <v>550.66589999999906</v>
      </c>
      <c r="D78" t="str">
        <v>Mississippi</v>
      </c>
      <c r="E78" s="9">
        <v>550.66589999999906</v>
      </c>
      <c r="G78" s="3" t="s">
        <v>160</v>
      </c>
      <c r="H78" s="11">
        <v>5664.021999999999</v>
      </c>
      <c r="I78" s="12">
        <v>43302</v>
      </c>
      <c r="K78" t="str">
        <f t="shared" si="3"/>
        <v>Anne Mcfarland</v>
      </c>
      <c r="L78" s="11">
        <f t="shared" si="4"/>
        <v>5664.021999999999</v>
      </c>
      <c r="M78">
        <f t="shared" si="5"/>
        <v>163</v>
      </c>
    </row>
    <row r="79" spans="2:13" x14ac:dyDescent="0.3">
      <c r="B79" s="3" t="s">
        <v>43</v>
      </c>
      <c r="C79" s="5">
        <v>533.49869999999908</v>
      </c>
      <c r="D79" t="str">
        <v>Connecticut</v>
      </c>
      <c r="E79" s="9">
        <v>533.49869999999908</v>
      </c>
      <c r="G79" s="3" t="s">
        <v>161</v>
      </c>
      <c r="H79" s="11">
        <v>11789.63</v>
      </c>
      <c r="I79" s="12">
        <v>43157</v>
      </c>
      <c r="K79" t="str">
        <f t="shared" si="3"/>
        <v>Becky Martin</v>
      </c>
      <c r="L79" s="11">
        <f t="shared" si="4"/>
        <v>11789.63</v>
      </c>
      <c r="M79">
        <f t="shared" si="5"/>
        <v>308</v>
      </c>
    </row>
    <row r="80" spans="2:13" x14ac:dyDescent="0.3">
      <c r="B80" s="3" t="s">
        <v>153</v>
      </c>
      <c r="C80" s="5">
        <v>490.9566999999999</v>
      </c>
      <c r="D80" t="str">
        <v>District Of Columbia</v>
      </c>
      <c r="E80" s="9">
        <v>490.9566999999999</v>
      </c>
      <c r="G80" s="3" t="s">
        <v>162</v>
      </c>
      <c r="H80" s="11">
        <v>5907.9720000000007</v>
      </c>
      <c r="I80" s="12">
        <v>43448</v>
      </c>
      <c r="K80" t="str">
        <f t="shared" si="3"/>
        <v>Ben Ferrer</v>
      </c>
      <c r="L80" s="11">
        <f t="shared" si="4"/>
        <v>5907.9720000000007</v>
      </c>
      <c r="M80">
        <f t="shared" si="5"/>
        <v>17</v>
      </c>
    </row>
    <row r="81" spans="2:13" x14ac:dyDescent="0.3">
      <c r="B81" s="3" t="s">
        <v>53</v>
      </c>
      <c r="C81" s="5">
        <v>436.64919999999984</v>
      </c>
      <c r="D81" t="str">
        <v>Maryland</v>
      </c>
      <c r="E81" s="9">
        <v>436.64919999999984</v>
      </c>
      <c r="G81" s="3" t="s">
        <v>101</v>
      </c>
      <c r="H81" s="11">
        <v>5718.5210000000006</v>
      </c>
      <c r="I81" s="12">
        <v>43431</v>
      </c>
      <c r="K81" t="str">
        <f t="shared" si="3"/>
        <v>Bill Donatelli</v>
      </c>
      <c r="L81" s="11">
        <f t="shared" si="4"/>
        <v>5718.5210000000006</v>
      </c>
      <c r="M81">
        <f t="shared" si="5"/>
        <v>34</v>
      </c>
    </row>
    <row r="82" spans="2:13" x14ac:dyDescent="0.3">
      <c r="B82" s="3" t="s">
        <v>60</v>
      </c>
      <c r="C82" s="5">
        <v>278.06779999999998</v>
      </c>
      <c r="D82" t="str">
        <v>Nevada</v>
      </c>
      <c r="E82" s="9">
        <v>278.06779999999998</v>
      </c>
      <c r="G82" s="3" t="s">
        <v>163</v>
      </c>
      <c r="H82" s="11">
        <v>10501.653</v>
      </c>
      <c r="I82" s="12">
        <v>42906</v>
      </c>
      <c r="K82" t="str">
        <f t="shared" si="3"/>
        <v>Bill Shonely</v>
      </c>
      <c r="L82" s="11">
        <f t="shared" si="4"/>
        <v>10501.653</v>
      </c>
      <c r="M82">
        <f t="shared" si="5"/>
        <v>559</v>
      </c>
    </row>
    <row r="83" spans="2:13" x14ac:dyDescent="0.3">
      <c r="B83" s="3" t="s">
        <v>68</v>
      </c>
      <c r="C83" s="5">
        <v>234.04949999999917</v>
      </c>
      <c r="D83" t="str">
        <v>Oregon</v>
      </c>
      <c r="E83" s="9">
        <v>234.04949999999917</v>
      </c>
      <c r="G83" s="3" t="s">
        <v>164</v>
      </c>
      <c r="H83" s="11">
        <v>6765.7279999999992</v>
      </c>
      <c r="I83" s="12">
        <v>43436</v>
      </c>
      <c r="K83" t="str">
        <f t="shared" si="3"/>
        <v>Brenda Bowman</v>
      </c>
      <c r="L83" s="11">
        <f t="shared" si="4"/>
        <v>6765.7279999999992</v>
      </c>
      <c r="M83">
        <f t="shared" si="5"/>
        <v>29</v>
      </c>
    </row>
    <row r="84" spans="2:13" x14ac:dyDescent="0.3">
      <c r="B84" s="3" t="s">
        <v>50</v>
      </c>
      <c r="C84" s="5">
        <v>139.20079999999984</v>
      </c>
      <c r="D84" t="str">
        <v>Kansas</v>
      </c>
      <c r="E84" s="9">
        <v>139.20079999999984</v>
      </c>
      <c r="G84" s="3" t="s">
        <v>165</v>
      </c>
      <c r="H84" s="11">
        <v>7294.1850000000004</v>
      </c>
      <c r="I84" s="12">
        <v>43431</v>
      </c>
      <c r="K84" t="str">
        <f t="shared" si="3"/>
        <v>Brian Moss</v>
      </c>
      <c r="L84" s="11">
        <f t="shared" si="4"/>
        <v>7294.1850000000004</v>
      </c>
      <c r="M84">
        <f t="shared" si="5"/>
        <v>34</v>
      </c>
    </row>
    <row r="85" spans="2:13" x14ac:dyDescent="0.3">
      <c r="B85" s="3" t="s">
        <v>40</v>
      </c>
      <c r="C85" s="5">
        <v>-62.946199999999997</v>
      </c>
      <c r="D85" t="str">
        <v>Arkansas</v>
      </c>
      <c r="E85" s="9">
        <v>-62.946199999999997</v>
      </c>
      <c r="G85" s="3" t="s">
        <v>166</v>
      </c>
      <c r="H85" s="11">
        <v>6255.3510000000015</v>
      </c>
      <c r="I85" s="12">
        <v>43441</v>
      </c>
      <c r="K85" t="str">
        <f t="shared" si="3"/>
        <v>Brosina Hoffman</v>
      </c>
      <c r="L85" s="11">
        <f t="shared" si="4"/>
        <v>6255.3510000000015</v>
      </c>
      <c r="M85">
        <f t="shared" si="5"/>
        <v>24</v>
      </c>
    </row>
    <row r="86" spans="2:13" x14ac:dyDescent="0.3">
      <c r="B86" s="3" t="s">
        <v>65</v>
      </c>
      <c r="C86" s="5">
        <v>-4236.6731999999993</v>
      </c>
      <c r="D86" t="str">
        <v>North Carolina</v>
      </c>
      <c r="E86" s="9">
        <v>-4236.6731999999993</v>
      </c>
      <c r="G86" s="3" t="s">
        <v>167</v>
      </c>
      <c r="H86" s="11">
        <v>11164.973999999998</v>
      </c>
      <c r="I86" s="12">
        <v>43275</v>
      </c>
      <c r="K86" t="str">
        <f t="shared" si="3"/>
        <v>Caroline Jumper</v>
      </c>
      <c r="L86" s="11">
        <f t="shared" si="4"/>
        <v>11164.973999999998</v>
      </c>
      <c r="M86">
        <f t="shared" si="5"/>
        <v>190</v>
      </c>
    </row>
    <row r="87" spans="2:13" x14ac:dyDescent="0.3">
      <c r="B87" s="3" t="s">
        <v>3</v>
      </c>
      <c r="C87" s="5">
        <v>286397.02169999678</v>
      </c>
      <c r="D87" t="str">
        <v>Grand Total</v>
      </c>
      <c r="E87" s="9">
        <v>286397.02169999678</v>
      </c>
      <c r="G87" s="3" t="s">
        <v>102</v>
      </c>
      <c r="H87" s="11">
        <v>6076.1389999999992</v>
      </c>
      <c r="I87" s="12">
        <v>43417</v>
      </c>
      <c r="K87" t="str">
        <f t="shared" si="3"/>
        <v>Cassandra Brandow</v>
      </c>
      <c r="L87" s="11">
        <f t="shared" si="4"/>
        <v>6076.1389999999992</v>
      </c>
      <c r="M87">
        <f t="shared" si="5"/>
        <v>48</v>
      </c>
    </row>
    <row r="88" spans="2:13" x14ac:dyDescent="0.3">
      <c r="E88" s="9"/>
      <c r="G88" s="3" t="s">
        <v>168</v>
      </c>
      <c r="H88" s="11">
        <v>5888.2750000000005</v>
      </c>
      <c r="I88" s="12">
        <v>43304</v>
      </c>
      <c r="K88" t="str">
        <f t="shared" si="3"/>
        <v>Christine Phan</v>
      </c>
      <c r="L88" s="11">
        <f t="shared" si="4"/>
        <v>5888.2750000000005</v>
      </c>
      <c r="M88">
        <f t="shared" si="5"/>
        <v>161</v>
      </c>
    </row>
    <row r="89" spans="2:13" x14ac:dyDescent="0.3">
      <c r="G89" s="3" t="s">
        <v>169</v>
      </c>
      <c r="H89" s="11">
        <v>12129.071999999998</v>
      </c>
      <c r="I89" s="12">
        <v>43421</v>
      </c>
      <c r="K89" t="str">
        <f t="shared" si="3"/>
        <v>Christopher Conant</v>
      </c>
      <c r="L89" s="11">
        <f t="shared" si="4"/>
        <v>12129.071999999998</v>
      </c>
      <c r="M89">
        <f t="shared" si="5"/>
        <v>44</v>
      </c>
    </row>
    <row r="90" spans="2:13" x14ac:dyDescent="0.3">
      <c r="G90" s="3" t="s">
        <v>104</v>
      </c>
      <c r="H90" s="11">
        <v>8954.02</v>
      </c>
      <c r="I90" s="12">
        <v>43427</v>
      </c>
      <c r="K90" t="str">
        <f t="shared" si="3"/>
        <v>Christopher Martinez</v>
      </c>
      <c r="L90" s="11">
        <f t="shared" si="4"/>
        <v>8954.02</v>
      </c>
      <c r="M90">
        <f t="shared" si="5"/>
        <v>38</v>
      </c>
    </row>
    <row r="91" spans="2:13" x14ac:dyDescent="0.3">
      <c r="G91" s="3" t="s">
        <v>170</v>
      </c>
      <c r="H91" s="11">
        <v>5690.0550000000003</v>
      </c>
      <c r="I91" s="12">
        <v>43406</v>
      </c>
      <c r="K91" t="str">
        <f t="shared" si="3"/>
        <v>Cindy Stewart</v>
      </c>
      <c r="L91" s="11">
        <f t="shared" si="4"/>
        <v>5690.0550000000003</v>
      </c>
      <c r="M91">
        <f t="shared" si="5"/>
        <v>59</v>
      </c>
    </row>
    <row r="92" spans="2:13" x14ac:dyDescent="0.3">
      <c r="B92" s="2" t="s">
        <v>145</v>
      </c>
      <c r="C92" t="s" vm="2">
        <v>92</v>
      </c>
      <c r="G92" s="3" t="s">
        <v>171</v>
      </c>
      <c r="H92" s="11">
        <v>10880.546</v>
      </c>
      <c r="I92" s="12">
        <v>43180</v>
      </c>
      <c r="K92" t="str">
        <f t="shared" si="3"/>
        <v>Clay Ludtke</v>
      </c>
      <c r="L92" s="11">
        <f t="shared" si="4"/>
        <v>10880.546</v>
      </c>
      <c r="M92">
        <f t="shared" si="5"/>
        <v>285</v>
      </c>
    </row>
    <row r="93" spans="2:13" x14ac:dyDescent="0.3">
      <c r="G93" s="3" t="s">
        <v>105</v>
      </c>
      <c r="H93" s="11">
        <v>6339.5575999999992</v>
      </c>
      <c r="I93" s="12">
        <v>43437</v>
      </c>
      <c r="K93" t="str">
        <f t="shared" si="3"/>
        <v>Corinna Mitchell</v>
      </c>
      <c r="L93" s="11">
        <f t="shared" si="4"/>
        <v>6339.5575999999992</v>
      </c>
      <c r="M93">
        <f t="shared" si="5"/>
        <v>28</v>
      </c>
    </row>
    <row r="94" spans="2:13" x14ac:dyDescent="0.3">
      <c r="B94" s="2" t="s">
        <v>2</v>
      </c>
      <c r="C94" t="s">
        <v>0</v>
      </c>
      <c r="D94" t="s">
        <v>141</v>
      </c>
      <c r="G94" s="3" t="s">
        <v>106</v>
      </c>
      <c r="H94" s="11">
        <v>6528.0339999999997</v>
      </c>
      <c r="I94" s="12">
        <v>43461</v>
      </c>
      <c r="K94" t="str">
        <f t="shared" si="3"/>
        <v>Dan Reichenbach</v>
      </c>
      <c r="L94" s="11">
        <f t="shared" si="4"/>
        <v>6528.0339999999997</v>
      </c>
      <c r="M94">
        <f t="shared" si="5"/>
        <v>4</v>
      </c>
    </row>
    <row r="95" spans="2:13" x14ac:dyDescent="0.3">
      <c r="B95" s="3" t="s">
        <v>124</v>
      </c>
      <c r="C95" s="5">
        <v>2741.2040000000002</v>
      </c>
      <c r="D95" s="13">
        <v>43215</v>
      </c>
      <c r="G95" s="3" t="s">
        <v>107</v>
      </c>
      <c r="H95" s="11">
        <v>8350.8680000000004</v>
      </c>
      <c r="I95" s="12">
        <v>43414</v>
      </c>
      <c r="K95" t="str">
        <f t="shared" si="3"/>
        <v>Daniel Raglin</v>
      </c>
      <c r="L95" s="11">
        <f t="shared" si="4"/>
        <v>8350.8680000000004</v>
      </c>
      <c r="M95">
        <f t="shared" si="5"/>
        <v>51</v>
      </c>
    </row>
    <row r="96" spans="2:13" x14ac:dyDescent="0.3">
      <c r="B96" s="3" t="s">
        <v>117</v>
      </c>
      <c r="C96" s="5">
        <v>2725.2560000000008</v>
      </c>
      <c r="D96" s="13">
        <v>42850</v>
      </c>
      <c r="G96" s="3" t="s">
        <v>172</v>
      </c>
      <c r="H96" s="11">
        <v>6345.1030000000001</v>
      </c>
      <c r="I96" s="12">
        <v>43407</v>
      </c>
      <c r="K96" t="str">
        <f t="shared" si="3"/>
        <v>Darrin Martin</v>
      </c>
      <c r="L96" s="11">
        <f t="shared" si="4"/>
        <v>6345.1030000000001</v>
      </c>
      <c r="M96">
        <f t="shared" si="5"/>
        <v>58</v>
      </c>
    </row>
    <row r="97" spans="2:13" x14ac:dyDescent="0.3">
      <c r="B97" s="3" t="s">
        <v>218</v>
      </c>
      <c r="C97" s="5">
        <v>2682.7280000000001</v>
      </c>
      <c r="D97" s="13">
        <v>43327</v>
      </c>
      <c r="G97" s="3" t="s">
        <v>108</v>
      </c>
      <c r="H97" s="11">
        <v>7198.7610000000004</v>
      </c>
      <c r="I97" s="12">
        <v>43380</v>
      </c>
      <c r="K97" t="str">
        <f t="shared" si="3"/>
        <v>Dean Percer</v>
      </c>
      <c r="L97" s="11">
        <f t="shared" si="4"/>
        <v>7198.7610000000004</v>
      </c>
      <c r="M97">
        <f t="shared" si="5"/>
        <v>85</v>
      </c>
    </row>
    <row r="98" spans="2:13" x14ac:dyDescent="0.3">
      <c r="B98" s="3" t="s">
        <v>219</v>
      </c>
      <c r="C98" s="5">
        <v>2673.2899999999995</v>
      </c>
      <c r="D98" s="13">
        <v>43275</v>
      </c>
      <c r="G98" s="3" t="s">
        <v>173</v>
      </c>
      <c r="H98" s="11">
        <v>5480.7240000000002</v>
      </c>
      <c r="I98" s="12">
        <v>43106</v>
      </c>
      <c r="K98" t="str">
        <f t="shared" si="3"/>
        <v>Dennis Pardue</v>
      </c>
      <c r="L98" s="11">
        <f t="shared" si="4"/>
        <v>5480.7240000000002</v>
      </c>
      <c r="M98">
        <f t="shared" si="5"/>
        <v>359</v>
      </c>
    </row>
    <row r="99" spans="2:13" x14ac:dyDescent="0.3">
      <c r="B99" s="3" t="s">
        <v>220</v>
      </c>
      <c r="C99" s="5">
        <v>2567.6559999999999</v>
      </c>
      <c r="D99" s="13">
        <v>43128</v>
      </c>
      <c r="G99" s="3" t="s">
        <v>174</v>
      </c>
      <c r="H99" s="11">
        <v>10310.880000000001</v>
      </c>
      <c r="I99" s="12">
        <v>43329</v>
      </c>
      <c r="K99" t="str">
        <f t="shared" si="3"/>
        <v>Edward Hooks</v>
      </c>
      <c r="L99" s="11">
        <f t="shared" si="4"/>
        <v>10310.880000000001</v>
      </c>
      <c r="M99">
        <f t="shared" si="5"/>
        <v>136</v>
      </c>
    </row>
    <row r="100" spans="2:13" x14ac:dyDescent="0.3">
      <c r="B100" s="3" t="s">
        <v>110</v>
      </c>
      <c r="C100" s="5">
        <v>2567.0100000000002</v>
      </c>
      <c r="D100" s="13">
        <v>43332</v>
      </c>
      <c r="G100" s="3" t="s">
        <v>175</v>
      </c>
      <c r="H100" s="11">
        <v>5478.0607999999993</v>
      </c>
      <c r="I100" s="12">
        <v>43452</v>
      </c>
      <c r="K100" t="str">
        <f t="shared" si="3"/>
        <v>Emily Phan</v>
      </c>
      <c r="L100" s="11">
        <f t="shared" si="4"/>
        <v>5478.0607999999993</v>
      </c>
      <c r="M100">
        <f t="shared" si="5"/>
        <v>13</v>
      </c>
    </row>
    <row r="101" spans="2:13" x14ac:dyDescent="0.3">
      <c r="B101" s="3" t="s">
        <v>221</v>
      </c>
      <c r="C101" s="5">
        <v>2564.9059999999999</v>
      </c>
      <c r="D101" s="13">
        <v>43182</v>
      </c>
      <c r="G101" s="3" t="s">
        <v>111</v>
      </c>
      <c r="H101" s="11">
        <v>6987.1959999999999</v>
      </c>
      <c r="I101" s="12">
        <v>43459</v>
      </c>
      <c r="K101" t="str">
        <f t="shared" si="3"/>
        <v>Fred Hopkins</v>
      </c>
      <c r="L101" s="11">
        <f t="shared" si="4"/>
        <v>6987.1959999999999</v>
      </c>
      <c r="M101">
        <f t="shared" si="5"/>
        <v>6</v>
      </c>
    </row>
    <row r="102" spans="2:13" x14ac:dyDescent="0.3">
      <c r="B102" s="3" t="s">
        <v>109</v>
      </c>
      <c r="C102" s="5">
        <v>2550.8740000000003</v>
      </c>
      <c r="D102" s="13">
        <v>42746</v>
      </c>
      <c r="G102" s="3" t="s">
        <v>176</v>
      </c>
      <c r="H102" s="11">
        <v>6497.27</v>
      </c>
      <c r="I102" s="12">
        <v>43352</v>
      </c>
      <c r="K102" t="str">
        <f t="shared" si="3"/>
        <v>Grace Kelly</v>
      </c>
      <c r="L102" s="11">
        <f t="shared" si="4"/>
        <v>6497.27</v>
      </c>
      <c r="M102">
        <f t="shared" si="5"/>
        <v>113</v>
      </c>
    </row>
    <row r="103" spans="2:13" x14ac:dyDescent="0.3">
      <c r="B103" s="3" t="s">
        <v>99</v>
      </c>
      <c r="C103" s="5">
        <v>2495.3915999999999</v>
      </c>
      <c r="D103" s="13">
        <v>43234</v>
      </c>
      <c r="G103" s="3" t="s">
        <v>177</v>
      </c>
      <c r="H103" s="11">
        <v>9351.2119999999995</v>
      </c>
      <c r="I103" s="12">
        <v>43408</v>
      </c>
      <c r="K103" t="str">
        <f t="shared" si="3"/>
        <v>Grant Thornton</v>
      </c>
      <c r="L103" s="11">
        <f t="shared" si="4"/>
        <v>9351.2119999999995</v>
      </c>
      <c r="M103">
        <f t="shared" si="5"/>
        <v>57</v>
      </c>
    </row>
    <row r="104" spans="2:13" x14ac:dyDescent="0.3">
      <c r="B104" s="3" t="s">
        <v>103</v>
      </c>
      <c r="C104" s="5">
        <v>2471.6500000000005</v>
      </c>
      <c r="D104" s="13">
        <v>43358</v>
      </c>
      <c r="G104" s="3" t="s">
        <v>178</v>
      </c>
      <c r="H104" s="11">
        <v>6049.9659999999994</v>
      </c>
      <c r="I104" s="12">
        <v>43347</v>
      </c>
      <c r="K104" t="str">
        <f t="shared" si="3"/>
        <v>Greg Maxwell</v>
      </c>
      <c r="L104" s="11">
        <f t="shared" si="4"/>
        <v>6049.9659999999994</v>
      </c>
      <c r="M104">
        <f t="shared" si="5"/>
        <v>118</v>
      </c>
    </row>
    <row r="105" spans="2:13" x14ac:dyDescent="0.3">
      <c r="G105" s="3" t="s">
        <v>112</v>
      </c>
      <c r="H105" s="11">
        <v>11820.12</v>
      </c>
      <c r="I105" s="12">
        <v>43428</v>
      </c>
      <c r="K105" t="str">
        <f t="shared" si="3"/>
        <v>Greg Tran</v>
      </c>
      <c r="L105" s="11">
        <f t="shared" si="4"/>
        <v>11820.12</v>
      </c>
      <c r="M105">
        <f t="shared" si="5"/>
        <v>37</v>
      </c>
    </row>
    <row r="106" spans="2:13" x14ac:dyDescent="0.3">
      <c r="G106" s="3" t="s">
        <v>113</v>
      </c>
      <c r="H106" s="11">
        <v>8236.7648000000008</v>
      </c>
      <c r="I106" s="12">
        <v>43462</v>
      </c>
      <c r="K106" t="str">
        <f t="shared" si="3"/>
        <v>Harry Marie</v>
      </c>
      <c r="L106" s="11">
        <f t="shared" si="4"/>
        <v>8236.7648000000008</v>
      </c>
      <c r="M106">
        <f t="shared" si="5"/>
        <v>3</v>
      </c>
    </row>
    <row r="107" spans="2:13" x14ac:dyDescent="0.3">
      <c r="G107" s="3" t="s">
        <v>179</v>
      </c>
      <c r="H107" s="11">
        <v>9300.2540000000008</v>
      </c>
      <c r="I107" s="12">
        <v>43347</v>
      </c>
      <c r="K107" t="str">
        <f t="shared" si="3"/>
        <v>Helen Wasserman</v>
      </c>
      <c r="L107" s="11">
        <f t="shared" si="4"/>
        <v>9300.2540000000008</v>
      </c>
      <c r="M107">
        <f t="shared" si="5"/>
        <v>118</v>
      </c>
    </row>
    <row r="108" spans="2:13" x14ac:dyDescent="0.3">
      <c r="G108" s="3" t="s">
        <v>180</v>
      </c>
      <c r="H108" s="11">
        <v>12873.297999999999</v>
      </c>
      <c r="I108" s="12">
        <v>43421</v>
      </c>
      <c r="K108" t="str">
        <f t="shared" si="3"/>
        <v>Hunter Lopez</v>
      </c>
      <c r="L108" s="11">
        <f t="shared" si="4"/>
        <v>12873.297999999999</v>
      </c>
      <c r="M108">
        <f t="shared" si="5"/>
        <v>44</v>
      </c>
    </row>
    <row r="109" spans="2:13" x14ac:dyDescent="0.3">
      <c r="G109" s="3" t="s">
        <v>114</v>
      </c>
      <c r="H109" s="11">
        <v>6366.3920000000007</v>
      </c>
      <c r="I109" s="12">
        <v>43463</v>
      </c>
      <c r="K109" t="str">
        <f t="shared" si="3"/>
        <v>James Galang</v>
      </c>
      <c r="L109" s="11">
        <f t="shared" si="4"/>
        <v>6366.3920000000007</v>
      </c>
      <c r="M109">
        <f t="shared" si="5"/>
        <v>2</v>
      </c>
    </row>
    <row r="110" spans="2:13" x14ac:dyDescent="0.3">
      <c r="G110" s="3" t="s">
        <v>181</v>
      </c>
      <c r="H110" s="11">
        <v>7721.7139999999999</v>
      </c>
      <c r="I110" s="12">
        <v>43422</v>
      </c>
      <c r="K110" t="str">
        <f t="shared" si="3"/>
        <v>Jane Waco</v>
      </c>
      <c r="L110" s="11">
        <f t="shared" si="4"/>
        <v>7721.7139999999999</v>
      </c>
      <c r="M110">
        <f t="shared" si="5"/>
        <v>43</v>
      </c>
    </row>
    <row r="111" spans="2:13" x14ac:dyDescent="0.3">
      <c r="G111" s="3" t="s">
        <v>115</v>
      </c>
      <c r="H111" s="11">
        <v>7754.9759999999987</v>
      </c>
      <c r="I111" s="12">
        <v>43416</v>
      </c>
      <c r="K111" t="str">
        <f t="shared" si="3"/>
        <v>Jim Epp</v>
      </c>
      <c r="L111" s="11">
        <f t="shared" si="4"/>
        <v>7754.9759999999987</v>
      </c>
      <c r="M111">
        <f t="shared" si="5"/>
        <v>49</v>
      </c>
    </row>
    <row r="112" spans="2:13" x14ac:dyDescent="0.3">
      <c r="G112" s="3" t="s">
        <v>182</v>
      </c>
      <c r="H112" s="11">
        <v>8697.8430000000008</v>
      </c>
      <c r="I112" s="12">
        <v>43418</v>
      </c>
      <c r="K112" t="str">
        <f t="shared" si="3"/>
        <v>Joe Elijah</v>
      </c>
      <c r="L112" s="11">
        <f t="shared" si="4"/>
        <v>8697.8430000000008</v>
      </c>
      <c r="M112">
        <f t="shared" si="5"/>
        <v>47</v>
      </c>
    </row>
    <row r="113" spans="7:13" x14ac:dyDescent="0.3">
      <c r="G113" s="3" t="s">
        <v>116</v>
      </c>
      <c r="H113" s="11">
        <v>6760.8150000000005</v>
      </c>
      <c r="I113" s="12">
        <v>43413</v>
      </c>
      <c r="K113" t="str">
        <f t="shared" si="3"/>
        <v>Joel Eaton</v>
      </c>
      <c r="L113" s="11">
        <f t="shared" si="4"/>
        <v>6760.8150000000005</v>
      </c>
      <c r="M113">
        <f t="shared" si="5"/>
        <v>52</v>
      </c>
    </row>
    <row r="114" spans="7:13" x14ac:dyDescent="0.3">
      <c r="G114" s="3" t="s">
        <v>183</v>
      </c>
      <c r="H114" s="11">
        <v>9799.9230000000007</v>
      </c>
      <c r="I114" s="12">
        <v>43443</v>
      </c>
      <c r="K114" t="str">
        <f t="shared" si="3"/>
        <v>John Lee</v>
      </c>
      <c r="L114" s="11">
        <f t="shared" si="4"/>
        <v>9799.9230000000007</v>
      </c>
      <c r="M114">
        <f t="shared" si="5"/>
        <v>22</v>
      </c>
    </row>
    <row r="115" spans="7:13" x14ac:dyDescent="0.3">
      <c r="G115" s="3" t="s">
        <v>118</v>
      </c>
      <c r="H115" s="11">
        <v>7625.0760000000018</v>
      </c>
      <c r="I115" s="12">
        <v>43355</v>
      </c>
      <c r="K115" t="str">
        <f t="shared" si="3"/>
        <v>John Murray</v>
      </c>
      <c r="L115" s="11">
        <f t="shared" si="4"/>
        <v>7625.0760000000018</v>
      </c>
      <c r="M115">
        <f t="shared" si="5"/>
        <v>110</v>
      </c>
    </row>
    <row r="116" spans="7:13" x14ac:dyDescent="0.3">
      <c r="G116" s="3" t="s">
        <v>184</v>
      </c>
      <c r="H116" s="11">
        <v>7610.8639999999996</v>
      </c>
      <c r="I116" s="12">
        <v>43070</v>
      </c>
      <c r="K116" t="str">
        <f t="shared" si="3"/>
        <v>Jonathan Doherty</v>
      </c>
      <c r="L116" s="11">
        <f t="shared" si="4"/>
        <v>7610.8639999999996</v>
      </c>
      <c r="M116">
        <f t="shared" si="5"/>
        <v>395</v>
      </c>
    </row>
    <row r="117" spans="7:13" x14ac:dyDescent="0.3">
      <c r="G117" s="3" t="s">
        <v>185</v>
      </c>
      <c r="H117" s="11">
        <v>6491.0260000000007</v>
      </c>
      <c r="I117" s="12">
        <v>43372</v>
      </c>
      <c r="K117" t="str">
        <f t="shared" si="3"/>
        <v>Joseph Airdo</v>
      </c>
      <c r="L117" s="11">
        <f t="shared" si="4"/>
        <v>6491.0260000000007</v>
      </c>
      <c r="M117">
        <f t="shared" si="5"/>
        <v>93</v>
      </c>
    </row>
    <row r="118" spans="7:13" x14ac:dyDescent="0.3">
      <c r="G118" s="3" t="s">
        <v>119</v>
      </c>
      <c r="H118" s="11">
        <v>7954.9979999999996</v>
      </c>
      <c r="I118" s="12">
        <v>43435</v>
      </c>
      <c r="K118" t="str">
        <f t="shared" si="3"/>
        <v>Joseph Holt</v>
      </c>
      <c r="L118" s="11">
        <f t="shared" si="4"/>
        <v>7954.9979999999996</v>
      </c>
      <c r="M118">
        <f t="shared" si="5"/>
        <v>30</v>
      </c>
    </row>
    <row r="119" spans="7:13" x14ac:dyDescent="0.3">
      <c r="G119" s="3" t="s">
        <v>120</v>
      </c>
      <c r="H119" s="11">
        <v>8828.0305000000008</v>
      </c>
      <c r="I119" s="12">
        <v>43423</v>
      </c>
      <c r="K119" t="str">
        <f t="shared" si="3"/>
        <v>Justin Deggeller</v>
      </c>
      <c r="L119" s="11">
        <f t="shared" si="4"/>
        <v>8828.0305000000008</v>
      </c>
      <c r="M119">
        <f t="shared" si="5"/>
        <v>42</v>
      </c>
    </row>
    <row r="120" spans="7:13" x14ac:dyDescent="0.3">
      <c r="G120" s="3" t="s">
        <v>186</v>
      </c>
      <c r="H120" s="11">
        <v>8282.358000000002</v>
      </c>
      <c r="I120" s="12">
        <v>42980</v>
      </c>
      <c r="K120" t="str">
        <f t="shared" si="3"/>
        <v>Karen Daniels</v>
      </c>
      <c r="L120" s="11">
        <f t="shared" si="4"/>
        <v>8282.358000000002</v>
      </c>
      <c r="M120">
        <f t="shared" si="5"/>
        <v>485</v>
      </c>
    </row>
    <row r="121" spans="7:13" x14ac:dyDescent="0.3">
      <c r="G121" s="3" t="s">
        <v>187</v>
      </c>
      <c r="H121" s="11">
        <v>10604.266</v>
      </c>
      <c r="I121" s="12">
        <v>43367</v>
      </c>
      <c r="K121" t="str">
        <f t="shared" si="3"/>
        <v>Karen Ferguson</v>
      </c>
      <c r="L121" s="11">
        <f t="shared" si="4"/>
        <v>10604.266</v>
      </c>
      <c r="M121">
        <f t="shared" si="5"/>
        <v>98</v>
      </c>
    </row>
    <row r="122" spans="7:13" x14ac:dyDescent="0.3">
      <c r="G122" s="3" t="s">
        <v>121</v>
      </c>
      <c r="H122" s="11">
        <v>5620.1860000000006</v>
      </c>
      <c r="I122" s="12">
        <v>43408</v>
      </c>
      <c r="K122" t="str">
        <f t="shared" si="3"/>
        <v>Katherine Murray</v>
      </c>
      <c r="L122" s="11">
        <f t="shared" si="4"/>
        <v>5620.1860000000006</v>
      </c>
      <c r="M122">
        <f t="shared" si="5"/>
        <v>57</v>
      </c>
    </row>
    <row r="123" spans="7:13" x14ac:dyDescent="0.3">
      <c r="G123" s="3" t="s">
        <v>122</v>
      </c>
      <c r="H123" s="11">
        <v>8181.2560000000003</v>
      </c>
      <c r="I123" s="12">
        <v>43352</v>
      </c>
      <c r="K123" t="str">
        <f t="shared" si="3"/>
        <v>Keith Dawkins</v>
      </c>
      <c r="L123" s="11">
        <f t="shared" si="4"/>
        <v>8181.2560000000003</v>
      </c>
      <c r="M123">
        <f t="shared" si="5"/>
        <v>113</v>
      </c>
    </row>
    <row r="124" spans="7:13" x14ac:dyDescent="0.3">
      <c r="G124" s="3" t="s">
        <v>123</v>
      </c>
      <c r="H124" s="11">
        <v>5952.8590000000004</v>
      </c>
      <c r="I124" s="12">
        <v>43442</v>
      </c>
      <c r="K124" t="str">
        <f t="shared" si="3"/>
        <v>Keith Herrera</v>
      </c>
      <c r="L124" s="11">
        <f t="shared" si="4"/>
        <v>5952.8590000000004</v>
      </c>
      <c r="M124">
        <f t="shared" si="5"/>
        <v>23</v>
      </c>
    </row>
    <row r="125" spans="7:13" x14ac:dyDescent="0.3">
      <c r="G125" s="3" t="s">
        <v>188</v>
      </c>
      <c r="H125" s="11">
        <v>14175.229000000001</v>
      </c>
      <c r="I125" s="12">
        <v>43417</v>
      </c>
      <c r="K125" t="str">
        <f t="shared" si="3"/>
        <v>Ken Lonsdale</v>
      </c>
      <c r="L125" s="11">
        <f t="shared" si="4"/>
        <v>14175.229000000001</v>
      </c>
      <c r="M125">
        <f t="shared" si="5"/>
        <v>48</v>
      </c>
    </row>
    <row r="126" spans="7:13" x14ac:dyDescent="0.3">
      <c r="G126" s="3" t="s">
        <v>189</v>
      </c>
      <c r="H126" s="11">
        <v>5990.7990000000018</v>
      </c>
      <c r="I126" s="12">
        <v>43462</v>
      </c>
      <c r="K126" t="str">
        <f t="shared" si="3"/>
        <v>Kristen Hastings</v>
      </c>
      <c r="L126" s="11">
        <f t="shared" si="4"/>
        <v>5990.7990000000018</v>
      </c>
      <c r="M126">
        <f t="shared" si="5"/>
        <v>3</v>
      </c>
    </row>
    <row r="127" spans="7:13" x14ac:dyDescent="0.3">
      <c r="G127" s="3" t="s">
        <v>190</v>
      </c>
      <c r="H127" s="11">
        <v>8673.2219999999998</v>
      </c>
      <c r="I127" s="12">
        <v>43310</v>
      </c>
      <c r="K127" t="str">
        <f t="shared" si="3"/>
        <v>Laura Armstrong</v>
      </c>
      <c r="L127" s="11">
        <f t="shared" si="4"/>
        <v>8673.2219999999998</v>
      </c>
      <c r="M127">
        <f t="shared" si="5"/>
        <v>155</v>
      </c>
    </row>
    <row r="128" spans="7:13" x14ac:dyDescent="0.3">
      <c r="G128" s="3" t="s">
        <v>125</v>
      </c>
      <c r="H128" s="11">
        <v>7663.1259999999993</v>
      </c>
      <c r="I128" s="12">
        <v>43448</v>
      </c>
      <c r="K128" t="str">
        <f t="shared" si="3"/>
        <v>Lena Creighton</v>
      </c>
      <c r="L128" s="11">
        <f t="shared" si="4"/>
        <v>7663.1259999999993</v>
      </c>
      <c r="M128">
        <f t="shared" si="5"/>
        <v>17</v>
      </c>
    </row>
    <row r="129" spans="7:13" x14ac:dyDescent="0.3">
      <c r="G129" s="3" t="s">
        <v>191</v>
      </c>
      <c r="H129" s="11">
        <v>10663.728000000001</v>
      </c>
      <c r="I129" s="12">
        <v>43422</v>
      </c>
      <c r="K129" t="str">
        <f t="shared" si="3"/>
        <v>Maria Etezadi</v>
      </c>
      <c r="L129" s="11">
        <f t="shared" si="4"/>
        <v>10663.728000000001</v>
      </c>
      <c r="M129">
        <f t="shared" si="5"/>
        <v>43</v>
      </c>
    </row>
    <row r="130" spans="7:13" x14ac:dyDescent="0.3">
      <c r="G130" s="3" t="s">
        <v>126</v>
      </c>
      <c r="H130" s="11">
        <v>7443.6900000000005</v>
      </c>
      <c r="I130" s="12">
        <v>43191</v>
      </c>
      <c r="K130" t="str">
        <f t="shared" si="3"/>
        <v>Maribeth Schnelling</v>
      </c>
      <c r="L130" s="11">
        <f t="shared" si="4"/>
        <v>7443.6900000000005</v>
      </c>
      <c r="M130">
        <f t="shared" si="5"/>
        <v>274</v>
      </c>
    </row>
    <row r="131" spans="7:13" x14ac:dyDescent="0.3">
      <c r="G131" s="3" t="s">
        <v>192</v>
      </c>
      <c r="H131" s="11">
        <v>6320.746000000001</v>
      </c>
      <c r="I131" s="12">
        <v>43442</v>
      </c>
      <c r="K131" t="str">
        <f t="shared" si="3"/>
        <v>Max Jones</v>
      </c>
      <c r="L131" s="11">
        <f t="shared" si="4"/>
        <v>6320.746000000001</v>
      </c>
      <c r="M131">
        <f t="shared" si="5"/>
        <v>23</v>
      </c>
    </row>
    <row r="132" spans="7:13" x14ac:dyDescent="0.3">
      <c r="G132" s="3" t="s">
        <v>193</v>
      </c>
      <c r="H132" s="11">
        <v>5503.0929999999989</v>
      </c>
      <c r="I132" s="12">
        <v>43459</v>
      </c>
      <c r="K132" t="str">
        <f t="shared" si="3"/>
        <v>Mick Hernandez</v>
      </c>
      <c r="L132" s="11">
        <f t="shared" si="4"/>
        <v>5503.0929999999989</v>
      </c>
      <c r="M132">
        <f t="shared" si="5"/>
        <v>6</v>
      </c>
    </row>
    <row r="133" spans="7:13" x14ac:dyDescent="0.3">
      <c r="G133" s="3" t="s">
        <v>127</v>
      </c>
      <c r="H133" s="11">
        <v>5529.6200000000008</v>
      </c>
      <c r="I133" s="12">
        <v>43439</v>
      </c>
      <c r="K133" t="str">
        <f t="shared" si="3"/>
        <v>Naresj Patel</v>
      </c>
      <c r="L133" s="11">
        <f t="shared" si="4"/>
        <v>5529.6200000000008</v>
      </c>
      <c r="M133">
        <f t="shared" si="5"/>
        <v>26</v>
      </c>
    </row>
    <row r="134" spans="7:13" x14ac:dyDescent="0.3">
      <c r="G134" s="3" t="s">
        <v>128</v>
      </c>
      <c r="H134" s="11">
        <v>8322.8260000000009</v>
      </c>
      <c r="I134" s="12">
        <v>43385</v>
      </c>
      <c r="K134" t="str">
        <f t="shared" si="3"/>
        <v>Natalie Fritzler</v>
      </c>
      <c r="L134" s="11">
        <f t="shared" si="4"/>
        <v>8322.8260000000009</v>
      </c>
      <c r="M134">
        <f t="shared" si="5"/>
        <v>80</v>
      </c>
    </row>
    <row r="135" spans="7:13" x14ac:dyDescent="0.3">
      <c r="G135" s="3" t="s">
        <v>129</v>
      </c>
      <c r="H135" s="11">
        <v>7234.014000000001</v>
      </c>
      <c r="I135" s="12">
        <v>43292</v>
      </c>
      <c r="K135" t="str">
        <f t="shared" si="3"/>
        <v>Natalie Webber</v>
      </c>
      <c r="L135" s="11">
        <f t="shared" si="4"/>
        <v>7234.014000000001</v>
      </c>
      <c r="M135">
        <f t="shared" si="5"/>
        <v>173</v>
      </c>
    </row>
    <row r="136" spans="7:13" x14ac:dyDescent="0.3">
      <c r="G136" s="3" t="s">
        <v>194</v>
      </c>
      <c r="H136" s="11">
        <v>6459.3439999999991</v>
      </c>
      <c r="I136" s="12">
        <v>43304</v>
      </c>
      <c r="K136" t="str">
        <f t="shared" ref="K136:K170" si="6">G136</f>
        <v>Nathan Mautz</v>
      </c>
      <c r="L136" s="11">
        <f t="shared" ref="L136:L170" si="7">H136</f>
        <v>6459.3439999999991</v>
      </c>
      <c r="M136">
        <f t="shared" ref="M136:M153" si="8">DATE(2018,12,31)-I136</f>
        <v>161</v>
      </c>
    </row>
    <row r="137" spans="7:13" x14ac:dyDescent="0.3">
      <c r="G137" s="3" t="s">
        <v>195</v>
      </c>
      <c r="H137" s="11">
        <v>8241.7389999999996</v>
      </c>
      <c r="I137" s="12">
        <v>43458</v>
      </c>
      <c r="K137" t="str">
        <f t="shared" si="6"/>
        <v>Nick Crebassa</v>
      </c>
      <c r="L137" s="11">
        <f t="shared" si="7"/>
        <v>8241.7389999999996</v>
      </c>
      <c r="M137">
        <f t="shared" si="8"/>
        <v>7</v>
      </c>
    </row>
    <row r="138" spans="7:13" x14ac:dyDescent="0.3">
      <c r="G138" s="3" t="s">
        <v>196</v>
      </c>
      <c r="H138" s="11">
        <v>7903.1824999999999</v>
      </c>
      <c r="I138" s="12">
        <v>43326</v>
      </c>
      <c r="K138" t="str">
        <f t="shared" si="6"/>
        <v>Nora Preis</v>
      </c>
      <c r="L138" s="11">
        <f t="shared" si="7"/>
        <v>7903.1824999999999</v>
      </c>
      <c r="M138">
        <f t="shared" si="8"/>
        <v>139</v>
      </c>
    </row>
    <row r="139" spans="7:13" x14ac:dyDescent="0.3">
      <c r="G139" s="3" t="s">
        <v>197</v>
      </c>
      <c r="H139" s="11">
        <v>7473.8282000000008</v>
      </c>
      <c r="I139" s="12">
        <v>43460</v>
      </c>
      <c r="K139" t="str">
        <f t="shared" si="6"/>
        <v>Patrick O'Brill</v>
      </c>
      <c r="L139" s="11">
        <f t="shared" si="7"/>
        <v>7473.8282000000008</v>
      </c>
      <c r="M139">
        <f t="shared" si="8"/>
        <v>5</v>
      </c>
    </row>
    <row r="140" spans="7:13" x14ac:dyDescent="0.3">
      <c r="G140" s="3" t="s">
        <v>198</v>
      </c>
      <c r="H140" s="11">
        <v>7252.6079999999993</v>
      </c>
      <c r="I140" s="12">
        <v>43367</v>
      </c>
      <c r="K140" t="str">
        <f t="shared" si="6"/>
        <v>Paul Prost</v>
      </c>
      <c r="L140" s="11">
        <f t="shared" si="7"/>
        <v>7252.6079999999993</v>
      </c>
      <c r="M140">
        <f t="shared" si="8"/>
        <v>98</v>
      </c>
    </row>
    <row r="141" spans="7:13" x14ac:dyDescent="0.3">
      <c r="G141" s="3" t="s">
        <v>199</v>
      </c>
      <c r="H141" s="11">
        <v>6843.634</v>
      </c>
      <c r="I141" s="12">
        <v>43228</v>
      </c>
      <c r="K141" t="str">
        <f t="shared" si="6"/>
        <v>Penelope Sewall</v>
      </c>
      <c r="L141" s="11">
        <f t="shared" si="7"/>
        <v>6843.634</v>
      </c>
      <c r="M141">
        <f t="shared" si="8"/>
        <v>237</v>
      </c>
    </row>
    <row r="142" spans="7:13" x14ac:dyDescent="0.3">
      <c r="G142" s="3" t="s">
        <v>200</v>
      </c>
      <c r="H142" s="11">
        <v>8646.9340000000011</v>
      </c>
      <c r="I142" s="12">
        <v>43455</v>
      </c>
      <c r="K142" t="str">
        <f t="shared" si="6"/>
        <v>Pete Kriz</v>
      </c>
      <c r="L142" s="11">
        <f t="shared" si="7"/>
        <v>8646.9340000000011</v>
      </c>
      <c r="M142">
        <f t="shared" si="8"/>
        <v>10</v>
      </c>
    </row>
    <row r="143" spans="7:13" x14ac:dyDescent="0.3">
      <c r="G143" s="3" t="s">
        <v>130</v>
      </c>
      <c r="H143" s="11">
        <v>9062.8639999999996</v>
      </c>
      <c r="I143" s="12">
        <v>42630</v>
      </c>
      <c r="K143" t="str">
        <f t="shared" si="6"/>
        <v>Peter Fuller</v>
      </c>
      <c r="L143" s="11">
        <f t="shared" si="7"/>
        <v>9062.8639999999996</v>
      </c>
      <c r="M143">
        <f t="shared" si="8"/>
        <v>835</v>
      </c>
    </row>
    <row r="144" spans="7:13" x14ac:dyDescent="0.3">
      <c r="G144" s="3" t="s">
        <v>131</v>
      </c>
      <c r="H144" s="11">
        <v>6108.3379999999997</v>
      </c>
      <c r="I144" s="12">
        <v>43439</v>
      </c>
      <c r="K144" t="str">
        <f t="shared" si="6"/>
        <v>Quincy Jones</v>
      </c>
      <c r="L144" s="11">
        <f t="shared" si="7"/>
        <v>6108.3379999999997</v>
      </c>
      <c r="M144">
        <f t="shared" si="8"/>
        <v>26</v>
      </c>
    </row>
    <row r="145" spans="7:13" x14ac:dyDescent="0.3">
      <c r="G145" s="3" t="s">
        <v>201</v>
      </c>
      <c r="H145" s="11">
        <v>15117.339</v>
      </c>
      <c r="I145" s="12">
        <v>43368</v>
      </c>
      <c r="K145" t="str">
        <f t="shared" si="6"/>
        <v>Raymond Buch</v>
      </c>
      <c r="L145" s="11">
        <f t="shared" si="7"/>
        <v>15117.339</v>
      </c>
      <c r="M145">
        <f t="shared" si="8"/>
        <v>97</v>
      </c>
    </row>
    <row r="146" spans="7:13" x14ac:dyDescent="0.3">
      <c r="G146" s="3" t="s">
        <v>202</v>
      </c>
      <c r="H146" s="11">
        <v>6979.1800000000012</v>
      </c>
      <c r="I146" s="12">
        <v>42997</v>
      </c>
      <c r="K146" t="str">
        <f t="shared" si="6"/>
        <v>Rick Huthwaite</v>
      </c>
      <c r="L146" s="11">
        <f t="shared" si="7"/>
        <v>6979.1800000000012</v>
      </c>
      <c r="M146">
        <f t="shared" si="8"/>
        <v>468</v>
      </c>
    </row>
    <row r="147" spans="7:13" x14ac:dyDescent="0.3">
      <c r="G147" s="3" t="s">
        <v>203</v>
      </c>
      <c r="H147" s="11">
        <v>7397.4009999999998</v>
      </c>
      <c r="I147" s="12">
        <v>43344</v>
      </c>
      <c r="K147" t="str">
        <f t="shared" si="6"/>
        <v>Rick Wilson</v>
      </c>
      <c r="L147" s="11">
        <f t="shared" si="7"/>
        <v>7397.4009999999998</v>
      </c>
      <c r="M147">
        <f t="shared" si="8"/>
        <v>121</v>
      </c>
    </row>
    <row r="148" spans="7:13" x14ac:dyDescent="0.3">
      <c r="G148" s="3" t="s">
        <v>132</v>
      </c>
      <c r="H148" s="11">
        <v>6234.91</v>
      </c>
      <c r="I148" s="12">
        <v>43343</v>
      </c>
      <c r="K148" t="str">
        <f t="shared" si="6"/>
        <v>Rob Lucas</v>
      </c>
      <c r="L148" s="11">
        <f t="shared" si="7"/>
        <v>6234.91</v>
      </c>
      <c r="M148">
        <f t="shared" si="8"/>
        <v>122</v>
      </c>
    </row>
    <row r="149" spans="7:13" x14ac:dyDescent="0.3">
      <c r="G149" s="3" t="s">
        <v>133</v>
      </c>
      <c r="H149" s="11">
        <v>5979.0960000000005</v>
      </c>
      <c r="I149" s="12">
        <v>43458</v>
      </c>
      <c r="K149" t="str">
        <f t="shared" si="6"/>
        <v>Robert Marley</v>
      </c>
      <c r="L149" s="11">
        <f t="shared" si="7"/>
        <v>5979.0960000000005</v>
      </c>
      <c r="M149">
        <f t="shared" si="8"/>
        <v>7</v>
      </c>
    </row>
    <row r="150" spans="7:13" x14ac:dyDescent="0.3">
      <c r="G150" s="3" t="s">
        <v>204</v>
      </c>
      <c r="H150" s="11">
        <v>5633.3159999999998</v>
      </c>
      <c r="I150" s="12">
        <v>43432</v>
      </c>
      <c r="K150" t="str">
        <f t="shared" si="6"/>
        <v>Ross Baird</v>
      </c>
      <c r="L150" s="11">
        <f t="shared" si="7"/>
        <v>5633.3159999999998</v>
      </c>
      <c r="M150">
        <f t="shared" si="8"/>
        <v>33</v>
      </c>
    </row>
    <row r="151" spans="7:13" x14ac:dyDescent="0.3">
      <c r="G151" s="3" t="s">
        <v>205</v>
      </c>
      <c r="H151" s="11">
        <v>14142.334000000001</v>
      </c>
      <c r="I151" s="12">
        <v>43115</v>
      </c>
      <c r="K151" t="str">
        <f t="shared" si="6"/>
        <v>Sanjit Chand</v>
      </c>
      <c r="L151" s="11">
        <f t="shared" si="7"/>
        <v>14142.334000000001</v>
      </c>
      <c r="M151">
        <f t="shared" si="8"/>
        <v>350</v>
      </c>
    </row>
    <row r="152" spans="7:13" x14ac:dyDescent="0.3">
      <c r="G152" s="3" t="s">
        <v>206</v>
      </c>
      <c r="H152" s="11">
        <v>12209.438</v>
      </c>
      <c r="I152" s="12">
        <v>43455</v>
      </c>
      <c r="K152" t="str">
        <f t="shared" si="6"/>
        <v>Sanjit Engle</v>
      </c>
      <c r="L152" s="11">
        <f t="shared" si="7"/>
        <v>12209.438</v>
      </c>
      <c r="M152">
        <f t="shared" si="8"/>
        <v>10</v>
      </c>
    </row>
    <row r="153" spans="7:13" x14ac:dyDescent="0.3">
      <c r="G153" s="3" t="s">
        <v>134</v>
      </c>
      <c r="H153" s="11">
        <v>6410.996000000001</v>
      </c>
      <c r="I153" s="12">
        <v>43276</v>
      </c>
      <c r="K153" t="str">
        <f t="shared" si="6"/>
        <v>Sarah Brown</v>
      </c>
      <c r="L153" s="11">
        <f t="shared" si="7"/>
        <v>6410.996000000001</v>
      </c>
      <c r="M153">
        <f t="shared" si="8"/>
        <v>189</v>
      </c>
    </row>
    <row r="154" spans="7:13" x14ac:dyDescent="0.3">
      <c r="G154" s="3" t="s">
        <v>207</v>
      </c>
      <c r="H154" s="11">
        <v>8057.8909999999996</v>
      </c>
      <c r="I154" s="12">
        <v>43417</v>
      </c>
      <c r="K154" t="str">
        <f t="shared" si="6"/>
        <v>Sean Braxton</v>
      </c>
      <c r="L154" s="11">
        <f t="shared" si="7"/>
        <v>8057.8909999999996</v>
      </c>
      <c r="M154" s="12"/>
    </row>
    <row r="155" spans="7:13" x14ac:dyDescent="0.3">
      <c r="G155" s="3" t="s">
        <v>208</v>
      </c>
      <c r="H155" s="11">
        <v>25043.05</v>
      </c>
      <c r="I155" s="12">
        <v>43385</v>
      </c>
      <c r="K155" t="str">
        <f t="shared" si="6"/>
        <v>Sean Miller</v>
      </c>
      <c r="L155" s="11">
        <f t="shared" si="7"/>
        <v>25043.05</v>
      </c>
      <c r="M155" s="12">
        <f t="shared" ref="M155:M170" si="9">I155</f>
        <v>43385</v>
      </c>
    </row>
    <row r="156" spans="7:13" x14ac:dyDescent="0.3">
      <c r="G156" s="3" t="s">
        <v>209</v>
      </c>
      <c r="H156" s="11">
        <v>11470.950000000003</v>
      </c>
      <c r="I156" s="12">
        <v>43363</v>
      </c>
      <c r="K156" t="str">
        <f t="shared" si="6"/>
        <v>Seth Vernon</v>
      </c>
      <c r="L156" s="11">
        <f t="shared" si="7"/>
        <v>11470.950000000003</v>
      </c>
      <c r="M156" s="12">
        <f t="shared" si="9"/>
        <v>43363</v>
      </c>
    </row>
    <row r="157" spans="7:13" x14ac:dyDescent="0.3">
      <c r="G157" s="3" t="s">
        <v>210</v>
      </c>
      <c r="H157" s="11">
        <v>5992.5359999999982</v>
      </c>
      <c r="I157" s="12">
        <v>43434</v>
      </c>
      <c r="K157" t="str">
        <f t="shared" si="6"/>
        <v>Shahid Collister</v>
      </c>
      <c r="L157" s="11">
        <f t="shared" si="7"/>
        <v>5992.5359999999982</v>
      </c>
      <c r="M157" s="12">
        <f t="shared" si="9"/>
        <v>43434</v>
      </c>
    </row>
    <row r="158" spans="7:13" x14ac:dyDescent="0.3">
      <c r="G158" s="3" t="s">
        <v>135</v>
      </c>
      <c r="H158" s="11">
        <v>6121.1140000000005</v>
      </c>
      <c r="I158" s="12">
        <v>43264</v>
      </c>
      <c r="K158" t="str">
        <f t="shared" si="6"/>
        <v>Shirley Daniels</v>
      </c>
      <c r="L158" s="11">
        <f t="shared" si="7"/>
        <v>6121.1140000000005</v>
      </c>
      <c r="M158" s="12">
        <f t="shared" si="9"/>
        <v>43264</v>
      </c>
    </row>
    <row r="159" spans="7:13" x14ac:dyDescent="0.3">
      <c r="G159" s="3" t="s">
        <v>211</v>
      </c>
      <c r="H159" s="11">
        <v>5440.3189999999995</v>
      </c>
      <c r="I159" s="12">
        <v>43417</v>
      </c>
      <c r="K159" t="str">
        <f t="shared" si="6"/>
        <v>Stefania Perrino</v>
      </c>
      <c r="L159" s="11">
        <f t="shared" si="7"/>
        <v>5440.3189999999995</v>
      </c>
      <c r="M159" s="12">
        <f t="shared" si="9"/>
        <v>43417</v>
      </c>
    </row>
    <row r="160" spans="7:13" x14ac:dyDescent="0.3">
      <c r="G160" s="3" t="s">
        <v>136</v>
      </c>
      <c r="H160" s="11">
        <v>5563.3920000000007</v>
      </c>
      <c r="I160" s="12">
        <v>43439</v>
      </c>
      <c r="K160" t="str">
        <f t="shared" si="6"/>
        <v>Suzanne Mcnair</v>
      </c>
      <c r="L160" s="11">
        <f t="shared" si="7"/>
        <v>5563.3920000000007</v>
      </c>
      <c r="M160" s="12">
        <f t="shared" si="9"/>
        <v>43439</v>
      </c>
    </row>
    <row r="161" spans="7:13" x14ac:dyDescent="0.3">
      <c r="G161" s="3" t="s">
        <v>212</v>
      </c>
      <c r="H161" s="11">
        <v>19052.217999999993</v>
      </c>
      <c r="I161" s="12">
        <v>43065</v>
      </c>
      <c r="K161" t="str">
        <f t="shared" si="6"/>
        <v>Tamara Chand</v>
      </c>
      <c r="L161" s="11">
        <f t="shared" si="7"/>
        <v>19052.217999999993</v>
      </c>
      <c r="M161" s="12">
        <f t="shared" si="9"/>
        <v>43065</v>
      </c>
    </row>
    <row r="162" spans="7:13" x14ac:dyDescent="0.3">
      <c r="G162" s="3" t="s">
        <v>137</v>
      </c>
      <c r="H162" s="11">
        <v>11891.750999999998</v>
      </c>
      <c r="I162" s="12">
        <v>43428</v>
      </c>
      <c r="K162" t="str">
        <f t="shared" si="6"/>
        <v>Todd Sumrall</v>
      </c>
      <c r="L162" s="11">
        <f t="shared" si="7"/>
        <v>11891.750999999998</v>
      </c>
      <c r="M162" s="12">
        <f t="shared" si="9"/>
        <v>43428</v>
      </c>
    </row>
    <row r="163" spans="7:13" x14ac:dyDescent="0.3">
      <c r="G163" s="3" t="s">
        <v>213</v>
      </c>
      <c r="H163" s="11">
        <v>14595.62</v>
      </c>
      <c r="I163" s="12">
        <v>43395</v>
      </c>
      <c r="K163" t="str">
        <f t="shared" si="6"/>
        <v>Tom Ashbrook</v>
      </c>
      <c r="L163" s="11">
        <f t="shared" si="7"/>
        <v>14595.62</v>
      </c>
      <c r="M163" s="12">
        <f t="shared" si="9"/>
        <v>43395</v>
      </c>
    </row>
    <row r="164" spans="7:13" x14ac:dyDescent="0.3">
      <c r="G164" s="3" t="s">
        <v>214</v>
      </c>
      <c r="H164" s="11">
        <v>9133.99</v>
      </c>
      <c r="I164" s="12">
        <v>43262</v>
      </c>
      <c r="K164" t="str">
        <f t="shared" si="6"/>
        <v>Tom Boeckenhauer</v>
      </c>
      <c r="L164" s="11">
        <f t="shared" si="7"/>
        <v>9133.99</v>
      </c>
      <c r="M164" s="12">
        <f t="shared" si="9"/>
        <v>43262</v>
      </c>
    </row>
    <row r="165" spans="7:13" x14ac:dyDescent="0.3">
      <c r="G165" s="3" t="s">
        <v>138</v>
      </c>
      <c r="H165" s="11">
        <v>6442.2540000000008</v>
      </c>
      <c r="I165" s="12">
        <v>42883</v>
      </c>
      <c r="K165" t="str">
        <f t="shared" si="6"/>
        <v>Valerie Dominguez</v>
      </c>
      <c r="L165" s="11">
        <f t="shared" si="7"/>
        <v>6442.2540000000008</v>
      </c>
      <c r="M165" s="12">
        <f t="shared" si="9"/>
        <v>42883</v>
      </c>
    </row>
    <row r="166" spans="7:13" x14ac:dyDescent="0.3">
      <c r="G166" s="3" t="s">
        <v>139</v>
      </c>
      <c r="H166" s="11">
        <v>6134.0379999999996</v>
      </c>
      <c r="I166" s="12">
        <v>43436</v>
      </c>
      <c r="K166" t="str">
        <f t="shared" si="6"/>
        <v>Victoria Wilson</v>
      </c>
      <c r="L166" s="11">
        <f t="shared" si="7"/>
        <v>6134.0379999999996</v>
      </c>
      <c r="M166" s="12">
        <f t="shared" si="9"/>
        <v>43436</v>
      </c>
    </row>
    <row r="167" spans="7:13" x14ac:dyDescent="0.3">
      <c r="G167" s="3" t="s">
        <v>215</v>
      </c>
      <c r="H167" s="11">
        <v>6160.1019999999999</v>
      </c>
      <c r="I167" s="12">
        <v>43444</v>
      </c>
      <c r="K167" t="str">
        <f t="shared" si="6"/>
        <v>William Brown</v>
      </c>
      <c r="L167" s="11">
        <f t="shared" si="7"/>
        <v>6160.1019999999999</v>
      </c>
      <c r="M167" s="12">
        <f t="shared" si="9"/>
        <v>43444</v>
      </c>
    </row>
    <row r="168" spans="7:13" x14ac:dyDescent="0.3">
      <c r="G168" s="3" t="s">
        <v>216</v>
      </c>
      <c r="H168" s="11">
        <v>6720.4439999999995</v>
      </c>
      <c r="I168" s="12">
        <v>43455</v>
      </c>
      <c r="K168" t="str">
        <f t="shared" si="6"/>
        <v>Yana Sorensen</v>
      </c>
      <c r="L168" s="11">
        <f t="shared" si="7"/>
        <v>6720.4439999999995</v>
      </c>
      <c r="M168" s="12">
        <f t="shared" si="9"/>
        <v>43455</v>
      </c>
    </row>
    <row r="169" spans="7:13" x14ac:dyDescent="0.3">
      <c r="G169" s="3" t="s">
        <v>217</v>
      </c>
      <c r="H169" s="11">
        <v>5454.3499999999995</v>
      </c>
      <c r="I169" s="12">
        <v>43460</v>
      </c>
      <c r="K169" t="str">
        <f t="shared" si="6"/>
        <v>Yoseph Carroll</v>
      </c>
      <c r="L169" s="11">
        <f t="shared" si="7"/>
        <v>5454.3499999999995</v>
      </c>
      <c r="M169" s="12">
        <f t="shared" si="9"/>
        <v>43460</v>
      </c>
    </row>
    <row r="170" spans="7:13" x14ac:dyDescent="0.3">
      <c r="G170" s="3" t="s">
        <v>140</v>
      </c>
      <c r="H170" s="11">
        <v>8025.7070000000003</v>
      </c>
      <c r="I170" s="12">
        <v>43410</v>
      </c>
      <c r="K170" t="str">
        <f t="shared" si="6"/>
        <v>Zuschuss Carroll</v>
      </c>
      <c r="L170" s="11">
        <f t="shared" si="7"/>
        <v>8025.7070000000003</v>
      </c>
      <c r="M170" s="12">
        <f t="shared" si="9"/>
        <v>43410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Props1.xml><?xml version="1.0" encoding="utf-8"?>
<ds:datastoreItem xmlns:ds="http://schemas.openxmlformats.org/officeDocument/2006/customXml" ds:itemID="{E94D53EA-EFD0-466B-B66A-2DD663A4E132}">
  <ds:schemaRefs/>
</ds:datastoreItem>
</file>

<file path=customXml/itemProps2.xml><?xml version="1.0" encoding="utf-8"?>
<ds:datastoreItem xmlns:ds="http://schemas.openxmlformats.org/officeDocument/2006/customXml" ds:itemID="{F3A95857-08DF-456C-9CDF-8793F7828D93}">
  <ds:schemaRefs/>
</ds:datastoreItem>
</file>

<file path=customXml/itemProps3.xml><?xml version="1.0" encoding="utf-8"?>
<ds:datastoreItem xmlns:ds="http://schemas.openxmlformats.org/officeDocument/2006/customXml" ds:itemID="{75B6A44A-EFEC-41B6-9F99-03F56D183214}">
  <ds:schemaRefs/>
</ds:datastoreItem>
</file>

<file path=customXml/itemProps4.xml><?xml version="1.0" encoding="utf-8"?>
<ds:datastoreItem xmlns:ds="http://schemas.openxmlformats.org/officeDocument/2006/customXml" ds:itemID="{B3FB9A32-B819-4FA1-9055-D2A023654A8F}">
  <ds:schemaRefs/>
</ds:datastoreItem>
</file>

<file path=customXml/itemProps5.xml><?xml version="1.0" encoding="utf-8"?>
<ds:datastoreItem xmlns:ds="http://schemas.openxmlformats.org/officeDocument/2006/customXml" ds:itemID="{1D986275-4E66-4013-AABD-0DD363138FB2}">
  <ds:schemaRefs/>
</ds:datastoreItem>
</file>

<file path=customXml/itemProps6.xml><?xml version="1.0" encoding="utf-8"?>
<ds:datastoreItem xmlns:ds="http://schemas.openxmlformats.org/officeDocument/2006/customXml" ds:itemID="{A47E89FE-8012-4153-9D1E-8ECD96D5BF6C}">
  <ds:schemaRefs/>
</ds:datastoreItem>
</file>

<file path=customXml/itemProps7.xml><?xml version="1.0" encoding="utf-8"?>
<ds:datastoreItem xmlns:ds="http://schemas.openxmlformats.org/officeDocument/2006/customXml" ds:itemID="{700DE417-2FAC-4CB9-9B3B-2974EE110C6B}">
  <ds:schemaRefs/>
</ds:datastoreItem>
</file>

<file path=customXml/itemProps8.xml><?xml version="1.0" encoding="utf-8"?>
<ds:datastoreItem xmlns:ds="http://schemas.openxmlformats.org/officeDocument/2006/customXml" ds:itemID="{3EBD0117-F28B-4CE1-B59B-E04EAE485273}">
  <ds:schemaRefs/>
</ds:datastoreItem>
</file>

<file path=customXml/itemProps9.xml><?xml version="1.0" encoding="utf-8"?>
<ds:datastoreItem xmlns:ds="http://schemas.openxmlformats.org/officeDocument/2006/customXml" ds:itemID="{40A54E0B-F4DF-4703-B915-23CC2D87826D}">
  <ds:schemaRefs/>
</ds:datastoreItem>
</file>

<file path=customXml/itemProps10.xml><?xml version="1.0" encoding="utf-8"?>
<ds:datastoreItem xmlns:ds="http://schemas.openxmlformats.org/officeDocument/2006/customXml" ds:itemID="{1383FD29-E38F-485F-BC84-9C22DFEA3A6C}">
  <ds:schemaRefs/>
</ds:datastoreItem>
</file>

<file path=customXml/itemProps11.xml><?xml version="1.0" encoding="utf-8"?>
<ds:datastoreItem xmlns:ds="http://schemas.openxmlformats.org/officeDocument/2006/customXml" ds:itemID="{94334E89-3A96-4363-8A73-266DE1D849C5}">
  <ds:schemaRefs/>
</ds:datastoreItem>
</file>

<file path=customXml/itemProps12.xml><?xml version="1.0" encoding="utf-8"?>
<ds:datastoreItem xmlns:ds="http://schemas.openxmlformats.org/officeDocument/2006/customXml" ds:itemID="{E716E7F7-B6CC-4621-9C8B-B5F0DA26DA58}">
  <ds:schemaRefs/>
</ds:datastoreItem>
</file>

<file path=customXml/itemProps13.xml><?xml version="1.0" encoding="utf-8"?>
<ds:datastoreItem xmlns:ds="http://schemas.openxmlformats.org/officeDocument/2006/customXml" ds:itemID="{5C713C18-D935-49E1-8EAE-C49C9590ED84}">
  <ds:schemaRefs/>
</ds:datastoreItem>
</file>

<file path=customXml/itemProps14.xml><?xml version="1.0" encoding="utf-8"?>
<ds:datastoreItem xmlns:ds="http://schemas.openxmlformats.org/officeDocument/2006/customXml" ds:itemID="{476FB5E0-B00E-4B6D-909E-B874F6A94AD4}">
  <ds:schemaRefs/>
</ds:datastoreItem>
</file>

<file path=customXml/itemProps15.xml><?xml version="1.0" encoding="utf-8"?>
<ds:datastoreItem xmlns:ds="http://schemas.openxmlformats.org/officeDocument/2006/customXml" ds:itemID="{D353516B-3F69-4DAA-BFD5-B38DEA297B5C}">
  <ds:schemaRefs/>
</ds:datastoreItem>
</file>

<file path=customXml/itemProps16.xml><?xml version="1.0" encoding="utf-8"?>
<ds:datastoreItem xmlns:ds="http://schemas.openxmlformats.org/officeDocument/2006/customXml" ds:itemID="{ED2D05B2-A3F1-4527-BF21-2BF4155C64B4}">
  <ds:schemaRefs/>
</ds:datastoreItem>
</file>

<file path=customXml/itemProps17.xml><?xml version="1.0" encoding="utf-8"?>
<ds:datastoreItem xmlns:ds="http://schemas.openxmlformats.org/officeDocument/2006/customXml" ds:itemID="{A3FA24AC-1DAF-411E-B0C3-B58F4D168A2A}">
  <ds:schemaRefs/>
</ds:datastoreItem>
</file>

<file path=customXml/itemProps18.xml><?xml version="1.0" encoding="utf-8"?>
<ds:datastoreItem xmlns:ds="http://schemas.openxmlformats.org/officeDocument/2006/customXml" ds:itemID="{C1466984-3EE0-40E7-8DF8-3CEE1A288369}">
  <ds:schemaRefs/>
</ds:datastoreItem>
</file>

<file path=customXml/itemProps19.xml><?xml version="1.0" encoding="utf-8"?>
<ds:datastoreItem xmlns:ds="http://schemas.openxmlformats.org/officeDocument/2006/customXml" ds:itemID="{BA8C9786-7DB8-4985-966A-CA53BAB99ECC}">
  <ds:schemaRefs/>
</ds:datastoreItem>
</file>

<file path=customXml/itemProps20.xml><?xml version="1.0" encoding="utf-8"?>
<ds:datastoreItem xmlns:ds="http://schemas.openxmlformats.org/officeDocument/2006/customXml" ds:itemID="{20BE0EFB-D921-45EA-BC3A-F5CE13FEC01C}">
  <ds:schemaRefs/>
</ds:datastoreItem>
</file>

<file path=customXml/itemProps21.xml><?xml version="1.0" encoding="utf-8"?>
<ds:datastoreItem xmlns:ds="http://schemas.openxmlformats.org/officeDocument/2006/customXml" ds:itemID="{3779E6E5-0143-4938-B4F7-F51404141376}">
  <ds:schemaRefs/>
</ds:datastoreItem>
</file>

<file path=customXml/itemProps22.xml><?xml version="1.0" encoding="utf-8"?>
<ds:datastoreItem xmlns:ds="http://schemas.openxmlformats.org/officeDocument/2006/customXml" ds:itemID="{7B2CB2A2-AD09-47CE-AD89-F9F4812D095E}">
  <ds:schemaRefs/>
</ds:datastoreItem>
</file>

<file path=customXml/itemProps23.xml><?xml version="1.0" encoding="utf-8"?>
<ds:datastoreItem xmlns:ds="http://schemas.openxmlformats.org/officeDocument/2006/customXml" ds:itemID="{570ECCB3-4B8F-472A-AE11-78D25CCBE328}">
  <ds:schemaRefs/>
</ds:datastoreItem>
</file>

<file path=customXml/itemProps24.xml><?xml version="1.0" encoding="utf-8"?>
<ds:datastoreItem xmlns:ds="http://schemas.openxmlformats.org/officeDocument/2006/customXml" ds:itemID="{D5CFC0A3-391E-462A-A519-D1BE36DBA14E}">
  <ds:schemaRefs/>
</ds:datastoreItem>
</file>

<file path=customXml/itemProps25.xml><?xml version="1.0" encoding="utf-8"?>
<ds:datastoreItem xmlns:ds="http://schemas.openxmlformats.org/officeDocument/2006/customXml" ds:itemID="{CC4FD99F-C3C0-4682-8B74-5D462DB9B292}">
  <ds:schemaRefs/>
</ds:datastoreItem>
</file>

<file path=customXml/itemProps26.xml><?xml version="1.0" encoding="utf-8"?>
<ds:datastoreItem xmlns:ds="http://schemas.openxmlformats.org/officeDocument/2006/customXml" ds:itemID="{BF1FB8BB-1FF7-4A40-B0A1-B4D40F5D53E3}">
  <ds:schemaRefs/>
</ds:datastoreItem>
</file>

<file path=customXml/itemProps27.xml><?xml version="1.0" encoding="utf-8"?>
<ds:datastoreItem xmlns:ds="http://schemas.openxmlformats.org/officeDocument/2006/customXml" ds:itemID="{8647D82E-DB88-4260-89D0-B7364856E08E}">
  <ds:schemaRefs/>
</ds:datastoreItem>
</file>

<file path=customXml/itemProps28.xml><?xml version="1.0" encoding="utf-8"?>
<ds:datastoreItem xmlns:ds="http://schemas.openxmlformats.org/officeDocument/2006/customXml" ds:itemID="{3E4C44E3-76DE-4232-8B3B-A99FD6197DF5}">
  <ds:schemaRefs/>
</ds:datastoreItem>
</file>

<file path=customXml/itemProps29.xml><?xml version="1.0" encoding="utf-8"?>
<ds:datastoreItem xmlns:ds="http://schemas.openxmlformats.org/officeDocument/2006/customXml" ds:itemID="{3E10CAA6-2C64-46D1-BC8E-4ECD644C9FEA}">
  <ds:schemaRefs/>
</ds:datastoreItem>
</file>

<file path=customXml/itemProps30.xml><?xml version="1.0" encoding="utf-8"?>
<ds:datastoreItem xmlns:ds="http://schemas.openxmlformats.org/officeDocument/2006/customXml" ds:itemID="{17905FC4-1631-48CF-93A5-CCC0170A6294}">
  <ds:schemaRefs/>
</ds:datastoreItem>
</file>

<file path=customXml/itemProps31.xml><?xml version="1.0" encoding="utf-8"?>
<ds:datastoreItem xmlns:ds="http://schemas.openxmlformats.org/officeDocument/2006/customXml" ds:itemID="{1D7761D7-4772-491D-9802-2C9973835FB1}">
  <ds:schemaRefs/>
</ds:datastoreItem>
</file>

<file path=customXml/itemProps32.xml><?xml version="1.0" encoding="utf-8"?>
<ds:datastoreItem xmlns:ds="http://schemas.openxmlformats.org/officeDocument/2006/customXml" ds:itemID="{468A1576-7269-46E5-83A6-750B335950CD}">
  <ds:schemaRefs/>
</ds:datastoreItem>
</file>

<file path=customXml/itemProps33.xml><?xml version="1.0" encoding="utf-8"?>
<ds:datastoreItem xmlns:ds="http://schemas.openxmlformats.org/officeDocument/2006/customXml" ds:itemID="{93EFC47C-4716-492A-B814-39EAB771699B}">
  <ds:schemaRefs/>
</ds:datastoreItem>
</file>

<file path=customXml/itemProps34.xml><?xml version="1.0" encoding="utf-8"?>
<ds:datastoreItem xmlns:ds="http://schemas.openxmlformats.org/officeDocument/2006/customXml" ds:itemID="{A9EFADFA-9170-49F8-BD6F-CE15E0D71620}">
  <ds:schemaRefs/>
</ds:datastoreItem>
</file>

<file path=customXml/itemProps35.xml><?xml version="1.0" encoding="utf-8"?>
<ds:datastoreItem xmlns:ds="http://schemas.openxmlformats.org/officeDocument/2006/customXml" ds:itemID="{F7DC52A3-26D5-47EE-A733-58BEC6BB2A01}">
  <ds:schemaRefs/>
</ds:datastoreItem>
</file>

<file path=customXml/itemProps36.xml><?xml version="1.0" encoding="utf-8"?>
<ds:datastoreItem xmlns:ds="http://schemas.openxmlformats.org/officeDocument/2006/customXml" ds:itemID="{24AE4BBF-58C1-4192-95C7-0F585FAD2E3B}">
  <ds:schemaRefs/>
</ds:datastoreItem>
</file>

<file path=customXml/itemProps37.xml><?xml version="1.0" encoding="utf-8"?>
<ds:datastoreItem xmlns:ds="http://schemas.openxmlformats.org/officeDocument/2006/customXml" ds:itemID="{22207F21-C2B2-4855-A688-861339313D5E}">
  <ds:schemaRefs/>
</ds:datastoreItem>
</file>

<file path=customXml/itemProps38.xml><?xml version="1.0" encoding="utf-8"?>
<ds:datastoreItem xmlns:ds="http://schemas.openxmlformats.org/officeDocument/2006/customXml" ds:itemID="{AF1B19D5-B64F-4A32-B8B5-E90845D2824F}">
  <ds:schemaRefs/>
</ds:datastoreItem>
</file>

<file path=customXml/itemProps39.xml><?xml version="1.0" encoding="utf-8"?>
<ds:datastoreItem xmlns:ds="http://schemas.openxmlformats.org/officeDocument/2006/customXml" ds:itemID="{BF927A86-80FC-46BA-9395-E95CA428D4FA}">
  <ds:schemaRefs/>
</ds:datastoreItem>
</file>

<file path=customXml/itemProps40.xml><?xml version="1.0" encoding="utf-8"?>
<ds:datastoreItem xmlns:ds="http://schemas.openxmlformats.org/officeDocument/2006/customXml" ds:itemID="{49E068FF-3DEB-4AFD-9884-3475DD2D6087}">
  <ds:schemaRefs/>
</ds:datastoreItem>
</file>

<file path=customXml/itemProps41.xml><?xml version="1.0" encoding="utf-8"?>
<ds:datastoreItem xmlns:ds="http://schemas.openxmlformats.org/officeDocument/2006/customXml" ds:itemID="{A0EA524C-7903-4EFA-B16F-41557B7D05F7}">
  <ds:schemaRefs/>
</ds:datastoreItem>
</file>

<file path=customXml/itemProps42.xml><?xml version="1.0" encoding="utf-8"?>
<ds:datastoreItem xmlns:ds="http://schemas.openxmlformats.org/officeDocument/2006/customXml" ds:itemID="{FB1B36F4-6DCC-4B04-AD72-553E6F5EE258}">
  <ds:schemaRefs/>
</ds:datastoreItem>
</file>

<file path=customXml/itemProps43.xml><?xml version="1.0" encoding="utf-8"?>
<ds:datastoreItem xmlns:ds="http://schemas.openxmlformats.org/officeDocument/2006/customXml" ds:itemID="{75ACD180-F03C-4A3F-9622-BC1E65BE9739}">
  <ds:schemaRefs/>
</ds:datastoreItem>
</file>

<file path=customXml/itemProps44.xml><?xml version="1.0" encoding="utf-8"?>
<ds:datastoreItem xmlns:ds="http://schemas.openxmlformats.org/officeDocument/2006/customXml" ds:itemID="{4893DDC2-B02F-4275-8660-8123D81E37A4}">
  <ds:schemaRefs/>
</ds:datastoreItem>
</file>

<file path=customXml/itemProps45.xml><?xml version="1.0" encoding="utf-8"?>
<ds:datastoreItem xmlns:ds="http://schemas.openxmlformats.org/officeDocument/2006/customXml" ds:itemID="{986A2AB6-AE33-45BA-8251-54E41ED55477}">
  <ds:schemaRefs/>
</ds:datastoreItem>
</file>

<file path=customXml/itemProps46.xml><?xml version="1.0" encoding="utf-8"?>
<ds:datastoreItem xmlns:ds="http://schemas.openxmlformats.org/officeDocument/2006/customXml" ds:itemID="{CC96D2F9-1A67-4FB5-8A43-47265D73BA67}">
  <ds:schemaRefs/>
</ds:datastoreItem>
</file>

<file path=customXml/itemProps47.xml><?xml version="1.0" encoding="utf-8"?>
<ds:datastoreItem xmlns:ds="http://schemas.openxmlformats.org/officeDocument/2006/customXml" ds:itemID="{71971F4E-24BA-41CB-9225-79DA89617A8A}">
  <ds:schemaRefs/>
</ds:datastoreItem>
</file>

<file path=customXml/itemProps48.xml><?xml version="1.0" encoding="utf-8"?>
<ds:datastoreItem xmlns:ds="http://schemas.openxmlformats.org/officeDocument/2006/customXml" ds:itemID="{C5777047-DA21-4624-8004-07478B748953}">
  <ds:schemaRefs/>
</ds:datastoreItem>
</file>

<file path=customXml/itemProps49.xml><?xml version="1.0" encoding="utf-8"?>
<ds:datastoreItem xmlns:ds="http://schemas.openxmlformats.org/officeDocument/2006/customXml" ds:itemID="{AB429761-0C61-45D9-8465-29992B362285}">
  <ds:schemaRefs/>
</ds:datastoreItem>
</file>

<file path=customXml/itemProps50.xml><?xml version="1.0" encoding="utf-8"?>
<ds:datastoreItem xmlns:ds="http://schemas.openxmlformats.org/officeDocument/2006/customXml" ds:itemID="{3AF81CD5-B596-4B46-9002-3FCA956773B5}">
  <ds:schemaRefs/>
</ds:datastoreItem>
</file>

<file path=customXml/itemProps51.xml><?xml version="1.0" encoding="utf-8"?>
<ds:datastoreItem xmlns:ds="http://schemas.openxmlformats.org/officeDocument/2006/customXml" ds:itemID="{C45DEFA2-42B2-44D8-8E04-44790FEF102B}">
  <ds:schemaRefs/>
</ds:datastoreItem>
</file>

<file path=customXml/itemProps52.xml><?xml version="1.0" encoding="utf-8"?>
<ds:datastoreItem xmlns:ds="http://schemas.openxmlformats.org/officeDocument/2006/customXml" ds:itemID="{7B2D77C6-7C01-40FE-B64D-A28F51970279}">
  <ds:schemaRefs/>
</ds:datastoreItem>
</file>

<file path=customXml/itemProps53.xml><?xml version="1.0" encoding="utf-8"?>
<ds:datastoreItem xmlns:ds="http://schemas.openxmlformats.org/officeDocument/2006/customXml" ds:itemID="{37B88DE5-BF3B-422F-BAED-8F076A25BA60}">
  <ds:schemaRefs/>
</ds:datastoreItem>
</file>

<file path=customXml/itemProps54.xml><?xml version="1.0" encoding="utf-8"?>
<ds:datastoreItem xmlns:ds="http://schemas.openxmlformats.org/officeDocument/2006/customXml" ds:itemID="{0B85BCA8-7BE1-4E94-8484-DF0E14C53D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Executive</vt:lpstr>
      <vt:lpstr>Operational</vt:lpstr>
      <vt:lpstr>Customers </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Saleh Hossam</dc:creator>
  <cp:lastModifiedBy>Saleh Hossam</cp:lastModifiedBy>
  <dcterms:created xsi:type="dcterms:W3CDTF">2026-01-25T12:49:26Z</dcterms:created>
  <dcterms:modified xsi:type="dcterms:W3CDTF">2026-01-28T17:44:08Z</dcterms:modified>
</cp:coreProperties>
</file>