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2\10.October\"/>
    </mc:Choice>
  </mc:AlternateContent>
  <xr:revisionPtr revIDLastSave="0" documentId="13_ncr:1_{02FCEDBD-60F0-4C1C-8D30-6A1B5F0F8AC9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J47" i="1"/>
  <c r="J48" i="1"/>
  <c r="J49" i="1"/>
  <c r="H47" i="1"/>
  <c r="H48" i="1"/>
  <c r="H49" i="1"/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J15" i="4"/>
  <c r="J16" i="4"/>
  <c r="J17" i="4"/>
  <c r="J18" i="4"/>
  <c r="J19" i="4"/>
  <c r="H15" i="4"/>
  <c r="H16" i="4"/>
  <c r="H17" i="4"/>
  <c r="H18" i="4"/>
  <c r="H19" i="4"/>
  <c r="J26" i="1" l="1"/>
  <c r="J27" i="1"/>
  <c r="J43" i="1"/>
  <c r="J44" i="1"/>
  <c r="J45" i="1"/>
  <c r="J46" i="1"/>
  <c r="H18" i="3"/>
  <c r="H17" i="3"/>
  <c r="H16" i="3"/>
  <c r="H15" i="3"/>
  <c r="H46" i="1"/>
  <c r="H45" i="1"/>
  <c r="H44" i="1"/>
  <c r="H43" i="1"/>
  <c r="H27" i="1"/>
  <c r="H26" i="1"/>
  <c r="H11" i="2"/>
  <c r="H12" i="2"/>
  <c r="H13" i="2"/>
  <c r="H14" i="2"/>
  <c r="H15" i="2"/>
  <c r="H16" i="2"/>
  <c r="H17" i="2"/>
  <c r="J22" i="1"/>
  <c r="H22" i="1"/>
  <c r="H14" i="1" l="1"/>
  <c r="H12" i="5" l="1"/>
  <c r="H11" i="5"/>
  <c r="H13" i="5"/>
  <c r="C22" i="5"/>
  <c r="C21" i="4"/>
  <c r="C21" i="3"/>
  <c r="C22" i="2"/>
  <c r="H13" i="3"/>
  <c r="C10" i="3"/>
  <c r="I51" i="1"/>
  <c r="G51" i="1"/>
  <c r="H51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H50" i="1"/>
  <c r="H25" i="1"/>
  <c r="H24" i="1"/>
  <c r="H23" i="1"/>
  <c r="H21" i="1"/>
  <c r="H20" i="1"/>
  <c r="H19" i="1"/>
  <c r="H18" i="1"/>
  <c r="H17" i="1"/>
  <c r="H16" i="1"/>
  <c r="H15" i="1"/>
  <c r="H13" i="1"/>
  <c r="H12" i="1"/>
  <c r="H11" i="1"/>
  <c r="H11" i="3"/>
  <c r="G20" i="4"/>
  <c r="H20" i="4" s="1"/>
  <c r="H12" i="3"/>
  <c r="J10" i="6"/>
  <c r="J8" i="6"/>
  <c r="J6" i="6"/>
  <c r="J4" i="6"/>
  <c r="J2" i="6"/>
  <c r="J22" i="5"/>
  <c r="I21" i="5"/>
  <c r="J21" i="5" s="1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H20" i="2"/>
  <c r="J19" i="2"/>
  <c r="H19" i="2"/>
  <c r="J18" i="2"/>
  <c r="H18" i="2"/>
  <c r="J17" i="2"/>
  <c r="J16" i="2"/>
  <c r="J15" i="2"/>
  <c r="J14" i="2"/>
  <c r="J13" i="2"/>
  <c r="J12" i="2"/>
  <c r="J11" i="2"/>
  <c r="J10" i="2"/>
  <c r="H10" i="2"/>
  <c r="C10" i="2"/>
  <c r="J50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G21" i="4" l="1"/>
  <c r="G52" i="1"/>
  <c r="H52" i="1" s="1"/>
  <c r="J51" i="1"/>
  <c r="J20" i="4"/>
  <c r="G22" i="5"/>
  <c r="H22" i="5" s="1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<sst xmlns="http://schemas.openxmlformats.org/spreadsheetml/2006/main" count="223" uniqueCount="91">
  <si>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</si>
  <si>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</si>
  <si>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</si>
  <si>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</si>
  <si>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</si>
  <si>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</si>
  <si>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</si>
  <si>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</si>
  <si>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</si>
  <si>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</si>
  <si>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</si>
  <si>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</si>
  <si>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</si>
  <si>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</si>
  <si>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</si>
  <si>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</si>
  <si>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</si>
  <si>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</si>
  <si>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</si>
  <si>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</si>
  <si>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</si>
  <si>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</si>
  <si>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</si>
  <si>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</si>
  <si>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</si>
  <si>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</si>
  <si>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</si>
  <si>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</si>
  <si>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</si>
  <si>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</si>
  <si>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</si>
  <si>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</si>
  <si>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</si>
  <si>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</si>
  <si>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</si>
  <si>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</si>
  <si>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</si>
  <si>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</si>
  <si>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</si>
  <si>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</si>
  <si>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</si>
  <si>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</si>
  <si>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</si>
  <si>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</si>
  <si>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</si>
  <si>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</si>
  <si>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</si>
  <si>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</si>
  <si>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</si>
  <si>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</si>
  <si>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</si>
  <si>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Autobahn Gebühren</t>
  </si>
  <si>
    <t>Schulkonto</t>
  </si>
  <si>
    <t>Für Kasse</t>
  </si>
  <si>
    <t>Scheck N° 5362273</t>
  </si>
  <si>
    <t>Scheck N° 5362274</t>
  </si>
  <si>
    <t>Scheck N° 5362275</t>
  </si>
  <si>
    <t>Scheck N° 4223846</t>
  </si>
  <si>
    <t>Schulung Toubatoul (von Oktober bis Dezember)</t>
  </si>
  <si>
    <t>Scheck N° 4223847</t>
  </si>
  <si>
    <t>Schulung Mbouleme (von Oktober bis Dezember)</t>
  </si>
  <si>
    <t>Scheck N° 4223848</t>
  </si>
  <si>
    <t>Scheck N° 4223849</t>
  </si>
  <si>
    <t>Scheck N° 84918119</t>
  </si>
  <si>
    <t>Einkauf Reis</t>
  </si>
  <si>
    <t>Lohn für Saliou Fahrer: Fahrten nach Mbouleme mit Adama un Erik</t>
  </si>
  <si>
    <t>Flughafen Parkplatzgebühren</t>
  </si>
  <si>
    <t>Miet Auto (20 000 * 2 Tage)</t>
  </si>
  <si>
    <t>Mittagessen in Gouye Ndiogou</t>
  </si>
  <si>
    <t>Zubehör Toilette Spühlung</t>
  </si>
  <si>
    <t>1/2022</t>
  </si>
  <si>
    <t>2/2022</t>
  </si>
  <si>
    <t>Postkarten</t>
  </si>
  <si>
    <t>Versiecherung Auto</t>
  </si>
  <si>
    <t>Pflege Auto: Reparatur Rückspiegel</t>
  </si>
  <si>
    <t>Einkauf Reife</t>
  </si>
  <si>
    <t>Pflege Haus: Einkauf Zubehör Toiletten</t>
  </si>
  <si>
    <t>Benzin Auto und Benzin Reinigung</t>
  </si>
  <si>
    <t>Reise Gouye Ndiogou: Einkauf Getränke</t>
  </si>
  <si>
    <t>Traktor für Ngollar</t>
  </si>
  <si>
    <t>Unterkunf im Pristerhaus für M. ZETTL Alexandru</t>
  </si>
  <si>
    <t>Unterkunf im Pristerhaus für M. GOTTSCHLICH Felix</t>
  </si>
  <si>
    <t>Pfleger Auto: Einkauf 2 Reife</t>
  </si>
  <si>
    <t>Reise Nach Mbouleme und Kamyack: Speisen</t>
  </si>
  <si>
    <t>Einkauf Zubehör Toiletten</t>
  </si>
  <si>
    <t>Vom Wasserkonto</t>
  </si>
  <si>
    <t>Tätigkeit Vergütung von Adama Kandji (Oktober 2022)</t>
  </si>
  <si>
    <t>Schulung Nguémbe (von Oktober bis Dezember)</t>
  </si>
  <si>
    <t>Wasserleitung für Schule Tocomack (Fissel)</t>
  </si>
  <si>
    <t>Sockel für Bähelte und Solar Pumpe für Schule Pout</t>
  </si>
  <si>
    <t>1. Auszahlung von Garanti Schule Mbafaye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</si>
</sst>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1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167" fontId="1" fillId="0" borderId="18" xfId="1" applyNumberFormat="1" applyFont="1" applyBorder="1" applyProtection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25" xfId="0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2" xfId="0" applyNumberFormat="1" applyFont="1" applyFill="1" applyBorder="1"/>
    <xf numFmtId="14" fontId="1" fillId="0" borderId="16" xfId="0" applyNumberFormat="1" applyFont="1" applyBorder="1"/>
    <xf numFmtId="167" fontId="2" fillId="0" borderId="38" xfId="1" applyNumberFormat="1" applyFont="1" applyBorder="1" applyAlignment="1" applyProtection="1">
      <alignment horizontal="center"/>
    </xf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1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9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6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40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3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67" fontId="1" fillId="0" borderId="16" xfId="1" applyNumberFormat="1" applyFont="1" applyBorder="1" applyAlignment="1" applyProtection="1">
      <alignment horizontal="right"/>
    </xf>
    <xf numFmtId="167" fontId="1" fillId="0" borderId="18" xfId="1" applyNumberFormat="1" applyFont="1" applyBorder="1" applyAlignment="1" applyProtection="1">
      <alignment horizontal="right"/>
    </xf>
    <xf numFmtId="170" fontId="1" fillId="0" borderId="47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0" fontId="1" fillId="0" borderId="16" xfId="0" applyFont="1" applyFill="1" applyBorder="1"/>
    <xf numFmtId="0" fontId="1" fillId="0" borderId="17" xfId="0" applyFont="1" applyFill="1" applyBorder="1"/>
    <xf numFmtId="167" fontId="1" fillId="0" borderId="16" xfId="1" applyNumberFormat="1" applyFont="1" applyFill="1" applyBorder="1" applyProtection="1"/>
    <xf numFmtId="0" fontId="8" fillId="0" borderId="16" xfId="0" applyFont="1" applyFill="1" applyBorder="1"/>
    <xf numFmtId="170" fontId="1" fillId="0" borderId="16" xfId="2" applyNumberFormat="1" applyFont="1" applyFill="1" applyBorder="1" applyProtection="1"/>
    <xf numFmtId="0" fontId="1" fillId="0" borderId="14" xfId="0" applyFont="1" applyFill="1" applyBorder="1"/>
    <xf numFmtId="167" fontId="1" fillId="0" borderId="16" xfId="1" applyNumberFormat="1" applyFont="1" applyFill="1" applyBorder="1" applyAlignment="1" applyProtection="1">
      <alignment horizontal="right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17" fontId="1" fillId="0" borderId="12" xfId="0" quotePrefix="1" applyNumberFormat="1" applyFont="1" applyBorder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58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58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58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58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58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58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58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66"/>
  <sheetViews>
    <sheetView tabSelected="1" zoomScale="110" zoomScaleNormal="110" workbookViewId="0">
      <selection activeCell="B57" sqref="B57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" bestFit="1" customWidth="1"/>
    <col min="5" max="5" width="25.140625" style="1" bestFit="1" customWidth="1"/>
    <col min="6" max="6" width="69.28515625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3.42578125" style="1" customWidth="1"/>
    <col min="13" max="1025" width="11.42578125" style="1"/>
  </cols>
  <sheetData>
    <row r="1" spans="2:1025" ht="15.75" thickBot="1" x14ac:dyDescent="0.3"/>
    <row r="2" spans="2:1025" x14ac:dyDescent="0.25">
      <c r="D2" s="152" t="s">
        <v>0</v>
      </c>
      <c r="E2" s="152"/>
      <c r="F2" s="152"/>
      <c r="G2" s="152"/>
      <c r="H2" s="152"/>
    </row>
    <row r="3" spans="2:1025" x14ac:dyDescent="0.25">
      <c r="D3" s="153" t="s">
        <v>1</v>
      </c>
      <c r="E3" s="153"/>
      <c r="F3" s="153"/>
      <c r="G3" s="153"/>
      <c r="H3" s="153"/>
    </row>
    <row r="4" spans="2:1025" ht="29.25" customHeight="1" x14ac:dyDescent="0.25">
      <c r="D4" s="153"/>
      <c r="E4" s="153"/>
      <c r="F4" s="153"/>
      <c r="G4" s="153"/>
      <c r="H4" s="153"/>
    </row>
    <row r="5" spans="2:1025" ht="15.75" thickBot="1" x14ac:dyDescent="0.3">
      <c r="D5" s="154" t="s">
        <v>2</v>
      </c>
      <c r="E5" s="154"/>
      <c r="F5" s="154"/>
      <c r="G5" s="154"/>
      <c r="H5" s="154"/>
    </row>
    <row r="6" spans="2:1025" x14ac:dyDescent="0.25">
      <c r="D6" s="4"/>
      <c r="E6" s="155" t="s">
        <v>3</v>
      </c>
      <c r="F6" s="155"/>
      <c r="G6" s="4"/>
      <c r="H6" s="4"/>
    </row>
    <row r="7" spans="2:1025" ht="15.75" thickBot="1" x14ac:dyDescent="0.3">
      <c r="D7" s="151"/>
      <c r="E7" s="151"/>
      <c r="F7" s="151"/>
      <c r="G7" s="151"/>
      <c r="H7" s="151"/>
    </row>
    <row r="8" spans="2:1025" ht="14.45" customHeight="1" thickBot="1" x14ac:dyDescent="0.3">
      <c r="B8" s="162" t="s">
        <v>4</v>
      </c>
      <c r="C8" s="163" t="s">
        <v>5</v>
      </c>
      <c r="D8" s="164" t="s">
        <v>6</v>
      </c>
      <c r="E8" s="163" t="s">
        <v>50</v>
      </c>
      <c r="F8" s="163" t="s">
        <v>8</v>
      </c>
      <c r="G8" s="160" t="s">
        <v>9</v>
      </c>
      <c r="H8" s="160"/>
      <c r="I8" s="161" t="s">
        <v>10</v>
      </c>
      <c r="J8" s="161"/>
    </row>
    <row r="9" spans="2:1025" ht="14.45" customHeight="1" thickBot="1" x14ac:dyDescent="0.3">
      <c r="B9" s="162"/>
      <c r="C9" s="163"/>
      <c r="D9" s="164"/>
      <c r="E9" s="163"/>
      <c r="F9" s="163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9">
        <v>44835</v>
      </c>
      <c r="D10" s="8" t="s">
        <v>13</v>
      </c>
      <c r="E10" s="9"/>
      <c r="F10" s="10"/>
      <c r="G10" s="11"/>
      <c r="H10" s="12"/>
      <c r="I10" s="13">
        <v>674323</v>
      </c>
      <c r="J10" s="14">
        <f t="shared" ref="J10:J50" si="0">I10/655.95</f>
        <v>1028.0097568412225</v>
      </c>
      <c r="AMG10"/>
      <c r="AMH10"/>
      <c r="AMI10"/>
      <c r="AMJ10"/>
      <c r="AMK10"/>
    </row>
    <row r="11" spans="2:1025" ht="15.75" thickBot="1" x14ac:dyDescent="0.3">
      <c r="B11" s="15">
        <v>1</v>
      </c>
      <c r="C11" s="57">
        <v>44836</v>
      </c>
      <c r="D11" s="22" t="s">
        <v>14</v>
      </c>
      <c r="E11" s="58">
        <v>3118094</v>
      </c>
      <c r="F11" s="135" t="s">
        <v>15</v>
      </c>
      <c r="G11" s="18">
        <v>30000</v>
      </c>
      <c r="H11" s="19">
        <f>G11/655.94</f>
        <v>45.735890477787599</v>
      </c>
      <c r="I11" s="20"/>
      <c r="J11" s="14">
        <f t="shared" si="0"/>
        <v>0</v>
      </c>
      <c r="AMG11"/>
      <c r="AMH11"/>
      <c r="AMI11"/>
      <c r="AMJ11"/>
      <c r="AMK11"/>
    </row>
    <row r="12" spans="2:1025" ht="15.75" thickBot="1" x14ac:dyDescent="0.3">
      <c r="B12" s="15">
        <f>B11+1</f>
        <v>2</v>
      </c>
      <c r="C12" s="57">
        <v>44837</v>
      </c>
      <c r="D12" s="22" t="s">
        <v>14</v>
      </c>
      <c r="E12" s="58">
        <v>20172</v>
      </c>
      <c r="F12" s="135" t="s">
        <v>73</v>
      </c>
      <c r="G12" s="23">
        <v>159752</v>
      </c>
      <c r="H12" s="19">
        <f>G12/655.95</f>
        <v>243.54295296897627</v>
      </c>
      <c r="I12" s="20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5">
        <f t="shared" ref="B13:B50" si="1">B12+1</f>
        <v>3</v>
      </c>
      <c r="C13" s="57">
        <v>44838</v>
      </c>
      <c r="D13" s="22" t="s">
        <v>14</v>
      </c>
      <c r="E13" s="58">
        <v>200460</v>
      </c>
      <c r="F13" s="135" t="s">
        <v>15</v>
      </c>
      <c r="G13" s="23">
        <v>30000</v>
      </c>
      <c r="H13" s="19">
        <f t="shared" ref="H13:H49" si="2">G13/655.95</f>
        <v>45.735193231191396</v>
      </c>
      <c r="I13" s="25"/>
      <c r="J13" s="14">
        <f>I13/655.95</f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5">
        <f t="shared" si="1"/>
        <v>4</v>
      </c>
      <c r="C14" s="57">
        <v>44839</v>
      </c>
      <c r="D14" s="22" t="s">
        <v>14</v>
      </c>
      <c r="E14" s="58">
        <v>127</v>
      </c>
      <c r="F14" s="135" t="s">
        <v>74</v>
      </c>
      <c r="G14" s="18">
        <v>35000</v>
      </c>
      <c r="H14" s="19">
        <f>G14/655.95</f>
        <v>53.357725436389963</v>
      </c>
      <c r="I14" s="25"/>
      <c r="J14" s="14">
        <f>I14/655.95</f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5">
        <f t="shared" si="1"/>
        <v>5</v>
      </c>
      <c r="C15" s="57">
        <v>44839</v>
      </c>
      <c r="D15" s="22" t="s">
        <v>14</v>
      </c>
      <c r="E15" s="58">
        <v>114</v>
      </c>
      <c r="F15" s="135" t="s">
        <v>48</v>
      </c>
      <c r="G15" s="18">
        <v>20000</v>
      </c>
      <c r="H15" s="19">
        <f>G15/655.95</f>
        <v>30.490128820794265</v>
      </c>
      <c r="I15" s="25"/>
      <c r="J15" s="14">
        <f t="shared" si="0"/>
        <v>0</v>
      </c>
      <c r="AMG15"/>
      <c r="AMH15"/>
      <c r="AMI15"/>
      <c r="AMJ15"/>
      <c r="AMK15"/>
    </row>
    <row r="16" spans="2:1025" ht="15.75" thickBot="1" x14ac:dyDescent="0.3">
      <c r="B16" s="15">
        <f t="shared" si="1"/>
        <v>6</v>
      </c>
      <c r="C16" s="57">
        <v>44840</v>
      </c>
      <c r="D16" s="22" t="s">
        <v>14</v>
      </c>
      <c r="E16" s="58"/>
      <c r="F16" s="135" t="s">
        <v>75</v>
      </c>
      <c r="G16" s="18">
        <v>30000</v>
      </c>
      <c r="H16" s="19">
        <f t="shared" si="2"/>
        <v>45.735193231191396</v>
      </c>
      <c r="I16" s="25"/>
      <c r="J16" s="14">
        <f t="shared" si="0"/>
        <v>0</v>
      </c>
      <c r="AMG16"/>
      <c r="AMH16"/>
      <c r="AMI16"/>
      <c r="AMJ16"/>
      <c r="AMK16"/>
    </row>
    <row r="17" spans="1:1025" ht="15.75" thickBot="1" x14ac:dyDescent="0.3">
      <c r="B17" s="15">
        <f t="shared" si="1"/>
        <v>7</v>
      </c>
      <c r="C17" s="57">
        <v>44845</v>
      </c>
      <c r="D17" s="22" t="s">
        <v>14</v>
      </c>
      <c r="E17" s="58">
        <v>117</v>
      </c>
      <c r="F17" s="135" t="s">
        <v>65</v>
      </c>
      <c r="G17" s="18">
        <v>10000</v>
      </c>
      <c r="H17" s="19">
        <f>G17/655.95</f>
        <v>15.245064410397132</v>
      </c>
      <c r="I17" s="25"/>
      <c r="J17" s="14">
        <f t="shared" si="0"/>
        <v>0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.75" thickBot="1" x14ac:dyDescent="0.3">
      <c r="B18" s="15">
        <f t="shared" si="1"/>
        <v>8</v>
      </c>
      <c r="C18" s="57">
        <v>44845</v>
      </c>
      <c r="D18" s="22" t="s">
        <v>14</v>
      </c>
      <c r="E18" s="21">
        <v>200438</v>
      </c>
      <c r="F18" s="135" t="s">
        <v>15</v>
      </c>
      <c r="G18" s="18">
        <v>25000</v>
      </c>
      <c r="H18" s="19">
        <f t="shared" si="2"/>
        <v>38.112661025992836</v>
      </c>
      <c r="I18" s="25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5.75" thickBot="1" x14ac:dyDescent="0.3">
      <c r="B19" s="15">
        <f t="shared" si="1"/>
        <v>9</v>
      </c>
      <c r="C19" s="57">
        <v>44845</v>
      </c>
      <c r="D19" s="22" t="s">
        <v>14</v>
      </c>
      <c r="E19" s="21">
        <v>781</v>
      </c>
      <c r="F19" s="135" t="s">
        <v>76</v>
      </c>
      <c r="G19" s="23">
        <v>13000</v>
      </c>
      <c r="H19" s="19">
        <f t="shared" si="2"/>
        <v>19.818583733516274</v>
      </c>
      <c r="I19" s="25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5.75" thickBot="1" x14ac:dyDescent="0.3">
      <c r="B20" s="15">
        <f t="shared" si="1"/>
        <v>10</v>
      </c>
      <c r="C20" s="57">
        <v>44847</v>
      </c>
      <c r="D20" s="22" t="s">
        <v>14</v>
      </c>
      <c r="E20" s="58">
        <v>200453</v>
      </c>
      <c r="F20" s="135" t="s">
        <v>15</v>
      </c>
      <c r="G20" s="23">
        <v>25000</v>
      </c>
      <c r="H20" s="19">
        <f t="shared" si="2"/>
        <v>38.112661025992836</v>
      </c>
      <c r="I20" s="20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5.75" thickBot="1" x14ac:dyDescent="0.3">
      <c r="B21" s="15">
        <f t="shared" si="1"/>
        <v>11</v>
      </c>
      <c r="C21" s="57">
        <v>44851</v>
      </c>
      <c r="D21" s="22" t="s">
        <v>14</v>
      </c>
      <c r="E21" s="58">
        <v>58280</v>
      </c>
      <c r="F21" s="135" t="s">
        <v>77</v>
      </c>
      <c r="G21" s="23">
        <v>46000</v>
      </c>
      <c r="H21" s="19">
        <f t="shared" si="2"/>
        <v>70.127296287826809</v>
      </c>
      <c r="I21" s="20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5.75" thickBot="1" x14ac:dyDescent="0.3">
      <c r="B22" s="15">
        <f t="shared" si="1"/>
        <v>12</v>
      </c>
      <c r="C22" s="57">
        <v>44852</v>
      </c>
      <c r="D22" s="16" t="s">
        <v>14</v>
      </c>
      <c r="E22" s="58">
        <v>125</v>
      </c>
      <c r="F22" s="135" t="s">
        <v>66</v>
      </c>
      <c r="G22" s="23">
        <v>3000</v>
      </c>
      <c r="H22" s="19">
        <f t="shared" si="2"/>
        <v>4.5735193231191396</v>
      </c>
      <c r="I22" s="20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5.75" thickBot="1" x14ac:dyDescent="0.3">
      <c r="B23" s="15">
        <f t="shared" si="1"/>
        <v>13</v>
      </c>
      <c r="C23" s="57">
        <v>44852</v>
      </c>
      <c r="D23" s="16" t="s">
        <v>14</v>
      </c>
      <c r="E23" s="58">
        <v>211213</v>
      </c>
      <c r="F23" s="135" t="s">
        <v>15</v>
      </c>
      <c r="G23" s="23">
        <v>30000</v>
      </c>
      <c r="H23" s="19">
        <f t="shared" si="2"/>
        <v>45.735193231191396</v>
      </c>
      <c r="I23" s="25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5.75" thickBot="1" x14ac:dyDescent="0.3">
      <c r="B24" s="15">
        <f t="shared" si="1"/>
        <v>14</v>
      </c>
      <c r="C24" s="57">
        <v>44853</v>
      </c>
      <c r="D24" s="16" t="s">
        <v>14</v>
      </c>
      <c r="E24" s="58">
        <v>118</v>
      </c>
      <c r="F24" s="135" t="s">
        <v>67</v>
      </c>
      <c r="G24" s="23">
        <v>40000</v>
      </c>
      <c r="H24" s="19">
        <f t="shared" si="2"/>
        <v>60.98025764158853</v>
      </c>
      <c r="I24" s="25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5.75" thickBot="1" x14ac:dyDescent="0.3">
      <c r="B25" s="15">
        <f t="shared" si="1"/>
        <v>15</v>
      </c>
      <c r="C25" s="57">
        <v>44854</v>
      </c>
      <c r="D25" s="16" t="s">
        <v>14</v>
      </c>
      <c r="E25" s="58">
        <v>124</v>
      </c>
      <c r="F25" s="135" t="s">
        <v>78</v>
      </c>
      <c r="G25" s="18">
        <v>12450</v>
      </c>
      <c r="H25" s="19">
        <f t="shared" si="2"/>
        <v>18.980105190944432</v>
      </c>
      <c r="I25" s="25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15.75" thickBot="1" x14ac:dyDescent="0.3">
      <c r="B26" s="15">
        <f t="shared" si="1"/>
        <v>16</v>
      </c>
      <c r="C26" s="57">
        <v>44854</v>
      </c>
      <c r="D26" s="16" t="s">
        <v>14</v>
      </c>
      <c r="E26" s="21">
        <v>25780</v>
      </c>
      <c r="F26" s="135" t="s">
        <v>15</v>
      </c>
      <c r="G26" s="23">
        <v>30000</v>
      </c>
      <c r="H26" s="19">
        <f t="shared" si="2"/>
        <v>45.735193231191396</v>
      </c>
      <c r="I26" s="25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customFormat="1" ht="15.75" thickBot="1" x14ac:dyDescent="0.3">
      <c r="A27" s="1"/>
      <c r="B27" s="15">
        <f t="shared" si="1"/>
        <v>17</v>
      </c>
      <c r="C27" s="57">
        <v>44854</v>
      </c>
      <c r="D27" s="16" t="s">
        <v>14</v>
      </c>
      <c r="E27" s="58">
        <v>119</v>
      </c>
      <c r="F27" s="135" t="s">
        <v>68</v>
      </c>
      <c r="G27" s="18">
        <v>20000</v>
      </c>
      <c r="H27" s="19">
        <f t="shared" si="2"/>
        <v>30.490128820794265</v>
      </c>
      <c r="I27" s="25"/>
      <c r="J27" s="14">
        <f t="shared" si="0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</row>
    <row r="28" spans="1:1025" customFormat="1" ht="15.75" thickBot="1" x14ac:dyDescent="0.3">
      <c r="A28" s="1"/>
      <c r="B28" s="15">
        <f t="shared" si="1"/>
        <v>18</v>
      </c>
      <c r="C28" s="57">
        <v>44855</v>
      </c>
      <c r="D28" s="16" t="s">
        <v>14</v>
      </c>
      <c r="E28" s="58">
        <v>211</v>
      </c>
      <c r="F28" s="135" t="s">
        <v>69</v>
      </c>
      <c r="G28" s="18">
        <v>10000</v>
      </c>
      <c r="H28" s="19">
        <f t="shared" si="2"/>
        <v>15.245064410397132</v>
      </c>
      <c r="I28" s="25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</row>
    <row r="29" spans="1:1025" customFormat="1" ht="15.75" thickBot="1" x14ac:dyDescent="0.3">
      <c r="A29" s="1"/>
      <c r="B29" s="15">
        <f t="shared" si="1"/>
        <v>19</v>
      </c>
      <c r="C29" s="57">
        <v>44855</v>
      </c>
      <c r="D29" s="16" t="s">
        <v>14</v>
      </c>
      <c r="E29" s="58">
        <v>120</v>
      </c>
      <c r="F29" s="135" t="s">
        <v>79</v>
      </c>
      <c r="G29" s="18">
        <v>75000</v>
      </c>
      <c r="H29" s="19">
        <f t="shared" si="2"/>
        <v>114.33798307797849</v>
      </c>
      <c r="I29" s="25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</row>
    <row r="30" spans="1:1025" customFormat="1" ht="15.75" thickBot="1" x14ac:dyDescent="0.3">
      <c r="A30" s="1"/>
      <c r="B30" s="15">
        <f t="shared" si="1"/>
        <v>20</v>
      </c>
      <c r="C30" s="57">
        <v>44855</v>
      </c>
      <c r="D30" s="16" t="s">
        <v>14</v>
      </c>
      <c r="E30" s="58">
        <v>799</v>
      </c>
      <c r="F30" s="135" t="s">
        <v>46</v>
      </c>
      <c r="G30" s="18">
        <v>19800</v>
      </c>
      <c r="H30" s="19">
        <f t="shared" si="2"/>
        <v>30.185227532586325</v>
      </c>
      <c r="I30" s="25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</row>
    <row r="31" spans="1:1025" customFormat="1" ht="15.75" thickBot="1" x14ac:dyDescent="0.3">
      <c r="A31" s="1"/>
      <c r="B31" s="15">
        <f t="shared" si="1"/>
        <v>21</v>
      </c>
      <c r="C31" s="57">
        <v>44855</v>
      </c>
      <c r="D31" s="16" t="s">
        <v>14</v>
      </c>
      <c r="E31" s="197" t="s">
        <v>70</v>
      </c>
      <c r="F31" s="135" t="s">
        <v>80</v>
      </c>
      <c r="G31" s="18">
        <v>62000</v>
      </c>
      <c r="H31" s="19">
        <f t="shared" si="2"/>
        <v>94.519399344462229</v>
      </c>
      <c r="I31" s="25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</row>
    <row r="32" spans="1:1025" customFormat="1" ht="15.75" thickBot="1" x14ac:dyDescent="0.3">
      <c r="A32" s="1"/>
      <c r="B32" s="15">
        <f t="shared" si="1"/>
        <v>22</v>
      </c>
      <c r="C32" s="57">
        <v>44855</v>
      </c>
      <c r="D32" s="16" t="s">
        <v>14</v>
      </c>
      <c r="E32" s="197" t="s">
        <v>71</v>
      </c>
      <c r="F32" s="135" t="s">
        <v>81</v>
      </c>
      <c r="G32" s="18">
        <v>62000</v>
      </c>
      <c r="H32" s="19">
        <f t="shared" si="2"/>
        <v>94.519399344462229</v>
      </c>
      <c r="I32" s="25"/>
      <c r="J32" s="14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</row>
    <row r="33" spans="1:1005" customFormat="1" ht="15.75" thickBot="1" x14ac:dyDescent="0.3">
      <c r="A33" s="1"/>
      <c r="B33" s="15">
        <f t="shared" si="1"/>
        <v>23</v>
      </c>
      <c r="C33" s="57">
        <v>44858</v>
      </c>
      <c r="D33" s="16" t="s">
        <v>14</v>
      </c>
      <c r="E33" s="58">
        <v>250524</v>
      </c>
      <c r="F33" s="135" t="s">
        <v>15</v>
      </c>
      <c r="G33" s="18">
        <v>23100</v>
      </c>
      <c r="H33" s="19">
        <f t="shared" si="2"/>
        <v>35.216098788017376</v>
      </c>
      <c r="I33" s="25"/>
      <c r="J33" s="14">
        <f t="shared" si="0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</row>
    <row r="34" spans="1:1005" customFormat="1" ht="15.75" thickBot="1" x14ac:dyDescent="0.3">
      <c r="A34" s="1"/>
      <c r="B34" s="15">
        <f t="shared" si="1"/>
        <v>24</v>
      </c>
      <c r="C34" s="57">
        <v>44858</v>
      </c>
      <c r="D34" s="16" t="s">
        <v>14</v>
      </c>
      <c r="E34" s="58"/>
      <c r="F34" s="135" t="s">
        <v>64</v>
      </c>
      <c r="G34" s="18">
        <v>315000</v>
      </c>
      <c r="H34" s="19">
        <f t="shared" si="2"/>
        <v>480.21952892750971</v>
      </c>
      <c r="I34" s="25"/>
      <c r="J34" s="14">
        <f t="shared" si="0"/>
        <v>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</row>
    <row r="35" spans="1:1005" customFormat="1" ht="15.75" thickBot="1" x14ac:dyDescent="0.3">
      <c r="A35" s="1"/>
      <c r="B35" s="15">
        <f t="shared" si="1"/>
        <v>25</v>
      </c>
      <c r="C35" s="57">
        <v>44858</v>
      </c>
      <c r="D35" s="16" t="s">
        <v>14</v>
      </c>
      <c r="E35" s="58">
        <v>243776</v>
      </c>
      <c r="F35" s="135" t="s">
        <v>15</v>
      </c>
      <c r="G35" s="18">
        <v>20000</v>
      </c>
      <c r="H35" s="19">
        <f t="shared" si="2"/>
        <v>30.490128820794265</v>
      </c>
      <c r="I35" s="25"/>
      <c r="J35" s="14">
        <f t="shared" si="0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</row>
    <row r="36" spans="1:1005" customFormat="1" ht="15.75" thickBot="1" x14ac:dyDescent="0.3">
      <c r="A36" s="1"/>
      <c r="B36" s="15">
        <f t="shared" si="1"/>
        <v>26</v>
      </c>
      <c r="C36" s="57">
        <v>44858</v>
      </c>
      <c r="D36" s="16" t="s">
        <v>14</v>
      </c>
      <c r="E36" s="58">
        <v>243776</v>
      </c>
      <c r="F36" s="135" t="s">
        <v>15</v>
      </c>
      <c r="G36" s="18">
        <v>30000</v>
      </c>
      <c r="H36" s="19">
        <f t="shared" si="2"/>
        <v>45.735193231191396</v>
      </c>
      <c r="I36" s="25"/>
      <c r="J36" s="14">
        <f t="shared" si="0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</row>
    <row r="37" spans="1:1005" customFormat="1" ht="15.75" thickBot="1" x14ac:dyDescent="0.3">
      <c r="A37" s="1"/>
      <c r="B37" s="15">
        <f t="shared" si="1"/>
        <v>27</v>
      </c>
      <c r="C37" s="57">
        <v>44858</v>
      </c>
      <c r="D37" s="16" t="s">
        <v>14</v>
      </c>
      <c r="E37" s="58"/>
      <c r="F37" s="135" t="s">
        <v>82</v>
      </c>
      <c r="G37" s="18">
        <v>65000</v>
      </c>
      <c r="H37" s="19">
        <f t="shared" si="2"/>
        <v>99.092918667581358</v>
      </c>
      <c r="I37" s="25"/>
      <c r="J37" s="14">
        <f t="shared" si="0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</row>
    <row r="38" spans="1:1005" customFormat="1" ht="15.75" thickBot="1" x14ac:dyDescent="0.3">
      <c r="A38" s="1"/>
      <c r="B38" s="15">
        <f t="shared" si="1"/>
        <v>28</v>
      </c>
      <c r="C38" s="57">
        <v>44859</v>
      </c>
      <c r="D38" s="16" t="s">
        <v>14</v>
      </c>
      <c r="E38" s="58">
        <v>123</v>
      </c>
      <c r="F38" s="135" t="s">
        <v>83</v>
      </c>
      <c r="G38" s="18">
        <v>9700</v>
      </c>
      <c r="H38" s="19">
        <f t="shared" si="2"/>
        <v>14.787712478085218</v>
      </c>
      <c r="I38" s="25"/>
      <c r="J38" s="14">
        <f t="shared" si="0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</row>
    <row r="39" spans="1:1005" customFormat="1" ht="15.75" thickBot="1" x14ac:dyDescent="0.3">
      <c r="A39" s="1"/>
      <c r="B39" s="15">
        <f t="shared" si="1"/>
        <v>29</v>
      </c>
      <c r="C39" s="57">
        <v>44859</v>
      </c>
      <c r="D39" s="16" t="s">
        <v>14</v>
      </c>
      <c r="E39" s="58">
        <v>1385114</v>
      </c>
      <c r="F39" s="135" t="s">
        <v>15</v>
      </c>
      <c r="G39" s="18">
        <v>25000</v>
      </c>
      <c r="H39" s="19">
        <f t="shared" si="2"/>
        <v>38.112661025992836</v>
      </c>
      <c r="I39" s="25"/>
      <c r="J39" s="14">
        <f t="shared" si="0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</row>
    <row r="40" spans="1:1005" customFormat="1" ht="15.75" thickBot="1" x14ac:dyDescent="0.3">
      <c r="A40" s="1"/>
      <c r="B40" s="15">
        <f t="shared" si="1"/>
        <v>30</v>
      </c>
      <c r="C40" s="57">
        <v>44859</v>
      </c>
      <c r="D40" s="16" t="s">
        <v>14</v>
      </c>
      <c r="E40" s="58">
        <v>493</v>
      </c>
      <c r="F40" s="135" t="s">
        <v>84</v>
      </c>
      <c r="G40" s="18">
        <v>10500</v>
      </c>
      <c r="H40" s="19">
        <f t="shared" si="2"/>
        <v>16.00731763091699</v>
      </c>
      <c r="I40" s="25"/>
      <c r="J40" s="14">
        <f t="shared" si="0"/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</row>
    <row r="41" spans="1:1005" customFormat="1" ht="15.75" thickBot="1" x14ac:dyDescent="0.3">
      <c r="A41" s="1"/>
      <c r="B41" s="15">
        <f t="shared" si="1"/>
        <v>31</v>
      </c>
      <c r="C41" s="57">
        <v>44859</v>
      </c>
      <c r="D41" s="16" t="s">
        <v>14</v>
      </c>
      <c r="E41" s="58">
        <v>107</v>
      </c>
      <c r="F41" s="135" t="s">
        <v>76</v>
      </c>
      <c r="G41" s="18">
        <v>20000</v>
      </c>
      <c r="H41" s="19">
        <f t="shared" si="2"/>
        <v>30.490128820794265</v>
      </c>
      <c r="I41" s="25"/>
      <c r="J41" s="14">
        <f t="shared" si="0"/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</row>
    <row r="42" spans="1:1005" customFormat="1" ht="15.75" thickBot="1" x14ac:dyDescent="0.3">
      <c r="A42" s="1"/>
      <c r="B42" s="15">
        <f t="shared" si="1"/>
        <v>32</v>
      </c>
      <c r="C42" s="57">
        <v>44860</v>
      </c>
      <c r="D42" s="16" t="s">
        <v>14</v>
      </c>
      <c r="E42" s="58"/>
      <c r="F42" s="135" t="s">
        <v>72</v>
      </c>
      <c r="G42" s="18">
        <v>4750</v>
      </c>
      <c r="H42" s="19">
        <f t="shared" si="2"/>
        <v>7.2414055949386382</v>
      </c>
      <c r="I42" s="25"/>
      <c r="J42" s="14">
        <f t="shared" si="0"/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</row>
    <row r="43" spans="1:1005" customFormat="1" ht="15.75" thickBot="1" x14ac:dyDescent="0.3">
      <c r="A43" s="1"/>
      <c r="B43" s="15">
        <f t="shared" si="1"/>
        <v>33</v>
      </c>
      <c r="C43" s="57">
        <v>44861</v>
      </c>
      <c r="D43" s="16" t="s">
        <v>14</v>
      </c>
      <c r="E43" s="58">
        <v>3117771</v>
      </c>
      <c r="F43" s="135" t="s">
        <v>15</v>
      </c>
      <c r="G43" s="18">
        <v>25000</v>
      </c>
      <c r="H43" s="19">
        <f t="shared" si="2"/>
        <v>38.112661025992836</v>
      </c>
      <c r="I43" s="25"/>
      <c r="J43" s="14">
        <f t="shared" si="0"/>
        <v>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</row>
    <row r="44" spans="1:1005" customFormat="1" ht="15.75" thickBot="1" x14ac:dyDescent="0.3">
      <c r="A44" s="1"/>
      <c r="B44" s="15">
        <f t="shared" si="1"/>
        <v>34</v>
      </c>
      <c r="C44" s="57">
        <v>44862</v>
      </c>
      <c r="D44" s="16" t="s">
        <v>14</v>
      </c>
      <c r="E44" s="58" t="s">
        <v>62</v>
      </c>
      <c r="F44" s="135" t="s">
        <v>85</v>
      </c>
      <c r="G44" s="18"/>
      <c r="H44" s="19">
        <f t="shared" si="2"/>
        <v>0</v>
      </c>
      <c r="I44" s="25">
        <v>1000000</v>
      </c>
      <c r="J44" s="14">
        <f t="shared" si="0"/>
        <v>1524.5064410397133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</row>
    <row r="45" spans="1:1005" customFormat="1" ht="15.75" thickBot="1" x14ac:dyDescent="0.3">
      <c r="A45" s="1"/>
      <c r="B45" s="15">
        <f t="shared" si="1"/>
        <v>35</v>
      </c>
      <c r="C45" s="57">
        <v>44862</v>
      </c>
      <c r="D45" s="16" t="s">
        <v>14</v>
      </c>
      <c r="E45" s="58">
        <v>115</v>
      </c>
      <c r="F45" s="135" t="s">
        <v>45</v>
      </c>
      <c r="G45" s="18">
        <v>45500</v>
      </c>
      <c r="H45" s="19">
        <f t="shared" si="2"/>
        <v>69.365043067306956</v>
      </c>
      <c r="I45" s="25"/>
      <c r="J45" s="14">
        <f t="shared" si="0"/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</row>
    <row r="46" spans="1:1005" customFormat="1" ht="15.75" thickBot="1" x14ac:dyDescent="0.3">
      <c r="A46" s="1"/>
      <c r="B46" s="15">
        <f t="shared" si="1"/>
        <v>36</v>
      </c>
      <c r="C46" s="57">
        <v>44864</v>
      </c>
      <c r="D46" s="16" t="s">
        <v>14</v>
      </c>
      <c r="E46" s="58">
        <v>122</v>
      </c>
      <c r="F46" s="135" t="s">
        <v>51</v>
      </c>
      <c r="G46" s="18">
        <v>26000</v>
      </c>
      <c r="H46" s="19">
        <f t="shared" si="2"/>
        <v>39.637167467032548</v>
      </c>
      <c r="I46" s="25"/>
      <c r="J46" s="14">
        <f t="shared" si="0"/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</row>
    <row r="47" spans="1:1005" customFormat="1" ht="15.75" thickBot="1" x14ac:dyDescent="0.3">
      <c r="A47" s="1"/>
      <c r="B47" s="15">
        <f t="shared" si="1"/>
        <v>37</v>
      </c>
      <c r="C47" s="57">
        <v>44865</v>
      </c>
      <c r="D47" s="16" t="s">
        <v>14</v>
      </c>
      <c r="E47" s="58">
        <v>121</v>
      </c>
      <c r="F47" s="135" t="s">
        <v>16</v>
      </c>
      <c r="G47" s="18">
        <v>26238</v>
      </c>
      <c r="H47" s="19">
        <f t="shared" si="2"/>
        <v>40</v>
      </c>
      <c r="I47" s="25"/>
      <c r="J47" s="14">
        <f t="shared" si="0"/>
        <v>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</row>
    <row r="48" spans="1:1005" customFormat="1" ht="15.75" thickBot="1" x14ac:dyDescent="0.3">
      <c r="A48" s="1"/>
      <c r="B48" s="15"/>
      <c r="C48" s="57"/>
      <c r="D48" s="16"/>
      <c r="E48" s="58"/>
      <c r="F48" s="135"/>
      <c r="G48" s="18"/>
      <c r="H48" s="19">
        <f t="shared" si="2"/>
        <v>0</v>
      </c>
      <c r="I48" s="25"/>
      <c r="J48" s="14">
        <f t="shared" si="0"/>
        <v>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</row>
    <row r="49" spans="2:1025" ht="15.75" thickBot="1" x14ac:dyDescent="0.3">
      <c r="B49" s="15"/>
      <c r="C49" s="57"/>
      <c r="D49" s="16"/>
      <c r="E49" s="58"/>
      <c r="F49" s="135"/>
      <c r="G49" s="18"/>
      <c r="H49" s="19">
        <f t="shared" si="2"/>
        <v>0</v>
      </c>
      <c r="I49" s="25"/>
      <c r="J49" s="14">
        <f t="shared" si="0"/>
        <v>0</v>
      </c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2:1025" ht="15.75" thickBot="1" x14ac:dyDescent="0.3">
      <c r="B50" s="15"/>
      <c r="C50" s="57"/>
      <c r="D50" s="16"/>
      <c r="E50" s="58"/>
      <c r="F50" s="135"/>
      <c r="G50" s="18"/>
      <c r="H50" s="19">
        <f>G50/655.94</f>
        <v>0</v>
      </c>
      <c r="I50" s="25"/>
      <c r="J50" s="14">
        <f t="shared" si="0"/>
        <v>0</v>
      </c>
      <c r="L50"/>
      <c r="M50"/>
      <c r="N50"/>
      <c r="O50"/>
      <c r="P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2:1025" ht="15.75" thickBot="1" x14ac:dyDescent="0.3">
      <c r="B51" s="127"/>
      <c r="C51" s="156" t="s">
        <v>17</v>
      </c>
      <c r="D51" s="156"/>
      <c r="E51" s="156"/>
      <c r="F51" s="156"/>
      <c r="G51" s="128">
        <f>SUM(G11:G50)</f>
        <v>1433790</v>
      </c>
      <c r="H51" s="133">
        <f t="shared" ref="H51:H52" si="3">G51/655.94</f>
        <v>2185.8554136049029</v>
      </c>
      <c r="I51" s="128">
        <f>SUM(I10:I50)</f>
        <v>1674323</v>
      </c>
      <c r="J51" s="134">
        <f>I51/655.95</f>
        <v>2552.516197880936</v>
      </c>
      <c r="AMG51"/>
      <c r="AMH51"/>
      <c r="AMI51"/>
      <c r="AMJ51"/>
      <c r="AMK51"/>
    </row>
    <row r="52" spans="2:1025" ht="15.75" thickBot="1" x14ac:dyDescent="0.3">
      <c r="B52" s="29"/>
      <c r="C52" s="30">
        <v>44865</v>
      </c>
      <c r="D52" s="157" t="s">
        <v>18</v>
      </c>
      <c r="E52" s="158"/>
      <c r="F52" s="159"/>
      <c r="G52" s="31">
        <f>I51-G51</f>
        <v>240533</v>
      </c>
      <c r="H52" s="19">
        <f t="shared" si="3"/>
        <v>366.69969814312282</v>
      </c>
      <c r="I52" s="31"/>
      <c r="J52" s="32"/>
      <c r="AMG52"/>
      <c r="AMH52"/>
      <c r="AMI52"/>
      <c r="AMJ52"/>
      <c r="AMK52"/>
    </row>
    <row r="53" spans="2:1025" x14ac:dyDescent="0.25">
      <c r="AMG53"/>
      <c r="AMH53"/>
      <c r="AMI53"/>
      <c r="AMJ53"/>
      <c r="AMK53"/>
    </row>
    <row r="54" spans="2:1025" x14ac:dyDescent="0.25">
      <c r="C54" s="2"/>
      <c r="D54" s="2"/>
      <c r="E54" s="2"/>
      <c r="F54" s="2"/>
      <c r="G54" s="2"/>
      <c r="H54" s="2"/>
      <c r="I54" s="2"/>
      <c r="AMG54"/>
      <c r="AMH54"/>
      <c r="AMI54"/>
      <c r="AMJ54"/>
      <c r="AMK54"/>
    </row>
    <row r="55" spans="2:1025" x14ac:dyDescent="0.25">
      <c r="F55" s="2"/>
      <c r="AMG55"/>
      <c r="AMH55"/>
      <c r="AMI55"/>
      <c r="AMJ55"/>
      <c r="AMK55"/>
    </row>
    <row r="56" spans="2:1025" x14ac:dyDescent="0.25">
      <c r="F56" s="2"/>
      <c r="AMG56"/>
      <c r="AMH56"/>
      <c r="AMI56"/>
      <c r="AMJ56"/>
      <c r="AMK56"/>
    </row>
    <row r="57" spans="2:1025" x14ac:dyDescent="0.25">
      <c r="F57" s="2"/>
      <c r="AMG57"/>
      <c r="AMH57"/>
      <c r="AMI57"/>
      <c r="AMJ57"/>
      <c r="AMK57"/>
    </row>
    <row r="58" spans="2:1025" x14ac:dyDescent="0.25">
      <c r="F58" s="2"/>
      <c r="AMG58"/>
      <c r="AMH58"/>
      <c r="AMI58"/>
      <c r="AMJ58"/>
      <c r="AMK58"/>
    </row>
    <row r="59" spans="2:1025" x14ac:dyDescent="0.25">
      <c r="F59" s="2"/>
    </row>
    <row r="60" spans="2:1025" x14ac:dyDescent="0.25">
      <c r="F60" s="2"/>
    </row>
    <row r="61" spans="2:1025" x14ac:dyDescent="0.25">
      <c r="F61" s="2"/>
    </row>
    <row r="62" spans="2:1025" x14ac:dyDescent="0.25">
      <c r="F62" s="2"/>
    </row>
    <row r="63" spans="2:1025" x14ac:dyDescent="0.25">
      <c r="F63" s="2"/>
    </row>
    <row r="64" spans="2:1025" x14ac:dyDescent="0.25">
      <c r="F64" s="2"/>
    </row>
    <row r="65" spans="6:6" x14ac:dyDescent="0.25">
      <c r="F65" s="2"/>
    </row>
    <row r="66" spans="6:6" x14ac:dyDescent="0.25">
      <c r="F66" s="2"/>
    </row>
  </sheetData>
  <mergeCells count="15">
    <mergeCell ref="C51:F51"/>
    <mergeCell ref="D52:F52"/>
    <mergeCell ref="G8:H8"/>
    <mergeCell ref="I8:J8"/>
    <mergeCell ref="B8:B9"/>
    <mergeCell ref="C8:C9"/>
    <mergeCell ref="D8:D9"/>
    <mergeCell ref="E8:E9"/>
    <mergeCell ref="F8:F9"/>
    <mergeCell ref="D7:H7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Normal="100" workbookViewId="0">
      <selection activeCell="B37" sqref="B37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71.710937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52" t="s">
        <v>0</v>
      </c>
      <c r="E2" s="152"/>
      <c r="F2" s="152"/>
      <c r="G2" s="152"/>
      <c r="H2" s="152"/>
      <c r="J2" s="3"/>
    </row>
    <row r="3" spans="1:1025" x14ac:dyDescent="0.25">
      <c r="D3" s="153" t="s">
        <v>1</v>
      </c>
      <c r="E3" s="153"/>
      <c r="F3" s="153"/>
      <c r="G3" s="153"/>
      <c r="H3" s="153"/>
    </row>
    <row r="4" spans="1:1025" ht="29.25" customHeight="1" x14ac:dyDescent="0.25">
      <c r="D4" s="153"/>
      <c r="E4" s="153"/>
      <c r="F4" s="153"/>
      <c r="G4" s="153"/>
      <c r="H4" s="153"/>
    </row>
    <row r="5" spans="1:1025" ht="15.75" thickBot="1" x14ac:dyDescent="0.3">
      <c r="D5" s="165" t="s">
        <v>2</v>
      </c>
      <c r="E5" s="166"/>
      <c r="F5" s="166"/>
      <c r="G5" s="166"/>
      <c r="H5" s="167"/>
    </row>
    <row r="6" spans="1:1025" x14ac:dyDescent="0.25">
      <c r="A6" s="33"/>
      <c r="B6" s="4"/>
      <c r="C6" s="33"/>
      <c r="D6" s="4"/>
      <c r="E6" s="168" t="s">
        <v>44</v>
      </c>
      <c r="F6" s="168"/>
      <c r="G6" s="4"/>
      <c r="H6" s="4"/>
    </row>
    <row r="7" spans="1:1025" x14ac:dyDescent="0.25">
      <c r="B7" s="34"/>
      <c r="C7" s="16"/>
      <c r="D7" s="16"/>
      <c r="E7" s="16"/>
      <c r="F7" s="16"/>
      <c r="G7" s="16"/>
      <c r="H7" s="16"/>
      <c r="I7" s="16"/>
      <c r="J7" s="16"/>
    </row>
    <row r="8" spans="1:1025" ht="15" customHeight="1" x14ac:dyDescent="0.25">
      <c r="B8" s="172" t="s">
        <v>4</v>
      </c>
      <c r="C8" s="173" t="s">
        <v>5</v>
      </c>
      <c r="D8" s="174" t="s">
        <v>6</v>
      </c>
      <c r="E8" s="175" t="s">
        <v>7</v>
      </c>
      <c r="F8" s="175" t="s">
        <v>8</v>
      </c>
      <c r="G8" s="169" t="s">
        <v>9</v>
      </c>
      <c r="H8" s="169"/>
      <c r="I8" s="170" t="s">
        <v>10</v>
      </c>
      <c r="J8" s="170"/>
    </row>
    <row r="9" spans="1:1025" ht="15.75" thickBot="1" x14ac:dyDescent="0.3">
      <c r="B9" s="172"/>
      <c r="C9" s="173"/>
      <c r="D9" s="174"/>
      <c r="E9" s="175"/>
      <c r="F9" s="175"/>
      <c r="G9" s="35" t="s">
        <v>11</v>
      </c>
      <c r="H9" s="36" t="s">
        <v>12</v>
      </c>
      <c r="I9" s="36" t="s">
        <v>11</v>
      </c>
      <c r="J9" s="6" t="s">
        <v>12</v>
      </c>
    </row>
    <row r="10" spans="1:1025" x14ac:dyDescent="0.25">
      <c r="B10" s="37"/>
      <c r="C10" s="38">
        <f>Barkasse!C10</f>
        <v>44835</v>
      </c>
      <c r="D10" s="39" t="s">
        <v>19</v>
      </c>
      <c r="E10" s="40"/>
      <c r="F10" s="41"/>
      <c r="G10" s="42"/>
      <c r="H10" s="43">
        <f t="shared" ref="H10:H22" si="0">G10/655.95</f>
        <v>0</v>
      </c>
      <c r="I10" s="44">
        <v>2990831</v>
      </c>
      <c r="J10" s="45">
        <f t="shared" ref="J10:J21" si="1">I10/655.95</f>
        <v>4559.5411235612464</v>
      </c>
      <c r="AMG10"/>
      <c r="AMH10"/>
      <c r="AMI10"/>
      <c r="AMJ10"/>
      <c r="AMK10"/>
    </row>
    <row r="11" spans="1:1025" x14ac:dyDescent="0.25">
      <c r="B11" s="46">
        <v>1</v>
      </c>
      <c r="C11" s="117">
        <v>44862</v>
      </c>
      <c r="D11" s="22" t="s">
        <v>20</v>
      </c>
      <c r="E11" s="21" t="s">
        <v>63</v>
      </c>
      <c r="F11" s="22" t="s">
        <v>86</v>
      </c>
      <c r="G11" s="23">
        <v>200000</v>
      </c>
      <c r="H11" s="131">
        <f t="shared" si="0"/>
        <v>304.90128820794268</v>
      </c>
      <c r="I11" s="24"/>
      <c r="J11" s="130">
        <f t="shared" si="1"/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6">
        <v>2</v>
      </c>
      <c r="C12" s="117">
        <v>44862</v>
      </c>
      <c r="D12" s="22" t="s">
        <v>20</v>
      </c>
      <c r="E12" s="21">
        <v>116</v>
      </c>
      <c r="F12" s="22" t="s">
        <v>47</v>
      </c>
      <c r="G12" s="23">
        <v>580161</v>
      </c>
      <c r="H12" s="131">
        <f t="shared" si="0"/>
        <v>884.45918134004114</v>
      </c>
      <c r="I12" s="25"/>
      <c r="J12" s="130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6">
        <v>3</v>
      </c>
      <c r="C13" s="117">
        <v>44865</v>
      </c>
      <c r="D13" s="22" t="s">
        <v>20</v>
      </c>
      <c r="E13" s="21"/>
      <c r="F13" s="145" t="s">
        <v>49</v>
      </c>
      <c r="G13" s="23">
        <v>25140</v>
      </c>
      <c r="H13" s="131">
        <f t="shared" si="0"/>
        <v>38.326091927738389</v>
      </c>
      <c r="I13" s="25"/>
      <c r="J13" s="130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6">
        <v>4</v>
      </c>
      <c r="C14" s="117"/>
      <c r="D14" s="22"/>
      <c r="E14" s="21"/>
      <c r="F14" s="22"/>
      <c r="G14" s="23"/>
      <c r="H14" s="131">
        <f t="shared" si="0"/>
        <v>0</v>
      </c>
      <c r="I14" s="25"/>
      <c r="J14" s="130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6">
        <v>5</v>
      </c>
      <c r="C15" s="117"/>
      <c r="D15" s="22"/>
      <c r="E15" s="21"/>
      <c r="F15" s="22"/>
      <c r="G15" s="23"/>
      <c r="H15" s="131">
        <f t="shared" si="0"/>
        <v>0</v>
      </c>
      <c r="I15" s="25"/>
      <c r="J15" s="130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6">
        <v>6</v>
      </c>
      <c r="C16" s="117"/>
      <c r="D16" s="22"/>
      <c r="E16" s="21"/>
      <c r="F16" s="22"/>
      <c r="G16" s="23"/>
      <c r="H16" s="131">
        <f>G16/655.95</f>
        <v>0</v>
      </c>
      <c r="I16" s="25"/>
      <c r="J16" s="130">
        <f t="shared" si="1"/>
        <v>0</v>
      </c>
      <c r="AMG16"/>
      <c r="AMH16"/>
      <c r="AMI16"/>
      <c r="AMJ16"/>
      <c r="AMK16"/>
    </row>
    <row r="17" spans="2:10" x14ac:dyDescent="0.25">
      <c r="B17" s="46">
        <v>7</v>
      </c>
      <c r="C17" s="117"/>
      <c r="D17" s="22"/>
      <c r="E17" s="144"/>
      <c r="F17" s="145"/>
      <c r="G17" s="146"/>
      <c r="H17" s="131">
        <f>G17/655.95</f>
        <v>0</v>
      </c>
      <c r="I17" s="25"/>
      <c r="J17" s="130">
        <f t="shared" si="1"/>
        <v>0</v>
      </c>
    </row>
    <row r="18" spans="2:10" x14ac:dyDescent="0.25">
      <c r="B18" s="46">
        <v>8</v>
      </c>
      <c r="C18" s="67"/>
      <c r="D18" s="22"/>
      <c r="E18" s="21"/>
      <c r="F18" s="22"/>
      <c r="G18" s="23"/>
      <c r="H18" s="131">
        <f t="shared" si="0"/>
        <v>0</v>
      </c>
      <c r="I18" s="25"/>
      <c r="J18" s="130">
        <f t="shared" si="1"/>
        <v>0</v>
      </c>
    </row>
    <row r="19" spans="2:10" x14ac:dyDescent="0.25">
      <c r="B19" s="46">
        <v>9</v>
      </c>
      <c r="C19" s="47"/>
      <c r="D19" s="22"/>
      <c r="E19" s="21"/>
      <c r="F19" s="22"/>
      <c r="G19" s="23"/>
      <c r="H19" s="131">
        <f t="shared" si="0"/>
        <v>0</v>
      </c>
      <c r="I19" s="25"/>
      <c r="J19" s="130">
        <f t="shared" si="1"/>
        <v>0</v>
      </c>
    </row>
    <row r="20" spans="2:10" ht="15.75" thickBot="1" x14ac:dyDescent="0.3">
      <c r="B20" s="46">
        <v>10</v>
      </c>
      <c r="C20" s="47"/>
      <c r="D20" s="22"/>
      <c r="E20" s="21"/>
      <c r="F20" s="22"/>
      <c r="G20" s="23"/>
      <c r="H20" s="131">
        <f t="shared" si="0"/>
        <v>0</v>
      </c>
      <c r="I20" s="25"/>
      <c r="J20" s="130">
        <f t="shared" si="1"/>
        <v>0</v>
      </c>
    </row>
    <row r="21" spans="2:10" ht="15.75" customHeight="1" thickBot="1" x14ac:dyDescent="0.3">
      <c r="B21" s="127"/>
      <c r="C21" s="156" t="s">
        <v>17</v>
      </c>
      <c r="D21" s="156"/>
      <c r="E21" s="156"/>
      <c r="F21" s="156"/>
      <c r="G21" s="128">
        <f>SUM(G10:G20)</f>
        <v>805301</v>
      </c>
      <c r="H21" s="129">
        <f t="shared" si="0"/>
        <v>1227.6865614757221</v>
      </c>
      <c r="I21" s="128">
        <f>SUM(I10:I20)</f>
        <v>2990831</v>
      </c>
      <c r="J21" s="130">
        <f t="shared" si="1"/>
        <v>4559.5411235612464</v>
      </c>
    </row>
    <row r="22" spans="2:10" s="27" customFormat="1" ht="15.75" customHeight="1" thickBot="1" x14ac:dyDescent="0.25">
      <c r="B22" s="29"/>
      <c r="C22" s="30">
        <f>Barkasse!C52</f>
        <v>44865</v>
      </c>
      <c r="D22" s="171" t="s">
        <v>18</v>
      </c>
      <c r="E22" s="171"/>
      <c r="F22" s="171"/>
      <c r="G22" s="31">
        <f>I21-G21</f>
        <v>2185530</v>
      </c>
      <c r="H22" s="129">
        <f t="shared" si="0"/>
        <v>3331.8545620855248</v>
      </c>
      <c r="I22" s="31"/>
      <c r="J22" s="132"/>
    </row>
    <row r="24" spans="2:10" s="1" customFormat="1" ht="14.25" x14ac:dyDescent="0.2">
      <c r="G24" s="49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G8:H8"/>
    <mergeCell ref="I8:J8"/>
    <mergeCell ref="C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90" zoomScaleNormal="90" workbookViewId="0">
      <selection activeCell="F15" sqref="F15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52" t="s">
        <v>0</v>
      </c>
      <c r="E2" s="152"/>
      <c r="F2" s="152"/>
      <c r="G2" s="152"/>
      <c r="H2" s="152"/>
      <c r="J2" s="3"/>
    </row>
    <row r="3" spans="2:1025" x14ac:dyDescent="0.25">
      <c r="D3" s="153" t="s">
        <v>1</v>
      </c>
      <c r="E3" s="153"/>
      <c r="F3" s="153"/>
      <c r="G3" s="153"/>
      <c r="H3" s="153"/>
    </row>
    <row r="4" spans="2:1025" ht="30" customHeight="1" x14ac:dyDescent="0.25">
      <c r="D4" s="153"/>
      <c r="E4" s="153"/>
      <c r="F4" s="153"/>
      <c r="G4" s="153"/>
      <c r="H4" s="153"/>
    </row>
    <row r="5" spans="2:1025" x14ac:dyDescent="0.25">
      <c r="D5" s="154" t="s">
        <v>2</v>
      </c>
      <c r="E5" s="154"/>
      <c r="F5" s="154"/>
      <c r="G5" s="154"/>
      <c r="H5" s="154"/>
    </row>
    <row r="6" spans="2:1025" x14ac:dyDescent="0.25">
      <c r="E6" s="176" t="s">
        <v>21</v>
      </c>
      <c r="F6" s="176"/>
    </row>
    <row r="8" spans="2:1025" ht="14.45" customHeight="1" x14ac:dyDescent="0.25">
      <c r="B8" s="179" t="s">
        <v>4</v>
      </c>
      <c r="C8" s="180" t="s">
        <v>5</v>
      </c>
      <c r="D8" s="181" t="s">
        <v>6</v>
      </c>
      <c r="E8" s="182" t="s">
        <v>7</v>
      </c>
      <c r="F8" s="183" t="s">
        <v>8</v>
      </c>
      <c r="G8" s="160" t="s">
        <v>9</v>
      </c>
      <c r="H8" s="160"/>
      <c r="I8" s="160" t="s">
        <v>10</v>
      </c>
      <c r="J8" s="160"/>
    </row>
    <row r="9" spans="2:1025" ht="14.45" customHeight="1" thickBot="1" x14ac:dyDescent="0.3">
      <c r="B9" s="179"/>
      <c r="C9" s="180"/>
      <c r="D9" s="181"/>
      <c r="E9" s="182"/>
      <c r="F9" s="183"/>
      <c r="G9" s="35" t="s">
        <v>11</v>
      </c>
      <c r="H9" s="36" t="s">
        <v>12</v>
      </c>
      <c r="I9" s="36" t="s">
        <v>11</v>
      </c>
      <c r="J9" s="50" t="s">
        <v>12</v>
      </c>
    </row>
    <row r="10" spans="2:1025" ht="15.75" thickBot="1" x14ac:dyDescent="0.3">
      <c r="B10" s="37"/>
      <c r="C10" s="51">
        <f>Barkasse!C10</f>
        <v>44835</v>
      </c>
      <c r="D10" s="52" t="s">
        <v>19</v>
      </c>
      <c r="E10" s="53"/>
      <c r="F10" s="54"/>
      <c r="G10" s="92"/>
      <c r="H10" s="55">
        <f>G10/655.95</f>
        <v>0</v>
      </c>
      <c r="I10" s="96">
        <v>13755384</v>
      </c>
      <c r="J10" s="55">
        <f t="shared" ref="J10:J21" si="0">I10/655.95</f>
        <v>20970.171506974617</v>
      </c>
      <c r="AMG10"/>
      <c r="AMH10"/>
      <c r="AMI10"/>
      <c r="AMJ10"/>
      <c r="AMK10"/>
    </row>
    <row r="11" spans="2:1025" ht="15.75" thickBot="1" x14ac:dyDescent="0.3">
      <c r="B11" s="60">
        <v>1</v>
      </c>
      <c r="C11" s="57">
        <v>44838</v>
      </c>
      <c r="D11" s="67" t="s">
        <v>22</v>
      </c>
      <c r="E11" s="21" t="s">
        <v>57</v>
      </c>
      <c r="F11" s="69" t="s">
        <v>87</v>
      </c>
      <c r="G11" s="93">
        <v>295178</v>
      </c>
      <c r="H11" s="118">
        <f>G11/655.95</f>
        <v>450.0007622532205</v>
      </c>
      <c r="I11" s="25"/>
      <c r="J11" s="55">
        <f t="shared" si="0"/>
        <v>0</v>
      </c>
      <c r="AMG11"/>
      <c r="AMH11"/>
      <c r="AMI11"/>
      <c r="AMJ11"/>
      <c r="AMK11"/>
    </row>
    <row r="12" spans="2:1025" ht="15.75" thickBot="1" x14ac:dyDescent="0.3">
      <c r="B12" s="46">
        <v>2</v>
      </c>
      <c r="C12" s="57">
        <v>44838</v>
      </c>
      <c r="D12" s="57" t="s">
        <v>22</v>
      </c>
      <c r="E12" s="21" t="s">
        <v>59</v>
      </c>
      <c r="F12" s="69" t="s">
        <v>58</v>
      </c>
      <c r="G12" s="93">
        <v>295178</v>
      </c>
      <c r="H12" s="55">
        <f>G12/655.95</f>
        <v>450.0007622532205</v>
      </c>
      <c r="I12" s="97"/>
      <c r="J12" s="55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6">
        <v>3</v>
      </c>
      <c r="C13" s="57">
        <v>44838</v>
      </c>
      <c r="D13" s="57" t="s">
        <v>22</v>
      </c>
      <c r="E13" s="21" t="s">
        <v>61</v>
      </c>
      <c r="F13" s="69" t="s">
        <v>60</v>
      </c>
      <c r="G13" s="93">
        <v>531320</v>
      </c>
      <c r="H13" s="55">
        <f>G13/655.95</f>
        <v>810.0007622532205</v>
      </c>
      <c r="I13" s="97"/>
      <c r="J13" s="55">
        <f t="shared" si="0"/>
        <v>0</v>
      </c>
      <c r="M13" s="116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6">
        <v>4</v>
      </c>
      <c r="C14" s="57">
        <v>44862</v>
      </c>
      <c r="D14" s="57" t="s">
        <v>22</v>
      </c>
      <c r="E14" s="21" t="s">
        <v>62</v>
      </c>
      <c r="F14" s="22" t="s">
        <v>53</v>
      </c>
      <c r="G14" s="93">
        <v>1000000</v>
      </c>
      <c r="H14" s="55">
        <f t="shared" ref="H14:H21" si="1">G14/655.95</f>
        <v>1524.5064410397133</v>
      </c>
      <c r="I14" s="97"/>
      <c r="J14" s="55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6">
        <v>5</v>
      </c>
      <c r="C15" s="57">
        <v>44862</v>
      </c>
      <c r="D15" s="57" t="s">
        <v>22</v>
      </c>
      <c r="E15" s="21"/>
      <c r="F15" s="147" t="s">
        <v>49</v>
      </c>
      <c r="G15" s="139">
        <v>12521</v>
      </c>
      <c r="H15" s="55">
        <f t="shared" si="1"/>
        <v>19.088345148258249</v>
      </c>
      <c r="I15" s="98"/>
      <c r="J15" s="55"/>
      <c r="AME15"/>
      <c r="AMF15"/>
      <c r="AMG15"/>
      <c r="AMH15"/>
      <c r="AMI15"/>
      <c r="AMJ15"/>
      <c r="AMK15"/>
    </row>
    <row r="16" spans="2:1025" ht="15.75" thickBot="1" x14ac:dyDescent="0.3">
      <c r="B16" s="46">
        <v>6</v>
      </c>
      <c r="C16" s="57"/>
      <c r="D16" s="57"/>
      <c r="E16" s="21"/>
      <c r="F16" s="59"/>
      <c r="G16" s="139"/>
      <c r="H16" s="55">
        <f t="shared" si="1"/>
        <v>0</v>
      </c>
      <c r="I16" s="98"/>
      <c r="J16" s="55"/>
      <c r="AME16"/>
      <c r="AMF16"/>
      <c r="AMG16"/>
      <c r="AMH16"/>
      <c r="AMI16"/>
      <c r="AMJ16"/>
      <c r="AMK16"/>
    </row>
    <row r="17" spans="2:1025" ht="15.75" thickBot="1" x14ac:dyDescent="0.3">
      <c r="B17" s="46">
        <v>7</v>
      </c>
      <c r="C17" s="57"/>
      <c r="D17" s="57"/>
      <c r="E17" s="21"/>
      <c r="F17" s="59"/>
      <c r="G17" s="139"/>
      <c r="H17" s="55">
        <f t="shared" si="1"/>
        <v>0</v>
      </c>
      <c r="I17" s="98"/>
      <c r="J17" s="55"/>
      <c r="AME17"/>
      <c r="AMF17"/>
      <c r="AMG17"/>
      <c r="AMH17"/>
      <c r="AMI17"/>
      <c r="AMJ17"/>
      <c r="AMK17"/>
    </row>
    <row r="18" spans="2:1025" ht="15.75" thickBot="1" x14ac:dyDescent="0.3">
      <c r="B18" s="46">
        <v>8</v>
      </c>
      <c r="C18" s="57"/>
      <c r="D18" s="57"/>
      <c r="E18" s="21"/>
      <c r="F18" s="69"/>
      <c r="G18" s="139"/>
      <c r="H18" s="55">
        <f t="shared" si="1"/>
        <v>0</v>
      </c>
      <c r="I18" s="98"/>
      <c r="J18" s="55"/>
      <c r="AME18"/>
      <c r="AMF18"/>
      <c r="AMG18"/>
      <c r="AMH18"/>
      <c r="AMI18"/>
      <c r="AMJ18"/>
      <c r="AMK18"/>
    </row>
    <row r="19" spans="2:1025" s="27" customFormat="1" thickBot="1" x14ac:dyDescent="0.25">
      <c r="B19" s="46">
        <v>9</v>
      </c>
      <c r="C19" s="57"/>
      <c r="D19" s="57"/>
      <c r="E19" s="63"/>
      <c r="F19" s="69"/>
      <c r="G19" s="94"/>
      <c r="H19" s="55">
        <f t="shared" si="1"/>
        <v>0</v>
      </c>
      <c r="I19" s="98"/>
      <c r="J19" s="55">
        <f t="shared" si="0"/>
        <v>0</v>
      </c>
    </row>
    <row r="20" spans="2:1025" ht="15.75" customHeight="1" thickBot="1" x14ac:dyDescent="0.3">
      <c r="B20" s="122"/>
      <c r="C20" s="177" t="s">
        <v>17</v>
      </c>
      <c r="D20" s="177"/>
      <c r="E20" s="177"/>
      <c r="F20" s="177"/>
      <c r="G20" s="125">
        <f>SUM(G10:G19)</f>
        <v>2134197</v>
      </c>
      <c r="H20" s="124">
        <f t="shared" si="1"/>
        <v>3253.597072947633</v>
      </c>
      <c r="I20" s="126">
        <f>SUM(I10:I19)</f>
        <v>13755384</v>
      </c>
      <c r="J20" s="124">
        <f t="shared" si="0"/>
        <v>20970.171506974617</v>
      </c>
    </row>
    <row r="21" spans="2:1025" ht="15.75" thickBot="1" x14ac:dyDescent="0.3">
      <c r="B21" s="64"/>
      <c r="C21" s="48">
        <f>Barkasse!C52</f>
        <v>44865</v>
      </c>
      <c r="D21" s="178" t="s">
        <v>18</v>
      </c>
      <c r="E21" s="178"/>
      <c r="F21" s="178"/>
      <c r="G21" s="95">
        <f>I20-G20</f>
        <v>11621187</v>
      </c>
      <c r="H21" s="65">
        <f t="shared" si="1"/>
        <v>17716.574434026981</v>
      </c>
      <c r="I21" s="95"/>
      <c r="J21" s="65">
        <f t="shared" si="0"/>
        <v>0</v>
      </c>
    </row>
    <row r="22" spans="2:1025" x14ac:dyDescent="0.25">
      <c r="B22" s="2"/>
    </row>
  </sheetData>
  <mergeCells count="14">
    <mergeCell ref="G8:H8"/>
    <mergeCell ref="I8:J8"/>
    <mergeCell ref="C20:F20"/>
    <mergeCell ref="D21:F21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zoomScaleNormal="100" workbookViewId="0">
      <selection activeCell="F15" sqref="F15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52" t="s">
        <v>0</v>
      </c>
      <c r="E2" s="152"/>
      <c r="F2" s="152"/>
      <c r="G2" s="152"/>
      <c r="H2" s="152"/>
      <c r="I2" s="1"/>
      <c r="J2" s="3"/>
    </row>
    <row r="3" spans="2:10" x14ac:dyDescent="0.25">
      <c r="D3" s="153" t="s">
        <v>1</v>
      </c>
      <c r="E3" s="153"/>
      <c r="F3" s="153"/>
      <c r="G3" s="153"/>
      <c r="H3" s="153"/>
      <c r="I3" s="1"/>
      <c r="J3" s="1"/>
    </row>
    <row r="4" spans="2:10" ht="30" customHeight="1" x14ac:dyDescent="0.25">
      <c r="D4" s="153"/>
      <c r="E4" s="153"/>
      <c r="F4" s="153"/>
      <c r="G4" s="153"/>
      <c r="H4" s="153"/>
      <c r="I4" s="1"/>
      <c r="J4" s="1"/>
    </row>
    <row r="5" spans="2:10" x14ac:dyDescent="0.25">
      <c r="D5" s="154" t="s">
        <v>2</v>
      </c>
      <c r="E5" s="154"/>
      <c r="F5" s="154"/>
      <c r="G5" s="154"/>
      <c r="H5" s="154"/>
      <c r="I5" s="1"/>
      <c r="J5" s="1"/>
    </row>
    <row r="6" spans="2:10" x14ac:dyDescent="0.25">
      <c r="E6" s="184" t="s">
        <v>23</v>
      </c>
      <c r="F6" s="184"/>
    </row>
    <row r="8" spans="2:10" ht="15" customHeight="1" x14ac:dyDescent="0.25">
      <c r="B8" s="179" t="s">
        <v>4</v>
      </c>
      <c r="C8" s="180" t="s">
        <v>5</v>
      </c>
      <c r="D8" s="181" t="s">
        <v>6</v>
      </c>
      <c r="E8" s="182" t="s">
        <v>7</v>
      </c>
      <c r="F8" s="183" t="s">
        <v>8</v>
      </c>
      <c r="G8" s="160" t="s">
        <v>9</v>
      </c>
      <c r="H8" s="160"/>
      <c r="I8" s="160" t="s">
        <v>10</v>
      </c>
      <c r="J8" s="160"/>
    </row>
    <row r="9" spans="2:10" x14ac:dyDescent="0.25">
      <c r="B9" s="179"/>
      <c r="C9" s="180"/>
      <c r="D9" s="181"/>
      <c r="E9" s="182"/>
      <c r="F9" s="183"/>
      <c r="G9" s="35" t="s">
        <v>11</v>
      </c>
      <c r="H9" s="36" t="s">
        <v>12</v>
      </c>
      <c r="I9" s="36" t="s">
        <v>11</v>
      </c>
      <c r="J9" s="50" t="s">
        <v>12</v>
      </c>
    </row>
    <row r="10" spans="2:10" ht="15.75" thickBot="1" x14ac:dyDescent="0.3">
      <c r="B10" s="37"/>
      <c r="C10" s="38">
        <f>Barkasse!C10</f>
        <v>44835</v>
      </c>
      <c r="D10" s="52" t="s">
        <v>19</v>
      </c>
      <c r="E10" s="53"/>
      <c r="F10" s="54"/>
      <c r="G10" s="140"/>
      <c r="H10" s="66">
        <f t="shared" ref="H10:H21" si="0">G10/655.95</f>
        <v>0</v>
      </c>
      <c r="I10" s="56">
        <v>4908970</v>
      </c>
      <c r="J10" s="55">
        <f t="shared" ref="J10:J21" si="1">I10/655.95</f>
        <v>7483.756383870721</v>
      </c>
    </row>
    <row r="11" spans="2:10" ht="15.75" thickBot="1" x14ac:dyDescent="0.3">
      <c r="B11" s="60">
        <v>1</v>
      </c>
      <c r="C11" s="57">
        <v>44839</v>
      </c>
      <c r="D11" s="67" t="s">
        <v>52</v>
      </c>
      <c r="E11" s="21" t="s">
        <v>54</v>
      </c>
      <c r="F11" s="69" t="s">
        <v>88</v>
      </c>
      <c r="G11" s="93">
        <v>616890</v>
      </c>
      <c r="H11" s="66">
        <f t="shared" si="0"/>
        <v>940.45277841298878</v>
      </c>
      <c r="I11" s="26"/>
      <c r="J11" s="55">
        <f t="shared" si="1"/>
        <v>0</v>
      </c>
    </row>
    <row r="12" spans="2:10" ht="15.75" thickBot="1" x14ac:dyDescent="0.3">
      <c r="B12" s="46">
        <v>2</v>
      </c>
      <c r="C12" s="57">
        <v>44862</v>
      </c>
      <c r="D12" s="67" t="s">
        <v>52</v>
      </c>
      <c r="E12" s="21" t="s">
        <v>55</v>
      </c>
      <c r="F12" s="69" t="s">
        <v>89</v>
      </c>
      <c r="G12" s="141">
        <v>2100000</v>
      </c>
      <c r="H12" s="66">
        <f t="shared" si="0"/>
        <v>3201.4635261833978</v>
      </c>
      <c r="I12" s="61"/>
      <c r="J12" s="55">
        <f t="shared" si="1"/>
        <v>0</v>
      </c>
    </row>
    <row r="13" spans="2:10" s="70" customFormat="1" ht="15.75" thickBot="1" x14ac:dyDescent="0.3">
      <c r="B13" s="46">
        <v>3</v>
      </c>
      <c r="C13" s="57">
        <v>44862</v>
      </c>
      <c r="D13" s="67" t="s">
        <v>52</v>
      </c>
      <c r="E13" s="21" t="s">
        <v>56</v>
      </c>
      <c r="F13" s="69" t="s">
        <v>90</v>
      </c>
      <c r="G13" s="93">
        <v>1500000</v>
      </c>
      <c r="H13" s="66">
        <f t="shared" si="0"/>
        <v>2286.7596615595698</v>
      </c>
      <c r="I13" s="61"/>
      <c r="J13" s="55">
        <f t="shared" si="1"/>
        <v>0</v>
      </c>
    </row>
    <row r="14" spans="2:10" ht="15.75" thickBot="1" x14ac:dyDescent="0.3">
      <c r="B14" s="46">
        <v>4</v>
      </c>
      <c r="C14" s="57">
        <v>44839</v>
      </c>
      <c r="D14" s="67" t="s">
        <v>52</v>
      </c>
      <c r="E14" s="21"/>
      <c r="F14" s="147" t="s">
        <v>49</v>
      </c>
      <c r="G14" s="148">
        <v>12521</v>
      </c>
      <c r="H14" s="66">
        <f t="shared" si="0"/>
        <v>19.088345148258249</v>
      </c>
      <c r="I14" s="61"/>
      <c r="J14" s="55">
        <f t="shared" si="1"/>
        <v>0</v>
      </c>
    </row>
    <row r="15" spans="2:10" ht="15.75" thickBot="1" x14ac:dyDescent="0.3">
      <c r="B15" s="46">
        <v>5</v>
      </c>
      <c r="C15" s="57"/>
      <c r="D15" s="67"/>
      <c r="E15" s="21"/>
      <c r="F15" s="147"/>
      <c r="G15" s="148"/>
      <c r="H15" s="66">
        <f t="shared" si="0"/>
        <v>0</v>
      </c>
      <c r="I15" s="61"/>
      <c r="J15" s="55">
        <f t="shared" si="1"/>
        <v>0</v>
      </c>
    </row>
    <row r="16" spans="2:10" ht="15.75" thickBot="1" x14ac:dyDescent="0.3">
      <c r="B16" s="46">
        <v>6</v>
      </c>
      <c r="C16" s="57"/>
      <c r="D16" s="67"/>
      <c r="E16" s="58" t="s">
        <v>43</v>
      </c>
      <c r="F16" s="69"/>
      <c r="G16" s="141"/>
      <c r="H16" s="66">
        <f t="shared" si="0"/>
        <v>0</v>
      </c>
      <c r="I16" s="61"/>
      <c r="J16" s="55">
        <f t="shared" si="1"/>
        <v>0</v>
      </c>
    </row>
    <row r="17" spans="2:10" ht="15.75" thickBot="1" x14ac:dyDescent="0.3">
      <c r="B17" s="46">
        <v>7</v>
      </c>
      <c r="C17" s="57"/>
      <c r="D17" s="67"/>
      <c r="E17" s="58"/>
      <c r="F17" s="69"/>
      <c r="G17" s="141"/>
      <c r="H17" s="66">
        <f t="shared" si="0"/>
        <v>0</v>
      </c>
      <c r="I17" s="61"/>
      <c r="J17" s="55">
        <f t="shared" si="1"/>
        <v>0</v>
      </c>
    </row>
    <row r="18" spans="2:10" ht="15.75" thickBot="1" x14ac:dyDescent="0.3">
      <c r="B18" s="46">
        <v>8</v>
      </c>
      <c r="C18" s="57"/>
      <c r="D18" s="67"/>
      <c r="E18" s="21"/>
      <c r="F18" s="69"/>
      <c r="G18" s="141"/>
      <c r="H18" s="66">
        <f t="shared" si="0"/>
        <v>0</v>
      </c>
      <c r="I18" s="61"/>
      <c r="J18" s="55">
        <f t="shared" si="1"/>
        <v>0</v>
      </c>
    </row>
    <row r="19" spans="2:10" ht="15.75" thickBot="1" x14ac:dyDescent="0.3">
      <c r="B19" s="46">
        <v>9</v>
      </c>
      <c r="C19" s="57"/>
      <c r="D19" s="67"/>
      <c r="E19" s="58"/>
      <c r="F19" s="69"/>
      <c r="G19" s="142"/>
      <c r="H19" s="66">
        <f t="shared" si="0"/>
        <v>0</v>
      </c>
      <c r="I19" s="61"/>
      <c r="J19" s="55">
        <f t="shared" si="1"/>
        <v>0</v>
      </c>
    </row>
    <row r="20" spans="2:10" ht="15.75" thickBot="1" x14ac:dyDescent="0.3">
      <c r="B20" s="122"/>
      <c r="C20" s="177" t="s">
        <v>17</v>
      </c>
      <c r="D20" s="177"/>
      <c r="E20" s="177"/>
      <c r="F20" s="177"/>
      <c r="G20" s="119">
        <f>SUM(G11:G19)</f>
        <v>4229411</v>
      </c>
      <c r="H20" s="123">
        <f t="shared" si="0"/>
        <v>6447.764311304215</v>
      </c>
      <c r="I20" s="121">
        <f>SUM(I10:I19)</f>
        <v>4908970</v>
      </c>
      <c r="J20" s="124">
        <f t="shared" si="1"/>
        <v>7483.756383870721</v>
      </c>
    </row>
    <row r="21" spans="2:10" ht="15.75" thickBot="1" x14ac:dyDescent="0.3">
      <c r="B21" s="64"/>
      <c r="C21" s="72">
        <f>Barkasse!C52</f>
        <v>44865</v>
      </c>
      <c r="D21" s="185" t="s">
        <v>18</v>
      </c>
      <c r="E21" s="185"/>
      <c r="F21" s="185"/>
      <c r="G21" s="113">
        <f>I20-G20</f>
        <v>679559</v>
      </c>
      <c r="H21" s="115">
        <f t="shared" si="0"/>
        <v>1035.9920725665065</v>
      </c>
      <c r="I21" s="114"/>
      <c r="J21" s="115">
        <f t="shared" si="1"/>
        <v>0</v>
      </c>
    </row>
    <row r="24" spans="2:10" x14ac:dyDescent="0.25">
      <c r="G24" s="143"/>
    </row>
    <row r="26" spans="2:10" x14ac:dyDescent="0.25">
      <c r="C26" t="s">
        <v>43</v>
      </c>
    </row>
  </sheetData>
  <mergeCells count="14">
    <mergeCell ref="I8:J8"/>
    <mergeCell ref="C20:F20"/>
    <mergeCell ref="D21:F21"/>
    <mergeCell ref="B8:B9"/>
    <mergeCell ref="C8:C9"/>
    <mergeCell ref="D8:D9"/>
    <mergeCell ref="E8:E9"/>
    <mergeCell ref="F8:F9"/>
    <mergeCell ref="G8:H8"/>
    <mergeCell ref="D2:H2"/>
    <mergeCell ref="D3:H3"/>
    <mergeCell ref="D4:H4"/>
    <mergeCell ref="D5:H5"/>
    <mergeCell ref="E6:F6"/>
  </mergeCells>
  <phoneticPr fontId="14" type="noConversion"/>
  <pageMargins left="0.7" right="0.7" top="0.75" bottom="0.75" header="0.51180555555555496" footer="0.51180555555555496"/>
  <pageSetup scale="55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90" zoomScaleNormal="90" workbookViewId="0">
      <selection activeCell="D20" sqref="D20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52" t="s">
        <v>0</v>
      </c>
      <c r="E2" s="152"/>
      <c r="F2" s="152"/>
      <c r="G2" s="152"/>
      <c r="H2" s="152"/>
      <c r="J2" s="3"/>
    </row>
    <row r="3" spans="2:12" x14ac:dyDescent="0.25">
      <c r="D3" s="153" t="s">
        <v>1</v>
      </c>
      <c r="E3" s="153"/>
      <c r="F3" s="153"/>
      <c r="G3" s="153"/>
      <c r="H3" s="153"/>
    </row>
    <row r="4" spans="2:12" ht="27.75" customHeight="1" x14ac:dyDescent="0.25">
      <c r="D4" s="153"/>
      <c r="E4" s="153"/>
      <c r="F4" s="153"/>
      <c r="G4" s="153"/>
      <c r="H4" s="153"/>
    </row>
    <row r="5" spans="2:12" ht="15.75" thickBot="1" x14ac:dyDescent="0.3">
      <c r="D5" s="186" t="s">
        <v>2</v>
      </c>
      <c r="E5" s="186"/>
      <c r="F5" s="186"/>
      <c r="G5" s="186"/>
      <c r="H5" s="186"/>
    </row>
    <row r="6" spans="2:12" x14ac:dyDescent="0.25">
      <c r="E6" s="176" t="s">
        <v>24</v>
      </c>
      <c r="F6" s="176"/>
    </row>
    <row r="7" spans="2:12" ht="15.75" thickBot="1" x14ac:dyDescent="0.3">
      <c r="E7" s="151"/>
      <c r="F7" s="151"/>
    </row>
    <row r="8" spans="2:12" s="73" customFormat="1" ht="14.45" customHeight="1" thickBot="1" x14ac:dyDescent="0.25">
      <c r="B8" s="191" t="s">
        <v>4</v>
      </c>
      <c r="C8" s="193" t="s">
        <v>5</v>
      </c>
      <c r="D8" s="195" t="s">
        <v>6</v>
      </c>
      <c r="E8" s="196" t="s">
        <v>7</v>
      </c>
      <c r="F8" s="163" t="s">
        <v>8</v>
      </c>
      <c r="G8" s="187" t="s">
        <v>9</v>
      </c>
      <c r="H8" s="160"/>
      <c r="I8" s="160" t="s">
        <v>10</v>
      </c>
      <c r="J8" s="160"/>
    </row>
    <row r="9" spans="2:12" s="2" customFormat="1" ht="14.45" customHeight="1" thickBot="1" x14ac:dyDescent="0.25">
      <c r="B9" s="192"/>
      <c r="C9" s="194"/>
      <c r="D9" s="195"/>
      <c r="E9" s="196"/>
      <c r="F9" s="163"/>
      <c r="G9" s="100" t="s">
        <v>11</v>
      </c>
      <c r="H9" s="6" t="s">
        <v>12</v>
      </c>
      <c r="I9" s="6" t="s">
        <v>11</v>
      </c>
      <c r="J9" s="74" t="s">
        <v>12</v>
      </c>
    </row>
    <row r="10" spans="2:12" ht="15" customHeight="1" thickBot="1" x14ac:dyDescent="0.3">
      <c r="B10" s="103"/>
      <c r="C10" s="106">
        <f>Barkasse!C10</f>
        <v>44835</v>
      </c>
      <c r="D10" s="8" t="s">
        <v>19</v>
      </c>
      <c r="E10" s="75"/>
      <c r="F10" s="101"/>
      <c r="G10" s="136"/>
      <c r="H10" s="76">
        <f t="shared" ref="H10:H22" si="0">G10/655.95</f>
        <v>0</v>
      </c>
      <c r="I10" s="77">
        <v>4967542</v>
      </c>
      <c r="J10" s="76">
        <f t="shared" ref="J10:J22" si="1">I10/655.95</f>
        <v>7573.0497751352996</v>
      </c>
    </row>
    <row r="11" spans="2:12" ht="15.75" thickBot="1" x14ac:dyDescent="0.3">
      <c r="B11" s="104">
        <v>1</v>
      </c>
      <c r="C11" s="57">
        <v>44865</v>
      </c>
      <c r="D11" s="107" t="s">
        <v>24</v>
      </c>
      <c r="E11" s="17"/>
      <c r="F11" s="147" t="s">
        <v>49</v>
      </c>
      <c r="G11" s="137"/>
      <c r="H11" s="112">
        <f t="shared" ref="H11:H12" si="2">G11/655.95</f>
        <v>0</v>
      </c>
      <c r="I11" s="23"/>
      <c r="J11" s="112">
        <f t="shared" si="1"/>
        <v>0</v>
      </c>
      <c r="L11" s="1" t="s">
        <v>43</v>
      </c>
    </row>
    <row r="12" spans="2:12" ht="15.75" customHeight="1" thickBot="1" x14ac:dyDescent="0.3">
      <c r="B12" s="104">
        <v>2</v>
      </c>
      <c r="C12" s="57"/>
      <c r="D12" s="107"/>
      <c r="E12" s="17"/>
      <c r="F12" s="69"/>
      <c r="G12" s="137"/>
      <c r="H12" s="112">
        <f t="shared" si="2"/>
        <v>0</v>
      </c>
      <c r="I12" s="68"/>
      <c r="J12" s="112">
        <f t="shared" si="1"/>
        <v>0</v>
      </c>
    </row>
    <row r="13" spans="2:12" ht="15.75" thickBot="1" x14ac:dyDescent="0.3">
      <c r="B13" s="104">
        <v>3</v>
      </c>
      <c r="C13" s="57"/>
      <c r="D13" s="107"/>
      <c r="E13" s="17"/>
      <c r="F13" s="69"/>
      <c r="G13" s="137"/>
      <c r="H13" s="112">
        <f t="shared" ref="H13" si="3">G13/655.95</f>
        <v>0</v>
      </c>
      <c r="I13" s="68"/>
      <c r="J13" s="112">
        <f t="shared" si="1"/>
        <v>0</v>
      </c>
    </row>
    <row r="14" spans="2:12" ht="15.75" thickBot="1" x14ac:dyDescent="0.3">
      <c r="B14" s="104">
        <v>4</v>
      </c>
      <c r="C14" s="57"/>
      <c r="D14" s="107"/>
      <c r="E14" s="149"/>
      <c r="F14" s="147"/>
      <c r="G14" s="150"/>
      <c r="H14" s="112">
        <f t="shared" si="0"/>
        <v>0</v>
      </c>
      <c r="I14" s="23"/>
      <c r="J14" s="112">
        <f t="shared" si="1"/>
        <v>0</v>
      </c>
    </row>
    <row r="15" spans="2:12" ht="15.75" thickBot="1" x14ac:dyDescent="0.3">
      <c r="B15" s="104">
        <v>5</v>
      </c>
      <c r="C15" s="67"/>
      <c r="D15" s="108"/>
      <c r="E15" s="17"/>
      <c r="F15" s="102"/>
      <c r="G15" s="137"/>
      <c r="H15" s="112">
        <f t="shared" si="0"/>
        <v>0</v>
      </c>
      <c r="I15" s="23"/>
      <c r="J15" s="112">
        <f t="shared" si="1"/>
        <v>0</v>
      </c>
    </row>
    <row r="16" spans="2:12" ht="15.75" thickBot="1" x14ac:dyDescent="0.3">
      <c r="B16" s="104">
        <v>6</v>
      </c>
      <c r="C16" s="67"/>
      <c r="D16" s="108"/>
      <c r="E16" s="21"/>
      <c r="F16" s="102"/>
      <c r="G16" s="137"/>
      <c r="H16" s="112">
        <f t="shared" si="0"/>
        <v>0</v>
      </c>
      <c r="I16" s="23"/>
      <c r="J16" s="112">
        <f t="shared" si="1"/>
        <v>0</v>
      </c>
    </row>
    <row r="17" spans="2:10" ht="15.75" thickBot="1" x14ac:dyDescent="0.3">
      <c r="B17" s="104">
        <v>7</v>
      </c>
      <c r="C17" s="67"/>
      <c r="D17" s="108"/>
      <c r="E17" s="21"/>
      <c r="F17" s="102"/>
      <c r="G17" s="137"/>
      <c r="H17" s="112">
        <f t="shared" si="0"/>
        <v>0</v>
      </c>
      <c r="I17" s="23"/>
      <c r="J17" s="112">
        <f t="shared" si="1"/>
        <v>0</v>
      </c>
    </row>
    <row r="18" spans="2:10" ht="15.75" thickBot="1" x14ac:dyDescent="0.3">
      <c r="B18" s="104">
        <v>8</v>
      </c>
      <c r="C18" s="67"/>
      <c r="D18" s="108"/>
      <c r="E18" s="21"/>
      <c r="F18" s="110"/>
      <c r="G18" s="137"/>
      <c r="H18" s="112">
        <f t="shared" si="0"/>
        <v>0</v>
      </c>
      <c r="I18" s="23"/>
      <c r="J18" s="112">
        <f t="shared" si="1"/>
        <v>0</v>
      </c>
    </row>
    <row r="19" spans="2:10" ht="15.75" thickBot="1" x14ac:dyDescent="0.3">
      <c r="B19" s="104">
        <v>9</v>
      </c>
      <c r="C19" s="67"/>
      <c r="D19" s="108"/>
      <c r="E19" s="21"/>
      <c r="F19" s="110"/>
      <c r="G19" s="137"/>
      <c r="H19" s="112">
        <f t="shared" si="0"/>
        <v>0</v>
      </c>
      <c r="I19" s="23"/>
      <c r="J19" s="112">
        <f t="shared" si="1"/>
        <v>0</v>
      </c>
    </row>
    <row r="20" spans="2:10" ht="15.75" thickBot="1" x14ac:dyDescent="0.3">
      <c r="B20" s="105">
        <v>10</v>
      </c>
      <c r="C20" s="62"/>
      <c r="D20" s="109"/>
      <c r="E20" s="71"/>
      <c r="F20" s="111"/>
      <c r="G20" s="138"/>
      <c r="H20" s="112">
        <f t="shared" si="0"/>
        <v>0</v>
      </c>
      <c r="I20" s="28"/>
      <c r="J20" s="112">
        <f t="shared" si="1"/>
        <v>0</v>
      </c>
    </row>
    <row r="21" spans="2:10" ht="15.75" thickBot="1" x14ac:dyDescent="0.3">
      <c r="B21" s="188" t="s">
        <v>17</v>
      </c>
      <c r="C21" s="189"/>
      <c r="D21" s="189"/>
      <c r="E21" s="189"/>
      <c r="F21" s="190"/>
      <c r="G21" s="119">
        <f>SUM(G10:G20)</f>
        <v>0</v>
      </c>
      <c r="H21" s="120">
        <f t="shared" si="0"/>
        <v>0</v>
      </c>
      <c r="I21" s="121">
        <f>SUM(I10:I20)</f>
        <v>4967542</v>
      </c>
      <c r="J21" s="120">
        <f t="shared" si="1"/>
        <v>7573.0497751352996</v>
      </c>
    </row>
    <row r="22" spans="2:10" ht="15.75" thickBot="1" x14ac:dyDescent="0.3">
      <c r="B22" s="64"/>
      <c r="C22" s="48">
        <f>Barkasse!C52</f>
        <v>44865</v>
      </c>
      <c r="D22" s="178" t="s">
        <v>18</v>
      </c>
      <c r="E22" s="178"/>
      <c r="F22" s="178"/>
      <c r="G22" s="78">
        <f>I21-G21</f>
        <v>4967542</v>
      </c>
      <c r="H22" s="76">
        <f t="shared" si="0"/>
        <v>7573.0497751352996</v>
      </c>
      <c r="I22" s="78"/>
      <c r="J22" s="76">
        <f t="shared" si="1"/>
        <v>0</v>
      </c>
    </row>
  </sheetData>
  <mergeCells count="15"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9" customWidth="1"/>
    <col min="6" max="6" width="12.7109375" style="79" customWidth="1"/>
    <col min="7" max="7" width="11.5703125" style="79" customWidth="1"/>
    <col min="8" max="8" width="17.140625" style="80" customWidth="1"/>
    <col min="9" max="9" width="18.140625" style="80" customWidth="1"/>
    <col min="10" max="10" width="15.28515625" style="80" customWidth="1"/>
    <col min="11" max="1025" width="10.5703125" customWidth="1"/>
  </cols>
  <sheetData>
    <row r="1" spans="1:11" x14ac:dyDescent="0.25">
      <c r="A1" s="81" t="s">
        <v>25</v>
      </c>
      <c r="B1" s="81" t="s">
        <v>26</v>
      </c>
      <c r="C1" s="82" t="s">
        <v>27</v>
      </c>
      <c r="D1" s="82" t="s">
        <v>28</v>
      </c>
      <c r="E1" s="83" t="s">
        <v>29</v>
      </c>
      <c r="F1" s="83" t="s">
        <v>30</v>
      </c>
      <c r="G1" s="83" t="s">
        <v>31</v>
      </c>
      <c r="H1" s="84" t="s">
        <v>32</v>
      </c>
      <c r="I1" s="84" t="s">
        <v>33</v>
      </c>
      <c r="J1" s="84" t="s">
        <v>34</v>
      </c>
    </row>
    <row r="2" spans="1:11" x14ac:dyDescent="0.25">
      <c r="A2" s="85">
        <v>552</v>
      </c>
      <c r="B2" s="85" t="s">
        <v>35</v>
      </c>
      <c r="C2" s="86">
        <v>2015</v>
      </c>
      <c r="D2" s="85"/>
      <c r="E2" s="87">
        <v>2000</v>
      </c>
      <c r="F2" s="87">
        <v>704.18</v>
      </c>
      <c r="G2" s="87">
        <v>1295.82</v>
      </c>
      <c r="H2" s="88">
        <v>600</v>
      </c>
      <c r="I2" s="88"/>
      <c r="J2" s="88">
        <f>G2-H2</f>
        <v>695.81999999999994</v>
      </c>
    </row>
    <row r="3" spans="1:11" x14ac:dyDescent="0.25">
      <c r="A3" s="85"/>
      <c r="B3" s="85"/>
      <c r="C3" s="86"/>
      <c r="D3" s="85"/>
      <c r="E3" s="87"/>
      <c r="F3" s="87"/>
      <c r="G3" s="87"/>
      <c r="J3" s="88"/>
    </row>
    <row r="4" spans="1:11" x14ac:dyDescent="0.25">
      <c r="A4" s="85">
        <v>553</v>
      </c>
      <c r="B4" s="85" t="s">
        <v>36</v>
      </c>
      <c r="C4" s="85">
        <v>2013</v>
      </c>
      <c r="D4" s="85"/>
      <c r="E4" s="89">
        <v>5000</v>
      </c>
      <c r="F4" s="89">
        <v>2335.62</v>
      </c>
      <c r="G4" s="89">
        <v>2754.39</v>
      </c>
      <c r="H4" s="88">
        <v>1637</v>
      </c>
      <c r="I4" s="88">
        <v>3650</v>
      </c>
      <c r="J4" s="88">
        <f>G4-H4+I4</f>
        <v>4767.3899999999994</v>
      </c>
      <c r="K4" s="90"/>
    </row>
    <row r="5" spans="1:11" x14ac:dyDescent="0.25">
      <c r="A5" s="85"/>
      <c r="B5" s="85"/>
      <c r="C5" s="86"/>
      <c r="D5" s="86"/>
      <c r="E5" s="87"/>
      <c r="F5" s="87"/>
      <c r="G5" s="87"/>
      <c r="H5" s="88" t="s">
        <v>37</v>
      </c>
      <c r="I5" s="88"/>
      <c r="J5" s="88"/>
    </row>
    <row r="6" spans="1:11" ht="15" customHeight="1" x14ac:dyDescent="0.25">
      <c r="A6" s="85">
        <v>555</v>
      </c>
      <c r="B6" s="85" t="s">
        <v>38</v>
      </c>
      <c r="C6" s="86">
        <v>2018</v>
      </c>
      <c r="D6" s="86" t="s">
        <v>39</v>
      </c>
      <c r="E6" s="87">
        <v>2000</v>
      </c>
      <c r="F6" s="87">
        <v>0</v>
      </c>
      <c r="G6" s="87">
        <v>2000</v>
      </c>
      <c r="H6" s="88">
        <v>500</v>
      </c>
      <c r="I6" s="88"/>
      <c r="J6" s="88">
        <f>G6-H6</f>
        <v>1500</v>
      </c>
    </row>
    <row r="7" spans="1:11" x14ac:dyDescent="0.25">
      <c r="A7" s="85"/>
      <c r="B7" s="85"/>
      <c r="C7" s="86"/>
      <c r="D7" s="86"/>
      <c r="E7" s="87"/>
      <c r="F7" s="87"/>
      <c r="G7" s="87"/>
      <c r="H7" s="88"/>
      <c r="I7" s="88"/>
      <c r="J7" s="88"/>
    </row>
    <row r="8" spans="1:11" ht="16.899999999999999" customHeight="1" x14ac:dyDescent="0.25">
      <c r="A8" s="85">
        <v>554</v>
      </c>
      <c r="B8" s="85" t="s">
        <v>40</v>
      </c>
      <c r="C8" s="86">
        <v>2018</v>
      </c>
      <c r="D8" s="86" t="s">
        <v>39</v>
      </c>
      <c r="E8" s="87">
        <v>1981.84</v>
      </c>
      <c r="F8" s="87">
        <v>0</v>
      </c>
      <c r="G8" s="87">
        <v>1981.84</v>
      </c>
      <c r="H8" s="88">
        <v>500</v>
      </c>
      <c r="I8" s="88"/>
      <c r="J8" s="88">
        <f>G8-H8</f>
        <v>1481.84</v>
      </c>
    </row>
    <row r="9" spans="1:11" x14ac:dyDescent="0.25">
      <c r="A9" s="86"/>
      <c r="B9" s="86"/>
      <c r="C9" s="86"/>
      <c r="D9" s="86"/>
      <c r="E9" s="87"/>
      <c r="F9" s="87"/>
      <c r="G9" s="87"/>
      <c r="H9" s="88"/>
      <c r="I9" s="88"/>
      <c r="J9" s="88"/>
    </row>
    <row r="10" spans="1:11" x14ac:dyDescent="0.25">
      <c r="A10" s="91"/>
      <c r="B10" s="91" t="s">
        <v>41</v>
      </c>
      <c r="C10" s="91">
        <v>1017</v>
      </c>
      <c r="D10" s="91" t="s">
        <v>42</v>
      </c>
      <c r="E10" s="87">
        <v>4000</v>
      </c>
      <c r="F10" s="87">
        <v>700</v>
      </c>
      <c r="G10" s="87">
        <v>3300</v>
      </c>
      <c r="H10" s="88">
        <v>600</v>
      </c>
      <c r="I10" s="88"/>
      <c r="J10" s="88">
        <f>G10-H10</f>
        <v>2700</v>
      </c>
    </row>
    <row r="11" spans="1:11" x14ac:dyDescent="0.25">
      <c r="A11" s="91"/>
      <c r="B11" s="91"/>
      <c r="C11" s="91"/>
      <c r="D11" s="91"/>
      <c r="E11" s="87"/>
      <c r="F11" s="87"/>
      <c r="G11" s="87"/>
      <c r="H11" s="88"/>
      <c r="I11" s="88"/>
      <c r="J11" s="88"/>
    </row>
    <row r="16" spans="1:11" x14ac:dyDescent="0.25">
      <c r="C16" s="80"/>
      <c r="E16"/>
      <c r="F16"/>
      <c r="G16"/>
      <c r="H16"/>
      <c r="I16"/>
      <c r="J16"/>
    </row>
    <row r="17" spans="3:10" x14ac:dyDescent="0.25">
      <c r="C17" s="80"/>
      <c r="E17"/>
      <c r="F17"/>
      <c r="G17"/>
      <c r="H17"/>
      <c r="I17"/>
      <c r="J17"/>
    </row>
    <row r="18" spans="3:10" x14ac:dyDescent="0.25">
      <c r="C18" s="80"/>
      <c r="E18"/>
      <c r="F18"/>
      <c r="G18"/>
      <c r="H18"/>
      <c r="I18"/>
      <c r="J18"/>
    </row>
    <row r="19" spans="3:10" x14ac:dyDescent="0.25">
      <c r="C19" s="80"/>
      <c r="E19"/>
      <c r="F19"/>
      <c r="G19"/>
      <c r="H19"/>
      <c r="I19"/>
      <c r="J19"/>
    </row>
    <row r="20" spans="3:10" x14ac:dyDescent="0.25">
      <c r="C20" s="80"/>
      <c r="E20"/>
      <c r="F20"/>
      <c r="G20"/>
      <c r="H20"/>
      <c r="I20"/>
      <c r="J20"/>
    </row>
    <row r="21" spans="3:10" x14ac:dyDescent="0.25">
      <c r="C21" s="80"/>
      <c r="E21"/>
      <c r="F21"/>
      <c r="G21"/>
      <c r="H21"/>
      <c r="I21"/>
      <c r="J21"/>
    </row>
    <row r="22" spans="3:10" x14ac:dyDescent="0.25">
      <c r="C22" s="80"/>
      <c r="E22"/>
      <c r="F22"/>
      <c r="G22"/>
      <c r="H22"/>
      <c r="I22"/>
      <c r="J22"/>
    </row>
    <row r="23" spans="3:10" x14ac:dyDescent="0.25">
      <c r="C23" s="80"/>
      <c r="E23"/>
      <c r="F23"/>
      <c r="G23"/>
      <c r="H23"/>
      <c r="I23"/>
      <c r="J23"/>
    </row>
    <row r="24" spans="3:10" x14ac:dyDescent="0.25">
      <c r="C24" s="80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2022-09-07T09:09:27Z</cp:lastPrinted>
  <dcterms:created xsi:type="dcterms:W3CDTF">2018-06-25T12:24:23Z</dcterms:created>
  <dcterms:modified xsi:type="dcterms:W3CDTF">2022-11-12T15:22:36Z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