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6.Juin\"/>
    </mc:Choice>
  </mc:AlternateContent>
  <xr:revisionPtr revIDLastSave="0" documentId="13_ncr:1_{459BECC3-B329-4198-97C1-0B2EBCB34754}" xr6:coauthVersionLast="47" xr6:coauthVersionMax="47" xr10:uidLastSave="{00000000-0000-0000-0000-000000000000}"/>
  <bookViews>
    <workbookView xWindow="-12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H14" i="2"/>
  <c r="H15" i="2"/>
  <c r="H16" i="2"/>
  <c r="H17" i="2"/>
  <c r="H18" i="2"/>
  <c r="H19" i="2"/>
  <c r="H20" i="2"/>
  <c r="H12" i="2"/>
  <c r="H13" i="2"/>
  <c r="H11" i="2"/>
  <c r="J29" i="1"/>
  <c r="J30" i="1"/>
  <c r="J31" i="1"/>
  <c r="J32" i="1"/>
  <c r="H29" i="1"/>
  <c r="H30" i="1"/>
  <c r="H31" i="1"/>
  <c r="H32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H11" i="1"/>
  <c r="J28" i="1" l="1"/>
  <c r="J15" i="4" l="1"/>
  <c r="J16" i="4"/>
  <c r="J17" i="4"/>
  <c r="J18" i="4"/>
  <c r="J19" i="4"/>
  <c r="H15" i="4"/>
  <c r="H16" i="4"/>
  <c r="H17" i="4"/>
  <c r="H18" i="4"/>
  <c r="H19" i="4"/>
  <c r="J26" i="1" l="1"/>
  <c r="J27" i="1"/>
  <c r="H18" i="3"/>
  <c r="H17" i="3"/>
  <c r="H16" i="3"/>
  <c r="H15" i="3"/>
  <c r="J22" i="1"/>
  <c r="H12" i="5" l="1"/>
  <c r="H11" i="5"/>
  <c r="H13" i="5"/>
  <c r="C22" i="5"/>
  <c r="C21" i="4"/>
  <c r="C21" i="3"/>
  <c r="C22" i="2"/>
  <c r="H13" i="3"/>
  <c r="C10" i="3"/>
  <c r="I33" i="1"/>
  <c r="G33" i="1"/>
  <c r="H33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/>
  <c r="J10" i="1"/>
  <c r="J21" i="5" l="1"/>
  <c r="G22" i="5"/>
  <c r="H22" i="5" s="1"/>
  <c r="G21" i="4"/>
  <c r="G34" i="1"/>
  <c r="H34" i="1" s="1"/>
  <c r="J33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<sst xmlns="http://schemas.openxmlformats.org/spreadsheetml/2006/main" count="165" uniqueCount="68">
  <si>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</si>
  <si>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</si>
  <si>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</si>
  <si>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</si>
  <si>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</si>
  <si>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</si>
  <si>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</si>
  <si>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</si>
  <si>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</si>
  <si>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</si>
  <si>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</si>
  <si>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</si>
  <si>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</si>
  <si>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</si>
  <si>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</si>
  <si>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</si>
  <si>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</si>
  <si>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</si>
  <si>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</si>
  <si>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</si>
  <si>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</si>
  <si>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</si>
  <si>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</si>
  <si>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</si>
  <si>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</si>
  <si>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</si>
  <si>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</si>
  <si>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</si>
  <si>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</si>
  <si>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</si>
  <si>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</si>
  <si>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</si>
  <si>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</si>
  <si>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</si>
  <si>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</si>
  <si>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</si>
  <si>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</si>
  <si>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</si>
  <si>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</si>
  <si>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</si>
  <si>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</si>
  <si>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</si>
  <si>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</si>
  <si>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</si>
  <si>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</si>
  <si>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</si>
  <si>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</si>
  <si>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</si>
  <si>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</si>
  <si>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</si>
  <si>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</si>
  <si>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</si>
  <si>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</si>
  <si>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Patenschaft Mai</t>
  </si>
  <si>
    <t>Für Kasse</t>
  </si>
  <si>
    <t>Vom Wasserkonto</t>
  </si>
  <si>
    <t>31/06/2023</t>
  </si>
  <si>
    <t>Scheck N° 9243630</t>
  </si>
  <si>
    <t>Scheck N° 4223871</t>
  </si>
  <si>
    <t>Scheck N° 4223873</t>
  </si>
  <si>
    <t>Scheck N° 4223874</t>
  </si>
  <si>
    <t>Scheck N° 4223872</t>
  </si>
  <si>
    <t>Vertiefung Brunnen Ngollar</t>
  </si>
  <si>
    <t>6. Rückzahlung Dahrlehn GIE "Jiw Nit" (80 Euro /Monat)</t>
  </si>
  <si>
    <t>PP230619.2047.B38</t>
  </si>
  <si>
    <t>0218918/2022</t>
  </si>
  <si>
    <t>Autobahn Gebühren</t>
  </si>
  <si>
    <t>2. und letzte Auszahlung Brunnen Patar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</si>
</sst>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7" xfId="0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0" fontId="1" fillId="12" borderId="13" xfId="0" applyFont="1" applyFill="1" applyBorder="1"/>
    <xf numFmtId="167" fontId="1" fillId="12" borderId="15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40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48"/>
  <sheetViews>
    <sheetView tabSelected="1" topLeftCell="A7" zoomScale="110" zoomScaleNormal="110" workbookViewId="0">
      <selection activeCell="F13" sqref="F13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63" t="s">
        <v>0</v>
      </c>
      <c r="E2" s="163"/>
      <c r="F2" s="163"/>
      <c r="G2" s="163"/>
      <c r="H2" s="163"/>
    </row>
    <row r="3" spans="2:1025" x14ac:dyDescent="0.25">
      <c r="D3" s="164" t="s">
        <v>1</v>
      </c>
      <c r="E3" s="164"/>
      <c r="F3" s="164"/>
      <c r="G3" s="164"/>
      <c r="H3" s="164"/>
    </row>
    <row r="4" spans="2:1025" ht="29.25" customHeight="1" x14ac:dyDescent="0.25">
      <c r="D4" s="164"/>
      <c r="E4" s="164"/>
      <c r="F4" s="164"/>
      <c r="G4" s="164"/>
      <c r="H4" s="164"/>
    </row>
    <row r="5" spans="2:1025" ht="15.75" thickBot="1" x14ac:dyDescent="0.3">
      <c r="D5" s="165" t="s">
        <v>2</v>
      </c>
      <c r="E5" s="165"/>
      <c r="F5" s="165"/>
      <c r="G5" s="165"/>
      <c r="H5" s="165"/>
    </row>
    <row r="6" spans="2:1025" x14ac:dyDescent="0.25">
      <c r="D6" s="4"/>
      <c r="E6" s="166" t="s">
        <v>3</v>
      </c>
      <c r="F6" s="166"/>
      <c r="G6" s="4"/>
      <c r="H6" s="4"/>
    </row>
    <row r="7" spans="2:1025" ht="15.75" thickBot="1" x14ac:dyDescent="0.3">
      <c r="D7" s="162"/>
      <c r="E7" s="162"/>
      <c r="F7" s="162"/>
      <c r="G7" s="162"/>
      <c r="H7" s="162"/>
    </row>
    <row r="8" spans="2:1025" ht="14.45" customHeight="1" thickBot="1" x14ac:dyDescent="0.3">
      <c r="B8" s="159" t="s">
        <v>4</v>
      </c>
      <c r="C8" s="160" t="s">
        <v>5</v>
      </c>
      <c r="D8" s="161" t="s">
        <v>6</v>
      </c>
      <c r="E8" s="160" t="s">
        <v>50</v>
      </c>
      <c r="F8" s="160" t="s">
        <v>8</v>
      </c>
      <c r="G8" s="157" t="s">
        <v>9</v>
      </c>
      <c r="H8" s="157"/>
      <c r="I8" s="158" t="s">
        <v>10</v>
      </c>
      <c r="J8" s="158"/>
    </row>
    <row r="9" spans="2:1025" ht="14.45" customHeight="1" thickBot="1" x14ac:dyDescent="0.3">
      <c r="B9" s="159"/>
      <c r="C9" s="160"/>
      <c r="D9" s="161"/>
      <c r="E9" s="160"/>
      <c r="F9" s="160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45078</v>
      </c>
      <c r="D10" s="8" t="s">
        <v>13</v>
      </c>
      <c r="E10" s="9"/>
      <c r="F10" s="10"/>
      <c r="G10" s="11"/>
      <c r="H10" s="12"/>
      <c r="I10" s="13">
        <v>674488</v>
      </c>
      <c r="J10" s="14">
        <f t="shared" ref="J10:J32" si="0">I10/655.95</f>
        <v>1028.261300403994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45078</v>
      </c>
      <c r="D11" s="143" t="s">
        <v>14</v>
      </c>
      <c r="E11" s="20" t="s">
        <v>58</v>
      </c>
      <c r="F11" s="145" t="s">
        <v>55</v>
      </c>
      <c r="G11" s="146"/>
      <c r="H11" s="18">
        <f>G11/655.94</f>
        <v>0</v>
      </c>
      <c r="I11" s="17">
        <v>500000</v>
      </c>
      <c r="J11" s="14">
        <f t="shared" si="0"/>
        <v>762.25322051985665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45087</v>
      </c>
      <c r="D12" s="143" t="s">
        <v>14</v>
      </c>
      <c r="E12" s="144">
        <v>429510</v>
      </c>
      <c r="F12" s="145" t="s">
        <v>15</v>
      </c>
      <c r="G12" s="148">
        <v>20000</v>
      </c>
      <c r="H12" s="18">
        <f>G12/655.95</f>
        <v>30.490128820794265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28" si="1">B12+1</f>
        <v>3</v>
      </c>
      <c r="C13" s="142">
        <v>45087</v>
      </c>
      <c r="D13" s="143" t="s">
        <v>14</v>
      </c>
      <c r="E13" s="144">
        <v>178</v>
      </c>
      <c r="F13" s="145" t="s">
        <v>48</v>
      </c>
      <c r="G13" s="146">
        <v>20000</v>
      </c>
      <c r="H13" s="18">
        <f t="shared" ref="H13:H32" si="2">G13/655.95</f>
        <v>30.490128820794265</v>
      </c>
      <c r="I13" s="146"/>
      <c r="J13" s="14">
        <f>I13/655.95</f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45091</v>
      </c>
      <c r="D14" s="143" t="s">
        <v>14</v>
      </c>
      <c r="E14" s="144">
        <v>4865</v>
      </c>
      <c r="F14" s="145" t="s">
        <v>15</v>
      </c>
      <c r="G14" s="146">
        <v>20000</v>
      </c>
      <c r="H14" s="18">
        <f>G14/655.95</f>
        <v>30.490128820794265</v>
      </c>
      <c r="I14" s="150"/>
      <c r="J14" s="14">
        <f>I14/655.95</f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45096</v>
      </c>
      <c r="D15" s="143" t="s">
        <v>14</v>
      </c>
      <c r="E15" s="144" t="s">
        <v>64</v>
      </c>
      <c r="F15" s="145" t="s">
        <v>63</v>
      </c>
      <c r="G15" s="146">
        <v>52400</v>
      </c>
      <c r="H15" s="18">
        <f t="shared" si="2"/>
        <v>79.884137510480983</v>
      </c>
      <c r="I15" s="148"/>
      <c r="J15" s="14">
        <f t="shared" si="0"/>
        <v>0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45097</v>
      </c>
      <c r="D16" s="143" t="s">
        <v>14</v>
      </c>
      <c r="E16" s="20" t="s">
        <v>65</v>
      </c>
      <c r="F16" s="145" t="s">
        <v>15</v>
      </c>
      <c r="G16" s="148">
        <v>38900</v>
      </c>
      <c r="H16" s="18">
        <f>G16/655.95</f>
        <v>59.303300556444846</v>
      </c>
      <c r="I16" s="150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45100</v>
      </c>
      <c r="D17" s="143" t="s">
        <v>14</v>
      </c>
      <c r="E17" s="144">
        <v>1162</v>
      </c>
      <c r="F17" s="147" t="s">
        <v>46</v>
      </c>
      <c r="G17" s="148">
        <v>21900</v>
      </c>
      <c r="H17" s="18">
        <f t="shared" si="2"/>
        <v>33.386691058769721</v>
      </c>
      <c r="I17" s="148"/>
      <c r="J17" s="14">
        <f t="shared" si="0"/>
        <v>0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45100</v>
      </c>
      <c r="D18" s="143" t="s">
        <v>14</v>
      </c>
      <c r="E18" s="144">
        <v>8473</v>
      </c>
      <c r="F18" s="145" t="s">
        <v>15</v>
      </c>
      <c r="G18" s="146">
        <v>20000</v>
      </c>
      <c r="H18" s="18">
        <f t="shared" si="2"/>
        <v>30.490128820794265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45102</v>
      </c>
      <c r="D19" s="143" t="s">
        <v>14</v>
      </c>
      <c r="E19" s="144">
        <v>179</v>
      </c>
      <c r="F19" s="145" t="s">
        <v>45</v>
      </c>
      <c r="G19" s="146">
        <v>45500</v>
      </c>
      <c r="H19" s="18">
        <f t="shared" si="2"/>
        <v>69.365043067306956</v>
      </c>
      <c r="I19" s="19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45103</v>
      </c>
      <c r="D20" s="143" t="s">
        <v>14</v>
      </c>
      <c r="E20" s="144">
        <v>211305</v>
      </c>
      <c r="F20" s="145" t="s">
        <v>15</v>
      </c>
      <c r="G20" s="148">
        <v>20000</v>
      </c>
      <c r="H20" s="18">
        <f t="shared" si="2"/>
        <v>30.490128820794265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45107</v>
      </c>
      <c r="D21" s="143" t="s">
        <v>14</v>
      </c>
      <c r="E21" s="144">
        <v>180</v>
      </c>
      <c r="F21" s="145" t="s">
        <v>66</v>
      </c>
      <c r="G21" s="148">
        <v>4000</v>
      </c>
      <c r="H21" s="18">
        <f t="shared" si="2"/>
        <v>6.0980257641588533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45107</v>
      </c>
      <c r="D22" s="143" t="s">
        <v>14</v>
      </c>
      <c r="E22" s="144">
        <v>182</v>
      </c>
      <c r="F22" s="145" t="s">
        <v>16</v>
      </c>
      <c r="G22" s="146">
        <v>26238</v>
      </c>
      <c r="H22" s="18">
        <f t="shared" si="2"/>
        <v>40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/>
      <c r="C23" s="142"/>
      <c r="D23" s="143"/>
      <c r="E23" s="144"/>
      <c r="F23" s="145"/>
      <c r="G23" s="148"/>
      <c r="H23" s="18">
        <f t="shared" si="2"/>
        <v>0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/>
      <c r="C24" s="142"/>
      <c r="D24" s="143"/>
      <c r="E24" s="144"/>
      <c r="F24" s="145"/>
      <c r="G24" s="148"/>
      <c r="H24" s="18">
        <f t="shared" si="2"/>
        <v>0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/>
      <c r="C25" s="142"/>
      <c r="D25" s="149"/>
      <c r="E25" s="144"/>
      <c r="F25" s="147"/>
      <c r="G25" s="148"/>
      <c r="H25" s="18">
        <f t="shared" si="2"/>
        <v>0</v>
      </c>
      <c r="I25" s="148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/>
      <c r="C26" s="142"/>
      <c r="D26" s="149"/>
      <c r="E26" s="144"/>
      <c r="F26" s="145"/>
      <c r="G26" s="146"/>
      <c r="H26" s="18">
        <f t="shared" si="2"/>
        <v>0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/>
      <c r="C27" s="142"/>
      <c r="D27" s="149"/>
      <c r="E27" s="144"/>
      <c r="F27" s="147"/>
      <c r="G27" s="148"/>
      <c r="H27" s="18">
        <f t="shared" si="2"/>
        <v>0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/>
      <c r="C28" s="142"/>
      <c r="D28" s="149"/>
      <c r="E28" s="144"/>
      <c r="F28" s="145"/>
      <c r="G28" s="146"/>
      <c r="H28" s="18">
        <f t="shared" si="2"/>
        <v>0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/>
      <c r="C29" s="142"/>
      <c r="D29" s="149"/>
      <c r="E29" s="144"/>
      <c r="F29" s="145"/>
      <c r="G29" s="146"/>
      <c r="H29" s="18">
        <f t="shared" si="2"/>
        <v>0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/>
      <c r="C30" s="142"/>
      <c r="D30" s="143"/>
      <c r="E30" s="144"/>
      <c r="F30" s="145"/>
      <c r="G30" s="148"/>
      <c r="H30" s="18">
        <f t="shared" si="2"/>
        <v>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/>
      <c r="C31" s="142"/>
      <c r="D31" s="149"/>
      <c r="E31" s="144"/>
      <c r="F31" s="145"/>
      <c r="G31" s="146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1"/>
      <c r="C32" s="142"/>
      <c r="D32" s="149"/>
      <c r="E32" s="144"/>
      <c r="F32" s="140"/>
      <c r="G32" s="17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23"/>
      <c r="C33" s="153" t="s">
        <v>17</v>
      </c>
      <c r="D33" s="153"/>
      <c r="E33" s="153"/>
      <c r="F33" s="153"/>
      <c r="G33" s="124">
        <f>SUM(G11:G32)</f>
        <v>288938</v>
      </c>
      <c r="H33" s="129">
        <f t="shared" ref="H33:H34" si="3">G33/655.94</f>
        <v>440.49455742903308</v>
      </c>
      <c r="I33" s="124">
        <f>SUM(I10:I32)</f>
        <v>1174488</v>
      </c>
      <c r="J33" s="130">
        <f>I33/655.95</f>
        <v>1790.5145209238508</v>
      </c>
      <c r="AMG33"/>
      <c r="AMH33"/>
      <c r="AMI33"/>
      <c r="AMJ33"/>
      <c r="AMK33"/>
    </row>
    <row r="34" spans="2:1025" ht="15.75" thickBot="1" x14ac:dyDescent="0.3">
      <c r="B34" s="27"/>
      <c r="C34" s="28" t="s">
        <v>56</v>
      </c>
      <c r="D34" s="154" t="s">
        <v>18</v>
      </c>
      <c r="E34" s="155"/>
      <c r="F34" s="156"/>
      <c r="G34" s="29">
        <f>I33-G33</f>
        <v>885550</v>
      </c>
      <c r="H34" s="18">
        <f t="shared" si="3"/>
        <v>1350.0472604201602</v>
      </c>
      <c r="I34" s="29"/>
      <c r="J34" s="30"/>
      <c r="AMG34"/>
      <c r="AMH34"/>
      <c r="AMI34"/>
      <c r="AMJ34"/>
      <c r="AMK34"/>
    </row>
    <row r="35" spans="2:1025" x14ac:dyDescent="0.25">
      <c r="C35" s="1" t="s">
        <v>43</v>
      </c>
      <c r="AMG35"/>
      <c r="AMH35"/>
      <c r="AMI35"/>
      <c r="AMJ35"/>
      <c r="AMK35"/>
    </row>
    <row r="36" spans="2:1025" x14ac:dyDescent="0.25">
      <c r="C36" s="2"/>
      <c r="D36" s="2"/>
      <c r="E36" s="2"/>
      <c r="F36" s="2"/>
      <c r="G36" s="2"/>
      <c r="H36" s="2"/>
      <c r="I36" s="2"/>
      <c r="J36" s="2"/>
      <c r="AMG36"/>
      <c r="AMH36"/>
      <c r="AMI36"/>
      <c r="AMJ36"/>
      <c r="AMK36"/>
    </row>
    <row r="37" spans="2:1025" x14ac:dyDescent="0.25">
      <c r="AMG37"/>
      <c r="AMH37"/>
      <c r="AMI37"/>
      <c r="AMJ37"/>
      <c r="AMK37"/>
    </row>
    <row r="38" spans="2:1025" x14ac:dyDescent="0.25">
      <c r="AMG38"/>
      <c r="AMH38"/>
      <c r="AMI38"/>
      <c r="AMJ38"/>
      <c r="AMK38"/>
    </row>
    <row r="39" spans="2:1025" x14ac:dyDescent="0.25">
      <c r="AMG39"/>
      <c r="AMH39"/>
      <c r="AMI39"/>
      <c r="AMJ39"/>
      <c r="AMK39"/>
    </row>
    <row r="40" spans="2:1025" x14ac:dyDescent="0.25">
      <c r="AMG40"/>
      <c r="AMH40"/>
      <c r="AMI40"/>
      <c r="AMJ40"/>
      <c r="AMK40"/>
    </row>
    <row r="48" spans="2:1025" x14ac:dyDescent="0.25">
      <c r="F48" s="2"/>
    </row>
  </sheetData>
  <mergeCells count="15">
    <mergeCell ref="D7:H7"/>
    <mergeCell ref="D2:H2"/>
    <mergeCell ref="D3:H3"/>
    <mergeCell ref="D4:H4"/>
    <mergeCell ref="D5:H5"/>
    <mergeCell ref="E6:F6"/>
    <mergeCell ref="C33:F33"/>
    <mergeCell ref="D34:F34"/>
    <mergeCell ref="G8:H8"/>
    <mergeCell ref="I8:J8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E12" sqref="E12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63" t="s">
        <v>0</v>
      </c>
      <c r="E2" s="163"/>
      <c r="F2" s="163"/>
      <c r="G2" s="163"/>
      <c r="H2" s="163"/>
      <c r="J2" s="3"/>
    </row>
    <row r="3" spans="1:1025" x14ac:dyDescent="0.25">
      <c r="D3" s="164" t="s">
        <v>1</v>
      </c>
      <c r="E3" s="164"/>
      <c r="F3" s="164"/>
      <c r="G3" s="164"/>
      <c r="H3" s="164"/>
    </row>
    <row r="4" spans="1:1025" ht="29.25" customHeight="1" x14ac:dyDescent="0.25">
      <c r="D4" s="164"/>
      <c r="E4" s="164"/>
      <c r="F4" s="164"/>
      <c r="G4" s="164"/>
      <c r="H4" s="164"/>
    </row>
    <row r="5" spans="1:1025" ht="15.75" thickBot="1" x14ac:dyDescent="0.3">
      <c r="D5" s="174" t="s">
        <v>2</v>
      </c>
      <c r="E5" s="175"/>
      <c r="F5" s="175"/>
      <c r="G5" s="175"/>
      <c r="H5" s="176"/>
    </row>
    <row r="6" spans="1:1025" x14ac:dyDescent="0.25">
      <c r="A6" s="31"/>
      <c r="B6" s="4"/>
      <c r="C6" s="31"/>
      <c r="D6" s="4"/>
      <c r="E6" s="177" t="s">
        <v>44</v>
      </c>
      <c r="F6" s="177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70" t="s">
        <v>4</v>
      </c>
      <c r="C8" s="171" t="s">
        <v>5</v>
      </c>
      <c r="D8" s="172" t="s">
        <v>6</v>
      </c>
      <c r="E8" s="173" t="s">
        <v>7</v>
      </c>
      <c r="F8" s="173" t="s">
        <v>8</v>
      </c>
      <c r="G8" s="167" t="s">
        <v>9</v>
      </c>
      <c r="H8" s="167"/>
      <c r="I8" s="168" t="s">
        <v>10</v>
      </c>
      <c r="J8" s="168"/>
    </row>
    <row r="9" spans="1:1025" ht="15.75" thickBot="1" x14ac:dyDescent="0.3">
      <c r="B9" s="170"/>
      <c r="C9" s="171"/>
      <c r="D9" s="172"/>
      <c r="E9" s="173"/>
      <c r="F9" s="173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45078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8807470</v>
      </c>
      <c r="J10" s="43">
        <f t="shared" ref="J10:J21" si="1">I10/655.95</f>
        <v>13427.044744264043</v>
      </c>
      <c r="AMG10"/>
      <c r="AMH10"/>
      <c r="AMI10"/>
      <c r="AMJ10"/>
      <c r="AMK10"/>
    </row>
    <row r="11" spans="1:1025" x14ac:dyDescent="0.25">
      <c r="B11" s="44">
        <v>1</v>
      </c>
      <c r="C11" s="113">
        <v>45105</v>
      </c>
      <c r="D11" s="21" t="s">
        <v>20</v>
      </c>
      <c r="E11" s="20">
        <v>161</v>
      </c>
      <c r="F11" s="21" t="s">
        <v>47</v>
      </c>
      <c r="G11" s="22">
        <v>580161</v>
      </c>
      <c r="H11" s="127">
        <f>G11/655.95</f>
        <v>884.45918134004114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45107</v>
      </c>
      <c r="D12" s="21" t="s">
        <v>20</v>
      </c>
      <c r="E12" s="20"/>
      <c r="F12" s="21" t="s">
        <v>49</v>
      </c>
      <c r="G12" s="22">
        <v>25140</v>
      </c>
      <c r="H12" s="127">
        <f t="shared" ref="H12:H20" si="2">G12/655.95</f>
        <v>38.326091927738389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/>
      <c r="D13" s="21"/>
      <c r="E13" s="20"/>
      <c r="F13" s="21"/>
      <c r="G13" s="22"/>
      <c r="H13" s="127">
        <f t="shared" si="2"/>
        <v>0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/>
      <c r="D14" s="21"/>
      <c r="E14" s="20"/>
      <c r="F14" s="21"/>
      <c r="G14" s="22"/>
      <c r="H14" s="127">
        <f t="shared" si="2"/>
        <v>0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/>
      <c r="D15" s="21"/>
      <c r="E15" s="20"/>
      <c r="F15" s="21"/>
      <c r="G15" s="22"/>
      <c r="H15" s="127">
        <f t="shared" si="2"/>
        <v>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3" t="s">
        <v>17</v>
      </c>
      <c r="D21" s="153"/>
      <c r="E21" s="153"/>
      <c r="F21" s="153"/>
      <c r="G21" s="124">
        <f>SUM(G10:G20)</f>
        <v>605301</v>
      </c>
      <c r="H21" s="125">
        <f t="shared" si="0"/>
        <v>922.78527326777953</v>
      </c>
      <c r="I21" s="124">
        <f>SUM(I10:I20)</f>
        <v>8807470</v>
      </c>
      <c r="J21" s="126">
        <f t="shared" si="1"/>
        <v>13427.044744264043</v>
      </c>
    </row>
    <row r="22" spans="2:10" s="26" customFormat="1" ht="15.75" customHeight="1" thickBot="1" x14ac:dyDescent="0.25">
      <c r="B22" s="27"/>
      <c r="C22" s="28" t="str">
        <f>Barkasse!C34</f>
        <v>31/06/2023</v>
      </c>
      <c r="D22" s="169" t="s">
        <v>18</v>
      </c>
      <c r="E22" s="169"/>
      <c r="F22" s="169"/>
      <c r="G22" s="29">
        <f>I21-G21</f>
        <v>8202169</v>
      </c>
      <c r="H22" s="125">
        <f t="shared" si="0"/>
        <v>12504.259470996263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G11" sqref="G11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63" t="s">
        <v>0</v>
      </c>
      <c r="E2" s="163"/>
      <c r="F2" s="163"/>
      <c r="G2" s="163"/>
      <c r="H2" s="163"/>
      <c r="J2" s="3"/>
    </row>
    <row r="3" spans="2:1025" x14ac:dyDescent="0.25">
      <c r="D3" s="164" t="s">
        <v>1</v>
      </c>
      <c r="E3" s="164"/>
      <c r="F3" s="164"/>
      <c r="G3" s="164"/>
      <c r="H3" s="164"/>
    </row>
    <row r="4" spans="2:1025" ht="30" customHeight="1" x14ac:dyDescent="0.25">
      <c r="D4" s="164"/>
      <c r="E4" s="164"/>
      <c r="F4" s="164"/>
      <c r="G4" s="164"/>
      <c r="H4" s="164"/>
    </row>
    <row r="5" spans="2:1025" x14ac:dyDescent="0.25">
      <c r="D5" s="165" t="s">
        <v>2</v>
      </c>
      <c r="E5" s="165"/>
      <c r="F5" s="165"/>
      <c r="G5" s="165"/>
      <c r="H5" s="165"/>
    </row>
    <row r="6" spans="2:1025" x14ac:dyDescent="0.25">
      <c r="E6" s="185" t="s">
        <v>21</v>
      </c>
      <c r="F6" s="185"/>
    </row>
    <row r="8" spans="2:1025" ht="14.4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25" ht="14.45" customHeight="1" thickBot="1" x14ac:dyDescent="0.3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45078</v>
      </c>
      <c r="D10" s="50" t="s">
        <v>19</v>
      </c>
      <c r="E10" s="51"/>
      <c r="F10" s="52"/>
      <c r="G10" s="88"/>
      <c r="H10" s="53">
        <f>G10/655.95</f>
        <v>0</v>
      </c>
      <c r="I10" s="92">
        <v>5783810</v>
      </c>
      <c r="J10" s="53">
        <f t="shared" ref="J10:J21" si="0">I10/655.95</f>
        <v>8817.4555987499043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45078</v>
      </c>
      <c r="D11" s="64" t="s">
        <v>22</v>
      </c>
      <c r="E11" s="20" t="s">
        <v>58</v>
      </c>
      <c r="F11" s="131" t="s">
        <v>54</v>
      </c>
      <c r="G11" s="89">
        <v>500000</v>
      </c>
      <c r="H11" s="114">
        <f>G11/655.95</f>
        <v>762.25322051985665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45078</v>
      </c>
      <c r="D12" s="64" t="s">
        <v>22</v>
      </c>
      <c r="E12" s="20" t="s">
        <v>61</v>
      </c>
      <c r="F12" s="131" t="s">
        <v>52</v>
      </c>
      <c r="G12" s="89">
        <v>443300</v>
      </c>
      <c r="H12" s="53">
        <f>G12/655.95</f>
        <v>675.81370531290486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45096</v>
      </c>
      <c r="D13" s="64" t="s">
        <v>22</v>
      </c>
      <c r="E13" s="20" t="s">
        <v>59</v>
      </c>
      <c r="F13" s="65" t="s">
        <v>67</v>
      </c>
      <c r="G13" s="89">
        <v>2231200</v>
      </c>
      <c r="H13" s="53">
        <f>G13/655.95</f>
        <v>3401.4787712478083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>
        <v>45099</v>
      </c>
      <c r="D14" s="64" t="s">
        <v>22</v>
      </c>
      <c r="E14" s="20" t="s">
        <v>60</v>
      </c>
      <c r="F14" s="65" t="s">
        <v>62</v>
      </c>
      <c r="G14" s="89">
        <v>1000000</v>
      </c>
      <c r="H14" s="53">
        <f t="shared" ref="H14:H21" si="1">G14/655.95</f>
        <v>1524.5064410397133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>
        <v>45107</v>
      </c>
      <c r="D15" s="64" t="s">
        <v>22</v>
      </c>
      <c r="E15" s="20"/>
      <c r="F15" s="65" t="s">
        <v>49</v>
      </c>
      <c r="G15" s="133">
        <v>18371</v>
      </c>
      <c r="H15" s="53">
        <f t="shared" si="1"/>
        <v>28.006707828340573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131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8" t="s">
        <v>17</v>
      </c>
      <c r="D20" s="178"/>
      <c r="E20" s="178"/>
      <c r="F20" s="178"/>
      <c r="G20" s="121">
        <f>SUM(G10:G19)</f>
        <v>4192871</v>
      </c>
      <c r="H20" s="120">
        <f t="shared" si="1"/>
        <v>6392.0588459486235</v>
      </c>
      <c r="I20" s="122">
        <f>SUM(I10:I19)</f>
        <v>5783810</v>
      </c>
      <c r="J20" s="120">
        <f t="shared" si="0"/>
        <v>8817.4555987499043</v>
      </c>
    </row>
    <row r="21" spans="2:1025" ht="15.75" thickBot="1" x14ac:dyDescent="0.3">
      <c r="B21" s="61"/>
      <c r="C21" s="46" t="str">
        <f>Barkasse!C34</f>
        <v>31/06/2023</v>
      </c>
      <c r="D21" s="179" t="s">
        <v>18</v>
      </c>
      <c r="E21" s="179"/>
      <c r="F21" s="179"/>
      <c r="G21" s="91">
        <f>I20-G20</f>
        <v>1590939</v>
      </c>
      <c r="H21" s="62">
        <f t="shared" si="1"/>
        <v>2425.3967528012804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G22" sqref="G22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63" t="s">
        <v>0</v>
      </c>
      <c r="E2" s="163"/>
      <c r="F2" s="163"/>
      <c r="G2" s="163"/>
      <c r="H2" s="163"/>
      <c r="I2" s="1"/>
      <c r="J2" s="3"/>
    </row>
    <row r="3" spans="2:10" x14ac:dyDescent="0.25">
      <c r="D3" s="164" t="s">
        <v>1</v>
      </c>
      <c r="E3" s="164"/>
      <c r="F3" s="164"/>
      <c r="G3" s="164"/>
      <c r="H3" s="164"/>
      <c r="I3" s="1"/>
      <c r="J3" s="1"/>
    </row>
    <row r="4" spans="2:10" ht="30" customHeight="1" x14ac:dyDescent="0.25">
      <c r="D4" s="164"/>
      <c r="E4" s="164"/>
      <c r="F4" s="164"/>
      <c r="G4" s="164"/>
      <c r="H4" s="164"/>
      <c r="I4" s="1"/>
      <c r="J4" s="1"/>
    </row>
    <row r="5" spans="2:10" x14ac:dyDescent="0.25">
      <c r="D5" s="165" t="s">
        <v>2</v>
      </c>
      <c r="E5" s="165"/>
      <c r="F5" s="165"/>
      <c r="G5" s="165"/>
      <c r="H5" s="165"/>
      <c r="I5" s="1"/>
      <c r="J5" s="1"/>
    </row>
    <row r="6" spans="2:10" x14ac:dyDescent="0.25">
      <c r="E6" s="187" t="s">
        <v>23</v>
      </c>
      <c r="F6" s="187"/>
    </row>
    <row r="8" spans="2:10" ht="15" customHeight="1" x14ac:dyDescent="0.25">
      <c r="B8" s="180" t="s">
        <v>4</v>
      </c>
      <c r="C8" s="181" t="s">
        <v>5</v>
      </c>
      <c r="D8" s="182" t="s">
        <v>6</v>
      </c>
      <c r="E8" s="183" t="s">
        <v>7</v>
      </c>
      <c r="F8" s="184" t="s">
        <v>8</v>
      </c>
      <c r="G8" s="157" t="s">
        <v>9</v>
      </c>
      <c r="H8" s="157"/>
      <c r="I8" s="157" t="s">
        <v>10</v>
      </c>
      <c r="J8" s="157"/>
    </row>
    <row r="9" spans="2:10" x14ac:dyDescent="0.25">
      <c r="B9" s="180"/>
      <c r="C9" s="181"/>
      <c r="D9" s="182"/>
      <c r="E9" s="183"/>
      <c r="F9" s="184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45078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5916887</v>
      </c>
      <c r="J10" s="53">
        <f t="shared" ref="J10:J21" si="1">I10/655.95</f>
        <v>9020.3323424041464</v>
      </c>
    </row>
    <row r="11" spans="2:10" ht="15.75" thickBot="1" x14ac:dyDescent="0.3">
      <c r="B11" s="58">
        <v>1</v>
      </c>
      <c r="C11" s="55">
        <v>45107</v>
      </c>
      <c r="D11" s="64" t="s">
        <v>51</v>
      </c>
      <c r="E11" s="20"/>
      <c r="F11" s="65" t="s">
        <v>49</v>
      </c>
      <c r="G11" s="89">
        <v>18371</v>
      </c>
      <c r="H11" s="63">
        <f t="shared" si="0"/>
        <v>28.006707828340573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/>
      <c r="D12" s="64"/>
      <c r="E12" s="20"/>
      <c r="F12" s="65"/>
      <c r="G12" s="135"/>
      <c r="H12" s="63">
        <f t="shared" si="0"/>
        <v>0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8" t="s">
        <v>17</v>
      </c>
      <c r="D20" s="178"/>
      <c r="E20" s="178"/>
      <c r="F20" s="178"/>
      <c r="G20" s="115">
        <f>SUM(G11:G19)</f>
        <v>18371</v>
      </c>
      <c r="H20" s="119">
        <f t="shared" si="0"/>
        <v>28.006707828340573</v>
      </c>
      <c r="I20" s="117">
        <f>SUM(I10:I19)</f>
        <v>5916887</v>
      </c>
      <c r="J20" s="120">
        <f t="shared" si="1"/>
        <v>9020.3323424041464</v>
      </c>
    </row>
    <row r="21" spans="2:10" ht="15.75" thickBot="1" x14ac:dyDescent="0.3">
      <c r="B21" s="61"/>
      <c r="C21" s="68" t="str">
        <f>Barkasse!C34</f>
        <v>31/06/2023</v>
      </c>
      <c r="D21" s="186" t="s">
        <v>18</v>
      </c>
      <c r="E21" s="186"/>
      <c r="F21" s="186"/>
      <c r="G21" s="109">
        <f>I20-G20</f>
        <v>5898516</v>
      </c>
      <c r="H21" s="111">
        <f t="shared" si="0"/>
        <v>8992.3256345758055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G22" sqref="G22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63" t="s">
        <v>0</v>
      </c>
      <c r="E2" s="163"/>
      <c r="F2" s="163"/>
      <c r="G2" s="163"/>
      <c r="H2" s="163"/>
      <c r="J2" s="3"/>
    </row>
    <row r="3" spans="2:12" x14ac:dyDescent="0.25">
      <c r="D3" s="164" t="s">
        <v>1</v>
      </c>
      <c r="E3" s="164"/>
      <c r="F3" s="164"/>
      <c r="G3" s="164"/>
      <c r="H3" s="164"/>
    </row>
    <row r="4" spans="2:12" ht="27.75" customHeight="1" x14ac:dyDescent="0.25">
      <c r="D4" s="164"/>
      <c r="E4" s="164"/>
      <c r="F4" s="164"/>
      <c r="G4" s="164"/>
      <c r="H4" s="164"/>
    </row>
    <row r="5" spans="2:12" ht="15.75" thickBot="1" x14ac:dyDescent="0.3">
      <c r="D5" s="198" t="s">
        <v>2</v>
      </c>
      <c r="E5" s="198"/>
      <c r="F5" s="198"/>
      <c r="G5" s="198"/>
      <c r="H5" s="198"/>
    </row>
    <row r="6" spans="2:12" x14ac:dyDescent="0.25">
      <c r="E6" s="185" t="s">
        <v>24</v>
      </c>
      <c r="F6" s="185"/>
    </row>
    <row r="7" spans="2:12" ht="15.75" thickBot="1" x14ac:dyDescent="0.3">
      <c r="E7" s="162"/>
      <c r="F7" s="162"/>
    </row>
    <row r="8" spans="2:12" s="69" customFormat="1" ht="14.45" customHeight="1" thickBot="1" x14ac:dyDescent="0.25">
      <c r="B8" s="192" t="s">
        <v>4</v>
      </c>
      <c r="C8" s="194" t="s">
        <v>5</v>
      </c>
      <c r="D8" s="196" t="s">
        <v>6</v>
      </c>
      <c r="E8" s="197" t="s">
        <v>7</v>
      </c>
      <c r="F8" s="160" t="s">
        <v>8</v>
      </c>
      <c r="G8" s="188" t="s">
        <v>9</v>
      </c>
      <c r="H8" s="157"/>
      <c r="I8" s="157" t="s">
        <v>10</v>
      </c>
      <c r="J8" s="157"/>
    </row>
    <row r="9" spans="2:12" s="2" customFormat="1" ht="14.45" customHeight="1" thickBot="1" x14ac:dyDescent="0.25">
      <c r="B9" s="193"/>
      <c r="C9" s="195"/>
      <c r="D9" s="196"/>
      <c r="E9" s="197"/>
      <c r="F9" s="160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45078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3431062</v>
      </c>
      <c r="J10" s="72">
        <f t="shared" ref="J10:J22" si="1">I10/655.95</f>
        <v>5230.6761186066005</v>
      </c>
    </row>
    <row r="11" spans="2:12" ht="15.75" thickBot="1" x14ac:dyDescent="0.3">
      <c r="B11" s="100">
        <v>1</v>
      </c>
      <c r="C11" s="55">
        <v>45090</v>
      </c>
      <c r="D11" s="103" t="s">
        <v>24</v>
      </c>
      <c r="E11" s="16" t="s">
        <v>57</v>
      </c>
      <c r="F11" s="65" t="s">
        <v>53</v>
      </c>
      <c r="G11" s="151">
        <v>3017370</v>
      </c>
      <c r="H11" s="108">
        <f t="shared" ref="H11:H12" si="2">G11/655.95</f>
        <v>4600</v>
      </c>
      <c r="I11" s="138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>
        <v>45107</v>
      </c>
      <c r="D12" s="103" t="s">
        <v>24</v>
      </c>
      <c r="E12" s="16"/>
      <c r="F12" s="65" t="s">
        <v>49</v>
      </c>
      <c r="G12" s="151">
        <v>52650</v>
      </c>
      <c r="H12" s="108">
        <f t="shared" si="2"/>
        <v>80.265264120740909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51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51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98"/>
      <c r="G15" s="151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51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51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51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51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52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89" t="s">
        <v>17</v>
      </c>
      <c r="C21" s="190"/>
      <c r="D21" s="190"/>
      <c r="E21" s="190"/>
      <c r="F21" s="191"/>
      <c r="G21" s="115">
        <f>SUM(G10:G20)</f>
        <v>3070020</v>
      </c>
      <c r="H21" s="116">
        <f t="shared" si="0"/>
        <v>4680.2652641207405</v>
      </c>
      <c r="I21" s="117">
        <f>SUM(I10:I20)</f>
        <v>3431062</v>
      </c>
      <c r="J21" s="116">
        <f t="shared" si="1"/>
        <v>5230.6761186066005</v>
      </c>
    </row>
    <row r="22" spans="2:10" ht="15.75" thickBot="1" x14ac:dyDescent="0.3">
      <c r="B22" s="61"/>
      <c r="C22" s="46" t="str">
        <f>Barkasse!C34</f>
        <v>31/06/2023</v>
      </c>
      <c r="D22" s="179" t="s">
        <v>18</v>
      </c>
      <c r="E22" s="179"/>
      <c r="F22" s="179"/>
      <c r="G22" s="74">
        <f>I21-G21</f>
        <v>361042</v>
      </c>
      <c r="H22" s="72">
        <f t="shared" si="0"/>
        <v>550.41085448586011</v>
      </c>
      <c r="I22" s="74"/>
      <c r="J22" s="72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2023-07-08T13:33:03Z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