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00T349\Desktop\HFA\2023\09.September\"/>
    </mc:Choice>
  </mc:AlternateContent>
  <xr:revisionPtr revIDLastSave="0" documentId="13_ncr:1_{B9257FB4-8787-4767-991C-2A2B4B6BCBAC}" xr6:coauthVersionLast="47" xr6:coauthVersionMax="47" xr10:uidLastSave="{00000000-0000-0000-0000-000000000000}"/>
  <bookViews>
    <workbookView xWindow="-120" yWindow="-120" windowWidth="29040" windowHeight="15840" tabRatio="589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1" i="4"/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30" i="1"/>
  <c r="H31" i="1"/>
  <c r="H14" i="2" l="1"/>
  <c r="H15" i="2"/>
  <c r="H16" i="2"/>
  <c r="H17" i="2"/>
  <c r="H18" i="2"/>
  <c r="H19" i="2"/>
  <c r="H20" i="2"/>
  <c r="H12" i="2"/>
  <c r="H13" i="2"/>
  <c r="H11" i="2"/>
  <c r="H29" i="1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H11" i="1"/>
  <c r="J15" i="4" l="1"/>
  <c r="J16" i="4"/>
  <c r="J17" i="4"/>
  <c r="J18" i="4"/>
  <c r="J19" i="4"/>
  <c r="H15" i="4"/>
  <c r="H16" i="4"/>
  <c r="H17" i="4"/>
  <c r="H18" i="4"/>
  <c r="H19" i="4"/>
  <c r="H18" i="3" l="1"/>
  <c r="H17" i="3"/>
  <c r="H16" i="3"/>
  <c r="H15" i="3"/>
  <c r="H12" i="5" l="1"/>
  <c r="H11" i="5"/>
  <c r="H13" i="5"/>
  <c r="C22" i="5"/>
  <c r="C21" i="4"/>
  <c r="C21" i="3"/>
  <c r="C22" i="2"/>
  <c r="H13" i="3"/>
  <c r="C10" i="3"/>
  <c r="I32" i="1"/>
  <c r="G32" i="1"/>
  <c r="H32" i="1" s="1"/>
  <c r="H11" i="3"/>
  <c r="G20" i="4"/>
  <c r="H20" i="4" s="1"/>
  <c r="H12" i="3"/>
  <c r="J10" i="6"/>
  <c r="J8" i="6"/>
  <c r="J6" i="6"/>
  <c r="J4" i="6"/>
  <c r="J2" i="6"/>
  <c r="J22" i="5"/>
  <c r="I21" i="5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21" i="4"/>
  <c r="I20" i="4"/>
  <c r="J14" i="4"/>
  <c r="H14" i="4"/>
  <c r="J13" i="4"/>
  <c r="H13" i="4"/>
  <c r="J12" i="4"/>
  <c r="H12" i="4"/>
  <c r="J11" i="4"/>
  <c r="H11" i="4"/>
  <c r="J10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J21" i="2" s="1"/>
  <c r="G21" i="2"/>
  <c r="H21" i="2" s="1"/>
  <c r="J20" i="2"/>
  <c r="J19" i="2"/>
  <c r="J18" i="2"/>
  <c r="J17" i="2"/>
  <c r="J16" i="2"/>
  <c r="J15" i="2"/>
  <c r="J14" i="2"/>
  <c r="J13" i="2"/>
  <c r="J12" i="2"/>
  <c r="J11" i="2"/>
  <c r="J10" i="2"/>
  <c r="H10" i="2"/>
  <c r="C10" i="2"/>
  <c r="J11" i="1"/>
  <c r="J10" i="1"/>
  <c r="J21" i="5" l="1"/>
  <c r="G22" i="5"/>
  <c r="H22" i="5" s="1"/>
  <c r="G21" i="4"/>
  <c r="G33" i="1"/>
  <c r="H33" i="1" s="1"/>
  <c r="J32" i="1"/>
  <c r="J20" i="4"/>
  <c r="G21" i="3"/>
  <c r="H21" i="3" s="1"/>
  <c r="G22" i="2"/>
  <c r="H21" i="4" l="1"/>
  <c r="H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<sst xmlns="http://schemas.openxmlformats.org/spreadsheetml/2006/main" count="172" uniqueCount="69">
  <si>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</si>
  <si>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</si>
  <si>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</si>
  <si>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</si>
  <si>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</si>
  <si>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</si>
  <si>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</si>
  <si>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</si>
  <si>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</si>
  <si>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</si>
  <si>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</si>
  <si>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</si>
  <si>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</si>
  <si>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</si>
  <si>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</si>
  <si>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</si>
  <si>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Verbuchung Belegen  (Lohn Saliou)</t>
  </si>
  <si>
    <t>TOTAL SUMME</t>
  </si>
  <si>
    <t>ENDEBESTAND</t>
  </si>
  <si>
    <t>Kontobestand</t>
  </si>
  <si>
    <t>Haupkonto</t>
  </si>
  <si>
    <t>Wasser</t>
  </si>
  <si>
    <t>Wasserkonto</t>
  </si>
  <si>
    <t>Schule</t>
  </si>
  <si>
    <t>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</si>
  <si>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</si>
  <si>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</si>
  <si>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</si>
  <si>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</si>
  <si>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</si>
  <si>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</si>
  <si>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</si>
  <si>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</si>
  <si>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</si>
  <si>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</si>
  <si>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</si>
  <si>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</si>
  <si>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</si>
  <si>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</si>
  <si>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</si>
  <si>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</si>
  <si>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</si>
  <si>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</si>
  <si>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 xml:space="preserve"> </t>
  </si>
  <si>
    <t>Allgemeinkonto</t>
  </si>
  <si>
    <t>Haltung Haus: Pauschale für Wasser  und Lohn Putzfrau</t>
  </si>
  <si>
    <t xml:space="preserve">Pauschale für Telefon und Internet </t>
  </si>
  <si>
    <t>Überweisung Lohn Projektleiter</t>
  </si>
  <si>
    <t>Einkauf Telefonkarte</t>
  </si>
  <si>
    <t>Bankgebühren</t>
  </si>
  <si>
    <t>Belege N°</t>
  </si>
  <si>
    <t>Schulkonto</t>
  </si>
  <si>
    <t>Begleitung Thies 2 / Toubatoul, Guembé, Ngollar</t>
  </si>
  <si>
    <t>Für Kasse</t>
  </si>
  <si>
    <t>Autobahn Gebühren</t>
  </si>
  <si>
    <t>Vom Haupkonto</t>
  </si>
  <si>
    <t>Scheck N° 9243630</t>
  </si>
  <si>
    <t>Patenschaft Oktober</t>
  </si>
  <si>
    <t>Patenschaftkonto</t>
  </si>
  <si>
    <t>Scheck N° 4223878</t>
  </si>
  <si>
    <t>Scheck N° 8491841</t>
  </si>
  <si>
    <t>Reisaktion</t>
  </si>
  <si>
    <t>Scheck N° 8491842</t>
  </si>
  <si>
    <t>CT230911.1632A50780</t>
  </si>
  <si>
    <t>9. Rückzahlung Dahrlehn GIE "Jiw Nit" (80 Euro /Monat)</t>
  </si>
  <si>
    <t>Tage Aufenthalt Mohamed Kambaliba (15€ * 21)</t>
  </si>
  <si>
    <t>Buro Material</t>
  </si>
  <si>
    <t>Pflege Auto: Reparatur Bremsen</t>
  </si>
  <si>
    <t xml:space="preserve">Lohn Nachtwächter (Juni bis September mit 50€ /Monat)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</si>
</sst>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2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6" fontId="2" fillId="6" borderId="10" xfId="1" applyNumberFormat="1" applyFont="1" applyFill="1" applyBorder="1" applyAlignment="1" applyProtection="1">
      <alignment horizontal="center"/>
    </xf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167" fontId="1" fillId="0" borderId="16" xfId="2" applyNumberFormat="1" applyFont="1" applyBorder="1" applyProtection="1"/>
    <xf numFmtId="0" fontId="2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3" fontId="2" fillId="6" borderId="2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7" fontId="2" fillId="3" borderId="27" xfId="1" applyNumberFormat="1" applyFont="1" applyFill="1" applyBorder="1" applyAlignment="1" applyProtection="1">
      <alignment horizontal="center"/>
    </xf>
    <xf numFmtId="166" fontId="2" fillId="3" borderId="1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67" fontId="3" fillId="3" borderId="27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7" fontId="1" fillId="0" borderId="37" xfId="1" applyNumberFormat="1" applyFont="1" applyBorder="1" applyProtection="1"/>
    <xf numFmtId="14" fontId="1" fillId="0" borderId="18" xfId="0" applyNumberFormat="1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66" fontId="2" fillId="6" borderId="41" xfId="0" applyNumberFormat="1" applyFont="1" applyFill="1" applyBorder="1"/>
    <xf numFmtId="14" fontId="1" fillId="0" borderId="16" xfId="0" applyNumberFormat="1" applyFont="1" applyBorder="1"/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1" fillId="0" borderId="29" xfId="1" applyNumberFormat="1" applyFont="1" applyBorder="1" applyProtection="1"/>
    <xf numFmtId="170" fontId="1" fillId="0" borderId="21" xfId="1" applyNumberFormat="1" applyFont="1" applyBorder="1" applyProtection="1"/>
    <xf numFmtId="170" fontId="2" fillId="0" borderId="40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8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5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39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2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" xfId="1" applyNumberFormat="1" applyFont="1" applyFill="1" applyBorder="1" applyAlignment="1" applyProtection="1">
      <alignment horizontal="center"/>
    </xf>
    <xf numFmtId="166" fontId="2" fillId="11" borderId="28" xfId="1" applyNumberFormat="1" applyFont="1" applyFill="1" applyBorder="1" applyProtection="1"/>
    <xf numFmtId="166" fontId="2" fillId="11" borderId="17" xfId="1" applyNumberFormat="1" applyFont="1" applyFill="1" applyBorder="1" applyAlignment="1" applyProtection="1">
      <alignment horizontal="center"/>
    </xf>
    <xf numFmtId="169" fontId="2" fillId="10" borderId="21" xfId="1" applyNumberFormat="1" applyFont="1" applyFill="1" applyBorder="1" applyProtection="1"/>
    <xf numFmtId="166" fontId="2" fillId="9" borderId="10" xfId="1" applyNumberFormat="1" applyFont="1" applyFill="1" applyBorder="1" applyAlignment="1" applyProtection="1">
      <alignment horizontal="center"/>
    </xf>
    <xf numFmtId="166" fontId="2" fillId="9" borderId="1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70" fontId="1" fillId="0" borderId="46" xfId="1" applyNumberFormat="1" applyFont="1" applyBorder="1" applyProtection="1"/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167" fontId="0" fillId="0" borderId="0" xfId="0" applyNumberFormat="1"/>
    <xf numFmtId="167" fontId="15" fillId="0" borderId="16" xfId="1" applyNumberFormat="1" applyFont="1" applyBorder="1" applyProtection="1"/>
    <xf numFmtId="167" fontId="15" fillId="0" borderId="18" xfId="1" applyNumberFormat="1" applyFont="1" applyBorder="1" applyProtection="1"/>
    <xf numFmtId="0" fontId="1" fillId="0" borderId="18" xfId="0" applyFont="1" applyBorder="1"/>
    <xf numFmtId="0" fontId="1" fillId="12" borderId="12" xfId="0" applyFont="1" applyFill="1" applyBorder="1" applyAlignment="1">
      <alignment horizontal="center"/>
    </xf>
    <xf numFmtId="14" fontId="1" fillId="12" borderId="14" xfId="0" applyNumberFormat="1" applyFont="1" applyFill="1" applyBorder="1"/>
    <xf numFmtId="0" fontId="1" fillId="12" borderId="12" xfId="0" applyFont="1" applyFill="1" applyBorder="1"/>
    <xf numFmtId="0" fontId="1" fillId="12" borderId="30" xfId="0" applyFont="1" applyFill="1" applyBorder="1"/>
    <xf numFmtId="167" fontId="1" fillId="12" borderId="14" xfId="1" applyNumberFormat="1" applyFont="1" applyFill="1" applyBorder="1" applyProtection="1"/>
    <xf numFmtId="0" fontId="1" fillId="12" borderId="16" xfId="0" applyFont="1" applyFill="1" applyBorder="1"/>
    <xf numFmtId="167" fontId="1" fillId="12" borderId="16" xfId="1" applyNumberFormat="1" applyFont="1" applyFill="1" applyBorder="1" applyProtection="1"/>
    <xf numFmtId="167" fontId="1" fillId="12" borderId="15" xfId="1" applyNumberFormat="1" applyFont="1" applyFill="1" applyBorder="1" applyProtection="1"/>
    <xf numFmtId="170" fontId="1" fillId="0" borderId="16" xfId="1" applyNumberFormat="1" applyFont="1" applyBorder="1" applyAlignment="1" applyProtection="1">
      <alignment horizontal="right"/>
    </xf>
    <xf numFmtId="170" fontId="1" fillId="0" borderId="18" xfId="1" applyNumberFormat="1" applyFont="1" applyBorder="1" applyAlignment="1" applyProtection="1">
      <alignment horizontal="right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39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39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39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39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39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39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39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2</xdr:row>
      <xdr:rowOff>187551</xdr:rowOff>
    </xdr:from>
    <xdr:to>
      <xdr:col>5</xdr:col>
      <xdr:colOff>2311821</xdr:colOff>
      <xdr:row>3</xdr:row>
      <xdr:rowOff>318526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5799" y="568551"/>
          <a:ext cx="456840" cy="3214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47"/>
  <sheetViews>
    <sheetView tabSelected="1" topLeftCell="A6" zoomScale="120" zoomScaleNormal="120" workbookViewId="0">
      <selection activeCell="F14" sqref="F14"/>
    </sheetView>
  </sheetViews>
  <sheetFormatPr baseColWidth="10" defaultColWidth="9.140625" defaultRowHeight="15" x14ac:dyDescent="0.25"/>
  <cols>
    <col min="1" max="1" width="11.42578125" style="1"/>
    <col min="2" max="2" width="12.5703125" style="2" customWidth="1"/>
    <col min="3" max="3" width="13.5703125" style="1" customWidth="1"/>
    <col min="4" max="4" width="16.140625" style="151" bestFit="1" customWidth="1"/>
    <col min="5" max="5" width="25.140625" style="1" bestFit="1" customWidth="1"/>
    <col min="6" max="6" width="86" style="1" bestFit="1" customWidth="1"/>
    <col min="7" max="7" width="16" style="1" bestFit="1" customWidth="1"/>
    <col min="8" max="8" width="11.7109375" style="1" bestFit="1" customWidth="1"/>
    <col min="9" max="9" width="16" style="1" bestFit="1" customWidth="1"/>
    <col min="10" max="10" width="11.7109375" style="1" bestFit="1" customWidth="1"/>
    <col min="11" max="11" width="11.42578125" style="1"/>
    <col min="12" max="12" width="11.5703125" style="1" customWidth="1"/>
    <col min="13" max="1025" width="11.42578125" style="1"/>
  </cols>
  <sheetData>
    <row r="1" spans="2:1025" ht="15.75" thickBot="1" x14ac:dyDescent="0.3"/>
    <row r="2" spans="2:1025" x14ac:dyDescent="0.25">
      <c r="D2" s="166" t="s">
        <v>0</v>
      </c>
      <c r="E2" s="166"/>
      <c r="F2" s="166"/>
      <c r="G2" s="166"/>
      <c r="H2" s="166"/>
    </row>
    <row r="3" spans="2:1025" x14ac:dyDescent="0.25">
      <c r="D3" s="167" t="s">
        <v>1</v>
      </c>
      <c r="E3" s="167"/>
      <c r="F3" s="167"/>
      <c r="G3" s="167"/>
      <c r="H3" s="167"/>
    </row>
    <row r="4" spans="2:1025" ht="29.25" customHeight="1" x14ac:dyDescent="0.25">
      <c r="D4" s="167"/>
      <c r="E4" s="167"/>
      <c r="F4" s="167"/>
      <c r="G4" s="167"/>
      <c r="H4" s="167"/>
    </row>
    <row r="5" spans="2:1025" ht="15.75" thickBot="1" x14ac:dyDescent="0.3">
      <c r="D5" s="168" t="s">
        <v>2</v>
      </c>
      <c r="E5" s="168"/>
      <c r="F5" s="168"/>
      <c r="G5" s="168"/>
      <c r="H5" s="168"/>
    </row>
    <row r="6" spans="2:1025" x14ac:dyDescent="0.25">
      <c r="D6" s="152"/>
      <c r="E6" s="169" t="s">
        <v>3</v>
      </c>
      <c r="F6" s="169"/>
      <c r="G6" s="4"/>
      <c r="H6" s="4"/>
    </row>
    <row r="7" spans="2:1025" ht="15.75" thickBot="1" x14ac:dyDescent="0.3">
      <c r="D7" s="165"/>
      <c r="E7" s="165"/>
      <c r="F7" s="165"/>
      <c r="G7" s="165"/>
      <c r="H7" s="165"/>
    </row>
    <row r="8" spans="2:1025" ht="14.45" customHeight="1" thickBot="1" x14ac:dyDescent="0.3">
      <c r="B8" s="162" t="s">
        <v>4</v>
      </c>
      <c r="C8" s="163" t="s">
        <v>5</v>
      </c>
      <c r="D8" s="164" t="s">
        <v>6</v>
      </c>
      <c r="E8" s="163" t="s">
        <v>50</v>
      </c>
      <c r="F8" s="163" t="s">
        <v>8</v>
      </c>
      <c r="G8" s="160" t="s">
        <v>9</v>
      </c>
      <c r="H8" s="160"/>
      <c r="I8" s="161" t="s">
        <v>10</v>
      </c>
      <c r="J8" s="161"/>
    </row>
    <row r="9" spans="2:1025" ht="14.45" customHeight="1" thickBot="1" x14ac:dyDescent="0.3">
      <c r="B9" s="162"/>
      <c r="C9" s="163"/>
      <c r="D9" s="164"/>
      <c r="E9" s="163"/>
      <c r="F9" s="163"/>
      <c r="G9" s="5" t="s">
        <v>11</v>
      </c>
      <c r="H9" s="6" t="s">
        <v>12</v>
      </c>
      <c r="I9" s="6" t="s">
        <v>11</v>
      </c>
      <c r="J9" s="6" t="s">
        <v>12</v>
      </c>
    </row>
    <row r="10" spans="2:1025" ht="15.75" thickBot="1" x14ac:dyDescent="0.3">
      <c r="B10" s="7"/>
      <c r="C10" s="95">
        <v>45170</v>
      </c>
      <c r="D10" s="153" t="s">
        <v>13</v>
      </c>
      <c r="E10" s="9"/>
      <c r="F10" s="10"/>
      <c r="G10" s="11"/>
      <c r="H10" s="12"/>
      <c r="I10" s="13">
        <v>388580</v>
      </c>
      <c r="J10" s="14">
        <f t="shared" ref="J10:J31" si="0">I10/655.95</f>
        <v>592.39271285921177</v>
      </c>
      <c r="AMG10"/>
      <c r="AMH10"/>
      <c r="AMI10"/>
      <c r="AMJ10"/>
      <c r="AMK10"/>
    </row>
    <row r="11" spans="2:1025" ht="15.75" thickBot="1" x14ac:dyDescent="0.3">
      <c r="B11" s="141">
        <v>1</v>
      </c>
      <c r="C11" s="142">
        <v>45173</v>
      </c>
      <c r="D11" s="154" t="s">
        <v>14</v>
      </c>
      <c r="E11" s="20">
        <v>2110</v>
      </c>
      <c r="F11" s="144" t="s">
        <v>15</v>
      </c>
      <c r="G11" s="145">
        <v>15000</v>
      </c>
      <c r="H11" s="18">
        <f>G11/655.94</f>
        <v>22.8679452388938</v>
      </c>
      <c r="I11" s="17"/>
      <c r="J11" s="14">
        <f t="shared" si="0"/>
        <v>0</v>
      </c>
      <c r="AMG11"/>
      <c r="AMH11"/>
      <c r="AMI11"/>
      <c r="AMJ11"/>
      <c r="AMK11"/>
    </row>
    <row r="12" spans="2:1025" ht="15.75" thickBot="1" x14ac:dyDescent="0.3">
      <c r="B12" s="141">
        <f>B11+1</f>
        <v>2</v>
      </c>
      <c r="C12" s="142">
        <v>45173</v>
      </c>
      <c r="D12" s="154" t="s">
        <v>14</v>
      </c>
      <c r="E12" s="143">
        <v>10162</v>
      </c>
      <c r="F12" s="144" t="s">
        <v>15</v>
      </c>
      <c r="G12" s="147">
        <v>20000</v>
      </c>
      <c r="H12" s="18">
        <f>G12/655.95</f>
        <v>30.490128820794265</v>
      </c>
      <c r="I12" s="17"/>
      <c r="J12" s="14">
        <f t="shared" si="0"/>
        <v>0</v>
      </c>
      <c r="AMG12"/>
      <c r="AMH12"/>
      <c r="AMI12"/>
      <c r="AMJ12"/>
      <c r="AMK12"/>
    </row>
    <row r="13" spans="2:1025" ht="15.75" thickBot="1" x14ac:dyDescent="0.3">
      <c r="B13" s="141">
        <f t="shared" ref="B13:B28" si="1">B12+1</f>
        <v>3</v>
      </c>
      <c r="C13" s="142">
        <v>45174</v>
      </c>
      <c r="D13" s="154" t="s">
        <v>14</v>
      </c>
      <c r="E13" s="20" t="s">
        <v>60</v>
      </c>
      <c r="F13" s="144" t="s">
        <v>55</v>
      </c>
      <c r="G13" s="145"/>
      <c r="H13" s="18">
        <f t="shared" ref="H13:H31" si="2">G13/655.95</f>
        <v>0</v>
      </c>
      <c r="I13" s="145">
        <v>1000000</v>
      </c>
      <c r="J13" s="14">
        <f t="shared" si="0"/>
        <v>1524.5064410397133</v>
      </c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141">
        <f t="shared" si="1"/>
        <v>4</v>
      </c>
      <c r="C14" s="142">
        <v>45178</v>
      </c>
      <c r="D14" s="154" t="s">
        <v>14</v>
      </c>
      <c r="E14" s="143">
        <v>13914</v>
      </c>
      <c r="F14" s="144" t="s">
        <v>15</v>
      </c>
      <c r="G14" s="145">
        <v>15000</v>
      </c>
      <c r="H14" s="18">
        <f>G14/655.95</f>
        <v>22.867596615595698</v>
      </c>
      <c r="I14" s="148"/>
      <c r="J14" s="14">
        <f t="shared" si="0"/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.75" thickBot="1" x14ac:dyDescent="0.3">
      <c r="B15" s="141">
        <f t="shared" si="1"/>
        <v>5</v>
      </c>
      <c r="C15" s="142">
        <v>45179</v>
      </c>
      <c r="D15" s="154" t="s">
        <v>14</v>
      </c>
      <c r="E15" s="143">
        <v>197</v>
      </c>
      <c r="F15" s="144" t="s">
        <v>48</v>
      </c>
      <c r="G15" s="145">
        <v>20000</v>
      </c>
      <c r="H15" s="18">
        <f t="shared" si="2"/>
        <v>30.490128820794265</v>
      </c>
      <c r="I15" s="145"/>
      <c r="J15" s="14">
        <f t="shared" si="0"/>
        <v>0</v>
      </c>
      <c r="AMG15"/>
      <c r="AMH15"/>
      <c r="AMI15"/>
      <c r="AMJ15"/>
      <c r="AMK15"/>
    </row>
    <row r="16" spans="2:1025" ht="15.75" thickBot="1" x14ac:dyDescent="0.3">
      <c r="B16" s="141">
        <f t="shared" si="1"/>
        <v>6</v>
      </c>
      <c r="C16" s="142">
        <v>45179</v>
      </c>
      <c r="D16" s="154" t="s">
        <v>14</v>
      </c>
      <c r="E16" s="20">
        <v>508609</v>
      </c>
      <c r="F16" s="146" t="s">
        <v>15</v>
      </c>
      <c r="G16" s="145">
        <v>15000</v>
      </c>
      <c r="H16" s="18">
        <f>G16/655.95</f>
        <v>22.867596615595698</v>
      </c>
      <c r="I16" s="145"/>
      <c r="J16" s="14">
        <f t="shared" si="0"/>
        <v>0</v>
      </c>
      <c r="AMG16"/>
      <c r="AMH16"/>
      <c r="AMI16"/>
      <c r="AMJ16"/>
      <c r="AMK16"/>
    </row>
    <row r="17" spans="1:1025" ht="15.75" thickBot="1" x14ac:dyDescent="0.3">
      <c r="B17" s="141">
        <f t="shared" si="1"/>
        <v>7</v>
      </c>
      <c r="C17" s="142">
        <v>45180</v>
      </c>
      <c r="D17" s="154" t="s">
        <v>14</v>
      </c>
      <c r="E17" s="20" t="s">
        <v>63</v>
      </c>
      <c r="F17" s="144" t="s">
        <v>64</v>
      </c>
      <c r="G17" s="147"/>
      <c r="H17" s="18">
        <f t="shared" si="2"/>
        <v>0</v>
      </c>
      <c r="I17" s="145">
        <v>52400</v>
      </c>
      <c r="J17" s="14">
        <f t="shared" si="0"/>
        <v>79.884137510480983</v>
      </c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.75" thickBot="1" x14ac:dyDescent="0.3">
      <c r="B18" s="141">
        <f t="shared" si="1"/>
        <v>8</v>
      </c>
      <c r="C18" s="142">
        <v>45188</v>
      </c>
      <c r="D18" s="154" t="s">
        <v>14</v>
      </c>
      <c r="E18" s="20">
        <v>14063</v>
      </c>
      <c r="F18" s="144" t="s">
        <v>15</v>
      </c>
      <c r="G18" s="147">
        <v>30000</v>
      </c>
      <c r="H18" s="18">
        <f t="shared" si="2"/>
        <v>45.735193231191396</v>
      </c>
      <c r="I18" s="24"/>
      <c r="J18" s="14">
        <f t="shared" si="0"/>
        <v>0</v>
      </c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5.75" thickBot="1" x14ac:dyDescent="0.3">
      <c r="B19" s="141">
        <f t="shared" si="1"/>
        <v>9</v>
      </c>
      <c r="C19" s="142">
        <v>45192</v>
      </c>
      <c r="D19" s="154" t="s">
        <v>14</v>
      </c>
      <c r="E19" s="143">
        <v>5386</v>
      </c>
      <c r="F19" s="144" t="s">
        <v>15</v>
      </c>
      <c r="G19" s="145">
        <v>20000</v>
      </c>
      <c r="H19" s="18">
        <f t="shared" si="2"/>
        <v>30.490128820794265</v>
      </c>
      <c r="I19" s="24"/>
      <c r="J19" s="14">
        <f t="shared" si="0"/>
        <v>0</v>
      </c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5.75" thickBot="1" x14ac:dyDescent="0.3">
      <c r="B20" s="141">
        <f t="shared" si="1"/>
        <v>10</v>
      </c>
      <c r="C20" s="142">
        <v>45194</v>
      </c>
      <c r="D20" s="154" t="s">
        <v>14</v>
      </c>
      <c r="E20" s="143">
        <v>202</v>
      </c>
      <c r="F20" s="144" t="s">
        <v>65</v>
      </c>
      <c r="G20" s="145">
        <v>206625</v>
      </c>
      <c r="H20" s="18">
        <f t="shared" si="2"/>
        <v>315.00114337983075</v>
      </c>
      <c r="I20" s="19"/>
      <c r="J20" s="14">
        <f t="shared" si="0"/>
        <v>0</v>
      </c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5.75" thickBot="1" x14ac:dyDescent="0.3">
      <c r="B21" s="141">
        <f t="shared" si="1"/>
        <v>11</v>
      </c>
      <c r="C21" s="142">
        <v>45194</v>
      </c>
      <c r="D21" s="154" t="s">
        <v>14</v>
      </c>
      <c r="E21" s="20">
        <v>199</v>
      </c>
      <c r="F21" s="144" t="s">
        <v>45</v>
      </c>
      <c r="G21" s="147">
        <v>45500</v>
      </c>
      <c r="H21" s="18">
        <f t="shared" si="2"/>
        <v>69.365043067306956</v>
      </c>
      <c r="I21" s="19"/>
      <c r="J21" s="14">
        <f t="shared" si="0"/>
        <v>0</v>
      </c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5.75" thickBot="1" x14ac:dyDescent="0.3">
      <c r="B22" s="141">
        <f t="shared" si="1"/>
        <v>12</v>
      </c>
      <c r="C22" s="142">
        <v>45196</v>
      </c>
      <c r="D22" s="154" t="s">
        <v>14</v>
      </c>
      <c r="E22" s="143">
        <v>23859275</v>
      </c>
      <c r="F22" s="146" t="s">
        <v>66</v>
      </c>
      <c r="G22" s="147">
        <v>14000</v>
      </c>
      <c r="H22" s="18">
        <f t="shared" si="2"/>
        <v>21.343090174555986</v>
      </c>
      <c r="I22" s="19"/>
      <c r="J22" s="14">
        <f t="shared" si="0"/>
        <v>0</v>
      </c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5.75" thickBot="1" x14ac:dyDescent="0.3">
      <c r="B23" s="141">
        <f t="shared" si="1"/>
        <v>13</v>
      </c>
      <c r="C23" s="142">
        <v>45196</v>
      </c>
      <c r="D23" s="154" t="s">
        <v>14</v>
      </c>
      <c r="E23" s="143">
        <v>1179</v>
      </c>
      <c r="F23" s="146" t="s">
        <v>46</v>
      </c>
      <c r="G23" s="145">
        <v>21900</v>
      </c>
      <c r="H23" s="18">
        <f t="shared" si="2"/>
        <v>33.386691058769721</v>
      </c>
      <c r="I23" s="19"/>
      <c r="J23" s="14">
        <f t="shared" si="0"/>
        <v>0</v>
      </c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5.75" thickBot="1" x14ac:dyDescent="0.3">
      <c r="B24" s="141">
        <f t="shared" si="1"/>
        <v>14</v>
      </c>
      <c r="C24" s="142">
        <v>45198</v>
      </c>
      <c r="D24" s="154" t="s">
        <v>14</v>
      </c>
      <c r="E24" s="143">
        <v>193</v>
      </c>
      <c r="F24" s="144" t="s">
        <v>67</v>
      </c>
      <c r="G24" s="147">
        <v>33000</v>
      </c>
      <c r="H24" s="18">
        <f t="shared" si="2"/>
        <v>50.308712554310539</v>
      </c>
      <c r="I24" s="19"/>
      <c r="J24" s="14">
        <f t="shared" si="0"/>
        <v>0</v>
      </c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5.75" thickBot="1" x14ac:dyDescent="0.3">
      <c r="B25" s="141">
        <f t="shared" si="1"/>
        <v>15</v>
      </c>
      <c r="C25" s="142">
        <v>45199</v>
      </c>
      <c r="D25" s="154" t="s">
        <v>14</v>
      </c>
      <c r="E25" s="143">
        <v>16962</v>
      </c>
      <c r="F25" s="144" t="s">
        <v>15</v>
      </c>
      <c r="G25" s="147">
        <v>10000</v>
      </c>
      <c r="H25" s="18">
        <f t="shared" si="2"/>
        <v>15.245064410397132</v>
      </c>
      <c r="I25" s="147"/>
      <c r="J25" s="14">
        <f t="shared" si="0"/>
        <v>0</v>
      </c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15.75" thickBot="1" x14ac:dyDescent="0.3">
      <c r="B26" s="141">
        <f t="shared" si="1"/>
        <v>16</v>
      </c>
      <c r="C26" s="142">
        <v>45199</v>
      </c>
      <c r="D26" s="154" t="s">
        <v>14</v>
      </c>
      <c r="E26" s="143">
        <v>203</v>
      </c>
      <c r="F26" s="146" t="s">
        <v>68</v>
      </c>
      <c r="G26" s="145">
        <v>131188</v>
      </c>
      <c r="H26" s="18">
        <f t="shared" si="2"/>
        <v>199.99695098711791</v>
      </c>
      <c r="I26" s="24"/>
      <c r="J26" s="14">
        <f t="shared" si="0"/>
        <v>0</v>
      </c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customFormat="1" ht="15.75" thickBot="1" x14ac:dyDescent="0.3">
      <c r="A27" s="1"/>
      <c r="B27" s="141">
        <f t="shared" si="1"/>
        <v>17</v>
      </c>
      <c r="C27" s="142">
        <v>45199</v>
      </c>
      <c r="D27" s="154" t="s">
        <v>14</v>
      </c>
      <c r="E27" s="143">
        <v>201</v>
      </c>
      <c r="F27" s="144" t="s">
        <v>54</v>
      </c>
      <c r="G27" s="147">
        <v>8400</v>
      </c>
      <c r="H27" s="18">
        <f t="shared" si="2"/>
        <v>12.805854104733591</v>
      </c>
      <c r="I27" s="24"/>
      <c r="J27" s="14">
        <f t="shared" si="0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</row>
    <row r="28" spans="1:1025" customFormat="1" ht="15.75" thickBot="1" x14ac:dyDescent="0.3">
      <c r="A28" s="1"/>
      <c r="B28" s="141">
        <f t="shared" si="1"/>
        <v>18</v>
      </c>
      <c r="C28" s="142">
        <v>45199</v>
      </c>
      <c r="D28" s="154" t="s">
        <v>14</v>
      </c>
      <c r="E28" s="143">
        <v>204</v>
      </c>
      <c r="F28" s="144" t="s">
        <v>16</v>
      </c>
      <c r="G28" s="147">
        <v>26238</v>
      </c>
      <c r="H28" s="18">
        <f t="shared" si="2"/>
        <v>40</v>
      </c>
      <c r="I28" s="24"/>
      <c r="J28" s="14">
        <f t="shared" si="0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</row>
    <row r="29" spans="1:1025" customFormat="1" ht="15.75" thickBot="1" x14ac:dyDescent="0.3">
      <c r="A29" s="1"/>
      <c r="B29" s="141"/>
      <c r="C29" s="142"/>
      <c r="D29" s="154"/>
      <c r="E29" s="143"/>
      <c r="F29" s="144"/>
      <c r="G29" s="145"/>
      <c r="H29" s="18">
        <f t="shared" si="2"/>
        <v>0</v>
      </c>
      <c r="I29" s="24"/>
      <c r="J29" s="14">
        <f t="shared" si="0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</row>
    <row r="30" spans="1:1025" customFormat="1" ht="15.75" thickBot="1" x14ac:dyDescent="0.3">
      <c r="A30" s="1"/>
      <c r="B30" s="141"/>
      <c r="C30" s="142"/>
      <c r="D30" s="154"/>
      <c r="E30" s="143"/>
      <c r="F30" s="144"/>
      <c r="G30" s="145"/>
      <c r="H30" s="18">
        <f t="shared" si="2"/>
        <v>0</v>
      </c>
      <c r="I30" s="24"/>
      <c r="J30" s="14">
        <f t="shared" si="0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</row>
    <row r="31" spans="1:1025" customFormat="1" ht="15.75" thickBot="1" x14ac:dyDescent="0.3">
      <c r="A31" s="1"/>
      <c r="B31" s="141"/>
      <c r="C31" s="142"/>
      <c r="D31" s="155"/>
      <c r="E31" s="143"/>
      <c r="F31" s="140"/>
      <c r="G31" s="17"/>
      <c r="H31" s="18">
        <f t="shared" si="2"/>
        <v>0</v>
      </c>
      <c r="I31" s="24"/>
      <c r="J31" s="14">
        <f t="shared" si="0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</row>
    <row r="32" spans="1:1025" customFormat="1" ht="15.75" thickBot="1" x14ac:dyDescent="0.3">
      <c r="A32" s="1"/>
      <c r="B32" s="123"/>
      <c r="C32" s="156" t="s">
        <v>17</v>
      </c>
      <c r="D32" s="156"/>
      <c r="E32" s="156"/>
      <c r="F32" s="156"/>
      <c r="G32" s="124">
        <f>SUM(G11:G31)</f>
        <v>631851</v>
      </c>
      <c r="H32" s="129">
        <f t="shared" ref="H32:H33" si="3">G32/655.94</f>
        <v>963.27560447601911</v>
      </c>
      <c r="I32" s="124">
        <f>SUM(I10:I31)</f>
        <v>1440980</v>
      </c>
      <c r="J32" s="130">
        <f>I32/655.95</f>
        <v>2196.783291409406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</row>
    <row r="33" spans="2:1025" ht="15.75" thickBot="1" x14ac:dyDescent="0.3">
      <c r="B33" s="27"/>
      <c r="C33" s="28">
        <v>45199</v>
      </c>
      <c r="D33" s="157" t="s">
        <v>18</v>
      </c>
      <c r="E33" s="158"/>
      <c r="F33" s="159"/>
      <c r="G33" s="29">
        <f>I32-G32</f>
        <v>809129</v>
      </c>
      <c r="H33" s="18">
        <f t="shared" si="3"/>
        <v>1233.5411775467267</v>
      </c>
      <c r="I33" s="29"/>
      <c r="J33" s="30"/>
      <c r="AMG33"/>
      <c r="AMH33"/>
      <c r="AMI33"/>
      <c r="AMJ33"/>
      <c r="AMK33"/>
    </row>
    <row r="34" spans="2:1025" x14ac:dyDescent="0.25">
      <c r="C34" s="1" t="s">
        <v>43</v>
      </c>
      <c r="AMG34"/>
      <c r="AMH34"/>
      <c r="AMI34"/>
      <c r="AMJ34"/>
      <c r="AMK34"/>
    </row>
    <row r="35" spans="2:1025" x14ac:dyDescent="0.25">
      <c r="C35" s="2"/>
      <c r="E35" s="2"/>
      <c r="F35" s="2"/>
      <c r="G35" s="2"/>
      <c r="H35" s="2"/>
      <c r="I35" s="2"/>
      <c r="J35" s="2"/>
      <c r="AMG35"/>
      <c r="AMH35"/>
      <c r="AMI35"/>
      <c r="AMJ35"/>
      <c r="AMK35"/>
    </row>
    <row r="36" spans="2:1025" x14ac:dyDescent="0.25">
      <c r="E36" s="2"/>
      <c r="F36" s="2"/>
      <c r="G36" s="2"/>
      <c r="AMG36"/>
      <c r="AMH36"/>
      <c r="AMI36"/>
      <c r="AMJ36"/>
      <c r="AMK36"/>
    </row>
    <row r="37" spans="2:1025" x14ac:dyDescent="0.25">
      <c r="E37" s="2"/>
      <c r="F37" s="2"/>
      <c r="G37" s="2"/>
      <c r="AMG37"/>
      <c r="AMH37"/>
      <c r="AMI37"/>
      <c r="AMJ37"/>
      <c r="AMK37"/>
    </row>
    <row r="38" spans="2:1025" x14ac:dyDescent="0.25">
      <c r="E38" s="2"/>
      <c r="F38" s="2"/>
      <c r="G38" s="2"/>
      <c r="AMG38"/>
      <c r="AMH38"/>
      <c r="AMI38"/>
      <c r="AMJ38"/>
      <c r="AMK38"/>
    </row>
    <row r="39" spans="2:1025" x14ac:dyDescent="0.25">
      <c r="E39" s="2"/>
      <c r="F39" s="2"/>
      <c r="G39" s="2"/>
      <c r="AMG39"/>
      <c r="AMH39"/>
      <c r="AMI39"/>
      <c r="AMJ39"/>
      <c r="AMK39"/>
    </row>
    <row r="40" spans="2:1025" x14ac:dyDescent="0.25">
      <c r="E40" s="2"/>
      <c r="F40" s="2"/>
      <c r="G40" s="2"/>
    </row>
    <row r="41" spans="2:1025" x14ac:dyDescent="0.25">
      <c r="E41" s="2"/>
      <c r="F41" s="2"/>
      <c r="G41" s="2"/>
    </row>
    <row r="42" spans="2:1025" x14ac:dyDescent="0.25">
      <c r="E42" s="2"/>
      <c r="F42" s="2"/>
      <c r="G42" s="2"/>
    </row>
    <row r="47" spans="2:1025" x14ac:dyDescent="0.25">
      <c r="F47" s="2"/>
    </row>
  </sheetData>
  <mergeCells count="15">
    <mergeCell ref="D7:H7"/>
    <mergeCell ref="D2:H2"/>
    <mergeCell ref="D3:H3"/>
    <mergeCell ref="D4:H4"/>
    <mergeCell ref="D5:H5"/>
    <mergeCell ref="E6:F6"/>
    <mergeCell ref="C32:F32"/>
    <mergeCell ref="D33:F33"/>
    <mergeCell ref="G8:H8"/>
    <mergeCell ref="I8:J8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zoomScale="110" zoomScaleNormal="110" workbookViewId="0">
      <selection activeCell="G22" sqref="G22"/>
    </sheetView>
  </sheetViews>
  <sheetFormatPr baseColWidth="10" defaultColWidth="9.140625" defaultRowHeight="15" x14ac:dyDescent="0.25"/>
  <cols>
    <col min="1" max="1" width="11.42578125" style="1"/>
    <col min="2" max="2" width="13.28515625" style="2" customWidth="1"/>
    <col min="3" max="3" width="15" style="1" customWidth="1"/>
    <col min="4" max="4" width="15.140625" style="1" bestFit="1" customWidth="1"/>
    <col min="5" max="5" width="19.85546875" style="1" bestFit="1" customWidth="1"/>
    <col min="6" max="6" width="83.140625" style="1" bestFit="1" customWidth="1"/>
    <col min="7" max="7" width="18.140625" style="1" customWidth="1"/>
    <col min="8" max="8" width="17.42578125" style="1" customWidth="1"/>
    <col min="9" max="9" width="17" style="1" customWidth="1"/>
    <col min="10" max="10" width="13.7109375" style="1" customWidth="1"/>
    <col min="11" max="11" width="11.42578125" style="1"/>
    <col min="12" max="12" width="13.42578125" style="1" bestFit="1" customWidth="1"/>
    <col min="13" max="1025" width="11.42578125" style="1"/>
  </cols>
  <sheetData>
    <row r="1" spans="1:1025" ht="15.75" thickBot="1" x14ac:dyDescent="0.3"/>
    <row r="2" spans="1:1025" ht="15.75" thickBot="1" x14ac:dyDescent="0.3">
      <c r="D2" s="166" t="s">
        <v>0</v>
      </c>
      <c r="E2" s="166"/>
      <c r="F2" s="166"/>
      <c r="G2" s="166"/>
      <c r="H2" s="166"/>
      <c r="J2" s="3"/>
    </row>
    <row r="3" spans="1:1025" x14ac:dyDescent="0.25">
      <c r="D3" s="167" t="s">
        <v>1</v>
      </c>
      <c r="E3" s="167"/>
      <c r="F3" s="167"/>
      <c r="G3" s="167"/>
      <c r="H3" s="167"/>
    </row>
    <row r="4" spans="1:1025" ht="29.25" customHeight="1" x14ac:dyDescent="0.25">
      <c r="D4" s="167"/>
      <c r="E4" s="167"/>
      <c r="F4" s="167"/>
      <c r="G4" s="167"/>
      <c r="H4" s="167"/>
    </row>
    <row r="5" spans="1:1025" ht="15.75" thickBot="1" x14ac:dyDescent="0.3">
      <c r="D5" s="177" t="s">
        <v>2</v>
      </c>
      <c r="E5" s="178"/>
      <c r="F5" s="178"/>
      <c r="G5" s="178"/>
      <c r="H5" s="179"/>
    </row>
    <row r="6" spans="1:1025" x14ac:dyDescent="0.25">
      <c r="A6" s="31"/>
      <c r="B6" s="4"/>
      <c r="C6" s="31"/>
      <c r="D6" s="4"/>
      <c r="E6" s="180" t="s">
        <v>44</v>
      </c>
      <c r="F6" s="180"/>
      <c r="G6" s="4"/>
      <c r="H6" s="4"/>
    </row>
    <row r="7" spans="1:1025" x14ac:dyDescent="0.25">
      <c r="B7" s="32"/>
      <c r="C7" s="15"/>
      <c r="D7" s="15"/>
      <c r="E7" s="15"/>
      <c r="F7" s="15"/>
      <c r="G7" s="15"/>
      <c r="H7" s="15"/>
      <c r="I7" s="15"/>
      <c r="J7" s="15"/>
    </row>
    <row r="8" spans="1:1025" ht="15" customHeight="1" x14ac:dyDescent="0.25">
      <c r="B8" s="173" t="s">
        <v>4</v>
      </c>
      <c r="C8" s="174" t="s">
        <v>5</v>
      </c>
      <c r="D8" s="175" t="s">
        <v>6</v>
      </c>
      <c r="E8" s="176" t="s">
        <v>7</v>
      </c>
      <c r="F8" s="176" t="s">
        <v>8</v>
      </c>
      <c r="G8" s="170" t="s">
        <v>9</v>
      </c>
      <c r="H8" s="170"/>
      <c r="I8" s="171" t="s">
        <v>10</v>
      </c>
      <c r="J8" s="171"/>
    </row>
    <row r="9" spans="1:1025" ht="15.75" thickBot="1" x14ac:dyDescent="0.3">
      <c r="B9" s="173"/>
      <c r="C9" s="174"/>
      <c r="D9" s="175"/>
      <c r="E9" s="176"/>
      <c r="F9" s="176"/>
      <c r="G9" s="33" t="s">
        <v>11</v>
      </c>
      <c r="H9" s="34" t="s">
        <v>12</v>
      </c>
      <c r="I9" s="34" t="s">
        <v>11</v>
      </c>
      <c r="J9" s="6" t="s">
        <v>12</v>
      </c>
    </row>
    <row r="10" spans="1:1025" x14ac:dyDescent="0.25">
      <c r="B10" s="35"/>
      <c r="C10" s="36">
        <f>Barkasse!C10</f>
        <v>45170</v>
      </c>
      <c r="D10" s="37" t="s">
        <v>19</v>
      </c>
      <c r="E10" s="38"/>
      <c r="F10" s="39"/>
      <c r="G10" s="40"/>
      <c r="H10" s="41">
        <f t="shared" ref="H10:H22" si="0">G10/655.95</f>
        <v>0</v>
      </c>
      <c r="I10" s="42">
        <v>3982882</v>
      </c>
      <c r="J10" s="43">
        <f t="shared" ref="J10:J21" si="1">I10/655.95</f>
        <v>6071.9292629011352</v>
      </c>
      <c r="AMG10"/>
      <c r="AMH10"/>
      <c r="AMI10"/>
      <c r="AMJ10"/>
      <c r="AMK10"/>
    </row>
    <row r="11" spans="1:1025" x14ac:dyDescent="0.25">
      <c r="B11" s="44">
        <v>1</v>
      </c>
      <c r="C11" s="113">
        <v>45174</v>
      </c>
      <c r="D11" s="21" t="s">
        <v>20</v>
      </c>
      <c r="E11" s="20" t="s">
        <v>60</v>
      </c>
      <c r="F11" s="21" t="s">
        <v>53</v>
      </c>
      <c r="G11" s="22">
        <v>1000000</v>
      </c>
      <c r="H11" s="127">
        <f>G11/655.95</f>
        <v>1524.5064410397133</v>
      </c>
      <c r="I11" s="23"/>
      <c r="J11" s="126">
        <f t="shared" si="1"/>
        <v>0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B12" s="44">
        <v>2</v>
      </c>
      <c r="C12" s="113">
        <v>45190</v>
      </c>
      <c r="D12" s="21" t="s">
        <v>20</v>
      </c>
      <c r="E12" s="20" t="s">
        <v>62</v>
      </c>
      <c r="F12" s="21" t="s">
        <v>61</v>
      </c>
      <c r="G12" s="22">
        <v>655950</v>
      </c>
      <c r="H12" s="127">
        <f t="shared" ref="H12:H20" si="2">G12/655.95</f>
        <v>999.99999999999989</v>
      </c>
      <c r="I12" s="24"/>
      <c r="J12" s="126">
        <f t="shared" si="1"/>
        <v>0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B13" s="44">
        <v>3</v>
      </c>
      <c r="C13" s="113">
        <v>45190</v>
      </c>
      <c r="D13" s="21" t="s">
        <v>20</v>
      </c>
      <c r="E13" s="20">
        <v>205</v>
      </c>
      <c r="F13" s="21" t="s">
        <v>47</v>
      </c>
      <c r="G13" s="22">
        <v>580161</v>
      </c>
      <c r="H13" s="127">
        <f t="shared" si="2"/>
        <v>884.45918134004114</v>
      </c>
      <c r="I13" s="24"/>
      <c r="J13" s="126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B14" s="44">
        <v>4</v>
      </c>
      <c r="C14" s="113">
        <v>45198</v>
      </c>
      <c r="D14" s="21" t="s">
        <v>20</v>
      </c>
      <c r="E14" s="20"/>
      <c r="F14" s="21" t="s">
        <v>49</v>
      </c>
      <c r="G14" s="22">
        <f>25040+100+5850</f>
        <v>30990</v>
      </c>
      <c r="H14" s="127">
        <f t="shared" si="2"/>
        <v>47.244454607820714</v>
      </c>
      <c r="I14" s="24"/>
      <c r="J14" s="126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B15" s="44">
        <v>5</v>
      </c>
      <c r="C15" s="113"/>
      <c r="D15" s="21"/>
      <c r="E15" s="20"/>
      <c r="F15" s="21"/>
      <c r="G15" s="22"/>
      <c r="H15" s="127">
        <f t="shared" si="2"/>
        <v>0</v>
      </c>
      <c r="I15" s="24"/>
      <c r="J15" s="126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B16" s="44">
        <v>6</v>
      </c>
      <c r="C16" s="113"/>
      <c r="D16" s="21"/>
      <c r="E16" s="20"/>
      <c r="F16" s="21"/>
      <c r="G16" s="22"/>
      <c r="H16" s="127">
        <f t="shared" si="2"/>
        <v>0</v>
      </c>
      <c r="I16" s="24"/>
      <c r="J16" s="126">
        <f t="shared" si="1"/>
        <v>0</v>
      </c>
      <c r="AMG16"/>
      <c r="AMH16"/>
      <c r="AMI16"/>
      <c r="AMJ16"/>
      <c r="AMK16"/>
    </row>
    <row r="17" spans="2:10" x14ac:dyDescent="0.25">
      <c r="B17" s="44">
        <v>7</v>
      </c>
      <c r="C17" s="113"/>
      <c r="D17" s="21"/>
      <c r="E17" s="20"/>
      <c r="F17" s="21"/>
      <c r="G17" s="22"/>
      <c r="H17" s="127">
        <f t="shared" si="2"/>
        <v>0</v>
      </c>
      <c r="I17" s="24"/>
      <c r="J17" s="126">
        <f t="shared" si="1"/>
        <v>0</v>
      </c>
    </row>
    <row r="18" spans="2:10" x14ac:dyDescent="0.25">
      <c r="B18" s="44">
        <v>8</v>
      </c>
      <c r="C18" s="64"/>
      <c r="D18" s="21"/>
      <c r="E18" s="20"/>
      <c r="F18" s="21"/>
      <c r="G18" s="22"/>
      <c r="H18" s="127">
        <f t="shared" si="2"/>
        <v>0</v>
      </c>
      <c r="I18" s="24"/>
      <c r="J18" s="126">
        <f t="shared" si="1"/>
        <v>0</v>
      </c>
    </row>
    <row r="19" spans="2:10" x14ac:dyDescent="0.25">
      <c r="B19" s="44">
        <v>9</v>
      </c>
      <c r="C19" s="45"/>
      <c r="D19" s="21"/>
      <c r="E19" s="20"/>
      <c r="F19" s="21"/>
      <c r="G19" s="22"/>
      <c r="H19" s="127">
        <f t="shared" si="2"/>
        <v>0</v>
      </c>
      <c r="I19" s="24"/>
      <c r="J19" s="126">
        <f t="shared" si="1"/>
        <v>0</v>
      </c>
    </row>
    <row r="20" spans="2:10" ht="15.75" thickBot="1" x14ac:dyDescent="0.3">
      <c r="B20" s="44">
        <v>10</v>
      </c>
      <c r="C20" s="45"/>
      <c r="D20" s="21"/>
      <c r="E20" s="20"/>
      <c r="F20" s="21"/>
      <c r="G20" s="22"/>
      <c r="H20" s="127">
        <f t="shared" si="2"/>
        <v>0</v>
      </c>
      <c r="I20" s="24"/>
      <c r="J20" s="126">
        <f t="shared" si="1"/>
        <v>0</v>
      </c>
    </row>
    <row r="21" spans="2:10" ht="15.75" customHeight="1" thickBot="1" x14ac:dyDescent="0.3">
      <c r="B21" s="123"/>
      <c r="C21" s="156" t="s">
        <v>17</v>
      </c>
      <c r="D21" s="156"/>
      <c r="E21" s="156"/>
      <c r="F21" s="156"/>
      <c r="G21" s="124">
        <f>SUM(G10:G20)</f>
        <v>2267101</v>
      </c>
      <c r="H21" s="125">
        <f t="shared" si="0"/>
        <v>3456.2100769875751</v>
      </c>
      <c r="I21" s="124">
        <f>SUM(I10:I20)</f>
        <v>3982882</v>
      </c>
      <c r="J21" s="126">
        <f t="shared" si="1"/>
        <v>6071.9292629011352</v>
      </c>
    </row>
    <row r="22" spans="2:10" s="26" customFormat="1" ht="15.75" customHeight="1" thickBot="1" x14ac:dyDescent="0.25">
      <c r="B22" s="27"/>
      <c r="C22" s="28">
        <f>Barkasse!C33</f>
        <v>45199</v>
      </c>
      <c r="D22" s="172" t="s">
        <v>18</v>
      </c>
      <c r="E22" s="172"/>
      <c r="F22" s="172"/>
      <c r="G22" s="29">
        <f>I21-G21</f>
        <v>1715781</v>
      </c>
      <c r="H22" s="125">
        <f t="shared" si="0"/>
        <v>2615.7191859135605</v>
      </c>
      <c r="I22" s="29"/>
      <c r="J22" s="128"/>
    </row>
    <row r="24" spans="2:10" s="1" customFormat="1" ht="14.25" x14ac:dyDescent="0.2">
      <c r="G24" s="47"/>
    </row>
    <row r="25" spans="2:10" s="1" customFormat="1" ht="14.25" x14ac:dyDescent="0.2"/>
    <row r="26" spans="2:10" s="1" customFormat="1" ht="14.25" x14ac:dyDescent="0.2"/>
    <row r="27" spans="2:10" s="1" customFormat="1" ht="14.25" x14ac:dyDescent="0.2"/>
  </sheetData>
  <mergeCells count="14">
    <mergeCell ref="D2:H2"/>
    <mergeCell ref="D3:H3"/>
    <mergeCell ref="D4:H4"/>
    <mergeCell ref="D5:H5"/>
    <mergeCell ref="E6:F6"/>
    <mergeCell ref="G8:H8"/>
    <mergeCell ref="I8:J8"/>
    <mergeCell ref="C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110" zoomScaleNormal="110" workbookViewId="0">
      <selection activeCell="G11" sqref="G11"/>
    </sheetView>
  </sheetViews>
  <sheetFormatPr baseColWidth="10" defaultColWidth="9.140625" defaultRowHeight="15" x14ac:dyDescent="0.25"/>
  <cols>
    <col min="1" max="1" width="7.5703125" style="1" customWidth="1"/>
    <col min="2" max="2" width="15.140625" style="1" customWidth="1"/>
    <col min="3" max="3" width="13.85546875" style="1" customWidth="1"/>
    <col min="4" max="4" width="15.140625" style="1" bestFit="1" customWidth="1"/>
    <col min="5" max="5" width="18.5703125" style="1" bestFit="1" customWidth="1"/>
    <col min="6" max="6" width="78" style="1" customWidth="1"/>
    <col min="7" max="7" width="17.42578125" style="1" customWidth="1"/>
    <col min="8" max="8" width="16.7109375" style="1" customWidth="1"/>
    <col min="9" max="9" width="19" style="1" customWidth="1"/>
    <col min="10" max="10" width="16.28515625" style="1" customWidth="1"/>
    <col min="11" max="1025" width="11.42578125" style="1"/>
  </cols>
  <sheetData>
    <row r="2" spans="2:1025" x14ac:dyDescent="0.25">
      <c r="D2" s="166" t="s">
        <v>0</v>
      </c>
      <c r="E2" s="166"/>
      <c r="F2" s="166"/>
      <c r="G2" s="166"/>
      <c r="H2" s="166"/>
      <c r="J2" s="3"/>
    </row>
    <row r="3" spans="2:1025" x14ac:dyDescent="0.25">
      <c r="D3" s="167" t="s">
        <v>1</v>
      </c>
      <c r="E3" s="167"/>
      <c r="F3" s="167"/>
      <c r="G3" s="167"/>
      <c r="H3" s="167"/>
    </row>
    <row r="4" spans="2:1025" ht="30" customHeight="1" x14ac:dyDescent="0.25">
      <c r="D4" s="167"/>
      <c r="E4" s="167"/>
      <c r="F4" s="167"/>
      <c r="G4" s="167"/>
      <c r="H4" s="167"/>
    </row>
    <row r="5" spans="2:1025" x14ac:dyDescent="0.25">
      <c r="D5" s="168" t="s">
        <v>2</v>
      </c>
      <c r="E5" s="168"/>
      <c r="F5" s="168"/>
      <c r="G5" s="168"/>
      <c r="H5" s="168"/>
    </row>
    <row r="6" spans="2:1025" x14ac:dyDescent="0.25">
      <c r="E6" s="188" t="s">
        <v>21</v>
      </c>
      <c r="F6" s="188"/>
    </row>
    <row r="8" spans="2:1025" ht="14.45" customHeight="1" x14ac:dyDescent="0.25">
      <c r="B8" s="183" t="s">
        <v>4</v>
      </c>
      <c r="C8" s="184" t="s">
        <v>5</v>
      </c>
      <c r="D8" s="185" t="s">
        <v>6</v>
      </c>
      <c r="E8" s="186" t="s">
        <v>7</v>
      </c>
      <c r="F8" s="187" t="s">
        <v>8</v>
      </c>
      <c r="G8" s="160" t="s">
        <v>9</v>
      </c>
      <c r="H8" s="160"/>
      <c r="I8" s="160" t="s">
        <v>10</v>
      </c>
      <c r="J8" s="160"/>
    </row>
    <row r="9" spans="2:1025" ht="14.45" customHeight="1" thickBot="1" x14ac:dyDescent="0.3">
      <c r="B9" s="183"/>
      <c r="C9" s="184"/>
      <c r="D9" s="185"/>
      <c r="E9" s="186"/>
      <c r="F9" s="187"/>
      <c r="G9" s="33" t="s">
        <v>11</v>
      </c>
      <c r="H9" s="34" t="s">
        <v>12</v>
      </c>
      <c r="I9" s="34" t="s">
        <v>11</v>
      </c>
      <c r="J9" s="48" t="s">
        <v>12</v>
      </c>
    </row>
    <row r="10" spans="2:1025" ht="15.75" thickBot="1" x14ac:dyDescent="0.3">
      <c r="B10" s="35"/>
      <c r="C10" s="49">
        <f>Barkasse!C10</f>
        <v>45170</v>
      </c>
      <c r="D10" s="50" t="s">
        <v>19</v>
      </c>
      <c r="E10" s="51"/>
      <c r="F10" s="52"/>
      <c r="G10" s="88"/>
      <c r="H10" s="53">
        <f>G10/655.95</f>
        <v>0</v>
      </c>
      <c r="I10" s="92">
        <v>8647096</v>
      </c>
      <c r="J10" s="53">
        <f t="shared" ref="J10:J21" si="0">I10/655.95</f>
        <v>13182.553548288741</v>
      </c>
      <c r="AMG10"/>
      <c r="AMH10"/>
      <c r="AMI10"/>
      <c r="AMJ10"/>
      <c r="AMK10"/>
    </row>
    <row r="11" spans="2:1025" ht="15.75" thickBot="1" x14ac:dyDescent="0.3">
      <c r="B11" s="58">
        <v>1</v>
      </c>
      <c r="C11" s="55">
        <v>45177</v>
      </c>
      <c r="D11" s="64" t="s">
        <v>22</v>
      </c>
      <c r="E11" s="20" t="s">
        <v>59</v>
      </c>
      <c r="F11" s="131" t="s">
        <v>52</v>
      </c>
      <c r="G11" s="89">
        <v>524100</v>
      </c>
      <c r="H11" s="114">
        <f>G11/655.95</f>
        <v>798.99382574891376</v>
      </c>
      <c r="I11" s="24"/>
      <c r="J11" s="53">
        <f t="shared" si="0"/>
        <v>0</v>
      </c>
      <c r="AMG11"/>
      <c r="AMH11"/>
      <c r="AMI11"/>
      <c r="AMJ11"/>
      <c r="AMK11"/>
    </row>
    <row r="12" spans="2:1025" ht="15.75" thickBot="1" x14ac:dyDescent="0.3">
      <c r="B12" s="44">
        <v>2</v>
      </c>
      <c r="C12" s="55">
        <v>45197</v>
      </c>
      <c r="D12" s="64" t="s">
        <v>22</v>
      </c>
      <c r="E12" s="20"/>
      <c r="F12" s="65" t="s">
        <v>49</v>
      </c>
      <c r="G12" s="89">
        <v>12521</v>
      </c>
      <c r="H12" s="53">
        <f>G12/655.95</f>
        <v>19.088345148258249</v>
      </c>
      <c r="I12" s="93"/>
      <c r="J12" s="53">
        <f t="shared" si="0"/>
        <v>0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.75" thickBot="1" x14ac:dyDescent="0.3">
      <c r="B13" s="44">
        <v>3</v>
      </c>
      <c r="C13" s="55"/>
      <c r="D13" s="64"/>
      <c r="E13" s="20"/>
      <c r="F13" s="65"/>
      <c r="G13" s="89"/>
      <c r="H13" s="53">
        <f>G13/655.95</f>
        <v>0</v>
      </c>
      <c r="I13" s="93"/>
      <c r="J13" s="53">
        <f t="shared" si="0"/>
        <v>0</v>
      </c>
      <c r="M13" s="112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44">
        <v>4</v>
      </c>
      <c r="C14" s="55"/>
      <c r="D14" s="64"/>
      <c r="E14" s="20"/>
      <c r="F14" s="65"/>
      <c r="G14" s="89"/>
      <c r="H14" s="53">
        <f t="shared" ref="H14:H21" si="1">G14/655.95</f>
        <v>0</v>
      </c>
      <c r="I14" s="93"/>
      <c r="J14" s="53">
        <f t="shared" si="0"/>
        <v>0</v>
      </c>
      <c r="AME14"/>
      <c r="AMF14"/>
      <c r="AMG14"/>
      <c r="AMH14"/>
      <c r="AMI14"/>
      <c r="AMJ14"/>
      <c r="AMK14"/>
    </row>
    <row r="15" spans="2:1025" ht="15.75" thickBot="1" x14ac:dyDescent="0.3">
      <c r="B15" s="44">
        <v>5</v>
      </c>
      <c r="C15" s="55"/>
      <c r="D15" s="64"/>
      <c r="E15" s="20"/>
      <c r="F15" s="65"/>
      <c r="G15" s="133"/>
      <c r="H15" s="53">
        <f t="shared" si="1"/>
        <v>0</v>
      </c>
      <c r="I15" s="94"/>
      <c r="J15" s="53"/>
      <c r="AME15"/>
      <c r="AMF15"/>
      <c r="AMG15"/>
      <c r="AMH15"/>
      <c r="AMI15"/>
      <c r="AMJ15"/>
      <c r="AMK15"/>
    </row>
    <row r="16" spans="2:1025" ht="15.75" thickBot="1" x14ac:dyDescent="0.3">
      <c r="B16" s="44">
        <v>6</v>
      </c>
      <c r="C16" s="55"/>
      <c r="D16" s="64"/>
      <c r="E16" s="20"/>
      <c r="F16" s="131"/>
      <c r="G16" s="133"/>
      <c r="H16" s="53">
        <f t="shared" si="1"/>
        <v>0</v>
      </c>
      <c r="I16" s="94"/>
      <c r="J16" s="53"/>
      <c r="AME16"/>
      <c r="AMF16"/>
      <c r="AMG16"/>
      <c r="AMH16"/>
      <c r="AMI16"/>
      <c r="AMJ16"/>
      <c r="AMK16"/>
    </row>
    <row r="17" spans="2:1025" ht="15.75" thickBot="1" x14ac:dyDescent="0.3">
      <c r="B17" s="44">
        <v>7</v>
      </c>
      <c r="C17" s="55"/>
      <c r="D17" s="64"/>
      <c r="E17" s="20"/>
      <c r="F17" s="57"/>
      <c r="G17" s="133"/>
      <c r="H17" s="53">
        <f t="shared" si="1"/>
        <v>0</v>
      </c>
      <c r="I17" s="94"/>
      <c r="J17" s="53"/>
      <c r="AME17"/>
      <c r="AMF17"/>
      <c r="AMG17"/>
      <c r="AMH17"/>
      <c r="AMI17"/>
      <c r="AMJ17"/>
      <c r="AMK17"/>
    </row>
    <row r="18" spans="2:1025" ht="15.75" thickBot="1" x14ac:dyDescent="0.3">
      <c r="B18" s="44">
        <v>8</v>
      </c>
      <c r="C18" s="55"/>
      <c r="D18" s="64"/>
      <c r="E18" s="20"/>
      <c r="F18" s="65"/>
      <c r="G18" s="133"/>
      <c r="H18" s="53">
        <f t="shared" si="1"/>
        <v>0</v>
      </c>
      <c r="I18" s="94"/>
      <c r="J18" s="53"/>
      <c r="AME18"/>
      <c r="AMF18"/>
      <c r="AMG18"/>
      <c r="AMH18"/>
      <c r="AMI18"/>
      <c r="AMJ18"/>
      <c r="AMK18"/>
    </row>
    <row r="19" spans="2:1025" s="26" customFormat="1" thickBot="1" x14ac:dyDescent="0.25">
      <c r="B19" s="44">
        <v>9</v>
      </c>
      <c r="C19" s="55"/>
      <c r="D19" s="64"/>
      <c r="E19" s="20"/>
      <c r="F19" s="65"/>
      <c r="G19" s="90"/>
      <c r="H19" s="53">
        <f t="shared" si="1"/>
        <v>0</v>
      </c>
      <c r="I19" s="94"/>
      <c r="J19" s="53">
        <f t="shared" si="0"/>
        <v>0</v>
      </c>
    </row>
    <row r="20" spans="2:1025" ht="15.75" customHeight="1" thickBot="1" x14ac:dyDescent="0.3">
      <c r="B20" s="118"/>
      <c r="C20" s="181" t="s">
        <v>17</v>
      </c>
      <c r="D20" s="181"/>
      <c r="E20" s="181"/>
      <c r="F20" s="181"/>
      <c r="G20" s="121">
        <f>SUM(G10:G19)</f>
        <v>536621</v>
      </c>
      <c r="H20" s="120">
        <f t="shared" si="1"/>
        <v>818.08217089717198</v>
      </c>
      <c r="I20" s="122">
        <f>SUM(I10:I19)</f>
        <v>8647096</v>
      </c>
      <c r="J20" s="120">
        <f t="shared" si="0"/>
        <v>13182.553548288741</v>
      </c>
    </row>
    <row r="21" spans="2:1025" ht="15.75" thickBot="1" x14ac:dyDescent="0.3">
      <c r="B21" s="61"/>
      <c r="C21" s="46">
        <f>Barkasse!C33</f>
        <v>45199</v>
      </c>
      <c r="D21" s="182" t="s">
        <v>18</v>
      </c>
      <c r="E21" s="182"/>
      <c r="F21" s="182"/>
      <c r="G21" s="91">
        <f>I20-G20</f>
        <v>8110475</v>
      </c>
      <c r="H21" s="62">
        <f t="shared" si="1"/>
        <v>12364.471377391568</v>
      </c>
      <c r="I21" s="91"/>
      <c r="J21" s="62">
        <f t="shared" si="0"/>
        <v>0</v>
      </c>
    </row>
    <row r="22" spans="2:1025" x14ac:dyDescent="0.25">
      <c r="B22" s="2"/>
    </row>
  </sheetData>
  <mergeCells count="14">
    <mergeCell ref="D2:H2"/>
    <mergeCell ref="D3:H3"/>
    <mergeCell ref="D4:H4"/>
    <mergeCell ref="D5:H5"/>
    <mergeCell ref="E6:F6"/>
    <mergeCell ref="G8:H8"/>
    <mergeCell ref="I8:J8"/>
    <mergeCell ref="C20:F20"/>
    <mergeCell ref="D21:F21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5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6"/>
  <sheetViews>
    <sheetView zoomScale="110" zoomScaleNormal="110" zoomScaleSheetLayoutView="50" workbookViewId="0">
      <selection activeCell="G21" sqref="G21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13.85546875" customWidth="1"/>
    <col min="4" max="4" width="15.140625" bestFit="1" customWidth="1"/>
    <col min="5" max="5" width="19.85546875" bestFit="1" customWidth="1"/>
    <col min="6" max="6" width="80" bestFit="1" customWidth="1"/>
    <col min="7" max="7" width="18.140625" bestFit="1" customWidth="1"/>
    <col min="8" max="8" width="14.7109375" customWidth="1"/>
    <col min="9" max="9" width="18.28515625" customWidth="1"/>
    <col min="10" max="10" width="14.5703125" customWidth="1"/>
    <col min="11" max="1025" width="10.5703125" customWidth="1"/>
  </cols>
  <sheetData>
    <row r="2" spans="2:10" x14ac:dyDescent="0.25">
      <c r="D2" s="166" t="s">
        <v>0</v>
      </c>
      <c r="E2" s="166"/>
      <c r="F2" s="166"/>
      <c r="G2" s="166"/>
      <c r="H2" s="166"/>
      <c r="I2" s="1"/>
      <c r="J2" s="3"/>
    </row>
    <row r="3" spans="2:10" x14ac:dyDescent="0.25">
      <c r="D3" s="167" t="s">
        <v>1</v>
      </c>
      <c r="E3" s="167"/>
      <c r="F3" s="167"/>
      <c r="G3" s="167"/>
      <c r="H3" s="167"/>
      <c r="I3" s="1"/>
      <c r="J3" s="1"/>
    </row>
    <row r="4" spans="2:10" ht="30" customHeight="1" x14ac:dyDescent="0.25">
      <c r="D4" s="167"/>
      <c r="E4" s="167"/>
      <c r="F4" s="167"/>
      <c r="G4" s="167"/>
      <c r="H4" s="167"/>
      <c r="I4" s="1"/>
      <c r="J4" s="1"/>
    </row>
    <row r="5" spans="2:10" x14ac:dyDescent="0.25">
      <c r="D5" s="168" t="s">
        <v>2</v>
      </c>
      <c r="E5" s="168"/>
      <c r="F5" s="168"/>
      <c r="G5" s="168"/>
      <c r="H5" s="168"/>
      <c r="I5" s="1"/>
      <c r="J5" s="1"/>
    </row>
    <row r="6" spans="2:10" x14ac:dyDescent="0.25">
      <c r="E6" s="190" t="s">
        <v>23</v>
      </c>
      <c r="F6" s="190"/>
    </row>
    <row r="8" spans="2:10" ht="15" customHeight="1" x14ac:dyDescent="0.25">
      <c r="B8" s="183" t="s">
        <v>4</v>
      </c>
      <c r="C8" s="184" t="s">
        <v>5</v>
      </c>
      <c r="D8" s="185" t="s">
        <v>6</v>
      </c>
      <c r="E8" s="186" t="s">
        <v>7</v>
      </c>
      <c r="F8" s="187" t="s">
        <v>8</v>
      </c>
      <c r="G8" s="160" t="s">
        <v>9</v>
      </c>
      <c r="H8" s="160"/>
      <c r="I8" s="160" t="s">
        <v>10</v>
      </c>
      <c r="J8" s="160"/>
    </row>
    <row r="9" spans="2:10" x14ac:dyDescent="0.25">
      <c r="B9" s="183"/>
      <c r="C9" s="184"/>
      <c r="D9" s="185"/>
      <c r="E9" s="186"/>
      <c r="F9" s="187"/>
      <c r="G9" s="33" t="s">
        <v>11</v>
      </c>
      <c r="H9" s="34" t="s">
        <v>12</v>
      </c>
      <c r="I9" s="34" t="s">
        <v>11</v>
      </c>
      <c r="J9" s="48" t="s">
        <v>12</v>
      </c>
    </row>
    <row r="10" spans="2:10" ht="15.75" thickBot="1" x14ac:dyDescent="0.3">
      <c r="B10" s="35"/>
      <c r="C10" s="36">
        <f>Barkasse!C10</f>
        <v>45170</v>
      </c>
      <c r="D10" s="50" t="s">
        <v>19</v>
      </c>
      <c r="E10" s="51"/>
      <c r="F10" s="52"/>
      <c r="G10" s="134"/>
      <c r="H10" s="63">
        <f t="shared" ref="H10:H21" si="0">G10/655.95</f>
        <v>0</v>
      </c>
      <c r="I10" s="54">
        <v>3905624</v>
      </c>
      <c r="J10" s="53">
        <f t="shared" ref="J10:J21" si="1">I10/655.95</f>
        <v>5954.148944279289</v>
      </c>
    </row>
    <row r="11" spans="2:10" ht="15.75" thickBot="1" x14ac:dyDescent="0.3">
      <c r="B11" s="58">
        <v>1</v>
      </c>
      <c r="C11" s="55">
        <v>45198</v>
      </c>
      <c r="D11" s="64" t="s">
        <v>51</v>
      </c>
      <c r="E11" s="20"/>
      <c r="F11" s="65" t="s">
        <v>49</v>
      </c>
      <c r="G11" s="89">
        <f>12521+5850</f>
        <v>18371</v>
      </c>
      <c r="H11" s="63">
        <f t="shared" si="0"/>
        <v>28.006707828340573</v>
      </c>
      <c r="I11" s="25"/>
      <c r="J11" s="53">
        <f t="shared" si="1"/>
        <v>0</v>
      </c>
    </row>
    <row r="12" spans="2:10" ht="15.75" thickBot="1" x14ac:dyDescent="0.3">
      <c r="B12" s="44">
        <v>2</v>
      </c>
      <c r="C12" s="55"/>
      <c r="D12" s="64"/>
      <c r="E12" s="20"/>
      <c r="F12" s="65"/>
      <c r="G12" s="135"/>
      <c r="H12" s="63">
        <f t="shared" si="0"/>
        <v>0</v>
      </c>
      <c r="I12" s="59"/>
      <c r="J12" s="53">
        <f t="shared" si="1"/>
        <v>0</v>
      </c>
    </row>
    <row r="13" spans="2:10" s="66" customFormat="1" ht="15.75" thickBot="1" x14ac:dyDescent="0.3">
      <c r="B13" s="44">
        <v>3</v>
      </c>
      <c r="C13" s="55"/>
      <c r="D13" s="64"/>
      <c r="E13" s="20"/>
      <c r="F13" s="65"/>
      <c r="G13" s="89"/>
      <c r="H13" s="63">
        <f t="shared" si="0"/>
        <v>0</v>
      </c>
      <c r="I13" s="59"/>
      <c r="J13" s="53">
        <f t="shared" si="1"/>
        <v>0</v>
      </c>
    </row>
    <row r="14" spans="2:10" ht="15.75" thickBot="1" x14ac:dyDescent="0.3">
      <c r="B14" s="44">
        <v>4</v>
      </c>
      <c r="C14" s="55"/>
      <c r="D14" s="64"/>
      <c r="E14" s="20"/>
      <c r="F14" s="65"/>
      <c r="G14" s="135"/>
      <c r="H14" s="63">
        <f t="shared" si="0"/>
        <v>0</v>
      </c>
      <c r="I14" s="59"/>
      <c r="J14" s="53">
        <f t="shared" si="1"/>
        <v>0</v>
      </c>
    </row>
    <row r="15" spans="2:10" ht="15.75" thickBot="1" x14ac:dyDescent="0.3">
      <c r="B15" s="44">
        <v>5</v>
      </c>
      <c r="C15" s="55"/>
      <c r="D15" s="64"/>
      <c r="E15" s="20"/>
      <c r="F15" s="65"/>
      <c r="G15" s="135"/>
      <c r="H15" s="63">
        <f t="shared" si="0"/>
        <v>0</v>
      </c>
      <c r="I15" s="59"/>
      <c r="J15" s="53">
        <f t="shared" si="1"/>
        <v>0</v>
      </c>
    </row>
    <row r="16" spans="2:10" ht="15.75" thickBot="1" x14ac:dyDescent="0.3">
      <c r="B16" s="44">
        <v>6</v>
      </c>
      <c r="C16" s="55"/>
      <c r="D16" s="64"/>
      <c r="E16" s="20"/>
      <c r="F16" s="65"/>
      <c r="G16" s="135"/>
      <c r="H16" s="63">
        <f t="shared" si="0"/>
        <v>0</v>
      </c>
      <c r="I16" s="59"/>
      <c r="J16" s="53">
        <f t="shared" si="1"/>
        <v>0</v>
      </c>
    </row>
    <row r="17" spans="2:10" ht="15.75" thickBot="1" x14ac:dyDescent="0.3">
      <c r="B17" s="44">
        <v>7</v>
      </c>
      <c r="C17" s="55"/>
      <c r="D17" s="64"/>
      <c r="E17" s="56"/>
      <c r="F17" s="65"/>
      <c r="G17" s="135"/>
      <c r="H17" s="63">
        <f t="shared" si="0"/>
        <v>0</v>
      </c>
      <c r="I17" s="59"/>
      <c r="J17" s="53">
        <f t="shared" si="1"/>
        <v>0</v>
      </c>
    </row>
    <row r="18" spans="2:10" ht="15.75" thickBot="1" x14ac:dyDescent="0.3">
      <c r="B18" s="44">
        <v>8</v>
      </c>
      <c r="C18" s="55"/>
      <c r="D18" s="64"/>
      <c r="E18" s="20"/>
      <c r="F18" s="65"/>
      <c r="G18" s="135"/>
      <c r="H18" s="63">
        <f t="shared" si="0"/>
        <v>0</v>
      </c>
      <c r="I18" s="59"/>
      <c r="J18" s="53">
        <f t="shared" si="1"/>
        <v>0</v>
      </c>
    </row>
    <row r="19" spans="2:10" ht="15.75" thickBot="1" x14ac:dyDescent="0.3">
      <c r="B19" s="44">
        <v>9</v>
      </c>
      <c r="C19" s="55"/>
      <c r="D19" s="64"/>
      <c r="E19" s="56"/>
      <c r="F19" s="65"/>
      <c r="G19" s="136"/>
      <c r="H19" s="63">
        <f t="shared" si="0"/>
        <v>0</v>
      </c>
      <c r="I19" s="59"/>
      <c r="J19" s="53">
        <f t="shared" si="1"/>
        <v>0</v>
      </c>
    </row>
    <row r="20" spans="2:10" ht="15.75" thickBot="1" x14ac:dyDescent="0.3">
      <c r="B20" s="118"/>
      <c r="C20" s="181" t="s">
        <v>17</v>
      </c>
      <c r="D20" s="181"/>
      <c r="E20" s="181"/>
      <c r="F20" s="181"/>
      <c r="G20" s="115">
        <f>SUM(G11:G19)</f>
        <v>18371</v>
      </c>
      <c r="H20" s="119">
        <f t="shared" si="0"/>
        <v>28.006707828340573</v>
      </c>
      <c r="I20" s="117">
        <f>SUM(I10:I19)</f>
        <v>3905624</v>
      </c>
      <c r="J20" s="120">
        <f t="shared" si="1"/>
        <v>5954.148944279289</v>
      </c>
    </row>
    <row r="21" spans="2:10" ht="15.75" thickBot="1" x14ac:dyDescent="0.3">
      <c r="B21" s="61"/>
      <c r="C21" s="68">
        <f>Barkasse!C33</f>
        <v>45199</v>
      </c>
      <c r="D21" s="189" t="s">
        <v>18</v>
      </c>
      <c r="E21" s="189"/>
      <c r="F21" s="189"/>
      <c r="G21" s="109">
        <f>I20-G20</f>
        <v>3887253</v>
      </c>
      <c r="H21" s="111">
        <f t="shared" si="0"/>
        <v>5926.142236450949</v>
      </c>
      <c r="I21" s="110"/>
      <c r="J21" s="111">
        <f t="shared" si="1"/>
        <v>0</v>
      </c>
    </row>
    <row r="24" spans="2:10" x14ac:dyDescent="0.25">
      <c r="G24" s="137"/>
    </row>
    <row r="26" spans="2:10" x14ac:dyDescent="0.25">
      <c r="C26" t="s">
        <v>43</v>
      </c>
    </row>
  </sheetData>
  <mergeCells count="14">
    <mergeCell ref="D2:H2"/>
    <mergeCell ref="D3:H3"/>
    <mergeCell ref="D4:H4"/>
    <mergeCell ref="D5:H5"/>
    <mergeCell ref="E6:F6"/>
    <mergeCell ref="I8:J8"/>
    <mergeCell ref="C20:F20"/>
    <mergeCell ref="D21:F21"/>
    <mergeCell ref="B8:B9"/>
    <mergeCell ref="C8:C9"/>
    <mergeCell ref="D8:D9"/>
    <mergeCell ref="E8:E9"/>
    <mergeCell ref="F8:F9"/>
    <mergeCell ref="G8:H8"/>
  </mergeCells>
  <phoneticPr fontId="14" type="noConversion"/>
  <pageMargins left="0.7" right="0.7" top="0.75" bottom="0.75" header="0.51180555555555496" footer="0.51180555555555496"/>
  <pageSetup scale="56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2"/>
  <sheetViews>
    <sheetView zoomScale="110" zoomScaleNormal="110" workbookViewId="0">
      <selection activeCell="G22" sqref="G22"/>
    </sheetView>
  </sheetViews>
  <sheetFormatPr baseColWidth="10" defaultColWidth="9.140625" defaultRowHeight="15" x14ac:dyDescent="0.25"/>
  <cols>
    <col min="1" max="1" width="11.42578125" style="1"/>
    <col min="2" max="2" width="11.85546875" style="1" customWidth="1"/>
    <col min="3" max="3" width="16.140625" style="1" customWidth="1"/>
    <col min="4" max="4" width="17.7109375" style="1" customWidth="1"/>
    <col min="5" max="5" width="19.85546875" style="1" bestFit="1" customWidth="1"/>
    <col min="6" max="6" width="70.140625" style="1" bestFit="1" customWidth="1"/>
    <col min="7" max="7" width="17.42578125" style="1" bestFit="1" customWidth="1"/>
    <col min="8" max="8" width="13" style="1" bestFit="1" customWidth="1"/>
    <col min="9" max="9" width="17.42578125" style="1" customWidth="1"/>
    <col min="10" max="10" width="15.28515625" style="1" customWidth="1"/>
    <col min="11" max="1025" width="11.42578125" style="1"/>
  </cols>
  <sheetData>
    <row r="2" spans="2:12" x14ac:dyDescent="0.25">
      <c r="D2" s="166" t="s">
        <v>0</v>
      </c>
      <c r="E2" s="166"/>
      <c r="F2" s="166"/>
      <c r="G2" s="166"/>
      <c r="H2" s="166"/>
      <c r="J2" s="3"/>
    </row>
    <row r="3" spans="2:12" x14ac:dyDescent="0.25">
      <c r="D3" s="167" t="s">
        <v>1</v>
      </c>
      <c r="E3" s="167"/>
      <c r="F3" s="167"/>
      <c r="G3" s="167"/>
      <c r="H3" s="167"/>
    </row>
    <row r="4" spans="2:12" ht="27.75" customHeight="1" x14ac:dyDescent="0.25">
      <c r="D4" s="167"/>
      <c r="E4" s="167"/>
      <c r="F4" s="167"/>
      <c r="G4" s="167"/>
      <c r="H4" s="167"/>
    </row>
    <row r="5" spans="2:12" ht="15.75" thickBot="1" x14ac:dyDescent="0.3">
      <c r="D5" s="201" t="s">
        <v>2</v>
      </c>
      <c r="E5" s="201"/>
      <c r="F5" s="201"/>
      <c r="G5" s="201"/>
      <c r="H5" s="201"/>
    </row>
    <row r="6" spans="2:12" x14ac:dyDescent="0.25">
      <c r="E6" s="188" t="s">
        <v>24</v>
      </c>
      <c r="F6" s="188"/>
    </row>
    <row r="7" spans="2:12" ht="15.75" thickBot="1" x14ac:dyDescent="0.3">
      <c r="E7" s="165"/>
      <c r="F7" s="165"/>
    </row>
    <row r="8" spans="2:12" s="69" customFormat="1" ht="14.45" customHeight="1" thickBot="1" x14ac:dyDescent="0.25">
      <c r="B8" s="195" t="s">
        <v>4</v>
      </c>
      <c r="C8" s="197" t="s">
        <v>5</v>
      </c>
      <c r="D8" s="199" t="s">
        <v>6</v>
      </c>
      <c r="E8" s="200" t="s">
        <v>7</v>
      </c>
      <c r="F8" s="163" t="s">
        <v>8</v>
      </c>
      <c r="G8" s="191" t="s">
        <v>9</v>
      </c>
      <c r="H8" s="160"/>
      <c r="I8" s="160" t="s">
        <v>10</v>
      </c>
      <c r="J8" s="160"/>
    </row>
    <row r="9" spans="2:12" s="2" customFormat="1" ht="14.45" customHeight="1" thickBot="1" x14ac:dyDescent="0.25">
      <c r="B9" s="196"/>
      <c r="C9" s="198"/>
      <c r="D9" s="199"/>
      <c r="E9" s="200"/>
      <c r="F9" s="163"/>
      <c r="G9" s="96" t="s">
        <v>11</v>
      </c>
      <c r="H9" s="6" t="s">
        <v>12</v>
      </c>
      <c r="I9" s="6" t="s">
        <v>11</v>
      </c>
      <c r="J9" s="70" t="s">
        <v>12</v>
      </c>
    </row>
    <row r="10" spans="2:12" ht="15" customHeight="1" thickBot="1" x14ac:dyDescent="0.3">
      <c r="B10" s="99"/>
      <c r="C10" s="102">
        <f>Barkasse!C10</f>
        <v>45170</v>
      </c>
      <c r="D10" s="8" t="s">
        <v>19</v>
      </c>
      <c r="E10" s="71"/>
      <c r="F10" s="97"/>
      <c r="G10" s="132"/>
      <c r="H10" s="72">
        <f t="shared" ref="H10:H22" si="0">G10/655.95</f>
        <v>0</v>
      </c>
      <c r="I10" s="73">
        <v>7379812</v>
      </c>
      <c r="J10" s="72">
        <f t="shared" ref="J10:J22" si="1">I10/655.95</f>
        <v>11250.570927662169</v>
      </c>
    </row>
    <row r="11" spans="2:12" ht="15.75" thickBot="1" x14ac:dyDescent="0.3">
      <c r="B11" s="100">
        <v>1</v>
      </c>
      <c r="C11" s="55">
        <v>45189</v>
      </c>
      <c r="D11" s="103" t="s">
        <v>58</v>
      </c>
      <c r="E11" s="16" t="s">
        <v>56</v>
      </c>
      <c r="F11" s="131" t="s">
        <v>57</v>
      </c>
      <c r="G11" s="149">
        <v>2820585</v>
      </c>
      <c r="H11" s="108">
        <f t="shared" ref="H11:H12" si="2">G11/655.95</f>
        <v>4300</v>
      </c>
      <c r="I11" s="138"/>
      <c r="J11" s="108">
        <f t="shared" si="1"/>
        <v>0</v>
      </c>
      <c r="L11" s="1" t="s">
        <v>43</v>
      </c>
    </row>
    <row r="12" spans="2:12" ht="15.75" customHeight="1" thickBot="1" x14ac:dyDescent="0.3">
      <c r="B12" s="100">
        <v>2</v>
      </c>
      <c r="C12" s="55">
        <v>45199</v>
      </c>
      <c r="D12" s="103" t="s">
        <v>58</v>
      </c>
      <c r="E12" s="16"/>
      <c r="F12" s="65" t="s">
        <v>49</v>
      </c>
      <c r="G12" s="149">
        <v>48050</v>
      </c>
      <c r="H12" s="108">
        <f t="shared" si="2"/>
        <v>73.25253449195823</v>
      </c>
      <c r="I12" s="138"/>
      <c r="J12" s="108">
        <f t="shared" si="1"/>
        <v>0</v>
      </c>
    </row>
    <row r="13" spans="2:12" ht="15.75" thickBot="1" x14ac:dyDescent="0.3">
      <c r="B13" s="100">
        <v>3</v>
      </c>
      <c r="C13" s="55"/>
      <c r="D13" s="103"/>
      <c r="E13" s="16"/>
      <c r="F13" s="65"/>
      <c r="G13" s="149"/>
      <c r="H13" s="108">
        <f t="shared" ref="H13" si="3">G13/655.95</f>
        <v>0</v>
      </c>
      <c r="I13" s="138"/>
      <c r="J13" s="108">
        <f t="shared" si="1"/>
        <v>0</v>
      </c>
    </row>
    <row r="14" spans="2:12" ht="15.75" thickBot="1" x14ac:dyDescent="0.3">
      <c r="B14" s="100">
        <v>4</v>
      </c>
      <c r="C14" s="55"/>
      <c r="D14" s="103"/>
      <c r="E14" s="16"/>
      <c r="F14" s="65"/>
      <c r="G14" s="149"/>
      <c r="H14" s="108">
        <f t="shared" si="0"/>
        <v>0</v>
      </c>
      <c r="I14" s="138"/>
      <c r="J14" s="108">
        <f t="shared" si="1"/>
        <v>0</v>
      </c>
    </row>
    <row r="15" spans="2:12" ht="15.75" thickBot="1" x14ac:dyDescent="0.3">
      <c r="B15" s="100">
        <v>5</v>
      </c>
      <c r="C15" s="64"/>
      <c r="D15" s="104"/>
      <c r="E15" s="16"/>
      <c r="F15" s="131"/>
      <c r="G15" s="149"/>
      <c r="H15" s="108">
        <f t="shared" si="0"/>
        <v>0</v>
      </c>
      <c r="I15" s="138"/>
      <c r="J15" s="108">
        <f t="shared" si="1"/>
        <v>0</v>
      </c>
    </row>
    <row r="16" spans="2:12" ht="15.75" thickBot="1" x14ac:dyDescent="0.3">
      <c r="B16" s="100">
        <v>6</v>
      </c>
      <c r="C16" s="64"/>
      <c r="D16" s="104"/>
      <c r="E16" s="20"/>
      <c r="F16" s="98"/>
      <c r="G16" s="149"/>
      <c r="H16" s="108">
        <f t="shared" si="0"/>
        <v>0</v>
      </c>
      <c r="I16" s="138"/>
      <c r="J16" s="108">
        <f t="shared" si="1"/>
        <v>0</v>
      </c>
    </row>
    <row r="17" spans="2:10" ht="15.75" thickBot="1" x14ac:dyDescent="0.3">
      <c r="B17" s="100">
        <v>7</v>
      </c>
      <c r="C17" s="64"/>
      <c r="D17" s="104"/>
      <c r="E17" s="20"/>
      <c r="F17" s="98"/>
      <c r="G17" s="149"/>
      <c r="H17" s="108">
        <f t="shared" si="0"/>
        <v>0</v>
      </c>
      <c r="I17" s="138"/>
      <c r="J17" s="108">
        <f t="shared" si="1"/>
        <v>0</v>
      </c>
    </row>
    <row r="18" spans="2:10" ht="15.75" thickBot="1" x14ac:dyDescent="0.3">
      <c r="B18" s="100">
        <v>8</v>
      </c>
      <c r="C18" s="64"/>
      <c r="D18" s="104"/>
      <c r="E18" s="20"/>
      <c r="F18" s="106"/>
      <c r="G18" s="149"/>
      <c r="H18" s="108">
        <f t="shared" si="0"/>
        <v>0</v>
      </c>
      <c r="I18" s="138"/>
      <c r="J18" s="108">
        <f t="shared" si="1"/>
        <v>0</v>
      </c>
    </row>
    <row r="19" spans="2:10" ht="15.75" thickBot="1" x14ac:dyDescent="0.3">
      <c r="B19" s="100">
        <v>9</v>
      </c>
      <c r="C19" s="64"/>
      <c r="D19" s="104"/>
      <c r="E19" s="20"/>
      <c r="F19" s="106"/>
      <c r="G19" s="149"/>
      <c r="H19" s="108">
        <f t="shared" si="0"/>
        <v>0</v>
      </c>
      <c r="I19" s="138"/>
      <c r="J19" s="108">
        <f t="shared" si="1"/>
        <v>0</v>
      </c>
    </row>
    <row r="20" spans="2:10" ht="15.75" thickBot="1" x14ac:dyDescent="0.3">
      <c r="B20" s="101">
        <v>10</v>
      </c>
      <c r="C20" s="60"/>
      <c r="D20" s="105"/>
      <c r="E20" s="67"/>
      <c r="F20" s="107"/>
      <c r="G20" s="150"/>
      <c r="H20" s="108">
        <f t="shared" si="0"/>
        <v>0</v>
      </c>
      <c r="I20" s="139"/>
      <c r="J20" s="108">
        <f t="shared" si="1"/>
        <v>0</v>
      </c>
    </row>
    <row r="21" spans="2:10" ht="15.75" thickBot="1" x14ac:dyDescent="0.3">
      <c r="B21" s="192" t="s">
        <v>17</v>
      </c>
      <c r="C21" s="193"/>
      <c r="D21" s="193"/>
      <c r="E21" s="193"/>
      <c r="F21" s="194"/>
      <c r="G21" s="115">
        <f>SUM(G10:G20)</f>
        <v>2868635</v>
      </c>
      <c r="H21" s="116">
        <f t="shared" si="0"/>
        <v>4373.2525344919577</v>
      </c>
      <c r="I21" s="117">
        <f>SUM(I10:I20)</f>
        <v>7379812</v>
      </c>
      <c r="J21" s="116">
        <f t="shared" si="1"/>
        <v>11250.570927662169</v>
      </c>
    </row>
    <row r="22" spans="2:10" ht="15.75" thickBot="1" x14ac:dyDescent="0.3">
      <c r="B22" s="61"/>
      <c r="C22" s="46">
        <f>Barkasse!C33</f>
        <v>45199</v>
      </c>
      <c r="D22" s="182" t="s">
        <v>18</v>
      </c>
      <c r="E22" s="182"/>
      <c r="F22" s="182"/>
      <c r="G22" s="74">
        <f>I21-G21</f>
        <v>4511177</v>
      </c>
      <c r="H22" s="72">
        <f t="shared" si="0"/>
        <v>6877.3183931702106</v>
      </c>
      <c r="I22" s="74"/>
      <c r="J22" s="72">
        <f t="shared" si="1"/>
        <v>0</v>
      </c>
    </row>
  </sheetData>
  <mergeCells count="15">
    <mergeCell ref="D2:H2"/>
    <mergeCell ref="D3:H3"/>
    <mergeCell ref="D4:H4"/>
    <mergeCell ref="D5:H5"/>
    <mergeCell ref="E6:F6"/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51.7109375" customWidth="1"/>
    <col min="3" max="3" width="14.28515625" customWidth="1"/>
    <col min="4" max="4" width="28.42578125" customWidth="1"/>
    <col min="5" max="5" width="11.5703125" style="75" customWidth="1"/>
    <col min="6" max="6" width="12.7109375" style="75" customWidth="1"/>
    <col min="7" max="7" width="11.5703125" style="75" customWidth="1"/>
    <col min="8" max="8" width="17.140625" style="76" customWidth="1"/>
    <col min="9" max="9" width="18.140625" style="76" customWidth="1"/>
    <col min="10" max="10" width="15.28515625" style="76" customWidth="1"/>
    <col min="11" max="1025" width="10.5703125" customWidth="1"/>
  </cols>
  <sheetData>
    <row r="1" spans="1:11" x14ac:dyDescent="0.25">
      <c r="A1" s="77" t="s">
        <v>25</v>
      </c>
      <c r="B1" s="77" t="s">
        <v>26</v>
      </c>
      <c r="C1" s="78" t="s">
        <v>27</v>
      </c>
      <c r="D1" s="78" t="s">
        <v>28</v>
      </c>
      <c r="E1" s="79" t="s">
        <v>29</v>
      </c>
      <c r="F1" s="79" t="s">
        <v>30</v>
      </c>
      <c r="G1" s="79" t="s">
        <v>31</v>
      </c>
      <c r="H1" s="80" t="s">
        <v>32</v>
      </c>
      <c r="I1" s="80" t="s">
        <v>33</v>
      </c>
      <c r="J1" s="80" t="s">
        <v>34</v>
      </c>
    </row>
    <row r="2" spans="1:11" x14ac:dyDescent="0.25">
      <c r="A2" s="81">
        <v>552</v>
      </c>
      <c r="B2" s="81" t="s">
        <v>35</v>
      </c>
      <c r="C2" s="82">
        <v>2015</v>
      </c>
      <c r="D2" s="81"/>
      <c r="E2" s="83">
        <v>2000</v>
      </c>
      <c r="F2" s="83">
        <v>704.18</v>
      </c>
      <c r="G2" s="83">
        <v>1295.82</v>
      </c>
      <c r="H2" s="84">
        <v>600</v>
      </c>
      <c r="I2" s="84"/>
      <c r="J2" s="84">
        <f>G2-H2</f>
        <v>695.81999999999994</v>
      </c>
    </row>
    <row r="3" spans="1:11" x14ac:dyDescent="0.25">
      <c r="A3" s="81"/>
      <c r="B3" s="81"/>
      <c r="C3" s="82"/>
      <c r="D3" s="81"/>
      <c r="E3" s="83"/>
      <c r="F3" s="83"/>
      <c r="G3" s="83"/>
      <c r="J3" s="84"/>
    </row>
    <row r="4" spans="1:11" x14ac:dyDescent="0.25">
      <c r="A4" s="81">
        <v>553</v>
      </c>
      <c r="B4" s="81" t="s">
        <v>36</v>
      </c>
      <c r="C4" s="81">
        <v>2013</v>
      </c>
      <c r="D4" s="81"/>
      <c r="E4" s="85">
        <v>5000</v>
      </c>
      <c r="F4" s="85">
        <v>2335.62</v>
      </c>
      <c r="G4" s="85">
        <v>2754.39</v>
      </c>
      <c r="H4" s="84">
        <v>1637</v>
      </c>
      <c r="I4" s="84">
        <v>3650</v>
      </c>
      <c r="J4" s="84">
        <f>G4-H4+I4</f>
        <v>4767.3899999999994</v>
      </c>
      <c r="K4" s="86"/>
    </row>
    <row r="5" spans="1:11" x14ac:dyDescent="0.25">
      <c r="A5" s="81"/>
      <c r="B5" s="81"/>
      <c r="C5" s="82"/>
      <c r="D5" s="82"/>
      <c r="E5" s="83"/>
      <c r="F5" s="83"/>
      <c r="G5" s="83"/>
      <c r="H5" s="84" t="s">
        <v>37</v>
      </c>
      <c r="I5" s="84"/>
      <c r="J5" s="84"/>
    </row>
    <row r="6" spans="1:11" ht="15" customHeight="1" x14ac:dyDescent="0.25">
      <c r="A6" s="81">
        <v>555</v>
      </c>
      <c r="B6" s="81" t="s">
        <v>38</v>
      </c>
      <c r="C6" s="82">
        <v>2018</v>
      </c>
      <c r="D6" s="82" t="s">
        <v>39</v>
      </c>
      <c r="E6" s="83">
        <v>2000</v>
      </c>
      <c r="F6" s="83">
        <v>0</v>
      </c>
      <c r="G6" s="83">
        <v>2000</v>
      </c>
      <c r="H6" s="84">
        <v>500</v>
      </c>
      <c r="I6" s="84"/>
      <c r="J6" s="84">
        <f>G6-H6</f>
        <v>1500</v>
      </c>
    </row>
    <row r="7" spans="1:11" x14ac:dyDescent="0.25">
      <c r="A7" s="81"/>
      <c r="B7" s="81"/>
      <c r="C7" s="82"/>
      <c r="D7" s="82"/>
      <c r="E7" s="83"/>
      <c r="F7" s="83"/>
      <c r="G7" s="83"/>
      <c r="H7" s="84"/>
      <c r="I7" s="84"/>
      <c r="J7" s="84"/>
    </row>
    <row r="8" spans="1:11" ht="16.899999999999999" customHeight="1" x14ac:dyDescent="0.25">
      <c r="A8" s="81">
        <v>554</v>
      </c>
      <c r="B8" s="81" t="s">
        <v>40</v>
      </c>
      <c r="C8" s="82">
        <v>2018</v>
      </c>
      <c r="D8" s="82" t="s">
        <v>39</v>
      </c>
      <c r="E8" s="83">
        <v>1981.84</v>
      </c>
      <c r="F8" s="83">
        <v>0</v>
      </c>
      <c r="G8" s="83">
        <v>1981.84</v>
      </c>
      <c r="H8" s="84">
        <v>500</v>
      </c>
      <c r="I8" s="84"/>
      <c r="J8" s="84">
        <f>G8-H8</f>
        <v>1481.84</v>
      </c>
    </row>
    <row r="9" spans="1:11" x14ac:dyDescent="0.25">
      <c r="A9" s="82"/>
      <c r="B9" s="82"/>
      <c r="C9" s="82"/>
      <c r="D9" s="82"/>
      <c r="E9" s="83"/>
      <c r="F9" s="83"/>
      <c r="G9" s="83"/>
      <c r="H9" s="84"/>
      <c r="I9" s="84"/>
      <c r="J9" s="84"/>
    </row>
    <row r="10" spans="1:11" x14ac:dyDescent="0.25">
      <c r="A10" s="87"/>
      <c r="B10" s="87" t="s">
        <v>41</v>
      </c>
      <c r="C10" s="87">
        <v>1017</v>
      </c>
      <c r="D10" s="87" t="s">
        <v>42</v>
      </c>
      <c r="E10" s="83">
        <v>4000</v>
      </c>
      <c r="F10" s="83">
        <v>700</v>
      </c>
      <c r="G10" s="83">
        <v>3300</v>
      </c>
      <c r="H10" s="84">
        <v>600</v>
      </c>
      <c r="I10" s="84"/>
      <c r="J10" s="84">
        <f>G10-H10</f>
        <v>2700</v>
      </c>
    </row>
    <row r="11" spans="1:11" x14ac:dyDescent="0.25">
      <c r="A11" s="87"/>
      <c r="B11" s="87"/>
      <c r="C11" s="87"/>
      <c r="D11" s="87"/>
      <c r="E11" s="83"/>
      <c r="F11" s="83"/>
      <c r="G11" s="83"/>
      <c r="H11" s="84"/>
      <c r="I11" s="84"/>
      <c r="J11" s="84"/>
    </row>
    <row r="16" spans="1:11" x14ac:dyDescent="0.25">
      <c r="C16" s="76"/>
      <c r="E16"/>
      <c r="F16"/>
      <c r="G16"/>
      <c r="H16"/>
      <c r="I16"/>
      <c r="J16"/>
    </row>
    <row r="17" spans="3:10" x14ac:dyDescent="0.25">
      <c r="C17" s="76"/>
      <c r="E17"/>
      <c r="F17"/>
      <c r="G17"/>
      <c r="H17"/>
      <c r="I17"/>
      <c r="J17"/>
    </row>
    <row r="18" spans="3:10" x14ac:dyDescent="0.25">
      <c r="C18" s="76"/>
      <c r="E18"/>
      <c r="F18"/>
      <c r="G18"/>
      <c r="H18"/>
      <c r="I18"/>
      <c r="J18"/>
    </row>
    <row r="19" spans="3:10" x14ac:dyDescent="0.25">
      <c r="C19" s="76"/>
      <c r="E19"/>
      <c r="F19"/>
      <c r="G19"/>
      <c r="H19"/>
      <c r="I19"/>
      <c r="J19"/>
    </row>
    <row r="20" spans="3:10" x14ac:dyDescent="0.25">
      <c r="C20" s="76"/>
      <c r="E20"/>
      <c r="F20"/>
      <c r="G20"/>
      <c r="H20"/>
      <c r="I20"/>
      <c r="J20"/>
    </row>
    <row r="21" spans="3:10" x14ac:dyDescent="0.25">
      <c r="C21" s="76"/>
      <c r="E21"/>
      <c r="F21"/>
      <c r="G21"/>
      <c r="H21"/>
      <c r="I21"/>
      <c r="J21"/>
    </row>
    <row r="22" spans="3:10" x14ac:dyDescent="0.25">
      <c r="C22" s="76"/>
      <c r="E22"/>
      <c r="F22"/>
      <c r="G22"/>
      <c r="H22"/>
      <c r="I22"/>
      <c r="J22"/>
    </row>
    <row r="23" spans="3:10" x14ac:dyDescent="0.25">
      <c r="C23" s="76"/>
      <c r="E23"/>
      <c r="F23"/>
      <c r="G23"/>
      <c r="H23"/>
      <c r="I23"/>
      <c r="J23"/>
    </row>
    <row r="24" spans="3:10" x14ac:dyDescent="0.25">
      <c r="C24" s="76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MBALLO Saliou</cp:lastModifiedBy>
  <cp:revision>2</cp:revision>
  <cp:lastPrinted>2022-09-07T09:09:27Z</cp:lastPrinted>
  <dcterms:created xsi:type="dcterms:W3CDTF">2018-06-25T12:24:23Z</dcterms:created>
  <dcterms:modified xsi:type="dcterms:W3CDTF">2023-10-14T13:22:19Z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