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7.Juli\"/>
    </mc:Choice>
  </mc:AlternateContent>
  <xr:revisionPtr revIDLastSave="0" documentId="13_ncr:1_{9C342AE4-A4CD-4188-AD07-7EE662ECD940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H35" i="1"/>
  <c r="H36" i="1"/>
  <c r="H37" i="1"/>
  <c r="H34" i="1"/>
  <c r="H33" i="1"/>
  <c r="H32" i="1"/>
  <c r="H14" i="2" l="1"/>
  <c r="H15" i="2"/>
  <c r="H16" i="2"/>
  <c r="H17" i="2"/>
  <c r="H18" i="2"/>
  <c r="H19" i="2"/>
  <c r="H20" i="2"/>
  <c r="H12" i="2"/>
  <c r="H13" i="2"/>
  <c r="H11" i="2"/>
  <c r="H29" i="1"/>
  <c r="H30" i="1"/>
  <c r="H31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H11" i="1"/>
  <c r="J15" i="4" l="1"/>
  <c r="J16" i="4"/>
  <c r="J17" i="4"/>
  <c r="J18" i="4"/>
  <c r="J19" i="4"/>
  <c r="H15" i="4"/>
  <c r="H16" i="4"/>
  <c r="H17" i="4"/>
  <c r="H18" i="4"/>
  <c r="H19" i="4"/>
  <c r="H18" i="3" l="1"/>
  <c r="H17" i="3"/>
  <c r="H16" i="3"/>
  <c r="H15" i="3"/>
  <c r="H12" i="5" l="1"/>
  <c r="H11" i="5"/>
  <c r="H13" i="5"/>
  <c r="C22" i="5"/>
  <c r="C21" i="4"/>
  <c r="C21" i="3"/>
  <c r="C22" i="2"/>
  <c r="H13" i="3"/>
  <c r="C10" i="3"/>
  <c r="I38" i="1"/>
  <c r="G38" i="1"/>
  <c r="H38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J19" i="2"/>
  <c r="J18" i="2"/>
  <c r="J17" i="2"/>
  <c r="J16" i="2"/>
  <c r="J15" i="2"/>
  <c r="J14" i="2"/>
  <c r="J13" i="2"/>
  <c r="J12" i="2"/>
  <c r="J11" i="2"/>
  <c r="J10" i="2"/>
  <c r="H10" i="2"/>
  <c r="C10" i="2"/>
  <c r="J11" i="1"/>
  <c r="J10" i="1"/>
  <c r="J21" i="5" l="1"/>
  <c r="G22" i="5"/>
  <c r="H22" i="5" s="1"/>
  <c r="G21" i="4"/>
  <c r="G39" i="1"/>
  <c r="H39" i="1" s="1"/>
  <c r="J38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<sst xmlns="http://schemas.openxmlformats.org/spreadsheetml/2006/main" count="193" uniqueCount="75">
  <si>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</si>
  <si>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</si>
  <si>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</si>
  <si>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</si>
  <si>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</si>
  <si>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</si>
  <si>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</si>
  <si>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</si>
  <si>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</si>
  <si>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</si>
  <si>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</si>
  <si>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</si>
  <si>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</si>
  <si>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</si>
  <si>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</si>
  <si>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</si>
  <si>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</si>
  <si>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</si>
  <si>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</si>
  <si>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</si>
  <si>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</si>
  <si>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</si>
  <si>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</si>
  <si>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</si>
  <si>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</si>
  <si>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</si>
  <si>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</si>
  <si>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</si>
  <si>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</si>
  <si>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</si>
  <si>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</si>
  <si>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</si>
  <si>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</si>
  <si>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</si>
  <si>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</si>
  <si>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</si>
  <si>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</si>
  <si>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</si>
  <si>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</si>
  <si>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</si>
  <si>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</si>
  <si>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</si>
  <si>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</si>
  <si>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</si>
  <si>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</si>
  <si>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</si>
  <si>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</si>
  <si>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</si>
  <si>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</si>
  <si>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</si>
  <si>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</si>
  <si>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Schulkonto</t>
  </si>
  <si>
    <t>Begleitung Thies 2 / Toubatoul, Guembé, Ngollar</t>
  </si>
  <si>
    <t>Für Kasse</t>
  </si>
  <si>
    <t>Autobahn Gebühren</t>
  </si>
  <si>
    <t>Scheck N° 8491838</t>
  </si>
  <si>
    <t>Vom Haupkonto</t>
  </si>
  <si>
    <t>Scheck N° 4223875</t>
  </si>
  <si>
    <t>Überweisung aus Deutschland</t>
  </si>
  <si>
    <t>DCB10367</t>
  </si>
  <si>
    <t>Patenschaft Juni</t>
  </si>
  <si>
    <t>DCB10368</t>
  </si>
  <si>
    <t>Scheck N° 9243631</t>
  </si>
  <si>
    <t>Tätigkeit Vergütung Raphael von januar bis juni</t>
  </si>
  <si>
    <t>Scheck N° 8491837</t>
  </si>
  <si>
    <t>Lohnvorauszahlung</t>
  </si>
  <si>
    <t>Scheck N° 8491839</t>
  </si>
  <si>
    <t>7. Rückzahlung Dahrlehn GIE "Jiw Nit" (80 Euro /Monat)</t>
  </si>
  <si>
    <t>Hochzeitsgeschenk von Vorstandschaft für Mohamed</t>
  </si>
  <si>
    <t>Enikauf 3 Reifen</t>
  </si>
  <si>
    <t>Pflege Auto: Rückspiegel</t>
  </si>
  <si>
    <t>Pflege Auto: Reparatur Klimat-Anlagen</t>
  </si>
  <si>
    <t>Pflege Auto: Weckseul von Keihlringen</t>
  </si>
  <si>
    <t>Einkauf Grosesbet (Gästesimmer N°5)</t>
  </si>
  <si>
    <t>Bürostuhl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</si>
</sst>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7" xfId="0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0" fontId="1" fillId="12" borderId="13" xfId="0" applyFont="1" applyFill="1" applyBorder="1"/>
    <xf numFmtId="167" fontId="1" fillId="12" borderId="15" xfId="1" applyNumberFormat="1" applyFont="1" applyFill="1" applyBorder="1" applyProtection="1"/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53"/>
  <sheetViews>
    <sheetView tabSelected="1" topLeftCell="A8" zoomScale="110" zoomScaleNormal="110" workbookViewId="0">
      <selection activeCell="F24" sqref="F24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86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54" t="s">
        <v>0</v>
      </c>
      <c r="E2" s="154"/>
      <c r="F2" s="154"/>
      <c r="G2" s="154"/>
      <c r="H2" s="154"/>
    </row>
    <row r="3" spans="2:1025" x14ac:dyDescent="0.25">
      <c r="D3" s="155" t="s">
        <v>1</v>
      </c>
      <c r="E3" s="155"/>
      <c r="F3" s="155"/>
      <c r="G3" s="155"/>
      <c r="H3" s="155"/>
    </row>
    <row r="4" spans="2:1025" ht="29.25" customHeight="1" x14ac:dyDescent="0.25">
      <c r="D4" s="155"/>
      <c r="E4" s="155"/>
      <c r="F4" s="155"/>
      <c r="G4" s="155"/>
      <c r="H4" s="155"/>
    </row>
    <row r="5" spans="2:1025" ht="15.75" thickBot="1" x14ac:dyDescent="0.3">
      <c r="D5" s="156" t="s">
        <v>2</v>
      </c>
      <c r="E5" s="156"/>
      <c r="F5" s="156"/>
      <c r="G5" s="156"/>
      <c r="H5" s="156"/>
    </row>
    <row r="6" spans="2:1025" x14ac:dyDescent="0.25">
      <c r="D6" s="4"/>
      <c r="E6" s="157" t="s">
        <v>3</v>
      </c>
      <c r="F6" s="157"/>
      <c r="G6" s="4"/>
      <c r="H6" s="4"/>
    </row>
    <row r="7" spans="2:1025" ht="15.75" thickBot="1" x14ac:dyDescent="0.3">
      <c r="D7" s="153"/>
      <c r="E7" s="153"/>
      <c r="F7" s="153"/>
      <c r="G7" s="153"/>
      <c r="H7" s="153"/>
    </row>
    <row r="8" spans="2:1025" ht="14.45" customHeight="1" thickBot="1" x14ac:dyDescent="0.3">
      <c r="B8" s="164" t="s">
        <v>4</v>
      </c>
      <c r="C8" s="165" t="s">
        <v>5</v>
      </c>
      <c r="D8" s="166" t="s">
        <v>6</v>
      </c>
      <c r="E8" s="165" t="s">
        <v>50</v>
      </c>
      <c r="F8" s="165" t="s">
        <v>8</v>
      </c>
      <c r="G8" s="162" t="s">
        <v>9</v>
      </c>
      <c r="H8" s="162"/>
      <c r="I8" s="163" t="s">
        <v>10</v>
      </c>
      <c r="J8" s="163"/>
    </row>
    <row r="9" spans="2:1025" ht="14.45" customHeight="1" thickBot="1" x14ac:dyDescent="0.3">
      <c r="B9" s="164"/>
      <c r="C9" s="165"/>
      <c r="D9" s="166"/>
      <c r="E9" s="165"/>
      <c r="F9" s="165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45108</v>
      </c>
      <c r="D10" s="8" t="s">
        <v>13</v>
      </c>
      <c r="E10" s="9"/>
      <c r="F10" s="10"/>
      <c r="G10" s="11"/>
      <c r="H10" s="12"/>
      <c r="I10" s="13">
        <v>990350</v>
      </c>
      <c r="J10" s="14">
        <f t="shared" ref="J10:J37" si="0">I10/655.95</f>
        <v>1509.7949538836801</v>
      </c>
      <c r="AMG10"/>
      <c r="AMH10"/>
      <c r="AMI10"/>
      <c r="AMJ10"/>
      <c r="AMK10"/>
    </row>
    <row r="11" spans="2:1025" ht="15.75" thickBot="1" x14ac:dyDescent="0.3">
      <c r="B11" s="141">
        <v>1</v>
      </c>
      <c r="C11" s="142">
        <v>45109</v>
      </c>
      <c r="D11" s="143" t="s">
        <v>14</v>
      </c>
      <c r="E11" s="20">
        <v>429455</v>
      </c>
      <c r="F11" s="145" t="s">
        <v>15</v>
      </c>
      <c r="G11" s="146">
        <v>20000</v>
      </c>
      <c r="H11" s="18">
        <f>G11/655.94</f>
        <v>30.490593651858401</v>
      </c>
      <c r="I11" s="17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41">
        <f>B11+1</f>
        <v>2</v>
      </c>
      <c r="C12" s="142">
        <v>45112</v>
      </c>
      <c r="D12" s="143" t="s">
        <v>14</v>
      </c>
      <c r="E12" s="144">
        <v>429214</v>
      </c>
      <c r="F12" s="145" t="s">
        <v>15</v>
      </c>
      <c r="G12" s="148">
        <v>20000</v>
      </c>
      <c r="H12" s="18">
        <f>G12/655.95</f>
        <v>30.490128820794265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1">
        <f t="shared" ref="B13:B35" si="1">B12+1</f>
        <v>3</v>
      </c>
      <c r="C13" s="142">
        <v>45117</v>
      </c>
      <c r="D13" s="143" t="s">
        <v>14</v>
      </c>
      <c r="E13" s="144">
        <v>183</v>
      </c>
      <c r="F13" s="145" t="s">
        <v>48</v>
      </c>
      <c r="G13" s="146">
        <v>20000</v>
      </c>
      <c r="H13" s="18">
        <f t="shared" ref="H13:H37" si="2">G13/655.95</f>
        <v>30.490128820794265</v>
      </c>
      <c r="I13" s="146"/>
      <c r="J13" s="14">
        <f t="shared" si="0"/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1">
        <f t="shared" si="1"/>
        <v>4</v>
      </c>
      <c r="C14" s="142">
        <v>45117</v>
      </c>
      <c r="D14" s="143" t="s">
        <v>14</v>
      </c>
      <c r="E14" s="144">
        <v>209167</v>
      </c>
      <c r="F14" s="145" t="s">
        <v>15</v>
      </c>
      <c r="G14" s="146">
        <v>20000</v>
      </c>
      <c r="H14" s="18">
        <f>G14/655.95</f>
        <v>30.490128820794265</v>
      </c>
      <c r="I14" s="150"/>
      <c r="J14" s="14">
        <f t="shared" si="0"/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1">
        <f t="shared" si="1"/>
        <v>5</v>
      </c>
      <c r="C15" s="142">
        <v>45119</v>
      </c>
      <c r="D15" s="143" t="s">
        <v>14</v>
      </c>
      <c r="E15" s="20" t="s">
        <v>55</v>
      </c>
      <c r="F15" s="145" t="s">
        <v>56</v>
      </c>
      <c r="G15" s="146"/>
      <c r="H15" s="18">
        <f t="shared" si="2"/>
        <v>0</v>
      </c>
      <c r="I15" s="146">
        <v>1000000</v>
      </c>
      <c r="J15" s="14">
        <f t="shared" si="0"/>
        <v>1524.5064410397133</v>
      </c>
      <c r="AMG15"/>
      <c r="AMH15"/>
      <c r="AMI15"/>
      <c r="AMJ15"/>
      <c r="AMK15"/>
    </row>
    <row r="16" spans="2:1025" ht="15.75" thickBot="1" x14ac:dyDescent="0.3">
      <c r="B16" s="141">
        <f t="shared" si="1"/>
        <v>6</v>
      </c>
      <c r="C16" s="142">
        <v>45119</v>
      </c>
      <c r="D16" s="143" t="s">
        <v>14</v>
      </c>
      <c r="E16" s="20"/>
      <c r="F16" s="145" t="s">
        <v>69</v>
      </c>
      <c r="G16" s="148">
        <v>90000</v>
      </c>
      <c r="H16" s="18">
        <f>G16/655.95</f>
        <v>137.20557969357421</v>
      </c>
      <c r="I16" s="150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1">
        <f t="shared" si="1"/>
        <v>7</v>
      </c>
      <c r="C17" s="142">
        <v>45120</v>
      </c>
      <c r="D17" s="143" t="s">
        <v>14</v>
      </c>
      <c r="E17" s="144">
        <v>18729</v>
      </c>
      <c r="F17" s="147" t="s">
        <v>15</v>
      </c>
      <c r="G17" s="148">
        <v>5000</v>
      </c>
      <c r="H17" s="18">
        <f t="shared" si="2"/>
        <v>7.6225322051985662</v>
      </c>
      <c r="I17" s="148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1">
        <f t="shared" si="1"/>
        <v>8</v>
      </c>
      <c r="C18" s="142">
        <v>45121</v>
      </c>
      <c r="D18" s="143" t="s">
        <v>14</v>
      </c>
      <c r="E18" s="144">
        <v>188</v>
      </c>
      <c r="F18" s="145" t="s">
        <v>67</v>
      </c>
      <c r="G18" s="146"/>
      <c r="H18" s="18">
        <f t="shared" si="2"/>
        <v>0</v>
      </c>
      <c r="I18" s="24">
        <v>52400</v>
      </c>
      <c r="J18" s="14">
        <f t="shared" si="0"/>
        <v>79.884137510480983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1">
        <f t="shared" si="1"/>
        <v>9</v>
      </c>
      <c r="C19" s="142">
        <v>45122</v>
      </c>
      <c r="D19" s="143" t="s">
        <v>14</v>
      </c>
      <c r="E19" s="144">
        <v>130196</v>
      </c>
      <c r="F19" s="145" t="s">
        <v>15</v>
      </c>
      <c r="G19" s="146">
        <v>20000</v>
      </c>
      <c r="H19" s="18">
        <f t="shared" si="2"/>
        <v>30.490128820794265</v>
      </c>
      <c r="I19" s="24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1">
        <f t="shared" si="1"/>
        <v>10</v>
      </c>
      <c r="C20" s="142">
        <v>45123</v>
      </c>
      <c r="D20" s="143" t="s">
        <v>14</v>
      </c>
      <c r="E20" s="144">
        <v>338973</v>
      </c>
      <c r="F20" s="145" t="s">
        <v>15</v>
      </c>
      <c r="G20" s="148">
        <v>30000</v>
      </c>
      <c r="H20" s="18">
        <f t="shared" si="2"/>
        <v>45.735193231191396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1">
        <f t="shared" si="1"/>
        <v>11</v>
      </c>
      <c r="C21" s="142">
        <v>45129</v>
      </c>
      <c r="D21" s="143" t="s">
        <v>14</v>
      </c>
      <c r="E21" s="144">
        <v>130774</v>
      </c>
      <c r="F21" s="145" t="s">
        <v>15</v>
      </c>
      <c r="G21" s="148">
        <v>15100</v>
      </c>
      <c r="H21" s="18">
        <f t="shared" si="2"/>
        <v>23.02004725969967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1">
        <f t="shared" si="1"/>
        <v>12</v>
      </c>
      <c r="C22" s="142">
        <v>45131</v>
      </c>
      <c r="D22" s="143" t="s">
        <v>14</v>
      </c>
      <c r="E22" s="144">
        <v>1998</v>
      </c>
      <c r="F22" s="147" t="s">
        <v>46</v>
      </c>
      <c r="G22" s="148">
        <v>21900</v>
      </c>
      <c r="H22" s="18">
        <f t="shared" si="2"/>
        <v>33.386691058769721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1">
        <f t="shared" si="1"/>
        <v>13</v>
      </c>
      <c r="C23" s="142">
        <v>45131</v>
      </c>
      <c r="D23" s="143" t="s">
        <v>14</v>
      </c>
      <c r="E23" s="144">
        <v>190</v>
      </c>
      <c r="F23" s="145" t="s">
        <v>68</v>
      </c>
      <c r="G23" s="148">
        <v>65000</v>
      </c>
      <c r="H23" s="18">
        <f t="shared" si="2"/>
        <v>99.092918667581358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1">
        <f t="shared" si="1"/>
        <v>14</v>
      </c>
      <c r="C24" s="142">
        <v>45132</v>
      </c>
      <c r="D24" s="143" t="s">
        <v>14</v>
      </c>
      <c r="E24" s="144">
        <v>160</v>
      </c>
      <c r="F24" s="145" t="s">
        <v>70</v>
      </c>
      <c r="G24" s="148">
        <v>28000</v>
      </c>
      <c r="H24" s="18">
        <f t="shared" si="2"/>
        <v>42.686180349111972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1">
        <f t="shared" si="1"/>
        <v>15</v>
      </c>
      <c r="C25" s="142">
        <v>45132</v>
      </c>
      <c r="D25" s="143" t="s">
        <v>14</v>
      </c>
      <c r="E25" s="144">
        <v>701187</v>
      </c>
      <c r="F25" s="147" t="s">
        <v>15</v>
      </c>
      <c r="G25" s="148">
        <v>30000</v>
      </c>
      <c r="H25" s="18">
        <f t="shared" si="2"/>
        <v>45.735193231191396</v>
      </c>
      <c r="I25" s="148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1">
        <f t="shared" si="1"/>
        <v>16</v>
      </c>
      <c r="C26" s="142">
        <v>45132</v>
      </c>
      <c r="D26" s="143" t="s">
        <v>14</v>
      </c>
      <c r="E26" s="144">
        <v>454</v>
      </c>
      <c r="F26" s="145" t="s">
        <v>71</v>
      </c>
      <c r="G26" s="146">
        <v>170000</v>
      </c>
      <c r="H26" s="18">
        <f t="shared" si="2"/>
        <v>259.16609497675125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1">
        <f t="shared" si="1"/>
        <v>17</v>
      </c>
      <c r="C27" s="142">
        <v>45134</v>
      </c>
      <c r="D27" s="143" t="s">
        <v>14</v>
      </c>
      <c r="E27" s="144">
        <v>33</v>
      </c>
      <c r="F27" s="145" t="s">
        <v>72</v>
      </c>
      <c r="G27" s="148">
        <v>91000</v>
      </c>
      <c r="H27" s="18">
        <f t="shared" si="2"/>
        <v>138.73008613461391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1">
        <f t="shared" si="1"/>
        <v>18</v>
      </c>
      <c r="C28" s="142">
        <v>45135</v>
      </c>
      <c r="D28" s="143" t="s">
        <v>14</v>
      </c>
      <c r="E28" s="144">
        <v>130418</v>
      </c>
      <c r="F28" s="147" t="s">
        <v>15</v>
      </c>
      <c r="G28" s="146">
        <v>20000</v>
      </c>
      <c r="H28" s="18">
        <f t="shared" si="2"/>
        <v>30.490128820794265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1">
        <f t="shared" si="1"/>
        <v>19</v>
      </c>
      <c r="C29" s="142">
        <v>45136</v>
      </c>
      <c r="D29" s="143" t="s">
        <v>14</v>
      </c>
      <c r="E29" s="144">
        <v>14818</v>
      </c>
      <c r="F29" s="145" t="s">
        <v>15</v>
      </c>
      <c r="G29" s="146">
        <v>20000</v>
      </c>
      <c r="H29" s="18">
        <f t="shared" si="2"/>
        <v>30.490128820794265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1">
        <f t="shared" si="1"/>
        <v>20</v>
      </c>
      <c r="C30" s="142">
        <v>45137</v>
      </c>
      <c r="D30" s="143" t="s">
        <v>14</v>
      </c>
      <c r="E30" s="20">
        <v>209393</v>
      </c>
      <c r="F30" s="145" t="s">
        <v>15</v>
      </c>
      <c r="G30" s="148">
        <v>20000</v>
      </c>
      <c r="H30" s="18">
        <f t="shared" si="2"/>
        <v>30.490128820794265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1">
        <f t="shared" si="1"/>
        <v>21</v>
      </c>
      <c r="C31" s="142">
        <v>45137</v>
      </c>
      <c r="D31" s="143" t="s">
        <v>14</v>
      </c>
      <c r="E31" s="144">
        <v>104</v>
      </c>
      <c r="F31" s="145" t="s">
        <v>45</v>
      </c>
      <c r="G31" s="146">
        <v>45500</v>
      </c>
      <c r="H31" s="18">
        <f t="shared" si="2"/>
        <v>69.365043067306956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41">
        <f t="shared" si="1"/>
        <v>22</v>
      </c>
      <c r="C32" s="142">
        <v>45138</v>
      </c>
      <c r="D32" s="143" t="s">
        <v>14</v>
      </c>
      <c r="E32" s="144">
        <v>271</v>
      </c>
      <c r="F32" s="145" t="s">
        <v>73</v>
      </c>
      <c r="G32" s="146">
        <v>200000</v>
      </c>
      <c r="H32" s="18">
        <f t="shared" si="2"/>
        <v>304.90128820794268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41">
        <f t="shared" si="1"/>
        <v>23</v>
      </c>
      <c r="C33" s="142">
        <v>45138</v>
      </c>
      <c r="D33" s="143" t="s">
        <v>14</v>
      </c>
      <c r="E33" s="144">
        <v>238</v>
      </c>
      <c r="F33" s="145" t="s">
        <v>74</v>
      </c>
      <c r="G33" s="146">
        <v>70000</v>
      </c>
      <c r="H33" s="18">
        <f t="shared" si="2"/>
        <v>106.71545087277993</v>
      </c>
      <c r="I33" s="24"/>
      <c r="J33" s="14">
        <f t="shared" si="0"/>
        <v>0</v>
      </c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2:1025" ht="15.75" thickBot="1" x14ac:dyDescent="0.3">
      <c r="B34" s="141">
        <f t="shared" si="1"/>
        <v>24</v>
      </c>
      <c r="C34" s="142">
        <v>45138</v>
      </c>
      <c r="D34" s="143" t="s">
        <v>14</v>
      </c>
      <c r="E34" s="144">
        <v>185</v>
      </c>
      <c r="F34" s="145" t="s">
        <v>54</v>
      </c>
      <c r="G34" s="146">
        <v>7000</v>
      </c>
      <c r="H34" s="18">
        <f t="shared" si="2"/>
        <v>10.671545087277993</v>
      </c>
      <c r="I34" s="24"/>
      <c r="J34" s="14">
        <f t="shared" si="0"/>
        <v>0</v>
      </c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2:1025" ht="15.75" thickBot="1" x14ac:dyDescent="0.3">
      <c r="B35" s="141">
        <f t="shared" si="1"/>
        <v>25</v>
      </c>
      <c r="C35" s="142">
        <v>45138</v>
      </c>
      <c r="D35" s="143" t="s">
        <v>14</v>
      </c>
      <c r="E35" s="144">
        <v>187</v>
      </c>
      <c r="F35" s="145" t="s">
        <v>16</v>
      </c>
      <c r="G35" s="146">
        <v>26238</v>
      </c>
      <c r="H35" s="18">
        <f t="shared" si="2"/>
        <v>40</v>
      </c>
      <c r="I35" s="24"/>
      <c r="J35" s="14">
        <f t="shared" si="0"/>
        <v>0</v>
      </c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2:1025" ht="15.75" thickBot="1" x14ac:dyDescent="0.3">
      <c r="B36" s="141"/>
      <c r="C36" s="142"/>
      <c r="D36" s="143"/>
      <c r="E36" s="144"/>
      <c r="F36" s="145"/>
      <c r="G36" s="146"/>
      <c r="H36" s="18">
        <f t="shared" si="2"/>
        <v>0</v>
      </c>
      <c r="I36" s="24"/>
      <c r="J36" s="14">
        <f t="shared" si="0"/>
        <v>0</v>
      </c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2:1025" ht="15.75" thickBot="1" x14ac:dyDescent="0.3">
      <c r="B37" s="141"/>
      <c r="C37" s="142"/>
      <c r="D37" s="149"/>
      <c r="E37" s="144"/>
      <c r="F37" s="140"/>
      <c r="G37" s="17"/>
      <c r="H37" s="18">
        <f t="shared" si="2"/>
        <v>0</v>
      </c>
      <c r="I37" s="24"/>
      <c r="J37" s="14">
        <f t="shared" si="0"/>
        <v>0</v>
      </c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2:1025" ht="15.75" thickBot="1" x14ac:dyDescent="0.3">
      <c r="B38" s="123"/>
      <c r="C38" s="158" t="s">
        <v>17</v>
      </c>
      <c r="D38" s="158"/>
      <c r="E38" s="158"/>
      <c r="F38" s="158"/>
      <c r="G38" s="124">
        <f>SUM(G11:G37)</f>
        <v>1054738</v>
      </c>
      <c r="H38" s="129">
        <f t="shared" ref="H38:H39" si="3">G38/655.94</f>
        <v>1607.9793883586913</v>
      </c>
      <c r="I38" s="124">
        <f>SUM(I10:I37)</f>
        <v>2042750</v>
      </c>
      <c r="J38" s="130">
        <f>I38/655.95</f>
        <v>3114.1855324338744</v>
      </c>
      <c r="AMG38"/>
      <c r="AMH38"/>
      <c r="AMI38"/>
      <c r="AMJ38"/>
      <c r="AMK38"/>
    </row>
    <row r="39" spans="2:1025" ht="15.75" thickBot="1" x14ac:dyDescent="0.3">
      <c r="B39" s="27"/>
      <c r="C39" s="28">
        <v>45138</v>
      </c>
      <c r="D39" s="159" t="s">
        <v>18</v>
      </c>
      <c r="E39" s="160"/>
      <c r="F39" s="161"/>
      <c r="G39" s="29">
        <f>I38-G38</f>
        <v>988012</v>
      </c>
      <c r="H39" s="18">
        <f t="shared" si="3"/>
        <v>1506.253620757996</v>
      </c>
      <c r="I39" s="29"/>
      <c r="J39" s="30"/>
      <c r="AMG39"/>
      <c r="AMH39"/>
      <c r="AMI39"/>
      <c r="AMJ39"/>
      <c r="AMK39"/>
    </row>
    <row r="40" spans="2:1025" x14ac:dyDescent="0.25">
      <c r="C40" s="1" t="s">
        <v>43</v>
      </c>
      <c r="AMG40"/>
      <c r="AMH40"/>
      <c r="AMI40"/>
      <c r="AMJ40"/>
      <c r="AMK40"/>
    </row>
    <row r="41" spans="2:1025" x14ac:dyDescent="0.25">
      <c r="C41" s="2"/>
      <c r="D41" s="2"/>
      <c r="E41" s="2"/>
      <c r="F41" s="2"/>
      <c r="G41" s="2"/>
      <c r="H41" s="2"/>
      <c r="I41" s="2"/>
      <c r="J41" s="2"/>
      <c r="AMG41"/>
      <c r="AMH41"/>
      <c r="AMI41"/>
      <c r="AMJ41"/>
      <c r="AMK41"/>
    </row>
    <row r="42" spans="2:1025" x14ac:dyDescent="0.25">
      <c r="E42" s="2"/>
      <c r="F42" s="2"/>
      <c r="G42" s="2"/>
      <c r="AMG42"/>
      <c r="AMH42"/>
      <c r="AMI42"/>
      <c r="AMJ42"/>
      <c r="AMK42"/>
    </row>
    <row r="43" spans="2:1025" x14ac:dyDescent="0.25">
      <c r="E43" s="2"/>
      <c r="F43" s="2"/>
      <c r="G43" s="2"/>
      <c r="AMG43"/>
      <c r="AMH43"/>
      <c r="AMI43"/>
      <c r="AMJ43"/>
      <c r="AMK43"/>
    </row>
    <row r="44" spans="2:1025" x14ac:dyDescent="0.25">
      <c r="E44" s="2"/>
      <c r="F44" s="2"/>
      <c r="G44" s="2"/>
      <c r="AMG44"/>
      <c r="AMH44"/>
      <c r="AMI44"/>
      <c r="AMJ44"/>
      <c r="AMK44"/>
    </row>
    <row r="45" spans="2:1025" x14ac:dyDescent="0.25">
      <c r="E45" s="2"/>
      <c r="F45" s="2"/>
      <c r="G45" s="2"/>
      <c r="AMG45"/>
      <c r="AMH45"/>
      <c r="AMI45"/>
      <c r="AMJ45"/>
      <c r="AMK45"/>
    </row>
    <row r="46" spans="2:1025" x14ac:dyDescent="0.25">
      <c r="E46" s="2"/>
      <c r="F46" s="2"/>
      <c r="G46" s="2"/>
    </row>
    <row r="47" spans="2:1025" x14ac:dyDescent="0.25">
      <c r="E47" s="2"/>
      <c r="F47" s="2"/>
      <c r="G47" s="2"/>
    </row>
    <row r="48" spans="2:1025" x14ac:dyDescent="0.25">
      <c r="E48" s="2"/>
      <c r="F48" s="2"/>
      <c r="G48" s="2"/>
    </row>
    <row r="53" spans="6:6" x14ac:dyDescent="0.25">
      <c r="F53" s="2"/>
    </row>
  </sheetData>
  <mergeCells count="15">
    <mergeCell ref="C38:F38"/>
    <mergeCell ref="D39:F39"/>
    <mergeCell ref="G8:H8"/>
    <mergeCell ref="I8:J8"/>
    <mergeCell ref="B8:B9"/>
    <mergeCell ref="C8:C9"/>
    <mergeCell ref="D8:D9"/>
    <mergeCell ref="E8:E9"/>
    <mergeCell ref="F8:F9"/>
    <mergeCell ref="D7:H7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110" zoomScaleNormal="110" workbookViewId="0">
      <selection activeCell="A13" sqref="A13:XFD13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54" t="s">
        <v>0</v>
      </c>
      <c r="E2" s="154"/>
      <c r="F2" s="154"/>
      <c r="G2" s="154"/>
      <c r="H2" s="154"/>
      <c r="J2" s="3"/>
    </row>
    <row r="3" spans="1:1025" x14ac:dyDescent="0.25">
      <c r="D3" s="155" t="s">
        <v>1</v>
      </c>
      <c r="E3" s="155"/>
      <c r="F3" s="155"/>
      <c r="G3" s="155"/>
      <c r="H3" s="155"/>
    </row>
    <row r="4" spans="1:1025" ht="29.25" customHeight="1" x14ac:dyDescent="0.25">
      <c r="D4" s="155"/>
      <c r="E4" s="155"/>
      <c r="F4" s="155"/>
      <c r="G4" s="155"/>
      <c r="H4" s="155"/>
    </row>
    <row r="5" spans="1:1025" ht="15.75" thickBot="1" x14ac:dyDescent="0.3">
      <c r="D5" s="167" t="s">
        <v>2</v>
      </c>
      <c r="E5" s="168"/>
      <c r="F5" s="168"/>
      <c r="G5" s="168"/>
      <c r="H5" s="169"/>
    </row>
    <row r="6" spans="1:1025" x14ac:dyDescent="0.25">
      <c r="A6" s="31"/>
      <c r="B6" s="4"/>
      <c r="C6" s="31"/>
      <c r="D6" s="4"/>
      <c r="E6" s="170" t="s">
        <v>44</v>
      </c>
      <c r="F6" s="170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74" t="s">
        <v>4</v>
      </c>
      <c r="C8" s="175" t="s">
        <v>5</v>
      </c>
      <c r="D8" s="176" t="s">
        <v>6</v>
      </c>
      <c r="E8" s="177" t="s">
        <v>7</v>
      </c>
      <c r="F8" s="177" t="s">
        <v>8</v>
      </c>
      <c r="G8" s="171" t="s">
        <v>9</v>
      </c>
      <c r="H8" s="171"/>
      <c r="I8" s="172" t="s">
        <v>10</v>
      </c>
      <c r="J8" s="172"/>
    </row>
    <row r="9" spans="1:1025" ht="15.75" thickBot="1" x14ac:dyDescent="0.3">
      <c r="B9" s="174"/>
      <c r="C9" s="175"/>
      <c r="D9" s="176"/>
      <c r="E9" s="177"/>
      <c r="F9" s="177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45108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8202169</v>
      </c>
      <c r="J10" s="43">
        <f t="shared" ref="J10:J21" si="1">I10/655.95</f>
        <v>12504.259470996263</v>
      </c>
      <c r="AMG10"/>
      <c r="AMH10"/>
      <c r="AMI10"/>
      <c r="AMJ10"/>
      <c r="AMK10"/>
    </row>
    <row r="11" spans="1:1025" x14ac:dyDescent="0.25">
      <c r="B11" s="44">
        <v>1</v>
      </c>
      <c r="C11" s="113">
        <v>45114</v>
      </c>
      <c r="D11" s="21" t="s">
        <v>20</v>
      </c>
      <c r="E11" s="20" t="s">
        <v>64</v>
      </c>
      <c r="F11" s="21" t="s">
        <v>63</v>
      </c>
      <c r="G11" s="22">
        <v>196785</v>
      </c>
      <c r="H11" s="127">
        <f>G11/655.95</f>
        <v>300</v>
      </c>
      <c r="I11" s="23"/>
      <c r="J11" s="126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45119</v>
      </c>
      <c r="D12" s="21" t="s">
        <v>20</v>
      </c>
      <c r="E12" s="20" t="s">
        <v>55</v>
      </c>
      <c r="F12" s="21" t="s">
        <v>53</v>
      </c>
      <c r="G12" s="22">
        <v>1000000</v>
      </c>
      <c r="H12" s="127">
        <f t="shared" ref="H12:H20" si="2">G12/655.95</f>
        <v>1524.5064410397133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>
        <v>45133</v>
      </c>
      <c r="D13" s="21" t="s">
        <v>20</v>
      </c>
      <c r="E13" s="20" t="s">
        <v>66</v>
      </c>
      <c r="F13" s="21" t="s">
        <v>65</v>
      </c>
      <c r="G13" s="22">
        <v>1311900</v>
      </c>
      <c r="H13" s="127">
        <f t="shared" si="2"/>
        <v>1999.9999999999998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>
        <v>45135</v>
      </c>
      <c r="D14" s="21" t="s">
        <v>20</v>
      </c>
      <c r="E14" s="20">
        <v>186</v>
      </c>
      <c r="F14" s="21" t="s">
        <v>47</v>
      </c>
      <c r="G14" s="22">
        <v>580161</v>
      </c>
      <c r="H14" s="127">
        <f t="shared" si="2"/>
        <v>884.45918134004114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>
        <v>45135</v>
      </c>
      <c r="D15" s="21" t="s">
        <v>20</v>
      </c>
      <c r="E15" s="20"/>
      <c r="F15" s="21" t="s">
        <v>49</v>
      </c>
      <c r="G15" s="22">
        <v>25140</v>
      </c>
      <c r="H15" s="127">
        <f t="shared" si="2"/>
        <v>38.326091927738389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 t="shared" si="2"/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 t="shared" si="2"/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2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2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2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8" t="s">
        <v>17</v>
      </c>
      <c r="D21" s="158"/>
      <c r="E21" s="158"/>
      <c r="F21" s="158"/>
      <c r="G21" s="124">
        <f>SUM(G10:G20)</f>
        <v>3113986</v>
      </c>
      <c r="H21" s="125">
        <f t="shared" si="0"/>
        <v>4747.2917143074928</v>
      </c>
      <c r="I21" s="124">
        <f>SUM(I10:I20)</f>
        <v>8202169</v>
      </c>
      <c r="J21" s="126">
        <f t="shared" si="1"/>
        <v>12504.259470996263</v>
      </c>
    </row>
    <row r="22" spans="2:10" s="26" customFormat="1" ht="15.75" customHeight="1" thickBot="1" x14ac:dyDescent="0.25">
      <c r="B22" s="27"/>
      <c r="C22" s="28">
        <f>Barkasse!C39</f>
        <v>45138</v>
      </c>
      <c r="D22" s="173" t="s">
        <v>18</v>
      </c>
      <c r="E22" s="173"/>
      <c r="F22" s="173"/>
      <c r="G22" s="29">
        <f>I21-G21</f>
        <v>5088183</v>
      </c>
      <c r="H22" s="125">
        <f t="shared" si="0"/>
        <v>7756.9677566887713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G8:H8"/>
    <mergeCell ref="I8:J8"/>
    <mergeCell ref="C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110" zoomScaleNormal="110" workbookViewId="0">
      <selection activeCell="F11" sqref="F11:F13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54" t="s">
        <v>0</v>
      </c>
      <c r="E2" s="154"/>
      <c r="F2" s="154"/>
      <c r="G2" s="154"/>
      <c r="H2" s="154"/>
      <c r="J2" s="3"/>
    </row>
    <row r="3" spans="2:1025" x14ac:dyDescent="0.25">
      <c r="D3" s="155" t="s">
        <v>1</v>
      </c>
      <c r="E3" s="155"/>
      <c r="F3" s="155"/>
      <c r="G3" s="155"/>
      <c r="H3" s="155"/>
    </row>
    <row r="4" spans="2:1025" ht="30" customHeight="1" x14ac:dyDescent="0.25">
      <c r="D4" s="155"/>
      <c r="E4" s="155"/>
      <c r="F4" s="155"/>
      <c r="G4" s="155"/>
      <c r="H4" s="155"/>
    </row>
    <row r="5" spans="2:1025" x14ac:dyDescent="0.25">
      <c r="D5" s="156" t="s">
        <v>2</v>
      </c>
      <c r="E5" s="156"/>
      <c r="F5" s="156"/>
      <c r="G5" s="156"/>
      <c r="H5" s="156"/>
    </row>
    <row r="6" spans="2:1025" x14ac:dyDescent="0.25">
      <c r="E6" s="178" t="s">
        <v>21</v>
      </c>
      <c r="F6" s="178"/>
    </row>
    <row r="8" spans="2:1025" ht="14.45" customHeight="1" x14ac:dyDescent="0.25">
      <c r="B8" s="181" t="s">
        <v>4</v>
      </c>
      <c r="C8" s="182" t="s">
        <v>5</v>
      </c>
      <c r="D8" s="183" t="s">
        <v>6</v>
      </c>
      <c r="E8" s="184" t="s">
        <v>7</v>
      </c>
      <c r="F8" s="185" t="s">
        <v>8</v>
      </c>
      <c r="G8" s="162" t="s">
        <v>9</v>
      </c>
      <c r="H8" s="162"/>
      <c r="I8" s="162" t="s">
        <v>10</v>
      </c>
      <c r="J8" s="162"/>
    </row>
    <row r="9" spans="2:1025" ht="14.45" customHeight="1" thickBot="1" x14ac:dyDescent="0.3">
      <c r="B9" s="181"/>
      <c r="C9" s="182"/>
      <c r="D9" s="183"/>
      <c r="E9" s="184"/>
      <c r="F9" s="185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45108</v>
      </c>
      <c r="D10" s="50" t="s">
        <v>19</v>
      </c>
      <c r="E10" s="51"/>
      <c r="F10" s="52"/>
      <c r="G10" s="88"/>
      <c r="H10" s="53">
        <f>G10/655.95</f>
        <v>0</v>
      </c>
      <c r="I10" s="92">
        <v>1590939</v>
      </c>
      <c r="J10" s="53">
        <f t="shared" ref="J10:J21" si="0">I10/655.95</f>
        <v>2425.3967528012804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45114</v>
      </c>
      <c r="D11" s="64" t="s">
        <v>22</v>
      </c>
      <c r="E11" s="20" t="s">
        <v>57</v>
      </c>
      <c r="F11" s="131" t="s">
        <v>52</v>
      </c>
      <c r="G11" s="89">
        <v>524100</v>
      </c>
      <c r="H11" s="114">
        <f>G11/655.95</f>
        <v>798.99382574891376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45125</v>
      </c>
      <c r="D12" s="64" t="s">
        <v>22</v>
      </c>
      <c r="E12" s="20" t="s">
        <v>59</v>
      </c>
      <c r="F12" s="131" t="s">
        <v>58</v>
      </c>
      <c r="G12" s="89"/>
      <c r="H12" s="53">
        <f>G12/655.95</f>
        <v>0</v>
      </c>
      <c r="I12" s="93">
        <v>9839355</v>
      </c>
      <c r="J12" s="53">
        <f t="shared" si="0"/>
        <v>15000.160073176308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45135</v>
      </c>
      <c r="D13" s="64" t="s">
        <v>22</v>
      </c>
      <c r="E13" s="20"/>
      <c r="F13" s="65" t="s">
        <v>49</v>
      </c>
      <c r="G13" s="89">
        <v>12521</v>
      </c>
      <c r="H13" s="53">
        <f>G13/655.95</f>
        <v>19.088345148258249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/>
      <c r="D14" s="64"/>
      <c r="E14" s="20"/>
      <c r="F14" s="65"/>
      <c r="G14" s="89"/>
      <c r="H14" s="53">
        <f t="shared" ref="H14:H21" si="1">G14/655.95</f>
        <v>0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/>
      <c r="D15" s="64"/>
      <c r="E15" s="20"/>
      <c r="F15" s="65"/>
      <c r="G15" s="133"/>
      <c r="H15" s="53">
        <f t="shared" si="1"/>
        <v>0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/>
      <c r="D16" s="64"/>
      <c r="E16" s="20"/>
      <c r="F16" s="131"/>
      <c r="G16" s="133"/>
      <c r="H16" s="53">
        <f t="shared" si="1"/>
        <v>0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3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3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79" t="s">
        <v>17</v>
      </c>
      <c r="D20" s="179"/>
      <c r="E20" s="179"/>
      <c r="F20" s="179"/>
      <c r="G20" s="121">
        <f>SUM(G10:G19)</f>
        <v>536621</v>
      </c>
      <c r="H20" s="120">
        <f t="shared" si="1"/>
        <v>818.08217089717198</v>
      </c>
      <c r="I20" s="122">
        <f>SUM(I10:I19)</f>
        <v>11430294</v>
      </c>
      <c r="J20" s="120">
        <f t="shared" si="0"/>
        <v>17425.55682597759</v>
      </c>
    </row>
    <row r="21" spans="2:1025" ht="15.75" thickBot="1" x14ac:dyDescent="0.3">
      <c r="B21" s="61"/>
      <c r="C21" s="46">
        <f>Barkasse!C39</f>
        <v>45138</v>
      </c>
      <c r="D21" s="180" t="s">
        <v>18</v>
      </c>
      <c r="E21" s="180"/>
      <c r="F21" s="180"/>
      <c r="G21" s="91">
        <f>I20-G20</f>
        <v>10893673</v>
      </c>
      <c r="H21" s="62">
        <f t="shared" si="1"/>
        <v>16607.474655080416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G8:H8"/>
    <mergeCell ref="I8:J8"/>
    <mergeCell ref="C20:F20"/>
    <mergeCell ref="D21:F21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="110" zoomScaleNormal="110" zoomScaleSheetLayoutView="50" workbookViewId="0">
      <selection activeCell="C11" sqref="C11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54" t="s">
        <v>0</v>
      </c>
      <c r="E2" s="154"/>
      <c r="F2" s="154"/>
      <c r="G2" s="154"/>
      <c r="H2" s="154"/>
      <c r="I2" s="1"/>
      <c r="J2" s="3"/>
    </row>
    <row r="3" spans="2:10" x14ac:dyDescent="0.25">
      <c r="D3" s="155" t="s">
        <v>1</v>
      </c>
      <c r="E3" s="155"/>
      <c r="F3" s="155"/>
      <c r="G3" s="155"/>
      <c r="H3" s="155"/>
      <c r="I3" s="1"/>
      <c r="J3" s="1"/>
    </row>
    <row r="4" spans="2:10" ht="30" customHeight="1" x14ac:dyDescent="0.25">
      <c r="D4" s="155"/>
      <c r="E4" s="155"/>
      <c r="F4" s="155"/>
      <c r="G4" s="155"/>
      <c r="H4" s="155"/>
      <c r="I4" s="1"/>
      <c r="J4" s="1"/>
    </row>
    <row r="5" spans="2:10" x14ac:dyDescent="0.25">
      <c r="D5" s="156" t="s">
        <v>2</v>
      </c>
      <c r="E5" s="156"/>
      <c r="F5" s="156"/>
      <c r="G5" s="156"/>
      <c r="H5" s="156"/>
      <c r="I5" s="1"/>
      <c r="J5" s="1"/>
    </row>
    <row r="6" spans="2:10" x14ac:dyDescent="0.25">
      <c r="E6" s="186" t="s">
        <v>23</v>
      </c>
      <c r="F6" s="186"/>
    </row>
    <row r="8" spans="2:10" ht="15" customHeight="1" x14ac:dyDescent="0.25">
      <c r="B8" s="181" t="s">
        <v>4</v>
      </c>
      <c r="C8" s="182" t="s">
        <v>5</v>
      </c>
      <c r="D8" s="183" t="s">
        <v>6</v>
      </c>
      <c r="E8" s="184" t="s">
        <v>7</v>
      </c>
      <c r="F8" s="185" t="s">
        <v>8</v>
      </c>
      <c r="G8" s="162" t="s">
        <v>9</v>
      </c>
      <c r="H8" s="162"/>
      <c r="I8" s="162" t="s">
        <v>10</v>
      </c>
      <c r="J8" s="162"/>
    </row>
    <row r="9" spans="2:10" x14ac:dyDescent="0.25">
      <c r="B9" s="181"/>
      <c r="C9" s="182"/>
      <c r="D9" s="183"/>
      <c r="E9" s="184"/>
      <c r="F9" s="185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45108</v>
      </c>
      <c r="D10" s="50" t="s">
        <v>19</v>
      </c>
      <c r="E10" s="51"/>
      <c r="F10" s="52"/>
      <c r="G10" s="134"/>
      <c r="H10" s="63">
        <f t="shared" ref="H10:H21" si="0">G10/655.95</f>
        <v>0</v>
      </c>
      <c r="I10" s="54">
        <v>5898516</v>
      </c>
      <c r="J10" s="53">
        <f t="shared" ref="J10:J21" si="1">I10/655.95</f>
        <v>8992.3256345758055</v>
      </c>
    </row>
    <row r="11" spans="2:10" ht="15.75" thickBot="1" x14ac:dyDescent="0.3">
      <c r="B11" s="58">
        <v>1</v>
      </c>
      <c r="C11" s="55">
        <v>45135</v>
      </c>
      <c r="D11" s="64" t="s">
        <v>51</v>
      </c>
      <c r="E11" s="20"/>
      <c r="F11" s="65" t="s">
        <v>49</v>
      </c>
      <c r="G11" s="89">
        <v>12521</v>
      </c>
      <c r="H11" s="63">
        <f t="shared" si="0"/>
        <v>19.088345148258249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/>
      <c r="D12" s="64"/>
      <c r="E12" s="20"/>
      <c r="F12" s="65"/>
      <c r="G12" s="135"/>
      <c r="H12" s="63">
        <f t="shared" si="0"/>
        <v>0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/>
      <c r="D13" s="64"/>
      <c r="E13" s="20"/>
      <c r="F13" s="65"/>
      <c r="G13" s="89"/>
      <c r="H13" s="63">
        <f t="shared" si="0"/>
        <v>0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5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5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5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5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5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6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79" t="s">
        <v>17</v>
      </c>
      <c r="D20" s="179"/>
      <c r="E20" s="179"/>
      <c r="F20" s="179"/>
      <c r="G20" s="115">
        <f>SUM(G11:G19)</f>
        <v>12521</v>
      </c>
      <c r="H20" s="119">
        <f t="shared" si="0"/>
        <v>19.088345148258249</v>
      </c>
      <c r="I20" s="117">
        <f>SUM(I10:I19)</f>
        <v>5898516</v>
      </c>
      <c r="J20" s="120">
        <f t="shared" si="1"/>
        <v>8992.3256345758055</v>
      </c>
    </row>
    <row r="21" spans="2:10" ht="15.75" thickBot="1" x14ac:dyDescent="0.3">
      <c r="B21" s="61"/>
      <c r="C21" s="68">
        <f>Barkasse!C39</f>
        <v>45138</v>
      </c>
      <c r="D21" s="187" t="s">
        <v>18</v>
      </c>
      <c r="E21" s="187"/>
      <c r="F21" s="187"/>
      <c r="G21" s="109">
        <f>I20-G20</f>
        <v>5885995</v>
      </c>
      <c r="H21" s="111">
        <f t="shared" si="0"/>
        <v>8973.2372894275468</v>
      </c>
      <c r="I21" s="110"/>
      <c r="J21" s="111">
        <f t="shared" si="1"/>
        <v>0</v>
      </c>
    </row>
    <row r="24" spans="2:10" x14ac:dyDescent="0.25">
      <c r="G24" s="137"/>
    </row>
    <row r="26" spans="2:10" x14ac:dyDescent="0.25">
      <c r="C26" t="s">
        <v>43</v>
      </c>
    </row>
  </sheetData>
  <mergeCells count="14">
    <mergeCell ref="I8:J8"/>
    <mergeCell ref="C20:F20"/>
    <mergeCell ref="D21:F21"/>
    <mergeCell ref="B8:B9"/>
    <mergeCell ref="C8:C9"/>
    <mergeCell ref="D8:D9"/>
    <mergeCell ref="E8:E9"/>
    <mergeCell ref="F8:F9"/>
    <mergeCell ref="G8:H8"/>
    <mergeCell ref="D2:H2"/>
    <mergeCell ref="D3:H3"/>
    <mergeCell ref="D4:H4"/>
    <mergeCell ref="D5:H5"/>
    <mergeCell ref="E6:F6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110" zoomScaleNormal="110" workbookViewId="0">
      <selection activeCell="F11" sqref="F11:F14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54" t="s">
        <v>0</v>
      </c>
      <c r="E2" s="154"/>
      <c r="F2" s="154"/>
      <c r="G2" s="154"/>
      <c r="H2" s="154"/>
      <c r="J2" s="3"/>
    </row>
    <row r="3" spans="2:12" x14ac:dyDescent="0.25">
      <c r="D3" s="155" t="s">
        <v>1</v>
      </c>
      <c r="E3" s="155"/>
      <c r="F3" s="155"/>
      <c r="G3" s="155"/>
      <c r="H3" s="155"/>
    </row>
    <row r="4" spans="2:12" ht="27.75" customHeight="1" x14ac:dyDescent="0.25">
      <c r="D4" s="155"/>
      <c r="E4" s="155"/>
      <c r="F4" s="155"/>
      <c r="G4" s="155"/>
      <c r="H4" s="155"/>
    </row>
    <row r="5" spans="2:12" ht="15.75" thickBot="1" x14ac:dyDescent="0.3">
      <c r="D5" s="188" t="s">
        <v>2</v>
      </c>
      <c r="E5" s="188"/>
      <c r="F5" s="188"/>
      <c r="G5" s="188"/>
      <c r="H5" s="188"/>
    </row>
    <row r="6" spans="2:12" x14ac:dyDescent="0.25">
      <c r="E6" s="178" t="s">
        <v>24</v>
      </c>
      <c r="F6" s="178"/>
    </row>
    <row r="7" spans="2:12" ht="15.75" thickBot="1" x14ac:dyDescent="0.3">
      <c r="E7" s="153"/>
      <c r="F7" s="153"/>
    </row>
    <row r="8" spans="2:12" s="69" customFormat="1" ht="14.45" customHeight="1" thickBot="1" x14ac:dyDescent="0.25">
      <c r="B8" s="193" t="s">
        <v>4</v>
      </c>
      <c r="C8" s="195" t="s">
        <v>5</v>
      </c>
      <c r="D8" s="197" t="s">
        <v>6</v>
      </c>
      <c r="E8" s="198" t="s">
        <v>7</v>
      </c>
      <c r="F8" s="165" t="s">
        <v>8</v>
      </c>
      <c r="G8" s="189" t="s">
        <v>9</v>
      </c>
      <c r="H8" s="162"/>
      <c r="I8" s="162" t="s">
        <v>10</v>
      </c>
      <c r="J8" s="162"/>
    </row>
    <row r="9" spans="2:12" s="2" customFormat="1" ht="14.45" customHeight="1" thickBot="1" x14ac:dyDescent="0.25">
      <c r="B9" s="194"/>
      <c r="C9" s="196"/>
      <c r="D9" s="197"/>
      <c r="E9" s="198"/>
      <c r="F9" s="165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45108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361042</v>
      </c>
      <c r="J10" s="72">
        <f t="shared" ref="J10:J22" si="1">I10/655.95</f>
        <v>550.41085448586011</v>
      </c>
    </row>
    <row r="11" spans="2:12" ht="15.75" thickBot="1" x14ac:dyDescent="0.3">
      <c r="B11" s="100">
        <v>1</v>
      </c>
      <c r="C11" s="55">
        <v>45125</v>
      </c>
      <c r="D11" s="103" t="s">
        <v>24</v>
      </c>
      <c r="E11" s="16" t="s">
        <v>61</v>
      </c>
      <c r="F11" s="131" t="s">
        <v>58</v>
      </c>
      <c r="G11" s="151"/>
      <c r="H11" s="108">
        <f t="shared" ref="H11:H12" si="2">G11/655.95</f>
        <v>0</v>
      </c>
      <c r="I11" s="138">
        <v>9839355</v>
      </c>
      <c r="J11" s="108">
        <f t="shared" si="1"/>
        <v>15000.160073176308</v>
      </c>
      <c r="L11" s="1" t="s">
        <v>43</v>
      </c>
    </row>
    <row r="12" spans="2:12" ht="15.75" customHeight="1" thickBot="1" x14ac:dyDescent="0.3">
      <c r="B12" s="100">
        <v>2</v>
      </c>
      <c r="C12" s="55">
        <v>45126</v>
      </c>
      <c r="D12" s="103" t="s">
        <v>24</v>
      </c>
      <c r="E12" s="16" t="s">
        <v>62</v>
      </c>
      <c r="F12" s="65" t="s">
        <v>60</v>
      </c>
      <c r="G12" s="151">
        <v>2820585</v>
      </c>
      <c r="H12" s="108">
        <f t="shared" si="2"/>
        <v>4300</v>
      </c>
      <c r="I12" s="138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 t="s">
        <v>49</v>
      </c>
      <c r="G13" s="151"/>
      <c r="H13" s="108">
        <f t="shared" ref="H13" si="3">G13/655.95</f>
        <v>0</v>
      </c>
      <c r="I13" s="138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51"/>
      <c r="H14" s="108">
        <f t="shared" si="0"/>
        <v>0</v>
      </c>
      <c r="I14" s="138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131"/>
      <c r="G15" s="151"/>
      <c r="H15" s="108">
        <f t="shared" si="0"/>
        <v>0</v>
      </c>
      <c r="I15" s="138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51"/>
      <c r="H16" s="108">
        <f t="shared" si="0"/>
        <v>0</v>
      </c>
      <c r="I16" s="138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51"/>
      <c r="H17" s="108">
        <f t="shared" si="0"/>
        <v>0</v>
      </c>
      <c r="I17" s="138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51"/>
      <c r="H18" s="108">
        <f t="shared" si="0"/>
        <v>0</v>
      </c>
      <c r="I18" s="138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51"/>
      <c r="H19" s="108">
        <f t="shared" si="0"/>
        <v>0</v>
      </c>
      <c r="I19" s="138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52"/>
      <c r="H20" s="108">
        <f t="shared" si="0"/>
        <v>0</v>
      </c>
      <c r="I20" s="139"/>
      <c r="J20" s="108">
        <f t="shared" si="1"/>
        <v>0</v>
      </c>
    </row>
    <row r="21" spans="2:10" ht="15.75" thickBot="1" x14ac:dyDescent="0.3">
      <c r="B21" s="190" t="s">
        <v>17</v>
      </c>
      <c r="C21" s="191"/>
      <c r="D21" s="191"/>
      <c r="E21" s="191"/>
      <c r="F21" s="192"/>
      <c r="G21" s="115">
        <f>SUM(G10:G20)</f>
        <v>2820585</v>
      </c>
      <c r="H21" s="116">
        <f t="shared" si="0"/>
        <v>4300</v>
      </c>
      <c r="I21" s="117">
        <f>SUM(I10:I20)</f>
        <v>10200397</v>
      </c>
      <c r="J21" s="116">
        <f t="shared" si="1"/>
        <v>15550.570927662169</v>
      </c>
    </row>
    <row r="22" spans="2:10" ht="15.75" thickBot="1" x14ac:dyDescent="0.3">
      <c r="B22" s="61"/>
      <c r="C22" s="46">
        <f>Barkasse!C39</f>
        <v>45138</v>
      </c>
      <c r="D22" s="180" t="s">
        <v>18</v>
      </c>
      <c r="E22" s="180"/>
      <c r="F22" s="180"/>
      <c r="G22" s="74">
        <f>I21-G21</f>
        <v>7379812</v>
      </c>
      <c r="H22" s="72">
        <f t="shared" si="0"/>
        <v>11250.570927662169</v>
      </c>
      <c r="I22" s="74"/>
      <c r="J22" s="72">
        <f t="shared" si="1"/>
        <v>0</v>
      </c>
    </row>
  </sheetData>
  <mergeCells count="15"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  <mergeCell ref="D2:H2"/>
    <mergeCell ref="D3:H3"/>
    <mergeCell ref="D4:H4"/>
    <mergeCell ref="D5:H5"/>
    <mergeCell ref="E6:F6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2023-08-19T14:34:21Z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