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5.Mai\"/>
    </mc:Choice>
  </mc:AlternateContent>
  <xr:revisionPtr revIDLastSave="0" documentId="13_ncr:1_{07516702-469C-43BB-AD0F-B8CC93DC8231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11" i="2"/>
  <c r="J29" i="1"/>
  <c r="J30" i="1"/>
  <c r="J31" i="1"/>
  <c r="J32" i="1"/>
  <c r="H29" i="1"/>
  <c r="H30" i="1"/>
  <c r="H31" i="1"/>
  <c r="H32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H11" i="1"/>
  <c r="J28" i="1" l="1"/>
  <c r="J15" i="4" l="1"/>
  <c r="J16" i="4"/>
  <c r="J17" i="4"/>
  <c r="J18" i="4"/>
  <c r="J19" i="4"/>
  <c r="H15" i="4"/>
  <c r="H16" i="4"/>
  <c r="H17" i="4"/>
  <c r="H18" i="4"/>
  <c r="H19" i="4"/>
  <c r="J26" i="1" l="1"/>
  <c r="J27" i="1"/>
  <c r="H18" i="3"/>
  <c r="H17" i="3"/>
  <c r="H16" i="3"/>
  <c r="H15" i="3"/>
  <c r="J22" i="1"/>
  <c r="H12" i="5" l="1"/>
  <c r="H11" i="5"/>
  <c r="H13" i="5"/>
  <c r="C22" i="5"/>
  <c r="C21" i="4"/>
  <c r="C21" i="3"/>
  <c r="C22" i="2"/>
  <c r="H13" i="3"/>
  <c r="C10" i="3"/>
  <c r="I33" i="1"/>
  <c r="G33" i="1"/>
  <c r="H33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21" i="5" l="1"/>
  <c r="G22" i="5"/>
  <c r="H22" i="5" s="1"/>
  <c r="G21" i="4"/>
  <c r="G34" i="1"/>
  <c r="H34" i="1" s="1"/>
  <c r="J33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<sst xmlns="http://schemas.openxmlformats.org/spreadsheetml/2006/main" count="182" uniqueCount="74">
  <si>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</si>
  <si>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</si>
  <si>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</si>
  <si>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</si>
  <si>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</si>
  <si>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</si>
  <si>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</si>
  <si>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</si>
  <si>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</si>
  <si>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</si>
  <si>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</si>
  <si>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</si>
  <si>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</si>
  <si>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</si>
  <si>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</si>
  <si>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</si>
  <si>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</si>
  <si>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</si>
  <si>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</si>
  <si>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</si>
  <si>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</si>
  <si>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</si>
  <si>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</si>
  <si>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</si>
  <si>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</si>
  <si>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</si>
  <si>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</si>
  <si>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</si>
  <si>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</si>
  <si>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</si>
  <si>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</si>
  <si>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</si>
  <si>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</si>
  <si>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</si>
  <si>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</si>
  <si>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</si>
  <si>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</si>
  <si>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</si>
  <si>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</si>
  <si>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</si>
  <si>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</si>
  <si>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</si>
  <si>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</si>
  <si>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</si>
  <si>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</si>
  <si>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</si>
  <si>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</si>
  <si>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</si>
  <si>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</si>
  <si>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</si>
  <si>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</si>
  <si>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</si>
  <si>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</si>
  <si>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Patenschaft Mai</t>
  </si>
  <si>
    <t>Scheck N° 9243629</t>
  </si>
  <si>
    <t>Scheck N° 5029958</t>
  </si>
  <si>
    <t>Wasserleitung Schule Mboro</t>
  </si>
  <si>
    <t>Scheck N° 5029959</t>
  </si>
  <si>
    <t>Scheck N° 8491835</t>
  </si>
  <si>
    <t>Reparatur Krankenwagen Diayane</t>
  </si>
  <si>
    <t>Scheck N° 8491836</t>
  </si>
  <si>
    <t>DCB06929</t>
  </si>
  <si>
    <t>Überweisung aus Deutschland</t>
  </si>
  <si>
    <t>Scheck N° 4223869</t>
  </si>
  <si>
    <t>Scheck N° 4223870</t>
  </si>
  <si>
    <t>Für Kasse</t>
  </si>
  <si>
    <t>Vom Wasserkonto</t>
  </si>
  <si>
    <t>5. Rückzahlung Dahrlehn GIE "Jiw Nit" (80 Euro /Monat)</t>
  </si>
  <si>
    <t>JiwNit: Material Pilotphase, Futtergrass Anbau</t>
  </si>
  <si>
    <t>Wasserleitung Schule Mboro: Beteiligung vom Elternberat</t>
  </si>
  <si>
    <t>Garten Fläsche Mboulem: Ausbau und Abholung Solarpumpe und Panelen</t>
  </si>
  <si>
    <t>Krankenstation Diayane: Beteiligung vom Gesundheitskomittee für Reparatur Krankenwagen</t>
  </si>
  <si>
    <t>Rehabilitation Krankenstation Palene</t>
  </si>
  <si>
    <t>Druckverbesserung Realschule Mbafaye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</si>
</sst>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8"/>
  <sheetViews>
    <sheetView tabSelected="1" topLeftCell="A3" zoomScale="110" zoomScaleNormal="110" workbookViewId="0">
      <selection activeCell="F30" sqref="F30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52" t="s">
        <v>0</v>
      </c>
      <c r="E2" s="152"/>
      <c r="F2" s="152"/>
      <c r="G2" s="152"/>
      <c r="H2" s="152"/>
    </row>
    <row r="3" spans="2:1025" x14ac:dyDescent="0.25">
      <c r="D3" s="153" t="s">
        <v>1</v>
      </c>
      <c r="E3" s="153"/>
      <c r="F3" s="153"/>
      <c r="G3" s="153"/>
      <c r="H3" s="153"/>
    </row>
    <row r="4" spans="2:1025" ht="29.25" customHeight="1" x14ac:dyDescent="0.25">
      <c r="D4" s="153"/>
      <c r="E4" s="153"/>
      <c r="F4" s="153"/>
      <c r="G4" s="153"/>
      <c r="H4" s="153"/>
    </row>
    <row r="5" spans="2:1025" ht="15.75" thickBot="1" x14ac:dyDescent="0.3">
      <c r="D5" s="154" t="s">
        <v>2</v>
      </c>
      <c r="E5" s="154"/>
      <c r="F5" s="154"/>
      <c r="G5" s="154"/>
      <c r="H5" s="154"/>
    </row>
    <row r="6" spans="2:1025" x14ac:dyDescent="0.25">
      <c r="D6" s="4"/>
      <c r="E6" s="155" t="s">
        <v>3</v>
      </c>
      <c r="F6" s="155"/>
      <c r="G6" s="4"/>
      <c r="H6" s="4"/>
    </row>
    <row r="7" spans="2:1025" ht="15.75" thickBot="1" x14ac:dyDescent="0.3">
      <c r="D7" s="151"/>
      <c r="E7" s="151"/>
      <c r="F7" s="151"/>
      <c r="G7" s="151"/>
      <c r="H7" s="151"/>
    </row>
    <row r="8" spans="2:1025" ht="14.45" customHeight="1" thickBot="1" x14ac:dyDescent="0.3">
      <c r="B8" s="162" t="s">
        <v>4</v>
      </c>
      <c r="C8" s="163" t="s">
        <v>5</v>
      </c>
      <c r="D8" s="164" t="s">
        <v>6</v>
      </c>
      <c r="E8" s="163" t="s">
        <v>50</v>
      </c>
      <c r="F8" s="163" t="s">
        <v>8</v>
      </c>
      <c r="G8" s="160" t="s">
        <v>9</v>
      </c>
      <c r="H8" s="160"/>
      <c r="I8" s="161" t="s">
        <v>10</v>
      </c>
      <c r="J8" s="161"/>
    </row>
    <row r="9" spans="2:1025" ht="14.45" customHeight="1" thickBot="1" x14ac:dyDescent="0.3">
      <c r="B9" s="162"/>
      <c r="C9" s="163"/>
      <c r="D9" s="164"/>
      <c r="E9" s="163"/>
      <c r="F9" s="163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45047</v>
      </c>
      <c r="D10" s="8" t="s">
        <v>13</v>
      </c>
      <c r="E10" s="9"/>
      <c r="F10" s="10"/>
      <c r="G10" s="11"/>
      <c r="H10" s="12"/>
      <c r="I10" s="13">
        <v>163721</v>
      </c>
      <c r="J10" s="14">
        <f t="shared" ref="J10:J32" si="0">I10/655.95</f>
        <v>249.59371903346289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45052</v>
      </c>
      <c r="D11" s="143" t="s">
        <v>14</v>
      </c>
      <c r="E11" s="20">
        <v>346130</v>
      </c>
      <c r="F11" s="145" t="s">
        <v>15</v>
      </c>
      <c r="G11" s="146">
        <v>25000</v>
      </c>
      <c r="H11" s="18">
        <f>G11/655.94</f>
        <v>38.113242064822998</v>
      </c>
      <c r="I11" s="17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45055</v>
      </c>
      <c r="D12" s="143" t="s">
        <v>14</v>
      </c>
      <c r="E12" s="144">
        <v>240802</v>
      </c>
      <c r="F12" s="145" t="s">
        <v>15</v>
      </c>
      <c r="G12" s="148">
        <v>30000</v>
      </c>
      <c r="H12" s="18">
        <f>G12/655.95</f>
        <v>45.735193231191396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29" si="1">B12+1</f>
        <v>3</v>
      </c>
      <c r="C13" s="142">
        <v>45056</v>
      </c>
      <c r="D13" s="143" t="s">
        <v>14</v>
      </c>
      <c r="E13" s="144">
        <v>170</v>
      </c>
      <c r="F13" s="145" t="s">
        <v>48</v>
      </c>
      <c r="G13" s="146">
        <v>20000</v>
      </c>
      <c r="H13" s="18">
        <f t="shared" ref="H13:H32" si="2">G13/655.95</f>
        <v>30.490128820794265</v>
      </c>
      <c r="I13" s="146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45057</v>
      </c>
      <c r="D14" s="143" t="s">
        <v>14</v>
      </c>
      <c r="E14" s="144"/>
      <c r="F14" s="145" t="s">
        <v>70</v>
      </c>
      <c r="G14" s="146">
        <v>140000</v>
      </c>
      <c r="H14" s="18">
        <f>G14/655.95</f>
        <v>213.43090174555985</v>
      </c>
      <c r="I14" s="150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45061</v>
      </c>
      <c r="D15" s="143" t="s">
        <v>14</v>
      </c>
      <c r="E15" s="20" t="s">
        <v>64</v>
      </c>
      <c r="F15" s="145" t="s">
        <v>66</v>
      </c>
      <c r="G15" s="148"/>
      <c r="H15" s="18">
        <f t="shared" si="2"/>
        <v>0</v>
      </c>
      <c r="I15" s="148">
        <v>1000000</v>
      </c>
      <c r="J15" s="14">
        <f t="shared" si="0"/>
        <v>1524.5064410397133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45062</v>
      </c>
      <c r="D16" s="143" t="s">
        <v>14</v>
      </c>
      <c r="E16" s="144">
        <v>15426</v>
      </c>
      <c r="F16" s="145" t="s">
        <v>15</v>
      </c>
      <c r="G16" s="148">
        <v>20000</v>
      </c>
      <c r="H16" s="18">
        <f>G16/655.95</f>
        <v>30.490128820794265</v>
      </c>
      <c r="I16" s="150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45065</v>
      </c>
      <c r="D17" s="143" t="s">
        <v>14</v>
      </c>
      <c r="E17" s="144"/>
      <c r="F17" s="145" t="s">
        <v>67</v>
      </c>
      <c r="G17" s="146"/>
      <c r="H17" s="18">
        <f t="shared" si="2"/>
        <v>0</v>
      </c>
      <c r="I17" s="148">
        <v>52400</v>
      </c>
      <c r="J17" s="14">
        <f t="shared" si="0"/>
        <v>79.884137510480983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45065</v>
      </c>
      <c r="D18" s="143" t="s">
        <v>14</v>
      </c>
      <c r="E18" s="144">
        <v>38842</v>
      </c>
      <c r="F18" s="145" t="s">
        <v>15</v>
      </c>
      <c r="G18" s="146">
        <v>20000</v>
      </c>
      <c r="H18" s="18">
        <f t="shared" si="2"/>
        <v>30.490128820794265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45066</v>
      </c>
      <c r="D19" s="143" t="s">
        <v>14</v>
      </c>
      <c r="E19" s="144">
        <v>19917</v>
      </c>
      <c r="F19" s="145" t="s">
        <v>15</v>
      </c>
      <c r="G19" s="148">
        <v>20000</v>
      </c>
      <c r="H19" s="18">
        <f t="shared" si="2"/>
        <v>30.490128820794265</v>
      </c>
      <c r="I19" s="19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45071</v>
      </c>
      <c r="D20" s="143" t="s">
        <v>14</v>
      </c>
      <c r="E20" s="144">
        <v>329563</v>
      </c>
      <c r="F20" s="145" t="s">
        <v>15</v>
      </c>
      <c r="G20" s="148">
        <v>22000</v>
      </c>
      <c r="H20" s="18">
        <f t="shared" si="2"/>
        <v>33.539141702873692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45071</v>
      </c>
      <c r="D21" s="143" t="s">
        <v>14</v>
      </c>
      <c r="E21" s="144">
        <v>173</v>
      </c>
      <c r="F21" s="145" t="s">
        <v>45</v>
      </c>
      <c r="G21" s="146">
        <v>45500</v>
      </c>
      <c r="H21" s="18">
        <f t="shared" si="2"/>
        <v>69.365043067306956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45072</v>
      </c>
      <c r="D22" s="143" t="s">
        <v>14</v>
      </c>
      <c r="E22" s="144">
        <v>4</v>
      </c>
      <c r="F22" s="145" t="s">
        <v>68</v>
      </c>
      <c r="G22" s="148">
        <v>193300</v>
      </c>
      <c r="H22" s="18">
        <f t="shared" si="2"/>
        <v>294.68709505297659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>
        <f t="shared" si="1"/>
        <v>13</v>
      </c>
      <c r="C23" s="142">
        <v>45075</v>
      </c>
      <c r="D23" s="143" t="s">
        <v>14</v>
      </c>
      <c r="E23" s="144">
        <v>111903</v>
      </c>
      <c r="F23" s="145" t="s">
        <v>15</v>
      </c>
      <c r="G23" s="148">
        <v>35000</v>
      </c>
      <c r="H23" s="18">
        <f t="shared" si="2"/>
        <v>53.357725436389963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>
        <f t="shared" si="1"/>
        <v>14</v>
      </c>
      <c r="C24" s="142">
        <v>45077</v>
      </c>
      <c r="D24" s="143" t="s">
        <v>14</v>
      </c>
      <c r="E24" s="144">
        <v>329473</v>
      </c>
      <c r="F24" s="145" t="s">
        <v>15</v>
      </c>
      <c r="G24" s="148">
        <v>15000</v>
      </c>
      <c r="H24" s="18">
        <f t="shared" si="2"/>
        <v>22.867596615595698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>
        <f t="shared" si="1"/>
        <v>15</v>
      </c>
      <c r="C25" s="142">
        <v>45077</v>
      </c>
      <c r="D25" s="149" t="s">
        <v>14</v>
      </c>
      <c r="E25" s="144">
        <v>172</v>
      </c>
      <c r="F25" s="147" t="s">
        <v>46</v>
      </c>
      <c r="G25" s="148">
        <v>21900</v>
      </c>
      <c r="H25" s="18">
        <f t="shared" si="2"/>
        <v>33.386691058769721</v>
      </c>
      <c r="I25" s="148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>
        <f t="shared" si="1"/>
        <v>16</v>
      </c>
      <c r="C26" s="142">
        <v>45077</v>
      </c>
      <c r="D26" s="149" t="s">
        <v>14</v>
      </c>
      <c r="E26" s="144">
        <v>176</v>
      </c>
      <c r="F26" s="145" t="s">
        <v>69</v>
      </c>
      <c r="G26" s="146"/>
      <c r="H26" s="18">
        <f t="shared" si="2"/>
        <v>0</v>
      </c>
      <c r="I26" s="24">
        <v>43130</v>
      </c>
      <c r="J26" s="14">
        <f t="shared" si="0"/>
        <v>65.75196280204284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>
        <f t="shared" si="1"/>
        <v>17</v>
      </c>
      <c r="C27" s="142">
        <v>45077</v>
      </c>
      <c r="D27" s="149" t="s">
        <v>14</v>
      </c>
      <c r="E27" s="144">
        <v>177</v>
      </c>
      <c r="F27" s="147" t="s">
        <v>71</v>
      </c>
      <c r="G27" s="148"/>
      <c r="H27" s="18">
        <f t="shared" si="2"/>
        <v>0</v>
      </c>
      <c r="I27" s="24">
        <v>49175</v>
      </c>
      <c r="J27" s="14">
        <f t="shared" si="0"/>
        <v>74.967604238127905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>
        <f t="shared" si="1"/>
        <v>18</v>
      </c>
      <c r="C28" s="142">
        <v>45077</v>
      </c>
      <c r="D28" s="149" t="s">
        <v>14</v>
      </c>
      <c r="E28" s="144">
        <v>175</v>
      </c>
      <c r="F28" s="145" t="s">
        <v>16</v>
      </c>
      <c r="G28" s="146">
        <v>26238</v>
      </c>
      <c r="H28" s="18">
        <f t="shared" si="2"/>
        <v>40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/>
      <c r="C29" s="142"/>
      <c r="D29" s="149"/>
      <c r="E29" s="144"/>
      <c r="F29" s="145"/>
      <c r="G29" s="146"/>
      <c r="H29" s="18">
        <f t="shared" si="2"/>
        <v>0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/>
      <c r="C30" s="142"/>
      <c r="D30" s="149"/>
      <c r="E30" s="144"/>
      <c r="F30" s="145"/>
      <c r="G30" s="146"/>
      <c r="H30" s="18">
        <f t="shared" si="2"/>
        <v>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/>
      <c r="C31" s="142"/>
      <c r="D31" s="149"/>
      <c r="E31" s="144"/>
      <c r="F31" s="145"/>
      <c r="G31" s="146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1"/>
      <c r="C32" s="142"/>
      <c r="D32" s="149"/>
      <c r="E32" s="144"/>
      <c r="F32" s="140"/>
      <c r="G32" s="17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23"/>
      <c r="C33" s="156" t="s">
        <v>17</v>
      </c>
      <c r="D33" s="156"/>
      <c r="E33" s="156"/>
      <c r="F33" s="156"/>
      <c r="G33" s="124">
        <f>SUM(G11:G32)</f>
        <v>633938</v>
      </c>
      <c r="H33" s="129">
        <f t="shared" ref="H33:H34" si="3">G33/655.94</f>
        <v>966.45729792359054</v>
      </c>
      <c r="I33" s="124">
        <f>SUM(I10:I32)</f>
        <v>1308426</v>
      </c>
      <c r="J33" s="130">
        <f>I33/655.95</f>
        <v>1994.7038646238279</v>
      </c>
      <c r="AMG33"/>
      <c r="AMH33"/>
      <c r="AMI33"/>
      <c r="AMJ33"/>
      <c r="AMK33"/>
    </row>
    <row r="34" spans="2:1025" ht="15.75" thickBot="1" x14ac:dyDescent="0.3">
      <c r="B34" s="27"/>
      <c r="C34" s="28">
        <v>45077</v>
      </c>
      <c r="D34" s="157" t="s">
        <v>18</v>
      </c>
      <c r="E34" s="158"/>
      <c r="F34" s="159"/>
      <c r="G34" s="29">
        <f>I33-G33</f>
        <v>674488</v>
      </c>
      <c r="H34" s="18">
        <f t="shared" si="3"/>
        <v>1028.2769765527335</v>
      </c>
      <c r="I34" s="29"/>
      <c r="J34" s="30"/>
      <c r="AMG34"/>
      <c r="AMH34"/>
      <c r="AMI34"/>
      <c r="AMJ34"/>
      <c r="AMK34"/>
    </row>
    <row r="35" spans="2:1025" x14ac:dyDescent="0.25"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J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2"/>
    </row>
  </sheetData>
  <mergeCells count="15">
    <mergeCell ref="C33:F33"/>
    <mergeCell ref="D34:F34"/>
    <mergeCell ref="G8:H8"/>
    <mergeCell ref="I8:J8"/>
    <mergeCell ref="B8:B9"/>
    <mergeCell ref="C8:C9"/>
    <mergeCell ref="D8:D9"/>
    <mergeCell ref="E8:E9"/>
    <mergeCell ref="F8:F9"/>
    <mergeCell ref="D7:H7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52" t="s">
        <v>0</v>
      </c>
      <c r="E2" s="152"/>
      <c r="F2" s="152"/>
      <c r="G2" s="152"/>
      <c r="H2" s="152"/>
      <c r="J2" s="3"/>
    </row>
    <row r="3" spans="1:1025" x14ac:dyDescent="0.25">
      <c r="D3" s="153" t="s">
        <v>1</v>
      </c>
      <c r="E3" s="153"/>
      <c r="F3" s="153"/>
      <c r="G3" s="153"/>
      <c r="H3" s="153"/>
    </row>
    <row r="4" spans="1:1025" ht="29.25" customHeight="1" x14ac:dyDescent="0.25">
      <c r="D4" s="153"/>
      <c r="E4" s="153"/>
      <c r="F4" s="153"/>
      <c r="G4" s="153"/>
      <c r="H4" s="153"/>
    </row>
    <row r="5" spans="1:1025" ht="15.75" thickBot="1" x14ac:dyDescent="0.3">
      <c r="D5" s="165" t="s">
        <v>2</v>
      </c>
      <c r="E5" s="166"/>
      <c r="F5" s="166"/>
      <c r="G5" s="166"/>
      <c r="H5" s="167"/>
    </row>
    <row r="6" spans="1:1025" x14ac:dyDescent="0.25">
      <c r="A6" s="31"/>
      <c r="B6" s="4"/>
      <c r="C6" s="31"/>
      <c r="D6" s="4"/>
      <c r="E6" s="168" t="s">
        <v>44</v>
      </c>
      <c r="F6" s="168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2" t="s">
        <v>4</v>
      </c>
      <c r="C8" s="173" t="s">
        <v>5</v>
      </c>
      <c r="D8" s="174" t="s">
        <v>6</v>
      </c>
      <c r="E8" s="175" t="s">
        <v>7</v>
      </c>
      <c r="F8" s="175" t="s">
        <v>8</v>
      </c>
      <c r="G8" s="169" t="s">
        <v>9</v>
      </c>
      <c r="H8" s="169"/>
      <c r="I8" s="170" t="s">
        <v>10</v>
      </c>
      <c r="J8" s="170"/>
    </row>
    <row r="9" spans="1:1025" ht="15.75" thickBot="1" x14ac:dyDescent="0.3">
      <c r="B9" s="172"/>
      <c r="C9" s="173"/>
      <c r="D9" s="174"/>
      <c r="E9" s="175"/>
      <c r="F9" s="175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45047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2687809</v>
      </c>
      <c r="J10" s="43">
        <f t="shared" ref="J10:J21" si="1">I10/655.95</f>
        <v>4097.5821327845106</v>
      </c>
      <c r="AMG10"/>
      <c r="AMH10"/>
      <c r="AMI10"/>
      <c r="AMJ10"/>
      <c r="AMK10"/>
    </row>
    <row r="11" spans="1:1025" x14ac:dyDescent="0.25">
      <c r="B11" s="44">
        <v>1</v>
      </c>
      <c r="C11" s="113">
        <v>45069</v>
      </c>
      <c r="D11" s="21" t="s">
        <v>20</v>
      </c>
      <c r="E11" s="20" t="s">
        <v>61</v>
      </c>
      <c r="F11" s="65" t="s">
        <v>62</v>
      </c>
      <c r="G11" s="22"/>
      <c r="H11" s="127">
        <f>G11/655.95</f>
        <v>0</v>
      </c>
      <c r="I11" s="23">
        <v>10495312</v>
      </c>
      <c r="J11" s="126">
        <f t="shared" si="1"/>
        <v>16000.170744721396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45070</v>
      </c>
      <c r="D12" s="21" t="s">
        <v>20</v>
      </c>
      <c r="E12" s="20" t="s">
        <v>58</v>
      </c>
      <c r="F12" s="65" t="s">
        <v>72</v>
      </c>
      <c r="G12" s="22">
        <v>3278500</v>
      </c>
      <c r="H12" s="127">
        <f t="shared" ref="H12:H20" si="2">G12/655.95</f>
        <v>4998.0943669486996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45075</v>
      </c>
      <c r="D13" s="21" t="s">
        <v>20</v>
      </c>
      <c r="E13" s="20">
        <v>174</v>
      </c>
      <c r="F13" s="21" t="s">
        <v>47</v>
      </c>
      <c r="G13" s="22">
        <v>580161</v>
      </c>
      <c r="H13" s="127">
        <f t="shared" si="2"/>
        <v>884.45918134004114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>
        <v>45077</v>
      </c>
      <c r="D14" s="21" t="s">
        <v>20</v>
      </c>
      <c r="E14" s="20" t="s">
        <v>60</v>
      </c>
      <c r="F14" s="21" t="s">
        <v>59</v>
      </c>
      <c r="G14" s="22">
        <v>491750</v>
      </c>
      <c r="H14" s="127">
        <f t="shared" si="2"/>
        <v>749.67604238127899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>
        <v>45077</v>
      </c>
      <c r="D15" s="21" t="s">
        <v>20</v>
      </c>
      <c r="E15" s="20"/>
      <c r="F15" s="21" t="s">
        <v>49</v>
      </c>
      <c r="G15" s="22">
        <v>25240</v>
      </c>
      <c r="H15" s="127">
        <f t="shared" si="2"/>
        <v>38.478542571842361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6" t="s">
        <v>17</v>
      </c>
      <c r="D21" s="156"/>
      <c r="E21" s="156"/>
      <c r="F21" s="156"/>
      <c r="G21" s="124">
        <f>SUM(G10:G20)</f>
        <v>4375651</v>
      </c>
      <c r="H21" s="125">
        <f t="shared" si="0"/>
        <v>6670.7081332418629</v>
      </c>
      <c r="I21" s="124">
        <f>SUM(I10:I20)</f>
        <v>13183121</v>
      </c>
      <c r="J21" s="126">
        <f t="shared" si="1"/>
        <v>20097.752877505907</v>
      </c>
    </row>
    <row r="22" spans="2:10" s="26" customFormat="1" ht="15.75" customHeight="1" thickBot="1" x14ac:dyDescent="0.25">
      <c r="B22" s="27"/>
      <c r="C22" s="28">
        <f>Barkasse!C34</f>
        <v>45077</v>
      </c>
      <c r="D22" s="171" t="s">
        <v>18</v>
      </c>
      <c r="E22" s="171"/>
      <c r="F22" s="171"/>
      <c r="G22" s="29">
        <f>I21-G21</f>
        <v>8807470</v>
      </c>
      <c r="H22" s="125">
        <f t="shared" si="0"/>
        <v>13427.044744264043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G8:H8"/>
    <mergeCell ref="I8:J8"/>
    <mergeCell ref="C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G21" sqref="G2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52" t="s">
        <v>0</v>
      </c>
      <c r="E2" s="152"/>
      <c r="F2" s="152"/>
      <c r="G2" s="152"/>
      <c r="H2" s="152"/>
      <c r="J2" s="3"/>
    </row>
    <row r="3" spans="2:1025" x14ac:dyDescent="0.25">
      <c r="D3" s="153" t="s">
        <v>1</v>
      </c>
      <c r="E3" s="153"/>
      <c r="F3" s="153"/>
      <c r="G3" s="153"/>
      <c r="H3" s="153"/>
    </row>
    <row r="4" spans="2:1025" ht="30" customHeight="1" x14ac:dyDescent="0.25">
      <c r="D4" s="153"/>
      <c r="E4" s="153"/>
      <c r="F4" s="153"/>
      <c r="G4" s="153"/>
      <c r="H4" s="153"/>
    </row>
    <row r="5" spans="2:1025" x14ac:dyDescent="0.25">
      <c r="D5" s="154" t="s">
        <v>2</v>
      </c>
      <c r="E5" s="154"/>
      <c r="F5" s="154"/>
      <c r="G5" s="154"/>
      <c r="H5" s="154"/>
    </row>
    <row r="6" spans="2:1025" x14ac:dyDescent="0.25">
      <c r="E6" s="176" t="s">
        <v>21</v>
      </c>
      <c r="F6" s="176"/>
    </row>
    <row r="8" spans="2:1025" ht="14.45" customHeight="1" x14ac:dyDescent="0.25">
      <c r="B8" s="179" t="s">
        <v>4</v>
      </c>
      <c r="C8" s="180" t="s">
        <v>5</v>
      </c>
      <c r="D8" s="181" t="s">
        <v>6</v>
      </c>
      <c r="E8" s="182" t="s">
        <v>7</v>
      </c>
      <c r="F8" s="183" t="s">
        <v>8</v>
      </c>
      <c r="G8" s="160" t="s">
        <v>9</v>
      </c>
      <c r="H8" s="160"/>
      <c r="I8" s="160" t="s">
        <v>10</v>
      </c>
      <c r="J8" s="160"/>
    </row>
    <row r="9" spans="2:1025" ht="14.45" customHeight="1" thickBot="1" x14ac:dyDescent="0.3">
      <c r="B9" s="179"/>
      <c r="C9" s="180"/>
      <c r="D9" s="181"/>
      <c r="E9" s="182"/>
      <c r="F9" s="183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45047</v>
      </c>
      <c r="D10" s="50" t="s">
        <v>19</v>
      </c>
      <c r="E10" s="51"/>
      <c r="F10" s="52"/>
      <c r="G10" s="88"/>
      <c r="H10" s="53">
        <f>G10/655.95</f>
        <v>0</v>
      </c>
      <c r="I10" s="92">
        <v>7420431</v>
      </c>
      <c r="J10" s="53">
        <f t="shared" ref="J10:J21" si="0">I10/655.95</f>
        <v>11312.494854790761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45051</v>
      </c>
      <c r="D11" s="64" t="s">
        <v>22</v>
      </c>
      <c r="E11" s="20" t="s">
        <v>63</v>
      </c>
      <c r="F11" s="131" t="s">
        <v>52</v>
      </c>
      <c r="G11" s="89">
        <v>624100</v>
      </c>
      <c r="H11" s="114">
        <f>G11/655.95</f>
        <v>951.44446985288505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45061</v>
      </c>
      <c r="D12" s="64" t="s">
        <v>22</v>
      </c>
      <c r="E12" s="20" t="s">
        <v>64</v>
      </c>
      <c r="F12" s="131" t="s">
        <v>65</v>
      </c>
      <c r="G12" s="89">
        <v>1000000</v>
      </c>
      <c r="H12" s="53">
        <f>G12/655.95</f>
        <v>1524.5064410397133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45076</v>
      </c>
      <c r="D13" s="64" t="s">
        <v>22</v>
      </c>
      <c r="E13" s="20"/>
      <c r="F13" s="65" t="s">
        <v>49</v>
      </c>
      <c r="G13" s="89">
        <v>12521</v>
      </c>
      <c r="H13" s="53">
        <f>G13/655.95</f>
        <v>19.088345148258249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/>
      <c r="D14" s="64"/>
      <c r="E14" s="20"/>
      <c r="F14" s="65"/>
      <c r="G14" s="89"/>
      <c r="H14" s="53">
        <f t="shared" ref="H14:H21" si="1">G14/655.95</f>
        <v>0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/>
      <c r="D15" s="64"/>
      <c r="E15" s="20"/>
      <c r="F15" s="131"/>
      <c r="G15" s="133"/>
      <c r="H15" s="53">
        <f t="shared" si="1"/>
        <v>0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65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7" t="s">
        <v>17</v>
      </c>
      <c r="D20" s="177"/>
      <c r="E20" s="177"/>
      <c r="F20" s="177"/>
      <c r="G20" s="121">
        <f>SUM(G10:G19)</f>
        <v>1636621</v>
      </c>
      <c r="H20" s="120">
        <f t="shared" si="1"/>
        <v>2495.0392560408568</v>
      </c>
      <c r="I20" s="122">
        <f>SUM(I10:I19)</f>
        <v>7420431</v>
      </c>
      <c r="J20" s="120">
        <f t="shared" si="0"/>
        <v>11312.494854790761</v>
      </c>
    </row>
    <row r="21" spans="2:1025" ht="15.75" thickBot="1" x14ac:dyDescent="0.3">
      <c r="B21" s="61"/>
      <c r="C21" s="46">
        <f>Barkasse!C34</f>
        <v>45077</v>
      </c>
      <c r="D21" s="178" t="s">
        <v>18</v>
      </c>
      <c r="E21" s="178"/>
      <c r="F21" s="178"/>
      <c r="G21" s="91">
        <f>I20-G20</f>
        <v>5783810</v>
      </c>
      <c r="H21" s="62">
        <f t="shared" si="1"/>
        <v>8817.4555987499043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G8:H8"/>
    <mergeCell ref="I8:J8"/>
    <mergeCell ref="C20:F20"/>
    <mergeCell ref="D21:F21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G21" sqref="G2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52" t="s">
        <v>0</v>
      </c>
      <c r="E2" s="152"/>
      <c r="F2" s="152"/>
      <c r="G2" s="152"/>
      <c r="H2" s="152"/>
      <c r="I2" s="1"/>
      <c r="J2" s="3"/>
    </row>
    <row r="3" spans="2:10" x14ac:dyDescent="0.25">
      <c r="D3" s="153" t="s">
        <v>1</v>
      </c>
      <c r="E3" s="153"/>
      <c r="F3" s="153"/>
      <c r="G3" s="153"/>
      <c r="H3" s="153"/>
      <c r="I3" s="1"/>
      <c r="J3" s="1"/>
    </row>
    <row r="4" spans="2:10" ht="30" customHeight="1" x14ac:dyDescent="0.25">
      <c r="D4" s="153"/>
      <c r="E4" s="153"/>
      <c r="F4" s="153"/>
      <c r="G4" s="153"/>
      <c r="H4" s="153"/>
      <c r="I4" s="1"/>
      <c r="J4" s="1"/>
    </row>
    <row r="5" spans="2:10" x14ac:dyDescent="0.25">
      <c r="D5" s="154" t="s">
        <v>2</v>
      </c>
      <c r="E5" s="154"/>
      <c r="F5" s="154"/>
      <c r="G5" s="154"/>
      <c r="H5" s="154"/>
      <c r="I5" s="1"/>
      <c r="J5" s="1"/>
    </row>
    <row r="6" spans="2:10" x14ac:dyDescent="0.25">
      <c r="E6" s="184" t="s">
        <v>23</v>
      </c>
      <c r="F6" s="184"/>
    </row>
    <row r="8" spans="2:10" ht="15" customHeight="1" x14ac:dyDescent="0.25">
      <c r="B8" s="179" t="s">
        <v>4</v>
      </c>
      <c r="C8" s="180" t="s">
        <v>5</v>
      </c>
      <c r="D8" s="181" t="s">
        <v>6</v>
      </c>
      <c r="E8" s="182" t="s">
        <v>7</v>
      </c>
      <c r="F8" s="183" t="s">
        <v>8</v>
      </c>
      <c r="G8" s="160" t="s">
        <v>9</v>
      </c>
      <c r="H8" s="160"/>
      <c r="I8" s="160" t="s">
        <v>10</v>
      </c>
      <c r="J8" s="160"/>
    </row>
    <row r="9" spans="2:10" x14ac:dyDescent="0.25">
      <c r="B9" s="179"/>
      <c r="C9" s="180"/>
      <c r="D9" s="181"/>
      <c r="E9" s="182"/>
      <c r="F9" s="183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45047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9332758</v>
      </c>
      <c r="J10" s="53">
        <f t="shared" ref="J10:J21" si="1">I10/655.95</f>
        <v>14227.849683664912</v>
      </c>
    </row>
    <row r="11" spans="2:10" ht="15.75" thickBot="1" x14ac:dyDescent="0.3">
      <c r="B11" s="58">
        <v>1</v>
      </c>
      <c r="C11" s="55">
        <v>45061</v>
      </c>
      <c r="D11" s="64" t="s">
        <v>51</v>
      </c>
      <c r="E11" s="20" t="s">
        <v>55</v>
      </c>
      <c r="F11" s="65" t="s">
        <v>73</v>
      </c>
      <c r="G11" s="89">
        <v>2972050</v>
      </c>
      <c r="H11" s="63">
        <f t="shared" si="0"/>
        <v>4530.9093680920796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>
        <v>45077</v>
      </c>
      <c r="D12" s="64" t="s">
        <v>51</v>
      </c>
      <c r="E12" s="20" t="s">
        <v>57</v>
      </c>
      <c r="F12" s="65" t="s">
        <v>56</v>
      </c>
      <c r="G12" s="135">
        <v>431300</v>
      </c>
      <c r="H12" s="63">
        <f t="shared" si="0"/>
        <v>657.51962802042829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>
        <v>45077</v>
      </c>
      <c r="D13" s="64" t="s">
        <v>51</v>
      </c>
      <c r="E13" s="20"/>
      <c r="F13" s="65" t="s">
        <v>49</v>
      </c>
      <c r="G13" s="89">
        <v>12521</v>
      </c>
      <c r="H13" s="63">
        <f t="shared" si="0"/>
        <v>19.088345148258249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7" t="s">
        <v>17</v>
      </c>
      <c r="D20" s="177"/>
      <c r="E20" s="177"/>
      <c r="F20" s="177"/>
      <c r="G20" s="115">
        <f>SUM(G11:G19)</f>
        <v>3415871</v>
      </c>
      <c r="H20" s="119">
        <f t="shared" si="0"/>
        <v>5207.5173412607664</v>
      </c>
      <c r="I20" s="117">
        <f>SUM(I10:I19)</f>
        <v>9332758</v>
      </c>
      <c r="J20" s="120">
        <f t="shared" si="1"/>
        <v>14227.849683664912</v>
      </c>
    </row>
    <row r="21" spans="2:10" ht="15.75" thickBot="1" x14ac:dyDescent="0.3">
      <c r="B21" s="61"/>
      <c r="C21" s="68">
        <f>Barkasse!C34</f>
        <v>45077</v>
      </c>
      <c r="D21" s="185" t="s">
        <v>18</v>
      </c>
      <c r="E21" s="185"/>
      <c r="F21" s="185"/>
      <c r="G21" s="109">
        <f>I20-G20</f>
        <v>5916887</v>
      </c>
      <c r="H21" s="111">
        <f t="shared" si="0"/>
        <v>9020.3323424041464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I8:J8"/>
    <mergeCell ref="C20:F20"/>
    <mergeCell ref="D21:F21"/>
    <mergeCell ref="B8:B9"/>
    <mergeCell ref="C8:C9"/>
    <mergeCell ref="D8:D9"/>
    <mergeCell ref="E8:E9"/>
    <mergeCell ref="F8:F9"/>
    <mergeCell ref="G8:H8"/>
    <mergeCell ref="D2:H2"/>
    <mergeCell ref="D3:H3"/>
    <mergeCell ref="D4:H4"/>
    <mergeCell ref="D5:H5"/>
    <mergeCell ref="E6:F6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D5" sqref="D5:H5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52" t="s">
        <v>0</v>
      </c>
      <c r="E2" s="152"/>
      <c r="F2" s="152"/>
      <c r="G2" s="152"/>
      <c r="H2" s="152"/>
      <c r="J2" s="3"/>
    </row>
    <row r="3" spans="2:12" x14ac:dyDescent="0.25">
      <c r="D3" s="153" t="s">
        <v>1</v>
      </c>
      <c r="E3" s="153"/>
      <c r="F3" s="153"/>
      <c r="G3" s="153"/>
      <c r="H3" s="153"/>
    </row>
    <row r="4" spans="2:12" ht="27.75" customHeight="1" x14ac:dyDescent="0.25">
      <c r="D4" s="153"/>
      <c r="E4" s="153"/>
      <c r="F4" s="153"/>
      <c r="G4" s="153"/>
      <c r="H4" s="153"/>
    </row>
    <row r="5" spans="2:12" ht="15.75" thickBot="1" x14ac:dyDescent="0.3">
      <c r="D5" s="186" t="s">
        <v>2</v>
      </c>
      <c r="E5" s="186"/>
      <c r="F5" s="186"/>
      <c r="G5" s="186"/>
      <c r="H5" s="186"/>
    </row>
    <row r="6" spans="2:12" x14ac:dyDescent="0.25">
      <c r="E6" s="176" t="s">
        <v>24</v>
      </c>
      <c r="F6" s="176"/>
    </row>
    <row r="7" spans="2:12" ht="15.75" thickBot="1" x14ac:dyDescent="0.3">
      <c r="E7" s="151"/>
      <c r="F7" s="151"/>
    </row>
    <row r="8" spans="2:12" s="69" customFormat="1" ht="14.45" customHeight="1" thickBot="1" x14ac:dyDescent="0.25">
      <c r="B8" s="191" t="s">
        <v>4</v>
      </c>
      <c r="C8" s="193" t="s">
        <v>5</v>
      </c>
      <c r="D8" s="195" t="s">
        <v>6</v>
      </c>
      <c r="E8" s="196" t="s">
        <v>7</v>
      </c>
      <c r="F8" s="163" t="s">
        <v>8</v>
      </c>
      <c r="G8" s="187" t="s">
        <v>9</v>
      </c>
      <c r="H8" s="160"/>
      <c r="I8" s="160" t="s">
        <v>10</v>
      </c>
      <c r="J8" s="160"/>
    </row>
    <row r="9" spans="2:12" s="2" customFormat="1" ht="14.45" customHeight="1" thickBot="1" x14ac:dyDescent="0.25">
      <c r="B9" s="192"/>
      <c r="C9" s="194"/>
      <c r="D9" s="195"/>
      <c r="E9" s="196"/>
      <c r="F9" s="163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45047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6448432</v>
      </c>
      <c r="J10" s="72">
        <f t="shared" ref="J10:J22" si="1">I10/655.95</f>
        <v>9830.6761186065996</v>
      </c>
    </row>
    <row r="11" spans="2:12" ht="15.75" thickBot="1" x14ac:dyDescent="0.3">
      <c r="B11" s="100">
        <v>1</v>
      </c>
      <c r="C11" s="55">
        <v>45061</v>
      </c>
      <c r="D11" s="103" t="s">
        <v>24</v>
      </c>
      <c r="E11" s="16" t="s">
        <v>54</v>
      </c>
      <c r="F11" s="65" t="s">
        <v>53</v>
      </c>
      <c r="G11" s="197">
        <v>3017370</v>
      </c>
      <c r="H11" s="108">
        <f t="shared" ref="H11:H12" si="2">G11/655.95</f>
        <v>4600</v>
      </c>
      <c r="I11" s="138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>
        <v>45077</v>
      </c>
      <c r="D12" s="103" t="s">
        <v>24</v>
      </c>
      <c r="E12" s="16"/>
      <c r="F12" s="65" t="s">
        <v>49</v>
      </c>
      <c r="G12" s="197">
        <v>0</v>
      </c>
      <c r="H12" s="108">
        <f t="shared" si="2"/>
        <v>0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97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97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98"/>
      <c r="G15" s="197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97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97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97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97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98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88" t="s">
        <v>17</v>
      </c>
      <c r="C21" s="189"/>
      <c r="D21" s="189"/>
      <c r="E21" s="189"/>
      <c r="F21" s="190"/>
      <c r="G21" s="115">
        <f>SUM(G10:G20)</f>
        <v>3017370</v>
      </c>
      <c r="H21" s="116">
        <f t="shared" si="0"/>
        <v>4600</v>
      </c>
      <c r="I21" s="117">
        <f>SUM(I10:I20)</f>
        <v>6448432</v>
      </c>
      <c r="J21" s="116">
        <f t="shared" si="1"/>
        <v>9830.6761186065996</v>
      </c>
    </row>
    <row r="22" spans="2:10" ht="15.75" thickBot="1" x14ac:dyDescent="0.3">
      <c r="B22" s="61"/>
      <c r="C22" s="46">
        <f>Barkasse!C34</f>
        <v>45077</v>
      </c>
      <c r="D22" s="178" t="s">
        <v>18</v>
      </c>
      <c r="E22" s="178"/>
      <c r="F22" s="178"/>
      <c r="G22" s="74">
        <f>I21-G21</f>
        <v>3431062</v>
      </c>
      <c r="H22" s="72">
        <f t="shared" si="0"/>
        <v>5230.6761186066005</v>
      </c>
      <c r="I22" s="74"/>
      <c r="J22" s="72">
        <f t="shared" si="1"/>
        <v>0</v>
      </c>
    </row>
  </sheetData>
  <mergeCells count="15"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2023-06-10T14:36:48Z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