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 ProBook\Desktop\HFA\Mars\"/>
    </mc:Choice>
  </mc:AlternateContent>
  <xr:revisionPtr revIDLastSave="0" documentId="13_ncr:1_{2B9E9B31-C47D-4B9A-A8A9-B35F105D7323}" xr6:coauthVersionLast="47" xr6:coauthVersionMax="47" xr10:uidLastSave="{00000000-0000-0000-0000-000000000000}"/>
  <bookViews>
    <workbookView xWindow="-120" yWindow="-120" windowWidth="20730" windowHeight="11160" tabRatio="589" activeTab="4" xr2:uid="{00000000-000D-0000-FFFF-FFFF00000000}"/>
  </bookViews>
  <sheets>
    <sheet name="Barkasse" sheetId="1" r:id="rId1"/>
    <sheet name="Haupkonto" sheetId="2" r:id="rId2"/>
    <sheet name="Wasserkonto" sheetId="3" r:id="rId3"/>
    <sheet name="Schulkonto" sheetId="4" r:id="rId4"/>
    <sheet name="Patenschaftskonto" sheetId="5" r:id="rId5"/>
    <sheet name="Darlehn" sheetId="6" state="hidden" r:id="rId6"/>
  </sheets>
  <calcPr calcId="181029"/>
</workbook>
</file>

<file path=xl/calcChain.xml><?xml version="1.0" encoding="utf-8"?>
<calcChain xmlns="http://schemas.openxmlformats.org/spreadsheetml/2006/main">
  <c r="J29" i="1" l="1"/>
  <c r="J30" i="1"/>
  <c r="J31" i="1"/>
  <c r="J32" i="1"/>
  <c r="H29" i="1"/>
  <c r="H30" i="1"/>
  <c r="H31" i="1"/>
  <c r="H32" i="1"/>
  <c r="B30" i="1"/>
  <c r="B31" i="1"/>
  <c r="I4" i="3"/>
  <c r="H28" i="1" l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H11" i="1"/>
  <c r="J28" i="1" l="1"/>
  <c r="J15" i="4" l="1"/>
  <c r="J16" i="4"/>
  <c r="J17" i="4"/>
  <c r="J18" i="4"/>
  <c r="J19" i="4"/>
  <c r="H15" i="4"/>
  <c r="H16" i="4"/>
  <c r="H17" i="4"/>
  <c r="H18" i="4"/>
  <c r="H19" i="4"/>
  <c r="J26" i="1" l="1"/>
  <c r="J27" i="1"/>
  <c r="H18" i="3"/>
  <c r="H17" i="3"/>
  <c r="H16" i="3"/>
  <c r="H15" i="3"/>
  <c r="H11" i="2"/>
  <c r="H12" i="2"/>
  <c r="H13" i="2"/>
  <c r="H14" i="2"/>
  <c r="H15" i="2"/>
  <c r="H16" i="2"/>
  <c r="H17" i="2"/>
  <c r="J22" i="1"/>
  <c r="H12" i="5" l="1"/>
  <c r="H11" i="5"/>
  <c r="H13" i="5"/>
  <c r="C22" i="5"/>
  <c r="C21" i="4"/>
  <c r="C21" i="3"/>
  <c r="C22" i="2"/>
  <c r="H13" i="3"/>
  <c r="C10" i="3"/>
  <c r="I33" i="1"/>
  <c r="G33" i="1"/>
  <c r="H33" i="1" s="1"/>
  <c r="H11" i="3"/>
  <c r="G20" i="4"/>
  <c r="H20" i="4" s="1"/>
  <c r="H12" i="3"/>
  <c r="J10" i="6"/>
  <c r="J8" i="6"/>
  <c r="J6" i="6"/>
  <c r="J4" i="6"/>
  <c r="J2" i="6"/>
  <c r="J22" i="5"/>
  <c r="I21" i="5"/>
  <c r="G21" i="5"/>
  <c r="H21" i="5" s="1"/>
  <c r="J20" i="5"/>
  <c r="H20" i="5"/>
  <c r="J19" i="5"/>
  <c r="H19" i="5"/>
  <c r="J18" i="5"/>
  <c r="H18" i="5"/>
  <c r="J17" i="5"/>
  <c r="H17" i="5"/>
  <c r="J16" i="5"/>
  <c r="H16" i="5"/>
  <c r="J15" i="5"/>
  <c r="H15" i="5"/>
  <c r="J14" i="5"/>
  <c r="H14" i="5"/>
  <c r="J13" i="5"/>
  <c r="J12" i="5"/>
  <c r="J11" i="5"/>
  <c r="J10" i="5"/>
  <c r="H10" i="5"/>
  <c r="C10" i="5"/>
  <c r="J21" i="4"/>
  <c r="I20" i="4"/>
  <c r="J14" i="4"/>
  <c r="H14" i="4"/>
  <c r="J13" i="4"/>
  <c r="H13" i="4"/>
  <c r="J12" i="4"/>
  <c r="H12" i="4"/>
  <c r="J11" i="4"/>
  <c r="H11" i="4"/>
  <c r="J10" i="4"/>
  <c r="H10" i="4"/>
  <c r="C10" i="4"/>
  <c r="J21" i="3"/>
  <c r="I20" i="3"/>
  <c r="J20" i="3" s="1"/>
  <c r="G20" i="3"/>
  <c r="H20" i="3" s="1"/>
  <c r="J19" i="3"/>
  <c r="H19" i="3"/>
  <c r="J14" i="3"/>
  <c r="H14" i="3"/>
  <c r="J13" i="3"/>
  <c r="J12" i="3"/>
  <c r="J11" i="3"/>
  <c r="J10" i="3"/>
  <c r="H10" i="3"/>
  <c r="I21" i="2"/>
  <c r="J21" i="2" s="1"/>
  <c r="G21" i="2"/>
  <c r="H21" i="2" s="1"/>
  <c r="J20" i="2"/>
  <c r="H20" i="2"/>
  <c r="J19" i="2"/>
  <c r="H19" i="2"/>
  <c r="J18" i="2"/>
  <c r="H18" i="2"/>
  <c r="J17" i="2"/>
  <c r="J16" i="2"/>
  <c r="J15" i="2"/>
  <c r="J14" i="2"/>
  <c r="J13" i="2"/>
  <c r="J12" i="2"/>
  <c r="J11" i="2"/>
  <c r="J10" i="2"/>
  <c r="H10" i="2"/>
  <c r="C10" i="2"/>
  <c r="J25" i="1"/>
  <c r="J24" i="1"/>
  <c r="J23" i="1"/>
  <c r="J21" i="1"/>
  <c r="J20" i="1"/>
  <c r="J19" i="1"/>
  <c r="J18" i="1"/>
  <c r="J17" i="1"/>
  <c r="J16" i="1"/>
  <c r="J15" i="1"/>
  <c r="J14" i="1"/>
  <c r="J13" i="1"/>
  <c r="J12" i="1"/>
  <c r="J11" i="1"/>
  <c r="J10" i="1"/>
  <c r="J21" i="5" l="1"/>
  <c r="G22" i="5"/>
  <c r="H22" i="5" s="1"/>
  <c r="G21" i="4"/>
  <c r="G34" i="1"/>
  <c r="H34" i="1" s="1"/>
  <c r="J33" i="1"/>
  <c r="J20" i="4"/>
  <c r="G21" i="3"/>
  <c r="H21" i="3" s="1"/>
  <c r="G22" i="2"/>
  <c r="H21" i="4" l="1"/>
  <c r="H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0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0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0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0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0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1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1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1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1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1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1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2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2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2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2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2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2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3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3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3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3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3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3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4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4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4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4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4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4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sharedStrings.xml><?xml version="1.0" encoding="utf-8"?>
<sst xmlns="http://schemas.openxmlformats.org/spreadsheetml/2006/main" count="211" uniqueCount="89">
  <si>
    <t xml:space="preserve">HILFE FÜR AFRIKA - WASSER FÜR SENEGAL </t>
  </si>
  <si>
    <t>B.P. 844 THIES R.P., E-mail: hfa_wfs@yahoo.fr</t>
  </si>
  <si>
    <t>AUFSTELLUNG ÜBER AUSGABEN UND EINNAHMEN IN SENEGAL</t>
  </si>
  <si>
    <t>Barkasse</t>
  </si>
  <si>
    <t>Buchhaltung Beleg Nr.</t>
  </si>
  <si>
    <t>Datum</t>
  </si>
  <si>
    <t>Rubrik</t>
  </si>
  <si>
    <t>Belge N°</t>
  </si>
  <si>
    <t>Verwendung für</t>
  </si>
  <si>
    <t>Ausgabe</t>
  </si>
  <si>
    <t>Einnahme</t>
  </si>
  <si>
    <t>In F CFA</t>
  </si>
  <si>
    <t>In Euro</t>
  </si>
  <si>
    <t>Kassenbestand</t>
  </si>
  <si>
    <t>Administration</t>
  </si>
  <si>
    <t>Benzin Auto</t>
  </si>
  <si>
    <t>Verbuchung Belegen  (Lohn Saliou)</t>
  </si>
  <si>
    <t>TOTAL SUMME</t>
  </si>
  <si>
    <t>ENDEBESTAND</t>
  </si>
  <si>
    <t>Kontobestand</t>
  </si>
  <si>
    <t>Haupkonto</t>
  </si>
  <si>
    <t>Wasser</t>
  </si>
  <si>
    <t>Wasserkonto</t>
  </si>
  <si>
    <t>Schule</t>
  </si>
  <si>
    <t>Patenschaft</t>
  </si>
  <si>
    <t>Nr.</t>
  </si>
  <si>
    <t>WAS - WO</t>
  </si>
  <si>
    <t xml:space="preserve">Läuft seid dem </t>
  </si>
  <si>
    <t>Vermerk</t>
  </si>
  <si>
    <t>Gesamt</t>
  </si>
  <si>
    <t>Bereits zurück</t>
  </si>
  <si>
    <t xml:space="preserve">Rest </t>
  </si>
  <si>
    <t>Rückzahlung 2019</t>
  </si>
  <si>
    <t>Neue Vergabe 2019</t>
  </si>
  <si>
    <t>Rest Ende 2019</t>
  </si>
  <si>
    <t>Marcel Travares, Schmied</t>
  </si>
  <si>
    <t>Projektleiter, Lohnvorauszahlung</t>
  </si>
  <si>
    <t>(Lohnverrechnung)</t>
  </si>
  <si>
    <t>Frauengruppe Mar Lodge "Ndimble Mbassilné</t>
  </si>
  <si>
    <t>Laufzeit 2 Jahre</t>
  </si>
  <si>
    <t>Frauengruppe Thies "Niakh Jarignu"</t>
  </si>
  <si>
    <t>Kein Darlehn!!!  --- Lohnvorausszahlung Emmanuel Dione</t>
  </si>
  <si>
    <t>Laufzeit 7 Jahre</t>
  </si>
  <si>
    <t xml:space="preserve"> </t>
  </si>
  <si>
    <t>Allgemeinkonto</t>
  </si>
  <si>
    <t>Haltung Haus: Pauschale für Wasser  und Lohn Putzfrau</t>
  </si>
  <si>
    <t xml:space="preserve">Pauschale für Telefon und Internet </t>
  </si>
  <si>
    <t>Überweisung Lohn Projektleiter</t>
  </si>
  <si>
    <t>Einkauf Telefonkarte</t>
  </si>
  <si>
    <t>Bankgebühren</t>
  </si>
  <si>
    <t>Belege N°</t>
  </si>
  <si>
    <t>Autobahn Gebühren</t>
  </si>
  <si>
    <t>Schulkonto</t>
  </si>
  <si>
    <t>Scheck N° 4223856</t>
  </si>
  <si>
    <t>Patenschaft März</t>
  </si>
  <si>
    <t>Scheck N° 9243627</t>
  </si>
  <si>
    <t>Überweisung aus Deutschland</t>
  </si>
  <si>
    <t>DCB02492</t>
  </si>
  <si>
    <t>DCB02532</t>
  </si>
  <si>
    <t>Berufsschule Fissel</t>
  </si>
  <si>
    <t>Scheck N° 5029956</t>
  </si>
  <si>
    <t>Für Kasse</t>
  </si>
  <si>
    <t>Scheck N° 4223857</t>
  </si>
  <si>
    <t>Begleitung Thies 2</t>
  </si>
  <si>
    <t>Scheck N° 4223858</t>
  </si>
  <si>
    <t>Tropfbewässerung Nguembe</t>
  </si>
  <si>
    <t>Scheck N° 4223859</t>
  </si>
  <si>
    <t>DCB02534</t>
  </si>
  <si>
    <t>Scheck N° 4223861</t>
  </si>
  <si>
    <t>Scheck N° 4223860</t>
  </si>
  <si>
    <t>Scheck N° 4223862</t>
  </si>
  <si>
    <t>DCB02493</t>
  </si>
  <si>
    <t>Scheck N° 8491830</t>
  </si>
  <si>
    <t>Scheck N° 8491831</t>
  </si>
  <si>
    <t>Tätigkeit Vergütung von Adama Kandji (Mars 2023)</t>
  </si>
  <si>
    <t>Scheck N° 8491832</t>
  </si>
  <si>
    <t>Vom Wasserkonto</t>
  </si>
  <si>
    <t>Kundendienst Auto</t>
  </si>
  <si>
    <t>247417/2022</t>
  </si>
  <si>
    <t>3. Rückzahlung Dahrlehn GIE "Jiw Nit" (80 Euro /Monat)</t>
  </si>
  <si>
    <t>Pflege Haus: Einkauf Material und Lohn</t>
  </si>
  <si>
    <t>Einkauf Buro Material</t>
  </si>
  <si>
    <t>Parkplatz Gebuhren Abholung August</t>
  </si>
  <si>
    <t>Treffen + Einladung Beraten + Beraterinnen zum Abendessen</t>
  </si>
  <si>
    <t>Zusendung Briefe von Patenkindern an Caro</t>
  </si>
  <si>
    <t>Ausgaben Schrank Brillensache, Aufwand und Hilfen dazu</t>
  </si>
  <si>
    <t>Spende von Einkauf Medicamente für Behinderte-Zentrum: Spende von Herman Hartmann</t>
  </si>
  <si>
    <t>Sockle und Bähelter Nguembe</t>
  </si>
  <si>
    <t>Zusätslische Solar Pumpe Nguembe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</si>
</sst>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\-??\ _€_-;_-@_-"/>
    <numFmt numFmtId="165" formatCode="_-* #,##0\ _€_-;\-* #,##0\ _€_-;_-* \-??\ _€_-;_-@_-"/>
    <numFmt numFmtId="166" formatCode="#,##0.00&quot; €&quot;"/>
    <numFmt numFmtId="167" formatCode="#,##0.00\ _€"/>
    <numFmt numFmtId="168" formatCode="_-* #,##0.00&quot; €&quot;_-;\-* #,##0.00&quot; €&quot;_-;_-* \-??&quot; €&quot;_-;_-@_-"/>
    <numFmt numFmtId="169" formatCode="\ #,##0&quot;   &quot;;\-#,##0&quot;   &quot;;&quot; -&quot;00&quot;   &quot;;\ @\ "/>
    <numFmt numFmtId="170" formatCode="#,##0\ _€"/>
  </numFmts>
  <fonts count="16" x14ac:knownFonts="1">
    <font>
      <sz val="11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b/>
      <sz val="11"/>
      <color rgb="FF000000"/>
      <name val="Cambria"/>
      <family val="1"/>
      <charset val="1"/>
    </font>
    <font>
      <b/>
      <sz val="11"/>
      <color rgb="FFFF0000"/>
      <name val="Cambria"/>
      <family val="1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Cambria"/>
      <family val="1"/>
    </font>
    <font>
      <sz val="11"/>
      <color rgb="FFCE181E"/>
      <name val="Cambria"/>
      <family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000000"/>
      <name val="Cambria"/>
      <family val="1"/>
    </font>
  </fonts>
  <fills count="13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FFFF"/>
        <bgColor rgb="FFF2F2F2"/>
      </patternFill>
    </fill>
    <fill>
      <patternFill patternType="solid">
        <fgColor rgb="FFD9D9D9"/>
        <bgColor rgb="FFE7E6E6"/>
      </patternFill>
    </fill>
    <fill>
      <patternFill patternType="solid">
        <fgColor rgb="FFE7E6E6"/>
        <bgColor rgb="FFF2F2F2"/>
      </patternFill>
    </fill>
    <fill>
      <patternFill patternType="solid">
        <fgColor rgb="FFFFE699"/>
        <bgColor rgb="FFFFCC99"/>
      </patternFill>
    </fill>
    <fill>
      <patternFill patternType="solid">
        <fgColor rgb="FFF2F2F2"/>
        <bgColor rgb="FFE7E6E6"/>
      </patternFill>
    </fill>
    <fill>
      <patternFill patternType="solid">
        <fgColor theme="7" tint="0.59999389629810485"/>
        <bgColor rgb="FFFF9900"/>
      </patternFill>
    </fill>
    <fill>
      <patternFill patternType="solid">
        <fgColor theme="7" tint="0.59999389629810485"/>
        <bgColor rgb="FFFFCC9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2F2F2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164" fontId="13" fillId="0" borderId="0" applyBorder="0" applyProtection="0"/>
    <xf numFmtId="168" fontId="13" fillId="0" borderId="0" applyBorder="0" applyProtection="0"/>
  </cellStyleXfs>
  <cellXfs count="19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2" xfId="0" applyNumberFormat="1" applyFont="1" applyBorder="1"/>
    <xf numFmtId="0" fontId="1" fillId="3" borderId="0" xfId="0" applyFont="1" applyFill="1" applyAlignment="1">
      <alignment horizontal="center"/>
    </xf>
    <xf numFmtId="165" fontId="2" fillId="5" borderId="7" xfId="1" applyNumberFormat="1" applyFont="1" applyFill="1" applyBorder="1" applyAlignment="1" applyProtection="1">
      <alignment horizontal="center"/>
    </xf>
    <xf numFmtId="165" fontId="2" fillId="5" borderId="1" xfId="1" applyNumberFormat="1" applyFont="1" applyFill="1" applyBorder="1" applyAlignment="1" applyProtection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center"/>
    </xf>
    <xf numFmtId="166" fontId="2" fillId="3" borderId="10" xfId="0" applyNumberFormat="1" applyFont="1" applyFill="1" applyBorder="1" applyAlignment="1">
      <alignment horizontal="center"/>
    </xf>
    <xf numFmtId="167" fontId="2" fillId="3" borderId="2" xfId="1" applyNumberFormat="1" applyFont="1" applyFill="1" applyBorder="1" applyAlignment="1" applyProtection="1">
      <alignment horizontal="center"/>
    </xf>
    <xf numFmtId="166" fontId="2" fillId="3" borderId="10" xfId="1" applyNumberFormat="1" applyFont="1" applyFill="1" applyBorder="1" applyAlignment="1" applyProtection="1">
      <alignment horizontal="center"/>
    </xf>
    <xf numFmtId="4" fontId="3" fillId="6" borderId="2" xfId="0" applyNumberFormat="1" applyFont="1" applyFill="1" applyBorder="1" applyAlignment="1">
      <alignment horizontal="center"/>
    </xf>
    <xf numFmtId="166" fontId="2" fillId="6" borderId="11" xfId="1" applyNumberFormat="1" applyFont="1" applyFill="1" applyBorder="1" applyProtection="1"/>
    <xf numFmtId="0" fontId="1" fillId="0" borderId="13" xfId="0" applyFont="1" applyBorder="1"/>
    <xf numFmtId="0" fontId="1" fillId="0" borderId="14" xfId="0" applyFont="1" applyBorder="1"/>
    <xf numFmtId="167" fontId="1" fillId="0" borderId="14" xfId="1" applyNumberFormat="1" applyFont="1" applyBorder="1" applyProtection="1"/>
    <xf numFmtId="166" fontId="2" fillId="6" borderId="10" xfId="1" applyNumberFormat="1" applyFont="1" applyFill="1" applyBorder="1" applyAlignment="1" applyProtection="1">
      <alignment horizontal="center"/>
    </xf>
    <xf numFmtId="167" fontId="1" fillId="0" borderId="12" xfId="1" applyNumberFormat="1" applyFont="1" applyBorder="1" applyProtection="1"/>
    <xf numFmtId="0" fontId="1" fillId="0" borderId="16" xfId="0" applyFont="1" applyBorder="1"/>
    <xf numFmtId="0" fontId="1" fillId="0" borderId="17" xfId="0" applyFont="1" applyBorder="1"/>
    <xf numFmtId="167" fontId="1" fillId="0" borderId="16" xfId="1" applyNumberFormat="1" applyFont="1" applyBorder="1" applyProtection="1"/>
    <xf numFmtId="167" fontId="1" fillId="0" borderId="15" xfId="1" applyNumberFormat="1" applyFont="1" applyBorder="1" applyAlignment="1" applyProtection="1">
      <alignment horizontal="center"/>
    </xf>
    <xf numFmtId="167" fontId="1" fillId="0" borderId="15" xfId="1" applyNumberFormat="1" applyFont="1" applyBorder="1" applyProtection="1"/>
    <xf numFmtId="167" fontId="1" fillId="0" borderId="16" xfId="2" applyNumberFormat="1" applyFont="1" applyBorder="1" applyProtection="1"/>
    <xf numFmtId="0" fontId="2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/>
    <xf numFmtId="167" fontId="2" fillId="0" borderId="18" xfId="1" applyNumberFormat="1" applyFont="1" applyBorder="1" applyProtection="1"/>
    <xf numFmtId="166" fontId="2" fillId="0" borderId="21" xfId="1" applyNumberFormat="1" applyFont="1" applyBorder="1" applyProtection="1"/>
    <xf numFmtId="0" fontId="1" fillId="3" borderId="0" xfId="0" applyFont="1" applyFill="1"/>
    <xf numFmtId="0" fontId="1" fillId="0" borderId="13" xfId="0" applyFont="1" applyBorder="1" applyAlignment="1">
      <alignment horizontal="center"/>
    </xf>
    <xf numFmtId="165" fontId="2" fillId="5" borderId="25" xfId="1" applyNumberFormat="1" applyFont="1" applyFill="1" applyBorder="1" applyAlignment="1" applyProtection="1">
      <alignment horizontal="center"/>
    </xf>
    <xf numFmtId="165" fontId="2" fillId="5" borderId="2" xfId="1" applyNumberFormat="1" applyFont="1" applyFill="1" applyBorder="1" applyAlignment="1" applyProtection="1">
      <alignment horizontal="center"/>
    </xf>
    <xf numFmtId="0" fontId="2" fillId="6" borderId="14" xfId="0" applyFont="1" applyFill="1" applyBorder="1" applyAlignment="1">
      <alignment horizontal="center"/>
    </xf>
    <xf numFmtId="14" fontId="3" fillId="6" borderId="26" xfId="0" applyNumberFormat="1" applyFont="1" applyFill="1" applyBorder="1"/>
    <xf numFmtId="0" fontId="2" fillId="6" borderId="17" xfId="0" applyFont="1" applyFill="1" applyBorder="1" applyAlignment="1">
      <alignment horizontal="left"/>
    </xf>
    <xf numFmtId="3" fontId="2" fillId="6" borderId="27" xfId="0" applyNumberFormat="1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167" fontId="2" fillId="3" borderId="27" xfId="1" applyNumberFormat="1" applyFont="1" applyFill="1" applyBorder="1" applyAlignment="1" applyProtection="1">
      <alignment horizontal="center"/>
    </xf>
    <xf numFmtId="166" fontId="2" fillId="3" borderId="17" xfId="1" applyNumberFormat="1" applyFont="1" applyFill="1" applyBorder="1" applyAlignment="1" applyProtection="1">
      <alignment horizontal="center"/>
    </xf>
    <xf numFmtId="3" fontId="3" fillId="6" borderId="27" xfId="0" applyNumberFormat="1" applyFont="1" applyFill="1" applyBorder="1" applyAlignment="1">
      <alignment horizontal="center"/>
    </xf>
    <xf numFmtId="166" fontId="2" fillId="3" borderId="28" xfId="1" applyNumberFormat="1" applyFont="1" applyFill="1" applyBorder="1" applyProtection="1"/>
    <xf numFmtId="0" fontId="1" fillId="0" borderId="16" xfId="0" applyFont="1" applyBorder="1" applyAlignment="1">
      <alignment horizontal="center"/>
    </xf>
    <xf numFmtId="14" fontId="1" fillId="0" borderId="29" xfId="0" applyNumberFormat="1" applyFont="1" applyBorder="1"/>
    <xf numFmtId="14" fontId="2" fillId="0" borderId="31" xfId="0" applyNumberFormat="1" applyFont="1" applyBorder="1"/>
    <xf numFmtId="3" fontId="9" fillId="0" borderId="0" xfId="0" applyNumberFormat="1" applyFont="1"/>
    <xf numFmtId="165" fontId="2" fillId="5" borderId="22" xfId="1" applyNumberFormat="1" applyFont="1" applyFill="1" applyBorder="1" applyAlignment="1" applyProtection="1">
      <alignment horizontal="center"/>
    </xf>
    <xf numFmtId="14" fontId="2" fillId="6" borderId="35" xfId="0" applyNumberFormat="1" applyFont="1" applyFill="1" applyBorder="1"/>
    <xf numFmtId="0" fontId="2" fillId="6" borderId="27" xfId="0" applyFont="1" applyFill="1" applyBorder="1" applyAlignment="1">
      <alignment horizontal="left"/>
    </xf>
    <xf numFmtId="167" fontId="2" fillId="6" borderId="36" xfId="0" applyNumberFormat="1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166" fontId="2" fillId="6" borderId="1" xfId="1" applyNumberFormat="1" applyFont="1" applyFill="1" applyBorder="1" applyProtection="1"/>
    <xf numFmtId="167" fontId="3" fillId="3" borderId="27" xfId="1" applyNumberFormat="1" applyFont="1" applyFill="1" applyBorder="1" applyProtection="1"/>
    <xf numFmtId="14" fontId="1" fillId="0" borderId="14" xfId="0" applyNumberFormat="1" applyFont="1" applyBorder="1"/>
    <xf numFmtId="0" fontId="1" fillId="0" borderId="12" xfId="0" applyFont="1" applyBorder="1"/>
    <xf numFmtId="0" fontId="1" fillId="0" borderId="14" xfId="0" applyFont="1" applyBorder="1" applyAlignment="1">
      <alignment horizontal="left" vertical="center"/>
    </xf>
    <xf numFmtId="0" fontId="1" fillId="0" borderId="14" xfId="0" applyFont="1" applyBorder="1" applyAlignment="1">
      <alignment horizontal="center"/>
    </xf>
    <xf numFmtId="167" fontId="1" fillId="0" borderId="37" xfId="1" applyNumberFormat="1" applyFont="1" applyBorder="1" applyProtection="1"/>
    <xf numFmtId="14" fontId="1" fillId="0" borderId="18" xfId="0" applyNumberFormat="1" applyFont="1" applyBorder="1"/>
    <xf numFmtId="0" fontId="1" fillId="0" borderId="4" xfId="0" applyFont="1" applyBorder="1" applyAlignment="1">
      <alignment horizontal="center"/>
    </xf>
    <xf numFmtId="166" fontId="2" fillId="6" borderId="2" xfId="1" applyNumberFormat="1" applyFont="1" applyFill="1" applyBorder="1" applyProtection="1"/>
    <xf numFmtId="166" fontId="2" fillId="6" borderId="41" xfId="0" applyNumberFormat="1" applyFont="1" applyFill="1" applyBorder="1"/>
    <xf numFmtId="14" fontId="1" fillId="0" borderId="16" xfId="0" applyNumberFormat="1" applyFont="1" applyBorder="1"/>
    <xf numFmtId="0" fontId="8" fillId="0" borderId="16" xfId="0" applyFont="1" applyBorder="1"/>
    <xf numFmtId="0" fontId="10" fillId="0" borderId="0" xfId="0" applyFont="1"/>
    <xf numFmtId="0" fontId="1" fillId="0" borderId="4" xfId="0" applyFont="1" applyBorder="1"/>
    <xf numFmtId="14" fontId="2" fillId="0" borderId="4" xfId="0" applyNumberFormat="1" applyFont="1" applyBorder="1"/>
    <xf numFmtId="0" fontId="2" fillId="0" borderId="0" xfId="0" applyFont="1" applyAlignment="1">
      <alignment horizontal="center"/>
    </xf>
    <xf numFmtId="165" fontId="2" fillId="5" borderId="24" xfId="1" applyNumberFormat="1" applyFont="1" applyFill="1" applyBorder="1" applyAlignment="1" applyProtection="1">
      <alignment horizontal="center"/>
    </xf>
    <xf numFmtId="167" fontId="2" fillId="6" borderId="2" xfId="0" applyNumberFormat="1" applyFont="1" applyFill="1" applyBorder="1" applyAlignment="1">
      <alignment horizontal="center"/>
    </xf>
    <xf numFmtId="166" fontId="2" fillId="6" borderId="34" xfId="0" applyNumberFormat="1" applyFont="1" applyFill="1" applyBorder="1"/>
    <xf numFmtId="167" fontId="3" fillId="3" borderId="2" xfId="1" applyNumberFormat="1" applyFont="1" applyFill="1" applyBorder="1" applyProtection="1"/>
    <xf numFmtId="167" fontId="2" fillId="0" borderId="34" xfId="0" applyNumberFormat="1" applyFont="1" applyBorder="1"/>
    <xf numFmtId="166" fontId="0" fillId="0" borderId="0" xfId="0" applyNumberFormat="1"/>
    <xf numFmtId="166" fontId="11" fillId="0" borderId="0" xfId="0" applyNumberFormat="1" applyFont="1"/>
    <xf numFmtId="0" fontId="0" fillId="7" borderId="28" xfId="0" applyFill="1" applyBorder="1"/>
    <xf numFmtId="0" fontId="10" fillId="7" borderId="28" xfId="0" applyFont="1" applyFill="1" applyBorder="1"/>
    <xf numFmtId="166" fontId="0" fillId="7" borderId="28" xfId="0" applyNumberFormat="1" applyFill="1" applyBorder="1"/>
    <xf numFmtId="166" fontId="11" fillId="7" borderId="28" xfId="0" applyNumberFormat="1" applyFont="1" applyFill="1" applyBorder="1"/>
    <xf numFmtId="0" fontId="12" fillId="0" borderId="28" xfId="0" applyFont="1" applyBorder="1" applyAlignment="1">
      <alignment wrapText="1"/>
    </xf>
    <xf numFmtId="0" fontId="0" fillId="0" borderId="28" xfId="0" applyBorder="1" applyAlignment="1">
      <alignment wrapText="1"/>
    </xf>
    <xf numFmtId="166" fontId="0" fillId="0" borderId="28" xfId="0" applyNumberFormat="1" applyBorder="1"/>
    <xf numFmtId="166" fontId="11" fillId="0" borderId="28" xfId="0" applyNumberFormat="1" applyFont="1" applyBorder="1"/>
    <xf numFmtId="166" fontId="12" fillId="0" borderId="28" xfId="0" applyNumberFormat="1" applyFont="1" applyBorder="1"/>
    <xf numFmtId="4" fontId="0" fillId="0" borderId="0" xfId="0" applyNumberFormat="1"/>
    <xf numFmtId="0" fontId="0" fillId="0" borderId="28" xfId="0" applyBorder="1"/>
    <xf numFmtId="170" fontId="2" fillId="3" borderId="26" xfId="1" applyNumberFormat="1" applyFont="1" applyFill="1" applyBorder="1" applyAlignment="1" applyProtection="1">
      <alignment horizontal="center"/>
    </xf>
    <xf numFmtId="170" fontId="1" fillId="0" borderId="29" xfId="1" applyNumberFormat="1" applyFont="1" applyBorder="1" applyProtection="1"/>
    <xf numFmtId="170" fontId="1" fillId="0" borderId="21" xfId="1" applyNumberFormat="1" applyFont="1" applyBorder="1" applyProtection="1"/>
    <xf numFmtId="170" fontId="2" fillId="0" borderId="40" xfId="0" applyNumberFormat="1" applyFont="1" applyBorder="1"/>
    <xf numFmtId="170" fontId="3" fillId="3" borderId="27" xfId="1" applyNumberFormat="1" applyFont="1" applyFill="1" applyBorder="1" applyProtection="1"/>
    <xf numFmtId="170" fontId="1" fillId="0" borderId="37" xfId="1" applyNumberFormat="1" applyFont="1" applyBorder="1" applyProtection="1"/>
    <xf numFmtId="170" fontId="1" fillId="0" borderId="38" xfId="1" applyNumberFormat="1" applyFont="1" applyBorder="1" applyProtection="1"/>
    <xf numFmtId="14" fontId="3" fillId="6" borderId="2" xfId="0" applyNumberFormat="1" applyFont="1" applyFill="1" applyBorder="1"/>
    <xf numFmtId="165" fontId="2" fillId="5" borderId="0" xfId="1" applyNumberFormat="1" applyFont="1" applyFill="1" applyBorder="1" applyAlignment="1" applyProtection="1">
      <alignment horizontal="center"/>
    </xf>
    <xf numFmtId="0" fontId="2" fillId="3" borderId="9" xfId="0" applyFont="1" applyFill="1" applyBorder="1" applyAlignment="1">
      <alignment horizontal="center"/>
    </xf>
    <xf numFmtId="0" fontId="1" fillId="0" borderId="29" xfId="0" applyFont="1" applyBorder="1"/>
    <xf numFmtId="0" fontId="2" fillId="6" borderId="15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14" fontId="3" fillId="6" borderId="16" xfId="0" applyNumberFormat="1" applyFont="1" applyFill="1" applyBorder="1"/>
    <xf numFmtId="14" fontId="1" fillId="0" borderId="13" xfId="0" applyNumberFormat="1" applyFont="1" applyBorder="1"/>
    <xf numFmtId="14" fontId="1" fillId="0" borderId="19" xfId="0" applyNumberFormat="1" applyFont="1" applyBorder="1"/>
    <xf numFmtId="14" fontId="1" fillId="0" borderId="45" xfId="0" applyNumberFormat="1" applyFont="1" applyBorder="1"/>
    <xf numFmtId="0" fontId="1" fillId="0" borderId="24" xfId="0" applyFont="1" applyBorder="1"/>
    <xf numFmtId="0" fontId="1" fillId="0" borderId="21" xfId="0" applyFont="1" applyBorder="1"/>
    <xf numFmtId="166" fontId="2" fillId="6" borderId="10" xfId="0" applyNumberFormat="1" applyFont="1" applyFill="1" applyBorder="1"/>
    <xf numFmtId="167" fontId="2" fillId="0" borderId="39" xfId="0" applyNumberFormat="1" applyFont="1" applyBorder="1"/>
    <xf numFmtId="167" fontId="2" fillId="0" borderId="31" xfId="0" applyNumberFormat="1" applyFont="1" applyBorder="1"/>
    <xf numFmtId="166" fontId="2" fillId="6" borderId="2" xfId="0" applyNumberFormat="1" applyFont="1" applyFill="1" applyBorder="1"/>
    <xf numFmtId="170" fontId="1" fillId="0" borderId="0" xfId="0" applyNumberFormat="1" applyFont="1"/>
    <xf numFmtId="14" fontId="1" fillId="0" borderId="16" xfId="0" applyNumberFormat="1" applyFont="1" applyBorder="1" applyAlignment="1">
      <alignment horizontal="right"/>
    </xf>
    <xf numFmtId="166" fontId="2" fillId="6" borderId="10" xfId="1" applyNumberFormat="1" applyFont="1" applyFill="1" applyBorder="1" applyAlignment="1" applyProtection="1">
      <alignment horizontal="right"/>
    </xf>
    <xf numFmtId="167" fontId="2" fillId="8" borderId="10" xfId="0" applyNumberFormat="1" applyFont="1" applyFill="1" applyBorder="1"/>
    <xf numFmtId="166" fontId="2" fillId="9" borderId="34" xfId="0" applyNumberFormat="1" applyFont="1" applyFill="1" applyBorder="1"/>
    <xf numFmtId="167" fontId="2" fillId="8" borderId="10" xfId="1" applyNumberFormat="1" applyFont="1" applyFill="1" applyBorder="1" applyProtection="1"/>
    <xf numFmtId="0" fontId="1" fillId="10" borderId="2" xfId="0" applyFont="1" applyFill="1" applyBorder="1" applyAlignment="1">
      <alignment horizontal="center"/>
    </xf>
    <xf numFmtId="166" fontId="2" fillId="9" borderId="42" xfId="0" applyNumberFormat="1" applyFont="1" applyFill="1" applyBorder="1"/>
    <xf numFmtId="166" fontId="2" fillId="9" borderId="1" xfId="1" applyNumberFormat="1" applyFont="1" applyFill="1" applyBorder="1" applyProtection="1"/>
    <xf numFmtId="170" fontId="2" fillId="8" borderId="10" xfId="0" applyNumberFormat="1" applyFont="1" applyFill="1" applyBorder="1"/>
    <xf numFmtId="170" fontId="2" fillId="8" borderId="10" xfId="1" applyNumberFormat="1" applyFont="1" applyFill="1" applyBorder="1" applyProtection="1"/>
    <xf numFmtId="0" fontId="1" fillId="8" borderId="2" xfId="0" applyFont="1" applyFill="1" applyBorder="1" applyAlignment="1">
      <alignment horizontal="center"/>
    </xf>
    <xf numFmtId="167" fontId="2" fillId="8" borderId="2" xfId="1" applyNumberFormat="1" applyFont="1" applyFill="1" applyBorder="1" applyProtection="1"/>
    <xf numFmtId="166" fontId="2" fillId="11" borderId="2" xfId="1" applyNumberFormat="1" applyFont="1" applyFill="1" applyBorder="1" applyAlignment="1" applyProtection="1">
      <alignment horizontal="center"/>
    </xf>
    <xf numFmtId="166" fontId="2" fillId="11" borderId="28" xfId="1" applyNumberFormat="1" applyFont="1" applyFill="1" applyBorder="1" applyProtection="1"/>
    <xf numFmtId="166" fontId="2" fillId="11" borderId="17" xfId="1" applyNumberFormat="1" applyFont="1" applyFill="1" applyBorder="1" applyAlignment="1" applyProtection="1">
      <alignment horizontal="center"/>
    </xf>
    <xf numFmtId="169" fontId="2" fillId="10" borderId="21" xfId="1" applyNumberFormat="1" applyFont="1" applyFill="1" applyBorder="1" applyProtection="1"/>
    <xf numFmtId="166" fontId="2" fillId="9" borderId="10" xfId="1" applyNumberFormat="1" applyFont="1" applyFill="1" applyBorder="1" applyAlignment="1" applyProtection="1">
      <alignment horizontal="center"/>
    </xf>
    <xf numFmtId="166" fontId="2" fillId="9" borderId="11" xfId="1" applyNumberFormat="1" applyFont="1" applyFill="1" applyBorder="1" applyProtection="1"/>
    <xf numFmtId="0" fontId="1" fillId="0" borderId="30" xfId="0" applyFont="1" applyBorder="1"/>
    <xf numFmtId="167" fontId="2" fillId="3" borderId="9" xfId="1" applyNumberFormat="1" applyFont="1" applyFill="1" applyBorder="1" applyAlignment="1" applyProtection="1">
      <alignment horizontal="right"/>
    </xf>
    <xf numFmtId="167" fontId="1" fillId="0" borderId="16" xfId="1" applyNumberFormat="1" applyFont="1" applyBorder="1" applyAlignment="1" applyProtection="1">
      <alignment horizontal="right"/>
    </xf>
    <xf numFmtId="167" fontId="1" fillId="0" borderId="18" xfId="1" applyNumberFormat="1" applyFont="1" applyBorder="1" applyAlignment="1" applyProtection="1">
      <alignment horizontal="right"/>
    </xf>
    <xf numFmtId="170" fontId="1" fillId="0" borderId="46" xfId="1" applyNumberFormat="1" applyFont="1" applyBorder="1" applyProtection="1"/>
    <xf numFmtId="170" fontId="2" fillId="3" borderId="27" xfId="1" applyNumberFormat="1" applyFont="1" applyFill="1" applyBorder="1" applyAlignment="1" applyProtection="1">
      <alignment horizontal="center"/>
    </xf>
    <xf numFmtId="170" fontId="1" fillId="0" borderId="16" xfId="2" applyNumberFormat="1" applyFont="1" applyBorder="1" applyProtection="1"/>
    <xf numFmtId="170" fontId="1" fillId="0" borderId="16" xfId="1" applyNumberFormat="1" applyFont="1" applyBorder="1" applyProtection="1"/>
    <xf numFmtId="167" fontId="0" fillId="0" borderId="0" xfId="0" applyNumberFormat="1"/>
    <xf numFmtId="167" fontId="15" fillId="0" borderId="16" xfId="1" applyNumberFormat="1" applyFont="1" applyBorder="1" applyProtection="1"/>
    <xf numFmtId="167" fontId="15" fillId="0" borderId="18" xfId="1" applyNumberFormat="1" applyFont="1" applyBorder="1" applyProtection="1"/>
    <xf numFmtId="0" fontId="1" fillId="0" borderId="18" xfId="0" applyFont="1" applyBorder="1"/>
    <xf numFmtId="0" fontId="1" fillId="0" borderId="23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" fillId="4" borderId="44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1" fillId="4" borderId="4" xfId="0" applyFont="1" applyFill="1" applyBorder="1" applyAlignment="1">
      <alignment horizontal="center" wrapText="1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0" fontId="2" fillId="5" borderId="33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1" fillId="4" borderId="36" xfId="0" applyFont="1" applyFill="1" applyBorder="1" applyAlignment="1">
      <alignment horizontal="center" wrapText="1"/>
    </xf>
    <xf numFmtId="0" fontId="1" fillId="4" borderId="15" xfId="0" applyFont="1" applyFill="1" applyBorder="1" applyAlignment="1">
      <alignment horizontal="center" wrapText="1"/>
    </xf>
    <xf numFmtId="0" fontId="2" fillId="5" borderId="27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41" xfId="0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/>
    </xf>
    <xf numFmtId="14" fontId="1" fillId="12" borderId="14" xfId="0" applyNumberFormat="1" applyFont="1" applyFill="1" applyBorder="1"/>
    <xf numFmtId="0" fontId="1" fillId="12" borderId="17" xfId="0" applyFont="1" applyFill="1" applyBorder="1"/>
    <xf numFmtId="0" fontId="1" fillId="12" borderId="12" xfId="0" applyFont="1" applyFill="1" applyBorder="1"/>
    <xf numFmtId="0" fontId="1" fillId="12" borderId="30" xfId="0" applyFont="1" applyFill="1" applyBorder="1"/>
    <xf numFmtId="167" fontId="1" fillId="12" borderId="14" xfId="1" applyNumberFormat="1" applyFont="1" applyFill="1" applyBorder="1" applyProtection="1"/>
    <xf numFmtId="0" fontId="1" fillId="12" borderId="16" xfId="0" applyFont="1" applyFill="1" applyBorder="1"/>
    <xf numFmtId="167" fontId="1" fillId="12" borderId="16" xfId="1" applyNumberFormat="1" applyFont="1" applyFill="1" applyBorder="1" applyProtection="1"/>
    <xf numFmtId="0" fontId="1" fillId="12" borderId="13" xfId="0" applyFont="1" applyFill="1" applyBorder="1"/>
    <xf numFmtId="167" fontId="1" fillId="12" borderId="15" xfId="1" applyNumberFormat="1" applyFont="1" applyFill="1" applyBorder="1" applyProtection="1"/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E7E6E6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00B050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2112045</xdr:colOff>
      <xdr:row>3</xdr:row>
      <xdr:rowOff>16560</xdr:rowOff>
    </xdr:from>
    <xdr:to>
      <xdr:col>5</xdr:col>
      <xdr:colOff>2568885</xdr:colOff>
      <xdr:row>3</xdr:row>
      <xdr:rowOff>340200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579395" y="597585"/>
          <a:ext cx="456840" cy="323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40</xdr:row>
      <xdr:rowOff>9525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40</xdr:row>
      <xdr:rowOff>9525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40</xdr:row>
      <xdr:rowOff>9525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40</xdr:row>
      <xdr:rowOff>9525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40</xdr:row>
      <xdr:rowOff>9525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40</xdr:row>
      <xdr:rowOff>9525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40</xdr:row>
      <xdr:rowOff>9525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2131279</xdr:colOff>
      <xdr:row>3</xdr:row>
      <xdr:rowOff>40346</xdr:rowOff>
    </xdr:from>
    <xdr:to>
      <xdr:col>5</xdr:col>
      <xdr:colOff>2588119</xdr:colOff>
      <xdr:row>3</xdr:row>
      <xdr:rowOff>363986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027129" y="630896"/>
          <a:ext cx="456840" cy="323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62" name="shapetype_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60" name="shapetype_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8" name="shapetype_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1936800</xdr:colOff>
      <xdr:row>3</xdr:row>
      <xdr:rowOff>47490</xdr:rowOff>
    </xdr:from>
    <xdr:to>
      <xdr:col>5</xdr:col>
      <xdr:colOff>2393640</xdr:colOff>
      <xdr:row>3</xdr:row>
      <xdr:rowOff>371130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366050" y="618990"/>
          <a:ext cx="456840" cy="323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86" name="shapetype_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84" name="shapetype_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82" name="shapetype_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80" name="shapetype_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78" name="shapetype_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76" name="shapetype_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2260995</xdr:colOff>
      <xdr:row>3</xdr:row>
      <xdr:rowOff>23267</xdr:rowOff>
    </xdr:from>
    <xdr:to>
      <xdr:col>5</xdr:col>
      <xdr:colOff>2717835</xdr:colOff>
      <xdr:row>3</xdr:row>
      <xdr:rowOff>346907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944245" y="594767"/>
          <a:ext cx="456840" cy="323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10" name="shapetype_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08" name="shapetype_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06" name="shapetype_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04" name="shapetype_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02" name="shapetype_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00" name="shapetype_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098" name="shapetype_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1854981</xdr:colOff>
      <xdr:row>2</xdr:row>
      <xdr:rowOff>187551</xdr:rowOff>
    </xdr:from>
    <xdr:to>
      <xdr:col>5</xdr:col>
      <xdr:colOff>2311821</xdr:colOff>
      <xdr:row>3</xdr:row>
      <xdr:rowOff>318526</xdr:rowOff>
    </xdr:to>
    <xdr:pic>
      <xdr:nvPicPr>
        <xdr:cNvPr id="4" name="Image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015799" y="568551"/>
          <a:ext cx="456840" cy="321475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34" name="shapetype_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32" name="shapetype_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30" name="shapetype_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28" name="shapetype_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26" name="shapetype_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24" name="shapetype_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22" name="shapetype_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rgb="FF7030A0"/>
    <pageSetUpPr fitToPage="1"/>
  </sheetPr>
  <dimension ref="A1:AMK48"/>
  <sheetViews>
    <sheetView zoomScale="90" zoomScaleNormal="90" workbookViewId="0">
      <selection activeCell="E15" sqref="E15"/>
    </sheetView>
  </sheetViews>
  <sheetFormatPr baseColWidth="10" defaultColWidth="9.140625" defaultRowHeight="15" x14ac:dyDescent="0.25"/>
  <cols>
    <col min="1" max="1" width="11.42578125" style="1"/>
    <col min="2" max="2" width="12.5703125" style="2" customWidth="1"/>
    <col min="3" max="3" width="13.5703125" style="1" customWidth="1"/>
    <col min="4" max="4" width="16.140625" style="1" bestFit="1" customWidth="1"/>
    <col min="5" max="5" width="25.140625" style="1" bestFit="1" customWidth="1"/>
    <col min="6" max="6" width="69.28515625" style="1" bestFit="1" customWidth="1"/>
    <col min="7" max="7" width="16" style="1" bestFit="1" customWidth="1"/>
    <col min="8" max="8" width="11.7109375" style="1" bestFit="1" customWidth="1"/>
    <col min="9" max="9" width="16" style="1" bestFit="1" customWidth="1"/>
    <col min="10" max="10" width="11.7109375" style="1" bestFit="1" customWidth="1"/>
    <col min="11" max="11" width="11.42578125" style="1"/>
    <col min="12" max="12" width="11.5703125" style="1" customWidth="1"/>
    <col min="13" max="1025" width="11.42578125" style="1"/>
  </cols>
  <sheetData>
    <row r="1" spans="2:1025" ht="15.75" thickBot="1" x14ac:dyDescent="0.3"/>
    <row r="2" spans="2:1025" x14ac:dyDescent="0.25">
      <c r="D2" s="144" t="s">
        <v>0</v>
      </c>
      <c r="E2" s="144"/>
      <c r="F2" s="144"/>
      <c r="G2" s="144"/>
      <c r="H2" s="144"/>
    </row>
    <row r="3" spans="2:1025" x14ac:dyDescent="0.25">
      <c r="D3" s="145" t="s">
        <v>1</v>
      </c>
      <c r="E3" s="145"/>
      <c r="F3" s="145"/>
      <c r="G3" s="145"/>
      <c r="H3" s="145"/>
    </row>
    <row r="4" spans="2:1025" ht="29.25" customHeight="1" x14ac:dyDescent="0.25">
      <c r="D4" s="145"/>
      <c r="E4" s="145"/>
      <c r="F4" s="145"/>
      <c r="G4" s="145"/>
      <c r="H4" s="145"/>
    </row>
    <row r="5" spans="2:1025" ht="15.75" thickBot="1" x14ac:dyDescent="0.3">
      <c r="D5" s="146" t="s">
        <v>2</v>
      </c>
      <c r="E5" s="146"/>
      <c r="F5" s="146"/>
      <c r="G5" s="146"/>
      <c r="H5" s="146"/>
    </row>
    <row r="6" spans="2:1025" x14ac:dyDescent="0.25">
      <c r="D6" s="4"/>
      <c r="E6" s="147" t="s">
        <v>3</v>
      </c>
      <c r="F6" s="147"/>
      <c r="G6" s="4"/>
      <c r="H6" s="4"/>
    </row>
    <row r="7" spans="2:1025" ht="15.75" thickBot="1" x14ac:dyDescent="0.3">
      <c r="D7" s="143"/>
      <c r="E7" s="143"/>
      <c r="F7" s="143"/>
      <c r="G7" s="143"/>
      <c r="H7" s="143"/>
    </row>
    <row r="8" spans="2:1025" ht="14.45" customHeight="1" thickBot="1" x14ac:dyDescent="0.3">
      <c r="B8" s="154" t="s">
        <v>4</v>
      </c>
      <c r="C8" s="155" t="s">
        <v>5</v>
      </c>
      <c r="D8" s="156" t="s">
        <v>6</v>
      </c>
      <c r="E8" s="155" t="s">
        <v>50</v>
      </c>
      <c r="F8" s="155" t="s">
        <v>8</v>
      </c>
      <c r="G8" s="152" t="s">
        <v>9</v>
      </c>
      <c r="H8" s="152"/>
      <c r="I8" s="153" t="s">
        <v>10</v>
      </c>
      <c r="J8" s="153"/>
    </row>
    <row r="9" spans="2:1025" ht="14.45" customHeight="1" thickBot="1" x14ac:dyDescent="0.3">
      <c r="B9" s="154"/>
      <c r="C9" s="155"/>
      <c r="D9" s="156"/>
      <c r="E9" s="155"/>
      <c r="F9" s="155"/>
      <c r="G9" s="5" t="s">
        <v>11</v>
      </c>
      <c r="H9" s="6" t="s">
        <v>12</v>
      </c>
      <c r="I9" s="6" t="s">
        <v>11</v>
      </c>
      <c r="J9" s="6" t="s">
        <v>12</v>
      </c>
    </row>
    <row r="10" spans="2:1025" ht="15.75" thickBot="1" x14ac:dyDescent="0.3">
      <c r="B10" s="7"/>
      <c r="C10" s="95">
        <v>44986</v>
      </c>
      <c r="D10" s="8" t="s">
        <v>13</v>
      </c>
      <c r="E10" s="9"/>
      <c r="F10" s="10"/>
      <c r="G10" s="11"/>
      <c r="H10" s="12"/>
      <c r="I10" s="13">
        <v>839877</v>
      </c>
      <c r="J10" s="14">
        <f t="shared" ref="J10:J32" si="0">I10/655.95</f>
        <v>1280.3978961811113</v>
      </c>
      <c r="AMG10"/>
      <c r="AMH10"/>
      <c r="AMI10"/>
      <c r="AMJ10"/>
      <c r="AMK10"/>
    </row>
    <row r="11" spans="2:1025" ht="15.75" thickBot="1" x14ac:dyDescent="0.3">
      <c r="B11" s="189">
        <v>1</v>
      </c>
      <c r="C11" s="190">
        <v>44986</v>
      </c>
      <c r="D11" s="191" t="s">
        <v>14</v>
      </c>
      <c r="E11" s="20" t="s">
        <v>62</v>
      </c>
      <c r="F11" s="193" t="s">
        <v>76</v>
      </c>
      <c r="G11" s="194"/>
      <c r="H11" s="18">
        <f>G11/655.94</f>
        <v>0</v>
      </c>
      <c r="I11" s="17">
        <v>500000</v>
      </c>
      <c r="J11" s="14">
        <f t="shared" si="0"/>
        <v>762.25322051985665</v>
      </c>
      <c r="AMG11"/>
      <c r="AMH11"/>
      <c r="AMI11"/>
      <c r="AMJ11"/>
      <c r="AMK11"/>
    </row>
    <row r="12" spans="2:1025" ht="15.75" thickBot="1" x14ac:dyDescent="0.3">
      <c r="B12" s="189">
        <f>B11+1</f>
        <v>2</v>
      </c>
      <c r="C12" s="190">
        <v>44987</v>
      </c>
      <c r="D12" s="191" t="s">
        <v>14</v>
      </c>
      <c r="E12" s="192">
        <v>1163313</v>
      </c>
      <c r="F12" s="193" t="s">
        <v>15</v>
      </c>
      <c r="G12" s="194">
        <v>39200</v>
      </c>
      <c r="H12" s="18">
        <f>G12/655.95</f>
        <v>59.760652488756762</v>
      </c>
      <c r="I12" s="17"/>
      <c r="J12" s="14">
        <f t="shared" si="0"/>
        <v>0</v>
      </c>
      <c r="AMG12"/>
      <c r="AMH12"/>
      <c r="AMI12"/>
      <c r="AMJ12"/>
      <c r="AMK12"/>
    </row>
    <row r="13" spans="2:1025" ht="15.75" thickBot="1" x14ac:dyDescent="0.3">
      <c r="B13" s="189">
        <f t="shared" ref="B13:B32" si="1">B12+1</f>
        <v>3</v>
      </c>
      <c r="C13" s="190">
        <v>44987</v>
      </c>
      <c r="D13" s="191" t="s">
        <v>14</v>
      </c>
      <c r="E13" s="192">
        <v>157</v>
      </c>
      <c r="F13" s="193" t="s">
        <v>83</v>
      </c>
      <c r="G13" s="196">
        <v>25000</v>
      </c>
      <c r="H13" s="18">
        <f t="shared" ref="H13:H32" si="2">G13/655.95</f>
        <v>38.112661025992836</v>
      </c>
      <c r="I13" s="194"/>
      <c r="J13" s="14">
        <f>I13/655.95</f>
        <v>0</v>
      </c>
      <c r="AMB13"/>
      <c r="AMC13"/>
      <c r="AMD13"/>
      <c r="AME13"/>
      <c r="AMF13"/>
      <c r="AMG13"/>
      <c r="AMH13"/>
      <c r="AMI13"/>
      <c r="AMJ13"/>
      <c r="AMK13"/>
    </row>
    <row r="14" spans="2:1025" ht="15.75" thickBot="1" x14ac:dyDescent="0.3">
      <c r="B14" s="189">
        <f t="shared" si="1"/>
        <v>4</v>
      </c>
      <c r="C14" s="190">
        <v>44993</v>
      </c>
      <c r="D14" s="191" t="s">
        <v>14</v>
      </c>
      <c r="E14" s="192">
        <v>1156130</v>
      </c>
      <c r="F14" s="193" t="s">
        <v>15</v>
      </c>
      <c r="G14" s="196">
        <v>41200</v>
      </c>
      <c r="H14" s="18">
        <f>G14/655.95</f>
        <v>62.809665370836186</v>
      </c>
      <c r="I14" s="198"/>
      <c r="J14" s="14">
        <f>I14/655.95</f>
        <v>0</v>
      </c>
      <c r="AMB14"/>
      <c r="AMC14"/>
      <c r="AMD14"/>
      <c r="AME14"/>
      <c r="AMF14"/>
      <c r="AMG14"/>
      <c r="AMH14"/>
      <c r="AMI14"/>
      <c r="AMJ14"/>
      <c r="AMK14"/>
    </row>
    <row r="15" spans="2:1025" ht="15.75" thickBot="1" x14ac:dyDescent="0.3">
      <c r="B15" s="189">
        <f t="shared" si="1"/>
        <v>5</v>
      </c>
      <c r="C15" s="190">
        <v>44995</v>
      </c>
      <c r="D15" s="191" t="s">
        <v>14</v>
      </c>
      <c r="E15" s="192">
        <v>155</v>
      </c>
      <c r="F15" s="193" t="s">
        <v>48</v>
      </c>
      <c r="G15" s="196">
        <v>20000</v>
      </c>
      <c r="H15" s="18">
        <f t="shared" si="2"/>
        <v>30.490128820794265</v>
      </c>
      <c r="I15" s="198"/>
      <c r="J15" s="14">
        <f t="shared" si="0"/>
        <v>0</v>
      </c>
      <c r="AMG15"/>
      <c r="AMH15"/>
      <c r="AMI15"/>
      <c r="AMJ15"/>
      <c r="AMK15"/>
    </row>
    <row r="16" spans="2:1025" ht="15.75" thickBot="1" x14ac:dyDescent="0.3">
      <c r="B16" s="189">
        <f t="shared" si="1"/>
        <v>6</v>
      </c>
      <c r="C16" s="190">
        <v>45002</v>
      </c>
      <c r="D16" s="191" t="s">
        <v>14</v>
      </c>
      <c r="E16" s="192">
        <v>239722</v>
      </c>
      <c r="F16" s="193" t="s">
        <v>15</v>
      </c>
      <c r="G16" s="194">
        <v>30000</v>
      </c>
      <c r="H16" s="18">
        <f>G16/655.95</f>
        <v>45.735193231191396</v>
      </c>
      <c r="I16" s="198"/>
      <c r="J16" s="14">
        <f t="shared" si="0"/>
        <v>0</v>
      </c>
      <c r="AMG16"/>
      <c r="AMH16"/>
      <c r="AMI16"/>
      <c r="AMJ16"/>
      <c r="AMK16"/>
    </row>
    <row r="17" spans="1:1025" ht="15.75" thickBot="1" x14ac:dyDescent="0.3">
      <c r="B17" s="189">
        <f t="shared" si="1"/>
        <v>7</v>
      </c>
      <c r="C17" s="190">
        <v>45003</v>
      </c>
      <c r="D17" s="191" t="s">
        <v>14</v>
      </c>
      <c r="E17" s="192"/>
      <c r="F17" s="193" t="s">
        <v>79</v>
      </c>
      <c r="G17" s="194"/>
      <c r="H17" s="18">
        <f t="shared" si="2"/>
        <v>0</v>
      </c>
      <c r="I17" s="194">
        <v>52400</v>
      </c>
      <c r="J17" s="14">
        <f t="shared" si="0"/>
        <v>79.884137510480983</v>
      </c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</row>
    <row r="18" spans="1:1025" ht="15.75" thickBot="1" x14ac:dyDescent="0.3">
      <c r="B18" s="189">
        <f t="shared" si="1"/>
        <v>8</v>
      </c>
      <c r="C18" s="190">
        <v>45006</v>
      </c>
      <c r="D18" s="191" t="s">
        <v>14</v>
      </c>
      <c r="E18" s="192">
        <v>1352</v>
      </c>
      <c r="F18" s="193" t="s">
        <v>15</v>
      </c>
      <c r="G18" s="194">
        <v>10000</v>
      </c>
      <c r="H18" s="18">
        <f t="shared" si="2"/>
        <v>15.245064410397132</v>
      </c>
      <c r="I18" s="24"/>
      <c r="J18" s="14">
        <f t="shared" si="0"/>
        <v>0</v>
      </c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</row>
    <row r="19" spans="1:1025" ht="15.75" thickBot="1" x14ac:dyDescent="0.3">
      <c r="B19" s="189">
        <f t="shared" si="1"/>
        <v>9</v>
      </c>
      <c r="C19" s="190">
        <v>45007</v>
      </c>
      <c r="D19" s="191" t="s">
        <v>14</v>
      </c>
      <c r="E19" s="192">
        <v>239084</v>
      </c>
      <c r="F19" s="193" t="s">
        <v>15</v>
      </c>
      <c r="G19" s="196">
        <v>15000</v>
      </c>
      <c r="H19" s="18">
        <f t="shared" si="2"/>
        <v>22.867596615595698</v>
      </c>
      <c r="I19" s="19"/>
      <c r="J19" s="14">
        <f t="shared" si="0"/>
        <v>0</v>
      </c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</row>
    <row r="20" spans="1:1025" ht="15.75" thickBot="1" x14ac:dyDescent="0.3">
      <c r="B20" s="189">
        <f t="shared" si="1"/>
        <v>10</v>
      </c>
      <c r="C20" s="190">
        <v>45007</v>
      </c>
      <c r="D20" s="191" t="s">
        <v>14</v>
      </c>
      <c r="E20" s="192" t="s">
        <v>78</v>
      </c>
      <c r="F20" s="193" t="s">
        <v>77</v>
      </c>
      <c r="G20" s="196">
        <v>70000</v>
      </c>
      <c r="H20" s="18">
        <f t="shared" si="2"/>
        <v>106.71545087277993</v>
      </c>
      <c r="I20" s="19"/>
      <c r="J20" s="14">
        <f t="shared" si="0"/>
        <v>0</v>
      </c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</row>
    <row r="21" spans="1:1025" ht="15.75" thickBot="1" x14ac:dyDescent="0.3">
      <c r="B21" s="189">
        <f t="shared" si="1"/>
        <v>11</v>
      </c>
      <c r="C21" s="190">
        <v>45008</v>
      </c>
      <c r="D21" s="191" t="s">
        <v>14</v>
      </c>
      <c r="E21" s="192">
        <v>239115</v>
      </c>
      <c r="F21" s="193" t="s">
        <v>15</v>
      </c>
      <c r="G21" s="196">
        <v>5000</v>
      </c>
      <c r="H21" s="18">
        <f t="shared" si="2"/>
        <v>7.6225322051985662</v>
      </c>
      <c r="I21" s="19"/>
      <c r="J21" s="14">
        <f t="shared" si="0"/>
        <v>0</v>
      </c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</row>
    <row r="22" spans="1:1025" ht="15.75" thickBot="1" x14ac:dyDescent="0.3">
      <c r="B22" s="189">
        <f t="shared" si="1"/>
        <v>12</v>
      </c>
      <c r="C22" s="190">
        <v>45009</v>
      </c>
      <c r="D22" s="191" t="s">
        <v>14</v>
      </c>
      <c r="E22" s="192"/>
      <c r="F22" s="193" t="s">
        <v>84</v>
      </c>
      <c r="G22" s="196">
        <v>14200</v>
      </c>
      <c r="H22" s="18">
        <f t="shared" si="2"/>
        <v>21.64799146276393</v>
      </c>
      <c r="I22" s="19"/>
      <c r="J22" s="14">
        <f t="shared" si="0"/>
        <v>0</v>
      </c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</row>
    <row r="23" spans="1:1025" ht="15.75" thickBot="1" x14ac:dyDescent="0.3">
      <c r="B23" s="189">
        <f t="shared" si="1"/>
        <v>13</v>
      </c>
      <c r="C23" s="190">
        <v>45009</v>
      </c>
      <c r="D23" s="191" t="s">
        <v>14</v>
      </c>
      <c r="E23" s="192">
        <v>545933</v>
      </c>
      <c r="F23" s="193" t="s">
        <v>15</v>
      </c>
      <c r="G23" s="196">
        <v>20000</v>
      </c>
      <c r="H23" s="18">
        <f t="shared" si="2"/>
        <v>30.490128820794265</v>
      </c>
      <c r="I23" s="19"/>
      <c r="J23" s="14">
        <f t="shared" si="0"/>
        <v>0</v>
      </c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</row>
    <row r="24" spans="1:1025" ht="15.75" thickBot="1" x14ac:dyDescent="0.3">
      <c r="B24" s="189">
        <f t="shared" si="1"/>
        <v>14</v>
      </c>
      <c r="C24" s="190">
        <v>45010</v>
      </c>
      <c r="D24" s="197" t="s">
        <v>14</v>
      </c>
      <c r="E24" s="192">
        <v>156</v>
      </c>
      <c r="F24" s="193" t="s">
        <v>45</v>
      </c>
      <c r="G24" s="196">
        <v>45500</v>
      </c>
      <c r="H24" s="18">
        <f t="shared" si="2"/>
        <v>69.365043067306956</v>
      </c>
      <c r="I24" s="19"/>
      <c r="J24" s="14">
        <f t="shared" si="0"/>
        <v>0</v>
      </c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</row>
    <row r="25" spans="1:1025" ht="15.75" thickBot="1" x14ac:dyDescent="0.3">
      <c r="B25" s="189">
        <f t="shared" si="1"/>
        <v>15</v>
      </c>
      <c r="C25" s="190">
        <v>45010</v>
      </c>
      <c r="D25" s="197" t="s">
        <v>14</v>
      </c>
      <c r="E25" s="192">
        <v>165</v>
      </c>
      <c r="F25" s="193" t="s">
        <v>80</v>
      </c>
      <c r="G25" s="196">
        <v>31850</v>
      </c>
      <c r="H25" s="18">
        <f t="shared" si="2"/>
        <v>48.555530147114865</v>
      </c>
      <c r="I25" s="24"/>
      <c r="J25" s="14">
        <f t="shared" si="0"/>
        <v>0</v>
      </c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</row>
    <row r="26" spans="1:1025" ht="15.75" thickBot="1" x14ac:dyDescent="0.3">
      <c r="B26" s="189">
        <f t="shared" si="1"/>
        <v>16</v>
      </c>
      <c r="C26" s="190">
        <v>45012</v>
      </c>
      <c r="D26" s="197" t="s">
        <v>14</v>
      </c>
      <c r="E26" s="192"/>
      <c r="F26" s="193" t="s">
        <v>81</v>
      </c>
      <c r="G26" s="194">
        <v>26500</v>
      </c>
      <c r="H26" s="18">
        <f t="shared" si="2"/>
        <v>40.3994206875524</v>
      </c>
      <c r="I26" s="24"/>
      <c r="J26" s="14">
        <f t="shared" si="0"/>
        <v>0</v>
      </c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customFormat="1" ht="15.75" thickBot="1" x14ac:dyDescent="0.3">
      <c r="A27" s="1"/>
      <c r="B27" s="189">
        <f t="shared" si="1"/>
        <v>17</v>
      </c>
      <c r="C27" s="190">
        <v>45012</v>
      </c>
      <c r="D27" s="197" t="s">
        <v>14</v>
      </c>
      <c r="E27" s="192">
        <v>1289</v>
      </c>
      <c r="F27" s="195" t="s">
        <v>46</v>
      </c>
      <c r="G27" s="196">
        <v>19800</v>
      </c>
      <c r="H27" s="18">
        <f t="shared" si="2"/>
        <v>30.185227532586325</v>
      </c>
      <c r="I27" s="24"/>
      <c r="J27" s="14">
        <f t="shared" si="0"/>
        <v>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</row>
    <row r="28" spans="1:1025" customFormat="1" ht="15.75" thickBot="1" x14ac:dyDescent="0.3">
      <c r="A28" s="1"/>
      <c r="B28" s="189">
        <f t="shared" si="1"/>
        <v>18</v>
      </c>
      <c r="C28" s="190">
        <v>45013</v>
      </c>
      <c r="D28" s="197" t="s">
        <v>14</v>
      </c>
      <c r="E28" s="192">
        <v>3451991</v>
      </c>
      <c r="F28" s="193" t="s">
        <v>15</v>
      </c>
      <c r="G28" s="194">
        <v>35000</v>
      </c>
      <c r="H28" s="18">
        <f t="shared" si="2"/>
        <v>53.357725436389963</v>
      </c>
      <c r="I28" s="24"/>
      <c r="J28" s="14">
        <f t="shared" si="0"/>
        <v>0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</row>
    <row r="29" spans="1:1025" customFormat="1" ht="15.75" thickBot="1" x14ac:dyDescent="0.3">
      <c r="A29" s="1"/>
      <c r="B29" s="189">
        <f t="shared" si="1"/>
        <v>19</v>
      </c>
      <c r="C29" s="190">
        <v>45014</v>
      </c>
      <c r="D29" s="197" t="s">
        <v>14</v>
      </c>
      <c r="E29" s="192"/>
      <c r="F29" s="195" t="s">
        <v>82</v>
      </c>
      <c r="G29" s="194">
        <v>1000</v>
      </c>
      <c r="H29" s="18">
        <f t="shared" si="2"/>
        <v>1.5245064410397133</v>
      </c>
      <c r="I29" s="24"/>
      <c r="J29" s="14">
        <f t="shared" si="0"/>
        <v>0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</row>
    <row r="30" spans="1:1025" customFormat="1" ht="15.75" thickBot="1" x14ac:dyDescent="0.3">
      <c r="A30" s="1"/>
      <c r="B30" s="189">
        <f t="shared" si="1"/>
        <v>20</v>
      </c>
      <c r="C30" s="190">
        <v>45015</v>
      </c>
      <c r="D30" s="197" t="s">
        <v>14</v>
      </c>
      <c r="E30" s="192">
        <v>161</v>
      </c>
      <c r="F30" s="193" t="s">
        <v>51</v>
      </c>
      <c r="G30" s="194">
        <v>4500</v>
      </c>
      <c r="H30" s="18">
        <f t="shared" si="2"/>
        <v>6.8602789846787102</v>
      </c>
      <c r="I30" s="24"/>
      <c r="J30" s="14">
        <f t="shared" si="0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</row>
    <row r="31" spans="1:1025" customFormat="1" ht="15.75" thickBot="1" x14ac:dyDescent="0.3">
      <c r="A31" s="1"/>
      <c r="B31" s="189">
        <f t="shared" si="1"/>
        <v>21</v>
      </c>
      <c r="C31" s="190">
        <v>45016</v>
      </c>
      <c r="D31" s="197" t="s">
        <v>14</v>
      </c>
      <c r="E31" s="192">
        <v>159</v>
      </c>
      <c r="F31" s="193" t="s">
        <v>16</v>
      </c>
      <c r="G31" s="194">
        <v>26238</v>
      </c>
      <c r="H31" s="18">
        <f t="shared" si="2"/>
        <v>40</v>
      </c>
      <c r="I31" s="24"/>
      <c r="J31" s="14">
        <f t="shared" si="0"/>
        <v>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</row>
    <row r="32" spans="1:1025" customFormat="1" ht="15.75" thickBot="1" x14ac:dyDescent="0.3">
      <c r="A32" s="1"/>
      <c r="B32" s="189"/>
      <c r="C32" s="190"/>
      <c r="D32" s="197"/>
      <c r="E32" s="192"/>
      <c r="F32" s="142"/>
      <c r="G32" s="17"/>
      <c r="H32" s="18">
        <f t="shared" si="2"/>
        <v>0</v>
      </c>
      <c r="I32" s="24"/>
      <c r="J32" s="14">
        <f t="shared" si="0"/>
        <v>0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  <c r="ALO32" s="1"/>
      <c r="ALP32" s="1"/>
      <c r="ALQ32" s="1"/>
    </row>
    <row r="33" spans="2:1025" ht="15.75" thickBot="1" x14ac:dyDescent="0.3">
      <c r="B33" s="123"/>
      <c r="C33" s="148" t="s">
        <v>17</v>
      </c>
      <c r="D33" s="148"/>
      <c r="E33" s="148"/>
      <c r="F33" s="148"/>
      <c r="G33" s="124">
        <f>SUM(G11:G32)</f>
        <v>479988</v>
      </c>
      <c r="H33" s="129">
        <f t="shared" ref="H33:H34" si="3">G33/655.94</f>
        <v>731.75595328841041</v>
      </c>
      <c r="I33" s="124">
        <f>SUM(I10:I32)</f>
        <v>1392277</v>
      </c>
      <c r="J33" s="130">
        <f>I33/655.95</f>
        <v>2122.5352542114488</v>
      </c>
      <c r="AMG33"/>
      <c r="AMH33"/>
      <c r="AMI33"/>
      <c r="AMJ33"/>
      <c r="AMK33"/>
    </row>
    <row r="34" spans="2:1025" ht="15.75" thickBot="1" x14ac:dyDescent="0.3">
      <c r="B34" s="27"/>
      <c r="C34" s="28">
        <v>45016</v>
      </c>
      <c r="D34" s="149" t="s">
        <v>18</v>
      </c>
      <c r="E34" s="150"/>
      <c r="F34" s="151"/>
      <c r="G34" s="29">
        <f>I33-G33</f>
        <v>912289</v>
      </c>
      <c r="H34" s="18">
        <f t="shared" si="3"/>
        <v>1390.8116596030125</v>
      </c>
      <c r="I34" s="29"/>
      <c r="J34" s="30"/>
      <c r="AMG34"/>
      <c r="AMH34"/>
      <c r="AMI34"/>
      <c r="AMJ34"/>
      <c r="AMK34"/>
    </row>
    <row r="35" spans="2:1025" x14ac:dyDescent="0.25">
      <c r="AMG35"/>
      <c r="AMH35"/>
      <c r="AMI35"/>
      <c r="AMJ35"/>
      <c r="AMK35"/>
    </row>
    <row r="36" spans="2:1025" x14ac:dyDescent="0.25">
      <c r="C36" s="2"/>
      <c r="D36" s="2"/>
      <c r="E36" s="2"/>
      <c r="F36" s="2"/>
      <c r="G36" s="2"/>
      <c r="H36" s="2"/>
      <c r="I36" s="2"/>
      <c r="AMG36"/>
      <c r="AMH36"/>
      <c r="AMI36"/>
      <c r="AMJ36"/>
      <c r="AMK36"/>
    </row>
    <row r="37" spans="2:1025" x14ac:dyDescent="0.25">
      <c r="AMG37"/>
      <c r="AMH37"/>
      <c r="AMI37"/>
      <c r="AMJ37"/>
      <c r="AMK37"/>
    </row>
    <row r="38" spans="2:1025" x14ac:dyDescent="0.25">
      <c r="AMG38"/>
      <c r="AMH38"/>
      <c r="AMI38"/>
      <c r="AMJ38"/>
      <c r="AMK38"/>
    </row>
    <row r="39" spans="2:1025" x14ac:dyDescent="0.25">
      <c r="AMG39"/>
      <c r="AMH39"/>
      <c r="AMI39"/>
      <c r="AMJ39"/>
      <c r="AMK39"/>
    </row>
    <row r="40" spans="2:1025" x14ac:dyDescent="0.25">
      <c r="AMG40"/>
      <c r="AMH40"/>
      <c r="AMI40"/>
      <c r="AMJ40"/>
      <c r="AMK40"/>
    </row>
    <row r="48" spans="2:1025" x14ac:dyDescent="0.25">
      <c r="F48" s="2"/>
    </row>
  </sheetData>
  <mergeCells count="15">
    <mergeCell ref="C33:F33"/>
    <mergeCell ref="D34:F34"/>
    <mergeCell ref="G8:H8"/>
    <mergeCell ref="I8:J8"/>
    <mergeCell ref="B8:B9"/>
    <mergeCell ref="C8:C9"/>
    <mergeCell ref="D8:D9"/>
    <mergeCell ref="E8:E9"/>
    <mergeCell ref="F8:F9"/>
    <mergeCell ref="D7:H7"/>
    <mergeCell ref="D2:H2"/>
    <mergeCell ref="D3:H3"/>
    <mergeCell ref="D4:H4"/>
    <mergeCell ref="D5:H5"/>
    <mergeCell ref="E6:F6"/>
  </mergeCells>
  <phoneticPr fontId="14" type="noConversion"/>
  <pageMargins left="0.25" right="0.25" top="0.75" bottom="0.75" header="0.3" footer="0.3"/>
  <pageSetup paperSize="9" scale="62" firstPageNumber="0" orientation="landscape" horizontalDpi="4294967295" verticalDpi="4294967295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rgb="FFFF0000"/>
    <pageSetUpPr fitToPage="1"/>
  </sheetPr>
  <dimension ref="A1:AMK27"/>
  <sheetViews>
    <sheetView topLeftCell="C1" zoomScale="90" zoomScaleNormal="90" workbookViewId="0">
      <selection activeCell="G22" sqref="G22"/>
    </sheetView>
  </sheetViews>
  <sheetFormatPr baseColWidth="10" defaultColWidth="9.140625" defaultRowHeight="15" x14ac:dyDescent="0.25"/>
  <cols>
    <col min="1" max="1" width="11.42578125" style="1"/>
    <col min="2" max="2" width="13.28515625" style="2" customWidth="1"/>
    <col min="3" max="3" width="15" style="1" customWidth="1"/>
    <col min="4" max="4" width="15.140625" style="1" bestFit="1" customWidth="1"/>
    <col min="5" max="5" width="19.85546875" style="1" bestFit="1" customWidth="1"/>
    <col min="6" max="6" width="83.140625" style="1" bestFit="1" customWidth="1"/>
    <col min="7" max="7" width="18.140625" style="1" customWidth="1"/>
    <col min="8" max="8" width="17.42578125" style="1" customWidth="1"/>
    <col min="9" max="9" width="17" style="1" customWidth="1"/>
    <col min="10" max="10" width="13.7109375" style="1" customWidth="1"/>
    <col min="11" max="11" width="11.42578125" style="1"/>
    <col min="12" max="12" width="13.42578125" style="1" bestFit="1" customWidth="1"/>
    <col min="13" max="1025" width="11.42578125" style="1"/>
  </cols>
  <sheetData>
    <row r="1" spans="1:1025" ht="15.75" thickBot="1" x14ac:dyDescent="0.3"/>
    <row r="2" spans="1:1025" ht="15.75" thickBot="1" x14ac:dyDescent="0.3">
      <c r="D2" s="144" t="s">
        <v>0</v>
      </c>
      <c r="E2" s="144"/>
      <c r="F2" s="144"/>
      <c r="G2" s="144"/>
      <c r="H2" s="144"/>
      <c r="J2" s="3"/>
    </row>
    <row r="3" spans="1:1025" x14ac:dyDescent="0.25">
      <c r="D3" s="145" t="s">
        <v>1</v>
      </c>
      <c r="E3" s="145"/>
      <c r="F3" s="145"/>
      <c r="G3" s="145"/>
      <c r="H3" s="145"/>
    </row>
    <row r="4" spans="1:1025" ht="29.25" customHeight="1" x14ac:dyDescent="0.25">
      <c r="D4" s="145"/>
      <c r="E4" s="145"/>
      <c r="F4" s="145"/>
      <c r="G4" s="145"/>
      <c r="H4" s="145"/>
    </row>
    <row r="5" spans="1:1025" ht="15.75" thickBot="1" x14ac:dyDescent="0.3">
      <c r="D5" s="157" t="s">
        <v>2</v>
      </c>
      <c r="E5" s="158"/>
      <c r="F5" s="158"/>
      <c r="G5" s="158"/>
      <c r="H5" s="159"/>
    </row>
    <row r="6" spans="1:1025" x14ac:dyDescent="0.25">
      <c r="A6" s="31"/>
      <c r="B6" s="4"/>
      <c r="C6" s="31"/>
      <c r="D6" s="4"/>
      <c r="E6" s="160" t="s">
        <v>44</v>
      </c>
      <c r="F6" s="160"/>
      <c r="G6" s="4"/>
      <c r="H6" s="4"/>
    </row>
    <row r="7" spans="1:1025" x14ac:dyDescent="0.25">
      <c r="B7" s="32"/>
      <c r="C7" s="15"/>
      <c r="D7" s="15"/>
      <c r="E7" s="15"/>
      <c r="F7" s="15"/>
      <c r="G7" s="15"/>
      <c r="H7" s="15"/>
      <c r="I7" s="15"/>
      <c r="J7" s="15"/>
    </row>
    <row r="8" spans="1:1025" ht="15" customHeight="1" x14ac:dyDescent="0.25">
      <c r="B8" s="164" t="s">
        <v>4</v>
      </c>
      <c r="C8" s="165" t="s">
        <v>5</v>
      </c>
      <c r="D8" s="166" t="s">
        <v>6</v>
      </c>
      <c r="E8" s="167" t="s">
        <v>7</v>
      </c>
      <c r="F8" s="167" t="s">
        <v>8</v>
      </c>
      <c r="G8" s="161" t="s">
        <v>9</v>
      </c>
      <c r="H8" s="161"/>
      <c r="I8" s="162" t="s">
        <v>10</v>
      </c>
      <c r="J8" s="162"/>
    </row>
    <row r="9" spans="1:1025" ht="15.75" thickBot="1" x14ac:dyDescent="0.3">
      <c r="B9" s="164"/>
      <c r="C9" s="165"/>
      <c r="D9" s="166"/>
      <c r="E9" s="167"/>
      <c r="F9" s="167"/>
      <c r="G9" s="33" t="s">
        <v>11</v>
      </c>
      <c r="H9" s="34" t="s">
        <v>12</v>
      </c>
      <c r="I9" s="34" t="s">
        <v>11</v>
      </c>
      <c r="J9" s="6" t="s">
        <v>12</v>
      </c>
    </row>
    <row r="10" spans="1:1025" x14ac:dyDescent="0.25">
      <c r="B10" s="35"/>
      <c r="C10" s="36">
        <f>Barkasse!C10</f>
        <v>44986</v>
      </c>
      <c r="D10" s="37" t="s">
        <v>19</v>
      </c>
      <c r="E10" s="38"/>
      <c r="F10" s="39"/>
      <c r="G10" s="40"/>
      <c r="H10" s="41">
        <f t="shared" ref="H10:H22" si="0">G10/655.95</f>
        <v>0</v>
      </c>
      <c r="I10" s="42">
        <v>400261</v>
      </c>
      <c r="J10" s="43">
        <f t="shared" ref="J10:J21" si="1">I10/655.95</f>
        <v>610.20047259699663</v>
      </c>
      <c r="AMG10"/>
      <c r="AMH10"/>
      <c r="AMI10"/>
      <c r="AMJ10"/>
      <c r="AMK10"/>
    </row>
    <row r="11" spans="1:1025" x14ac:dyDescent="0.25">
      <c r="B11" s="44">
        <v>1</v>
      </c>
      <c r="C11" s="113">
        <v>44993</v>
      </c>
      <c r="D11" s="21" t="s">
        <v>20</v>
      </c>
      <c r="E11" s="20" t="s">
        <v>71</v>
      </c>
      <c r="F11" s="65" t="s">
        <v>56</v>
      </c>
      <c r="G11" s="22"/>
      <c r="H11" s="127">
        <f t="shared" si="0"/>
        <v>0</v>
      </c>
      <c r="I11" s="23">
        <v>6559570</v>
      </c>
      <c r="J11" s="126">
        <f t="shared" si="1"/>
        <v>10000.106715450873</v>
      </c>
      <c r="AMB11"/>
      <c r="AMC11"/>
      <c r="AMD11"/>
      <c r="AME11"/>
      <c r="AMF11"/>
      <c r="AMG11"/>
      <c r="AMH11"/>
      <c r="AMI11"/>
      <c r="AMJ11"/>
      <c r="AMK11"/>
    </row>
    <row r="12" spans="1:1025" x14ac:dyDescent="0.25">
      <c r="B12" s="44">
        <v>2</v>
      </c>
      <c r="C12" s="113">
        <v>45009</v>
      </c>
      <c r="D12" s="21" t="s">
        <v>20</v>
      </c>
      <c r="E12" s="20" t="s">
        <v>72</v>
      </c>
      <c r="F12" s="21" t="s">
        <v>85</v>
      </c>
      <c r="G12" s="22">
        <v>1311900</v>
      </c>
      <c r="H12" s="127">
        <f t="shared" si="0"/>
        <v>1999.9999999999998</v>
      </c>
      <c r="I12" s="24"/>
      <c r="J12" s="126">
        <f t="shared" si="1"/>
        <v>0</v>
      </c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x14ac:dyDescent="0.25">
      <c r="B13" s="44">
        <v>3</v>
      </c>
      <c r="C13" s="113">
        <v>45013</v>
      </c>
      <c r="D13" s="21" t="s">
        <v>20</v>
      </c>
      <c r="E13" s="20">
        <v>158</v>
      </c>
      <c r="F13" s="21" t="s">
        <v>47</v>
      </c>
      <c r="G13" s="22">
        <v>580161</v>
      </c>
      <c r="H13" s="127">
        <f t="shared" si="0"/>
        <v>884.45918134004114</v>
      </c>
      <c r="I13" s="24"/>
      <c r="J13" s="126">
        <f t="shared" si="1"/>
        <v>0</v>
      </c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x14ac:dyDescent="0.25">
      <c r="B14" s="44">
        <v>4</v>
      </c>
      <c r="C14" s="113">
        <v>45016</v>
      </c>
      <c r="D14" s="21" t="s">
        <v>20</v>
      </c>
      <c r="E14" s="20" t="s">
        <v>73</v>
      </c>
      <c r="F14" s="21" t="s">
        <v>74</v>
      </c>
      <c r="G14" s="22">
        <v>200000</v>
      </c>
      <c r="H14" s="127">
        <f t="shared" si="0"/>
        <v>304.90128820794268</v>
      </c>
      <c r="I14" s="24"/>
      <c r="J14" s="126">
        <f t="shared" si="1"/>
        <v>0</v>
      </c>
      <c r="AMB14"/>
      <c r="AMC14"/>
      <c r="AMD14"/>
      <c r="AME14"/>
      <c r="AMF14"/>
      <c r="AMG14"/>
      <c r="AMH14"/>
      <c r="AMI14"/>
      <c r="AMJ14"/>
      <c r="AMK14"/>
    </row>
    <row r="15" spans="1:1025" x14ac:dyDescent="0.25">
      <c r="B15" s="44">
        <v>5</v>
      </c>
      <c r="C15" s="113">
        <v>45016</v>
      </c>
      <c r="D15" s="21" t="s">
        <v>20</v>
      </c>
      <c r="E15" s="20" t="s">
        <v>75</v>
      </c>
      <c r="F15" s="21" t="s">
        <v>86</v>
      </c>
      <c r="G15" s="22">
        <v>393570</v>
      </c>
      <c r="H15" s="127">
        <f t="shared" si="0"/>
        <v>600</v>
      </c>
      <c r="I15" s="24"/>
      <c r="J15" s="126">
        <f t="shared" si="1"/>
        <v>0</v>
      </c>
      <c r="AMB15"/>
      <c r="AMC15"/>
      <c r="AMD15"/>
      <c r="AME15"/>
      <c r="AMF15"/>
      <c r="AMG15"/>
      <c r="AMH15"/>
      <c r="AMI15"/>
      <c r="AMJ15"/>
      <c r="AMK15"/>
    </row>
    <row r="16" spans="1:1025" x14ac:dyDescent="0.25">
      <c r="B16" s="44">
        <v>6</v>
      </c>
      <c r="C16" s="113">
        <v>45016</v>
      </c>
      <c r="D16" s="21" t="s">
        <v>20</v>
      </c>
      <c r="E16" s="20"/>
      <c r="F16" s="21" t="s">
        <v>49</v>
      </c>
      <c r="G16" s="22">
        <v>25240</v>
      </c>
      <c r="H16" s="127">
        <f>G16/655.95</f>
        <v>38.478542571842361</v>
      </c>
      <c r="I16" s="24"/>
      <c r="J16" s="126">
        <f t="shared" si="1"/>
        <v>0</v>
      </c>
      <c r="AMG16"/>
      <c r="AMH16"/>
      <c r="AMI16"/>
      <c r="AMJ16"/>
      <c r="AMK16"/>
    </row>
    <row r="17" spans="2:10" x14ac:dyDescent="0.25">
      <c r="B17" s="44">
        <v>7</v>
      </c>
      <c r="C17" s="113"/>
      <c r="D17" s="21"/>
      <c r="E17" s="20"/>
      <c r="F17" s="21"/>
      <c r="G17" s="22"/>
      <c r="H17" s="127">
        <f>G17/655.95</f>
        <v>0</v>
      </c>
      <c r="I17" s="24"/>
      <c r="J17" s="126">
        <f t="shared" si="1"/>
        <v>0</v>
      </c>
    </row>
    <row r="18" spans="2:10" x14ac:dyDescent="0.25">
      <c r="B18" s="44">
        <v>8</v>
      </c>
      <c r="C18" s="64"/>
      <c r="D18" s="21"/>
      <c r="E18" s="20"/>
      <c r="F18" s="21"/>
      <c r="G18" s="22"/>
      <c r="H18" s="127">
        <f t="shared" si="0"/>
        <v>0</v>
      </c>
      <c r="I18" s="24"/>
      <c r="J18" s="126">
        <f t="shared" si="1"/>
        <v>0</v>
      </c>
    </row>
    <row r="19" spans="2:10" x14ac:dyDescent="0.25">
      <c r="B19" s="44">
        <v>9</v>
      </c>
      <c r="C19" s="45"/>
      <c r="D19" s="21"/>
      <c r="E19" s="20"/>
      <c r="F19" s="21"/>
      <c r="G19" s="22"/>
      <c r="H19" s="127">
        <f t="shared" si="0"/>
        <v>0</v>
      </c>
      <c r="I19" s="24"/>
      <c r="J19" s="126">
        <f t="shared" si="1"/>
        <v>0</v>
      </c>
    </row>
    <row r="20" spans="2:10" ht="15.75" thickBot="1" x14ac:dyDescent="0.3">
      <c r="B20" s="44">
        <v>10</v>
      </c>
      <c r="C20" s="45"/>
      <c r="D20" s="21"/>
      <c r="E20" s="20"/>
      <c r="F20" s="21"/>
      <c r="G20" s="22"/>
      <c r="H20" s="127">
        <f t="shared" si="0"/>
        <v>0</v>
      </c>
      <c r="I20" s="24"/>
      <c r="J20" s="126">
        <f t="shared" si="1"/>
        <v>0</v>
      </c>
    </row>
    <row r="21" spans="2:10" ht="15.75" customHeight="1" thickBot="1" x14ac:dyDescent="0.3">
      <c r="B21" s="123"/>
      <c r="C21" s="148" t="s">
        <v>17</v>
      </c>
      <c r="D21" s="148"/>
      <c r="E21" s="148"/>
      <c r="F21" s="148"/>
      <c r="G21" s="124">
        <f>SUM(G10:G20)</f>
        <v>2510871</v>
      </c>
      <c r="H21" s="125">
        <f t="shared" si="0"/>
        <v>3827.8390121198258</v>
      </c>
      <c r="I21" s="124">
        <f>SUM(I10:I20)</f>
        <v>6959831</v>
      </c>
      <c r="J21" s="126">
        <f t="shared" si="1"/>
        <v>10610.307188047869</v>
      </c>
    </row>
    <row r="22" spans="2:10" s="26" customFormat="1" ht="15.75" customHeight="1" thickBot="1" x14ac:dyDescent="0.25">
      <c r="B22" s="27"/>
      <c r="C22" s="28">
        <f>Barkasse!C34</f>
        <v>45016</v>
      </c>
      <c r="D22" s="163" t="s">
        <v>18</v>
      </c>
      <c r="E22" s="163"/>
      <c r="F22" s="163"/>
      <c r="G22" s="29">
        <f>I21-G21</f>
        <v>4448960</v>
      </c>
      <c r="H22" s="125">
        <f t="shared" si="0"/>
        <v>6782.4681759280429</v>
      </c>
      <c r="I22" s="29"/>
      <c r="J22" s="128"/>
    </row>
    <row r="24" spans="2:10" s="1" customFormat="1" ht="14.25" x14ac:dyDescent="0.2">
      <c r="G24" s="47"/>
    </row>
    <row r="25" spans="2:10" s="1" customFormat="1" ht="14.25" x14ac:dyDescent="0.2"/>
    <row r="26" spans="2:10" s="1" customFormat="1" ht="14.25" x14ac:dyDescent="0.2"/>
    <row r="27" spans="2:10" s="1" customFormat="1" ht="14.25" x14ac:dyDescent="0.2"/>
  </sheetData>
  <mergeCells count="14">
    <mergeCell ref="G8:H8"/>
    <mergeCell ref="I8:J8"/>
    <mergeCell ref="C21:F21"/>
    <mergeCell ref="D22:F22"/>
    <mergeCell ref="B8:B9"/>
    <mergeCell ref="C8:C9"/>
    <mergeCell ref="D8:D9"/>
    <mergeCell ref="E8:E9"/>
    <mergeCell ref="F8:F9"/>
    <mergeCell ref="D2:H2"/>
    <mergeCell ref="D3:H3"/>
    <mergeCell ref="D4:H4"/>
    <mergeCell ref="D5:H5"/>
    <mergeCell ref="E6:F6"/>
  </mergeCells>
  <phoneticPr fontId="14" type="noConversion"/>
  <pageMargins left="0.25" right="0.25" top="0.75" bottom="0.75" header="0.3" footer="0.3"/>
  <pageSetup paperSize="9" scale="61" firstPageNumber="0" orientation="landscape" horizontalDpi="4294967295" verticalDpi="4294967295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tabColor rgb="FF00B0F0"/>
    <pageSetUpPr fitToPage="1"/>
  </sheetPr>
  <dimension ref="A2:AMK22"/>
  <sheetViews>
    <sheetView zoomScale="90" zoomScaleNormal="90" workbookViewId="0">
      <selection activeCell="F18" sqref="F18"/>
    </sheetView>
  </sheetViews>
  <sheetFormatPr baseColWidth="10" defaultColWidth="9.140625" defaultRowHeight="15" x14ac:dyDescent="0.25"/>
  <cols>
    <col min="1" max="1" width="7.5703125" style="1" customWidth="1"/>
    <col min="2" max="2" width="15.140625" style="1" customWidth="1"/>
    <col min="3" max="3" width="13.85546875" style="1" customWidth="1"/>
    <col min="4" max="4" width="15.140625" style="1" bestFit="1" customWidth="1"/>
    <col min="5" max="5" width="18.5703125" style="1" bestFit="1" customWidth="1"/>
    <col min="6" max="6" width="78" style="1" customWidth="1"/>
    <col min="7" max="7" width="17.42578125" style="1" customWidth="1"/>
    <col min="8" max="8" width="16.7109375" style="1" customWidth="1"/>
    <col min="9" max="9" width="19" style="1" customWidth="1"/>
    <col min="10" max="10" width="16.28515625" style="1" customWidth="1"/>
    <col min="11" max="1025" width="11.42578125" style="1"/>
  </cols>
  <sheetData>
    <row r="2" spans="2:1025" x14ac:dyDescent="0.25">
      <c r="D2" s="144" t="s">
        <v>0</v>
      </c>
      <c r="E2" s="144"/>
      <c r="F2" s="144"/>
      <c r="G2" s="144"/>
      <c r="H2" s="144"/>
      <c r="J2" s="3"/>
    </row>
    <row r="3" spans="2:1025" x14ac:dyDescent="0.25">
      <c r="D3" s="145" t="s">
        <v>1</v>
      </c>
      <c r="E3" s="145"/>
      <c r="F3" s="145"/>
      <c r="G3" s="145"/>
      <c r="H3" s="145"/>
    </row>
    <row r="4" spans="2:1025" ht="30" customHeight="1" x14ac:dyDescent="0.25">
      <c r="D4" s="145"/>
      <c r="E4" s="145"/>
      <c r="F4" s="145"/>
      <c r="G4" s="145"/>
      <c r="H4" s="145"/>
      <c r="I4" s="1">
        <f>1000000-824405</f>
        <v>175595</v>
      </c>
    </row>
    <row r="5" spans="2:1025" x14ac:dyDescent="0.25">
      <c r="D5" s="146" t="s">
        <v>2</v>
      </c>
      <c r="E5" s="146"/>
      <c r="F5" s="146"/>
      <c r="G5" s="146"/>
      <c r="H5" s="146"/>
    </row>
    <row r="6" spans="2:1025" x14ac:dyDescent="0.25">
      <c r="E6" s="168" t="s">
        <v>21</v>
      </c>
      <c r="F6" s="168"/>
    </row>
    <row r="8" spans="2:1025" ht="14.45" customHeight="1" x14ac:dyDescent="0.25">
      <c r="B8" s="171" t="s">
        <v>4</v>
      </c>
      <c r="C8" s="172" t="s">
        <v>5</v>
      </c>
      <c r="D8" s="173" t="s">
        <v>6</v>
      </c>
      <c r="E8" s="174" t="s">
        <v>7</v>
      </c>
      <c r="F8" s="175" t="s">
        <v>8</v>
      </c>
      <c r="G8" s="152" t="s">
        <v>9</v>
      </c>
      <c r="H8" s="152"/>
      <c r="I8" s="152" t="s">
        <v>10</v>
      </c>
      <c r="J8" s="152"/>
    </row>
    <row r="9" spans="2:1025" ht="14.45" customHeight="1" thickBot="1" x14ac:dyDescent="0.3">
      <c r="B9" s="171"/>
      <c r="C9" s="172"/>
      <c r="D9" s="173"/>
      <c r="E9" s="174"/>
      <c r="F9" s="175"/>
      <c r="G9" s="33" t="s">
        <v>11</v>
      </c>
      <c r="H9" s="34" t="s">
        <v>12</v>
      </c>
      <c r="I9" s="34" t="s">
        <v>11</v>
      </c>
      <c r="J9" s="48" t="s">
        <v>12</v>
      </c>
    </row>
    <row r="10" spans="2:1025" ht="15.75" thickBot="1" x14ac:dyDescent="0.3">
      <c r="B10" s="35"/>
      <c r="C10" s="49">
        <f>Barkasse!C10</f>
        <v>44986</v>
      </c>
      <c r="D10" s="50" t="s">
        <v>19</v>
      </c>
      <c r="E10" s="51"/>
      <c r="F10" s="52"/>
      <c r="G10" s="88"/>
      <c r="H10" s="53">
        <f>G10/655.95</f>
        <v>0</v>
      </c>
      <c r="I10" s="92">
        <v>2635253</v>
      </c>
      <c r="J10" s="53">
        <f t="shared" ref="J10:J21" si="0">I10/655.95</f>
        <v>4017.4601722692278</v>
      </c>
      <c r="AMG10"/>
      <c r="AMH10"/>
      <c r="AMI10"/>
      <c r="AMJ10"/>
      <c r="AMK10"/>
    </row>
    <row r="11" spans="2:1025" ht="15.75" thickBot="1" x14ac:dyDescent="0.3">
      <c r="B11" s="58">
        <v>1</v>
      </c>
      <c r="C11" s="55">
        <v>44986</v>
      </c>
      <c r="D11" s="64" t="s">
        <v>22</v>
      </c>
      <c r="E11" s="20" t="s">
        <v>62</v>
      </c>
      <c r="F11" s="131" t="s">
        <v>61</v>
      </c>
      <c r="G11" s="89">
        <v>500000</v>
      </c>
      <c r="H11" s="114">
        <f>G11/655.95</f>
        <v>762.25322051985665</v>
      </c>
      <c r="I11" s="24"/>
      <c r="J11" s="53">
        <f t="shared" si="0"/>
        <v>0</v>
      </c>
      <c r="AMG11"/>
      <c r="AMH11"/>
      <c r="AMI11"/>
      <c r="AMJ11"/>
      <c r="AMK11"/>
    </row>
    <row r="12" spans="2:1025" ht="15.75" thickBot="1" x14ac:dyDescent="0.3">
      <c r="B12" s="44">
        <v>2</v>
      </c>
      <c r="C12" s="55">
        <v>44988</v>
      </c>
      <c r="D12" s="64" t="s">
        <v>22</v>
      </c>
      <c r="E12" s="20" t="s">
        <v>64</v>
      </c>
      <c r="F12" s="131" t="s">
        <v>63</v>
      </c>
      <c r="G12" s="89">
        <v>500000</v>
      </c>
      <c r="H12" s="53">
        <f>G12/655.95</f>
        <v>762.25322051985665</v>
      </c>
      <c r="I12" s="93"/>
      <c r="J12" s="53">
        <f t="shared" si="0"/>
        <v>0</v>
      </c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2:1025" ht="15.75" thickBot="1" x14ac:dyDescent="0.3">
      <c r="B13" s="44">
        <v>3</v>
      </c>
      <c r="C13" s="55">
        <v>44988</v>
      </c>
      <c r="D13" s="64" t="s">
        <v>22</v>
      </c>
      <c r="E13" s="20" t="s">
        <v>66</v>
      </c>
      <c r="F13" s="131" t="s">
        <v>65</v>
      </c>
      <c r="G13" s="89">
        <v>1500000</v>
      </c>
      <c r="H13" s="53">
        <f>G13/655.95</f>
        <v>2286.7596615595698</v>
      </c>
      <c r="I13" s="93"/>
      <c r="J13" s="53">
        <f t="shared" si="0"/>
        <v>0</v>
      </c>
      <c r="M13" s="112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2:1025" ht="15.75" thickBot="1" x14ac:dyDescent="0.3">
      <c r="B14" s="44">
        <v>4</v>
      </c>
      <c r="C14" s="55">
        <v>44994</v>
      </c>
      <c r="D14" s="64" t="s">
        <v>22</v>
      </c>
      <c r="E14" s="20" t="s">
        <v>67</v>
      </c>
      <c r="F14" s="65" t="s">
        <v>56</v>
      </c>
      <c r="G14" s="89"/>
      <c r="H14" s="53">
        <f t="shared" ref="H14:H21" si="1">G14/655.95</f>
        <v>0</v>
      </c>
      <c r="I14" s="93">
        <v>19678710</v>
      </c>
      <c r="J14" s="53">
        <f t="shared" si="0"/>
        <v>30000.320146352617</v>
      </c>
      <c r="AME14"/>
      <c r="AMF14"/>
      <c r="AMG14"/>
      <c r="AMH14"/>
      <c r="AMI14"/>
      <c r="AMJ14"/>
      <c r="AMK14"/>
    </row>
    <row r="15" spans="2:1025" ht="15.75" thickBot="1" x14ac:dyDescent="0.3">
      <c r="B15" s="44">
        <v>5</v>
      </c>
      <c r="C15" s="55">
        <v>44998</v>
      </c>
      <c r="D15" s="64" t="s">
        <v>22</v>
      </c>
      <c r="E15" s="20" t="s">
        <v>68</v>
      </c>
      <c r="F15" s="131" t="s">
        <v>63</v>
      </c>
      <c r="G15" s="135">
        <v>1000000</v>
      </c>
      <c r="H15" s="53">
        <f t="shared" si="1"/>
        <v>1524.5064410397133</v>
      </c>
      <c r="I15" s="94"/>
      <c r="J15" s="53"/>
      <c r="AME15"/>
      <c r="AMF15"/>
      <c r="AMG15"/>
      <c r="AMH15"/>
      <c r="AMI15"/>
      <c r="AMJ15"/>
      <c r="AMK15"/>
    </row>
    <row r="16" spans="2:1025" ht="15.75" thickBot="1" x14ac:dyDescent="0.3">
      <c r="B16" s="44">
        <v>6</v>
      </c>
      <c r="C16" s="55">
        <v>44998</v>
      </c>
      <c r="D16" s="64" t="s">
        <v>22</v>
      </c>
      <c r="E16" s="20" t="s">
        <v>69</v>
      </c>
      <c r="F16" s="65" t="s">
        <v>87</v>
      </c>
      <c r="G16" s="135">
        <v>1950000</v>
      </c>
      <c r="H16" s="53">
        <f t="shared" si="1"/>
        <v>2972.787560027441</v>
      </c>
      <c r="I16" s="94"/>
      <c r="J16" s="53"/>
      <c r="AME16"/>
      <c r="AMF16"/>
      <c r="AMG16"/>
      <c r="AMH16"/>
      <c r="AMI16"/>
      <c r="AMJ16"/>
      <c r="AMK16"/>
    </row>
    <row r="17" spans="2:1025" ht="15.75" thickBot="1" x14ac:dyDescent="0.3">
      <c r="B17" s="44">
        <v>7</v>
      </c>
      <c r="C17" s="55">
        <v>45012</v>
      </c>
      <c r="D17" s="64" t="s">
        <v>22</v>
      </c>
      <c r="E17" s="20" t="s">
        <v>70</v>
      </c>
      <c r="F17" s="57" t="s">
        <v>88</v>
      </c>
      <c r="G17" s="135">
        <v>1803500</v>
      </c>
      <c r="H17" s="53">
        <f t="shared" si="1"/>
        <v>2749.4473664151228</v>
      </c>
      <c r="I17" s="94"/>
      <c r="J17" s="53"/>
      <c r="AME17"/>
      <c r="AMF17"/>
      <c r="AMG17"/>
      <c r="AMH17"/>
      <c r="AMI17"/>
      <c r="AMJ17"/>
      <c r="AMK17"/>
    </row>
    <row r="18" spans="2:1025" ht="15.75" thickBot="1" x14ac:dyDescent="0.3">
      <c r="B18" s="44">
        <v>8</v>
      </c>
      <c r="C18" s="55">
        <v>44990</v>
      </c>
      <c r="D18" s="64" t="s">
        <v>22</v>
      </c>
      <c r="E18" s="20" t="s">
        <v>53</v>
      </c>
      <c r="F18" s="65" t="s">
        <v>49</v>
      </c>
      <c r="G18" s="135">
        <v>12521</v>
      </c>
      <c r="H18" s="53">
        <f t="shared" si="1"/>
        <v>19.088345148258249</v>
      </c>
      <c r="I18" s="94"/>
      <c r="J18" s="53"/>
      <c r="AME18"/>
      <c r="AMF18"/>
      <c r="AMG18"/>
      <c r="AMH18"/>
      <c r="AMI18"/>
      <c r="AMJ18"/>
      <c r="AMK18"/>
    </row>
    <row r="19" spans="2:1025" s="26" customFormat="1" thickBot="1" x14ac:dyDescent="0.25">
      <c r="B19" s="44">
        <v>9</v>
      </c>
      <c r="C19" s="55"/>
      <c r="D19" s="64"/>
      <c r="E19" s="20"/>
      <c r="F19" s="65"/>
      <c r="G19" s="90"/>
      <c r="H19" s="53">
        <f t="shared" si="1"/>
        <v>0</v>
      </c>
      <c r="I19" s="94"/>
      <c r="J19" s="53">
        <f t="shared" si="0"/>
        <v>0</v>
      </c>
    </row>
    <row r="20" spans="2:1025" ht="15.75" customHeight="1" thickBot="1" x14ac:dyDescent="0.3">
      <c r="B20" s="118"/>
      <c r="C20" s="169" t="s">
        <v>17</v>
      </c>
      <c r="D20" s="169"/>
      <c r="E20" s="169"/>
      <c r="F20" s="169"/>
      <c r="G20" s="121">
        <f>SUM(G10:G19)</f>
        <v>7266021</v>
      </c>
      <c r="H20" s="120">
        <f t="shared" si="1"/>
        <v>11077.095815229819</v>
      </c>
      <c r="I20" s="122">
        <f>SUM(I10:I19)</f>
        <v>22313963</v>
      </c>
      <c r="J20" s="120">
        <f t="shared" si="0"/>
        <v>34017.780318621844</v>
      </c>
    </row>
    <row r="21" spans="2:1025" ht="15.75" thickBot="1" x14ac:dyDescent="0.3">
      <c r="B21" s="61"/>
      <c r="C21" s="46">
        <f>Barkasse!C34</f>
        <v>45016</v>
      </c>
      <c r="D21" s="170" t="s">
        <v>18</v>
      </c>
      <c r="E21" s="170"/>
      <c r="F21" s="170"/>
      <c r="G21" s="91">
        <f>I20-G20</f>
        <v>15047942</v>
      </c>
      <c r="H21" s="62">
        <f t="shared" si="1"/>
        <v>22940.684503392025</v>
      </c>
      <c r="I21" s="91"/>
      <c r="J21" s="62">
        <f t="shared" si="0"/>
        <v>0</v>
      </c>
    </row>
    <row r="22" spans="2:1025" x14ac:dyDescent="0.25">
      <c r="B22" s="2"/>
    </row>
  </sheetData>
  <mergeCells count="14">
    <mergeCell ref="G8:H8"/>
    <mergeCell ref="I8:J8"/>
    <mergeCell ref="C20:F20"/>
    <mergeCell ref="D21:F21"/>
    <mergeCell ref="B8:B9"/>
    <mergeCell ref="C8:C9"/>
    <mergeCell ref="D8:D9"/>
    <mergeCell ref="E8:E9"/>
    <mergeCell ref="F8:F9"/>
    <mergeCell ref="D2:H2"/>
    <mergeCell ref="D3:H3"/>
    <mergeCell ref="D4:H4"/>
    <mergeCell ref="D5:H5"/>
    <mergeCell ref="E6:F6"/>
  </mergeCells>
  <phoneticPr fontId="14" type="noConversion"/>
  <pageMargins left="0.25" right="0.25" top="0.75" bottom="0.75" header="0.3" footer="0.3"/>
  <pageSetup paperSize="9" scale="65" firstPageNumber="0" orientation="landscape" horizontalDpi="4294967295" verticalDpi="4294967295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tabColor rgb="FF00B050"/>
    <pageSetUpPr fitToPage="1"/>
  </sheetPr>
  <dimension ref="B2:J26"/>
  <sheetViews>
    <sheetView topLeftCell="A4" zoomScale="90" zoomScaleNormal="90" zoomScaleSheetLayoutView="50" workbookViewId="0">
      <selection activeCell="F11" sqref="F11"/>
    </sheetView>
  </sheetViews>
  <sheetFormatPr baseColWidth="10" defaultColWidth="9.140625" defaultRowHeight="15" x14ac:dyDescent="0.25"/>
  <cols>
    <col min="1" max="1" width="10.5703125" customWidth="1"/>
    <col min="2" max="2" width="12.85546875" customWidth="1"/>
    <col min="3" max="3" width="13.85546875" customWidth="1"/>
    <col min="4" max="4" width="15.140625" bestFit="1" customWidth="1"/>
    <col min="5" max="5" width="19.85546875" bestFit="1" customWidth="1"/>
    <col min="6" max="6" width="80" bestFit="1" customWidth="1"/>
    <col min="7" max="7" width="18.140625" bestFit="1" customWidth="1"/>
    <col min="8" max="8" width="14.7109375" customWidth="1"/>
    <col min="9" max="9" width="18.28515625" customWidth="1"/>
    <col min="10" max="10" width="14.5703125" customWidth="1"/>
    <col min="11" max="1025" width="10.5703125" customWidth="1"/>
  </cols>
  <sheetData>
    <row r="2" spans="2:10" x14ac:dyDescent="0.25">
      <c r="D2" s="144" t="s">
        <v>0</v>
      </c>
      <c r="E2" s="144"/>
      <c r="F2" s="144"/>
      <c r="G2" s="144"/>
      <c r="H2" s="144"/>
      <c r="I2" s="1"/>
      <c r="J2" s="3"/>
    </row>
    <row r="3" spans="2:10" x14ac:dyDescent="0.25">
      <c r="D3" s="145" t="s">
        <v>1</v>
      </c>
      <c r="E3" s="145"/>
      <c r="F3" s="145"/>
      <c r="G3" s="145"/>
      <c r="H3" s="145"/>
      <c r="I3" s="1"/>
      <c r="J3" s="1"/>
    </row>
    <row r="4" spans="2:10" ht="30" customHeight="1" x14ac:dyDescent="0.25">
      <c r="D4" s="145"/>
      <c r="E4" s="145"/>
      <c r="F4" s="145"/>
      <c r="G4" s="145"/>
      <c r="H4" s="145"/>
      <c r="I4" s="1"/>
      <c r="J4" s="1"/>
    </row>
    <row r="5" spans="2:10" x14ac:dyDescent="0.25">
      <c r="D5" s="146" t="s">
        <v>2</v>
      </c>
      <c r="E5" s="146"/>
      <c r="F5" s="146"/>
      <c r="G5" s="146"/>
      <c r="H5" s="146"/>
      <c r="I5" s="1"/>
      <c r="J5" s="1"/>
    </row>
    <row r="6" spans="2:10" x14ac:dyDescent="0.25">
      <c r="E6" s="176" t="s">
        <v>23</v>
      </c>
      <c r="F6" s="176"/>
    </row>
    <row r="8" spans="2:10" ht="15" customHeight="1" x14ac:dyDescent="0.25">
      <c r="B8" s="171" t="s">
        <v>4</v>
      </c>
      <c r="C8" s="172" t="s">
        <v>5</v>
      </c>
      <c r="D8" s="173" t="s">
        <v>6</v>
      </c>
      <c r="E8" s="174" t="s">
        <v>7</v>
      </c>
      <c r="F8" s="175" t="s">
        <v>8</v>
      </c>
      <c r="G8" s="152" t="s">
        <v>9</v>
      </c>
      <c r="H8" s="152"/>
      <c r="I8" s="152" t="s">
        <v>10</v>
      </c>
      <c r="J8" s="152"/>
    </row>
    <row r="9" spans="2:10" x14ac:dyDescent="0.25">
      <c r="B9" s="171"/>
      <c r="C9" s="172"/>
      <c r="D9" s="173"/>
      <c r="E9" s="174"/>
      <c r="F9" s="175"/>
      <c r="G9" s="33" t="s">
        <v>11</v>
      </c>
      <c r="H9" s="34" t="s">
        <v>12</v>
      </c>
      <c r="I9" s="34" t="s">
        <v>11</v>
      </c>
      <c r="J9" s="48" t="s">
        <v>12</v>
      </c>
    </row>
    <row r="10" spans="2:10" ht="15.75" thickBot="1" x14ac:dyDescent="0.3">
      <c r="B10" s="35"/>
      <c r="C10" s="36">
        <f>Barkasse!C10</f>
        <v>44986</v>
      </c>
      <c r="D10" s="50" t="s">
        <v>19</v>
      </c>
      <c r="E10" s="51"/>
      <c r="F10" s="52"/>
      <c r="G10" s="136"/>
      <c r="H10" s="63">
        <f t="shared" ref="H10:H21" si="0">G10/655.95</f>
        <v>0</v>
      </c>
      <c r="I10" s="54">
        <v>830310</v>
      </c>
      <c r="J10" s="53">
        <f t="shared" ref="J10:J21" si="1">I10/655.95</f>
        <v>1265.8129430596844</v>
      </c>
    </row>
    <row r="11" spans="2:10" ht="15.75" thickBot="1" x14ac:dyDescent="0.3">
      <c r="B11" s="58">
        <v>1</v>
      </c>
      <c r="C11" s="55">
        <v>44994</v>
      </c>
      <c r="D11" s="64" t="s">
        <v>52</v>
      </c>
      <c r="E11" s="20" t="s">
        <v>58</v>
      </c>
      <c r="F11" s="65" t="s">
        <v>56</v>
      </c>
      <c r="G11" s="89"/>
      <c r="H11" s="63">
        <f t="shared" si="0"/>
        <v>0</v>
      </c>
      <c r="I11" s="25">
        <v>13119140</v>
      </c>
      <c r="J11" s="53">
        <f t="shared" si="1"/>
        <v>20000.213430901746</v>
      </c>
    </row>
    <row r="12" spans="2:10" ht="15.75" thickBot="1" x14ac:dyDescent="0.3">
      <c r="B12" s="44">
        <v>2</v>
      </c>
      <c r="C12" s="55">
        <v>45012</v>
      </c>
      <c r="D12" s="64" t="s">
        <v>52</v>
      </c>
      <c r="E12" s="20" t="s">
        <v>60</v>
      </c>
      <c r="F12" s="65" t="s">
        <v>59</v>
      </c>
      <c r="G12" s="137">
        <v>1311900</v>
      </c>
      <c r="H12" s="63">
        <f t="shared" si="0"/>
        <v>1999.9999999999998</v>
      </c>
      <c r="I12" s="59"/>
      <c r="J12" s="53">
        <f t="shared" si="1"/>
        <v>0</v>
      </c>
    </row>
    <row r="13" spans="2:10" s="66" customFormat="1" ht="15.75" thickBot="1" x14ac:dyDescent="0.3">
      <c r="B13" s="44">
        <v>3</v>
      </c>
      <c r="C13" s="55">
        <v>45015</v>
      </c>
      <c r="D13" s="64" t="s">
        <v>52</v>
      </c>
      <c r="E13" s="20"/>
      <c r="F13" s="65" t="s">
        <v>49</v>
      </c>
      <c r="G13" s="89">
        <v>12521</v>
      </c>
      <c r="H13" s="63">
        <f t="shared" si="0"/>
        <v>19.088345148258249</v>
      </c>
      <c r="I13" s="59"/>
      <c r="J13" s="53">
        <f t="shared" si="1"/>
        <v>0</v>
      </c>
    </row>
    <row r="14" spans="2:10" ht="15.75" thickBot="1" x14ac:dyDescent="0.3">
      <c r="B14" s="44">
        <v>4</v>
      </c>
      <c r="C14" s="55"/>
      <c r="D14" s="64"/>
      <c r="E14" s="20"/>
      <c r="F14" s="65"/>
      <c r="G14" s="137"/>
      <c r="H14" s="63">
        <f t="shared" si="0"/>
        <v>0</v>
      </c>
      <c r="I14" s="59"/>
      <c r="J14" s="53">
        <f t="shared" si="1"/>
        <v>0</v>
      </c>
    </row>
    <row r="15" spans="2:10" ht="15.75" thickBot="1" x14ac:dyDescent="0.3">
      <c r="B15" s="44">
        <v>5</v>
      </c>
      <c r="C15" s="55"/>
      <c r="D15" s="64"/>
      <c r="E15" s="20"/>
      <c r="F15" s="65"/>
      <c r="G15" s="137"/>
      <c r="H15" s="63">
        <f t="shared" si="0"/>
        <v>0</v>
      </c>
      <c r="I15" s="59"/>
      <c r="J15" s="53">
        <f t="shared" si="1"/>
        <v>0</v>
      </c>
    </row>
    <row r="16" spans="2:10" ht="15.75" thickBot="1" x14ac:dyDescent="0.3">
      <c r="B16" s="44">
        <v>6</v>
      </c>
      <c r="C16" s="55"/>
      <c r="D16" s="64"/>
      <c r="E16" s="20"/>
      <c r="F16" s="65"/>
      <c r="G16" s="137"/>
      <c r="H16" s="63">
        <f t="shared" si="0"/>
        <v>0</v>
      </c>
      <c r="I16" s="59"/>
      <c r="J16" s="53">
        <f t="shared" si="1"/>
        <v>0</v>
      </c>
    </row>
    <row r="17" spans="2:10" ht="15.75" thickBot="1" x14ac:dyDescent="0.3">
      <c r="B17" s="44">
        <v>7</v>
      </c>
      <c r="C17" s="55"/>
      <c r="D17" s="64"/>
      <c r="E17" s="56"/>
      <c r="F17" s="65"/>
      <c r="G17" s="137"/>
      <c r="H17" s="63">
        <f t="shared" si="0"/>
        <v>0</v>
      </c>
      <c r="I17" s="59"/>
      <c r="J17" s="53">
        <f t="shared" si="1"/>
        <v>0</v>
      </c>
    </row>
    <row r="18" spans="2:10" ht="15.75" thickBot="1" x14ac:dyDescent="0.3">
      <c r="B18" s="44">
        <v>8</v>
      </c>
      <c r="C18" s="55"/>
      <c r="D18" s="64"/>
      <c r="E18" s="20"/>
      <c r="F18" s="65"/>
      <c r="G18" s="137"/>
      <c r="H18" s="63">
        <f t="shared" si="0"/>
        <v>0</v>
      </c>
      <c r="I18" s="59"/>
      <c r="J18" s="53">
        <f t="shared" si="1"/>
        <v>0</v>
      </c>
    </row>
    <row r="19" spans="2:10" ht="15.75" thickBot="1" x14ac:dyDescent="0.3">
      <c r="B19" s="44">
        <v>9</v>
      </c>
      <c r="C19" s="55"/>
      <c r="D19" s="64"/>
      <c r="E19" s="56"/>
      <c r="F19" s="65"/>
      <c r="G19" s="138"/>
      <c r="H19" s="63">
        <f t="shared" si="0"/>
        <v>0</v>
      </c>
      <c r="I19" s="59"/>
      <c r="J19" s="53">
        <f t="shared" si="1"/>
        <v>0</v>
      </c>
    </row>
    <row r="20" spans="2:10" ht="15.75" thickBot="1" x14ac:dyDescent="0.3">
      <c r="B20" s="118"/>
      <c r="C20" s="169" t="s">
        <v>17</v>
      </c>
      <c r="D20" s="169"/>
      <c r="E20" s="169"/>
      <c r="F20" s="169"/>
      <c r="G20" s="115">
        <f>SUM(G11:G19)</f>
        <v>1324421</v>
      </c>
      <c r="H20" s="119">
        <f t="shared" si="0"/>
        <v>2019.0883451482582</v>
      </c>
      <c r="I20" s="117">
        <f>SUM(I10:I19)</f>
        <v>13949450</v>
      </c>
      <c r="J20" s="120">
        <f t="shared" si="1"/>
        <v>21266.026373961427</v>
      </c>
    </row>
    <row r="21" spans="2:10" ht="15.75" thickBot="1" x14ac:dyDescent="0.3">
      <c r="B21" s="61"/>
      <c r="C21" s="68">
        <f>Barkasse!C34</f>
        <v>45016</v>
      </c>
      <c r="D21" s="177" t="s">
        <v>18</v>
      </c>
      <c r="E21" s="177"/>
      <c r="F21" s="177"/>
      <c r="G21" s="109">
        <f>I20-G20</f>
        <v>12625029</v>
      </c>
      <c r="H21" s="111">
        <f t="shared" si="0"/>
        <v>19246.938028813169</v>
      </c>
      <c r="I21" s="110"/>
      <c r="J21" s="111">
        <f t="shared" si="1"/>
        <v>0</v>
      </c>
    </row>
    <row r="24" spans="2:10" x14ac:dyDescent="0.25">
      <c r="G24" s="139"/>
    </row>
    <row r="26" spans="2:10" x14ac:dyDescent="0.25">
      <c r="C26" t="s">
        <v>43</v>
      </c>
    </row>
  </sheetData>
  <mergeCells count="14">
    <mergeCell ref="I8:J8"/>
    <mergeCell ref="C20:F20"/>
    <mergeCell ref="D21:F21"/>
    <mergeCell ref="B8:B9"/>
    <mergeCell ref="C8:C9"/>
    <mergeCell ref="D8:D9"/>
    <mergeCell ref="E8:E9"/>
    <mergeCell ref="F8:F9"/>
    <mergeCell ref="G8:H8"/>
    <mergeCell ref="D2:H2"/>
    <mergeCell ref="D3:H3"/>
    <mergeCell ref="D4:H4"/>
    <mergeCell ref="D5:H5"/>
    <mergeCell ref="E6:F6"/>
  </mergeCells>
  <phoneticPr fontId="14" type="noConversion"/>
  <pageMargins left="0.7" right="0.7" top="0.75" bottom="0.75" header="0.51180555555555496" footer="0.51180555555555496"/>
  <pageSetup scale="56" firstPageNumber="0" orientation="landscape" horizontalDpi="4294967295" verticalDpi="4294967295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>
    <tabColor rgb="FFED7D31"/>
    <pageSetUpPr fitToPage="1"/>
  </sheetPr>
  <dimension ref="A2:AMK22"/>
  <sheetViews>
    <sheetView tabSelected="1" zoomScale="90" zoomScaleNormal="90" workbookViewId="0">
      <selection activeCell="F11" sqref="F11"/>
    </sheetView>
  </sheetViews>
  <sheetFormatPr baseColWidth="10" defaultColWidth="9.140625" defaultRowHeight="15" x14ac:dyDescent="0.25"/>
  <cols>
    <col min="1" max="1" width="11.42578125" style="1"/>
    <col min="2" max="2" width="11.85546875" style="1" customWidth="1"/>
    <col min="3" max="3" width="16.140625" style="1" customWidth="1"/>
    <col min="4" max="4" width="15.140625" style="1" bestFit="1" customWidth="1"/>
    <col min="5" max="5" width="19.85546875" style="1" bestFit="1" customWidth="1"/>
    <col min="6" max="6" width="70.140625" style="1" bestFit="1" customWidth="1"/>
    <col min="7" max="7" width="17.42578125" style="1" bestFit="1" customWidth="1"/>
    <col min="8" max="8" width="13" style="1" bestFit="1" customWidth="1"/>
    <col min="9" max="9" width="17.42578125" style="1" customWidth="1"/>
    <col min="10" max="10" width="15.28515625" style="1" customWidth="1"/>
    <col min="11" max="1025" width="11.42578125" style="1"/>
  </cols>
  <sheetData>
    <row r="2" spans="2:12" x14ac:dyDescent="0.25">
      <c r="D2" s="144" t="s">
        <v>0</v>
      </c>
      <c r="E2" s="144"/>
      <c r="F2" s="144"/>
      <c r="G2" s="144"/>
      <c r="H2" s="144"/>
      <c r="J2" s="3"/>
    </row>
    <row r="3" spans="2:12" x14ac:dyDescent="0.25">
      <c r="D3" s="145" t="s">
        <v>1</v>
      </c>
      <c r="E3" s="145"/>
      <c r="F3" s="145"/>
      <c r="G3" s="145"/>
      <c r="H3" s="145"/>
    </row>
    <row r="4" spans="2:12" ht="27.75" customHeight="1" x14ac:dyDescent="0.25">
      <c r="D4" s="145"/>
      <c r="E4" s="145"/>
      <c r="F4" s="145"/>
      <c r="G4" s="145"/>
      <c r="H4" s="145"/>
    </row>
    <row r="5" spans="2:12" ht="15.75" thickBot="1" x14ac:dyDescent="0.3">
      <c r="D5" s="178" t="s">
        <v>2</v>
      </c>
      <c r="E5" s="178"/>
      <c r="F5" s="178"/>
      <c r="G5" s="178"/>
      <c r="H5" s="178"/>
    </row>
    <row r="6" spans="2:12" x14ac:dyDescent="0.25">
      <c r="E6" s="168" t="s">
        <v>24</v>
      </c>
      <c r="F6" s="168"/>
    </row>
    <row r="7" spans="2:12" ht="15.75" thickBot="1" x14ac:dyDescent="0.3">
      <c r="E7" s="143"/>
      <c r="F7" s="143"/>
    </row>
    <row r="8" spans="2:12" s="69" customFormat="1" ht="14.45" customHeight="1" thickBot="1" x14ac:dyDescent="0.25">
      <c r="B8" s="183" t="s">
        <v>4</v>
      </c>
      <c r="C8" s="185" t="s">
        <v>5</v>
      </c>
      <c r="D8" s="187" t="s">
        <v>6</v>
      </c>
      <c r="E8" s="188" t="s">
        <v>7</v>
      </c>
      <c r="F8" s="155" t="s">
        <v>8</v>
      </c>
      <c r="G8" s="179" t="s">
        <v>9</v>
      </c>
      <c r="H8" s="152"/>
      <c r="I8" s="152" t="s">
        <v>10</v>
      </c>
      <c r="J8" s="152"/>
    </row>
    <row r="9" spans="2:12" s="2" customFormat="1" ht="14.45" customHeight="1" thickBot="1" x14ac:dyDescent="0.25">
      <c r="B9" s="184"/>
      <c r="C9" s="186"/>
      <c r="D9" s="187"/>
      <c r="E9" s="188"/>
      <c r="F9" s="155"/>
      <c r="G9" s="96" t="s">
        <v>11</v>
      </c>
      <c r="H9" s="6" t="s">
        <v>12</v>
      </c>
      <c r="I9" s="6" t="s">
        <v>11</v>
      </c>
      <c r="J9" s="70" t="s">
        <v>12</v>
      </c>
    </row>
    <row r="10" spans="2:12" ht="15" customHeight="1" thickBot="1" x14ac:dyDescent="0.3">
      <c r="B10" s="99"/>
      <c r="C10" s="102">
        <f>Barkasse!C10</f>
        <v>44986</v>
      </c>
      <c r="D10" s="8" t="s">
        <v>19</v>
      </c>
      <c r="E10" s="71"/>
      <c r="F10" s="97"/>
      <c r="G10" s="132"/>
      <c r="H10" s="72">
        <f t="shared" ref="H10:H22" si="0">G10/655.95</f>
        <v>0</v>
      </c>
      <c r="I10" s="73">
        <v>2690617</v>
      </c>
      <c r="J10" s="72">
        <f t="shared" ref="J10:J22" si="1">I10/655.95</f>
        <v>4101.8629468709505</v>
      </c>
    </row>
    <row r="11" spans="2:12" ht="15.75" thickBot="1" x14ac:dyDescent="0.3">
      <c r="B11" s="100">
        <v>1</v>
      </c>
      <c r="C11" s="55">
        <v>44994</v>
      </c>
      <c r="D11" s="103" t="s">
        <v>24</v>
      </c>
      <c r="E11" s="16" t="s">
        <v>57</v>
      </c>
      <c r="F11" s="65" t="s">
        <v>56</v>
      </c>
      <c r="G11" s="133"/>
      <c r="H11" s="108">
        <f t="shared" ref="H11:H12" si="2">G11/655.95</f>
        <v>0</v>
      </c>
      <c r="I11" s="140">
        <v>9839355</v>
      </c>
      <c r="J11" s="108">
        <f t="shared" si="1"/>
        <v>15000.160073176308</v>
      </c>
      <c r="L11" s="1" t="s">
        <v>43</v>
      </c>
    </row>
    <row r="12" spans="2:12" ht="15.75" customHeight="1" thickBot="1" x14ac:dyDescent="0.3">
      <c r="B12" s="100">
        <v>2</v>
      </c>
      <c r="C12" s="55">
        <v>44999</v>
      </c>
      <c r="D12" s="103" t="s">
        <v>24</v>
      </c>
      <c r="E12" s="16" t="s">
        <v>55</v>
      </c>
      <c r="F12" s="65" t="s">
        <v>54</v>
      </c>
      <c r="G12" s="133">
        <v>3017370</v>
      </c>
      <c r="H12" s="108">
        <f t="shared" si="2"/>
        <v>4600</v>
      </c>
      <c r="I12" s="140"/>
      <c r="J12" s="108">
        <f t="shared" si="1"/>
        <v>0</v>
      </c>
    </row>
    <row r="13" spans="2:12" ht="15.75" thickBot="1" x14ac:dyDescent="0.3">
      <c r="B13" s="100">
        <v>3</v>
      </c>
      <c r="C13" s="55">
        <v>45016</v>
      </c>
      <c r="D13" s="103" t="s">
        <v>24</v>
      </c>
      <c r="E13" s="16"/>
      <c r="F13" s="65" t="s">
        <v>49</v>
      </c>
      <c r="G13" s="133">
        <v>46800</v>
      </c>
      <c r="H13" s="108">
        <f t="shared" ref="H13" si="3">G13/655.95</f>
        <v>71.346901440658584</v>
      </c>
      <c r="I13" s="140"/>
      <c r="J13" s="108">
        <f t="shared" si="1"/>
        <v>0</v>
      </c>
    </row>
    <row r="14" spans="2:12" ht="15.75" thickBot="1" x14ac:dyDescent="0.3">
      <c r="B14" s="100">
        <v>4</v>
      </c>
      <c r="C14" s="55"/>
      <c r="D14" s="103"/>
      <c r="E14" s="16"/>
      <c r="F14" s="65"/>
      <c r="G14" s="133"/>
      <c r="H14" s="108">
        <f t="shared" si="0"/>
        <v>0</v>
      </c>
      <c r="I14" s="140"/>
      <c r="J14" s="108">
        <f t="shared" si="1"/>
        <v>0</v>
      </c>
    </row>
    <row r="15" spans="2:12" ht="15.75" thickBot="1" x14ac:dyDescent="0.3">
      <c r="B15" s="100">
        <v>5</v>
      </c>
      <c r="C15" s="64"/>
      <c r="D15" s="104"/>
      <c r="E15" s="16"/>
      <c r="F15" s="98"/>
      <c r="G15" s="133"/>
      <c r="H15" s="108">
        <f t="shared" si="0"/>
        <v>0</v>
      </c>
      <c r="I15" s="140"/>
      <c r="J15" s="108">
        <f t="shared" si="1"/>
        <v>0</v>
      </c>
    </row>
    <row r="16" spans="2:12" ht="15.75" thickBot="1" x14ac:dyDescent="0.3">
      <c r="B16" s="100">
        <v>6</v>
      </c>
      <c r="C16" s="64"/>
      <c r="D16" s="104"/>
      <c r="E16" s="20"/>
      <c r="F16" s="98"/>
      <c r="G16" s="133"/>
      <c r="H16" s="108">
        <f t="shared" si="0"/>
        <v>0</v>
      </c>
      <c r="I16" s="140"/>
      <c r="J16" s="108">
        <f t="shared" si="1"/>
        <v>0</v>
      </c>
    </row>
    <row r="17" spans="2:10" ht="15.75" thickBot="1" x14ac:dyDescent="0.3">
      <c r="B17" s="100">
        <v>7</v>
      </c>
      <c r="C17" s="64"/>
      <c r="D17" s="104"/>
      <c r="E17" s="20"/>
      <c r="F17" s="98"/>
      <c r="G17" s="133"/>
      <c r="H17" s="108">
        <f t="shared" si="0"/>
        <v>0</v>
      </c>
      <c r="I17" s="140"/>
      <c r="J17" s="108">
        <f t="shared" si="1"/>
        <v>0</v>
      </c>
    </row>
    <row r="18" spans="2:10" ht="15.75" thickBot="1" x14ac:dyDescent="0.3">
      <c r="B18" s="100">
        <v>8</v>
      </c>
      <c r="C18" s="64"/>
      <c r="D18" s="104"/>
      <c r="E18" s="20"/>
      <c r="F18" s="106"/>
      <c r="G18" s="133"/>
      <c r="H18" s="108">
        <f t="shared" si="0"/>
        <v>0</v>
      </c>
      <c r="I18" s="140"/>
      <c r="J18" s="108">
        <f t="shared" si="1"/>
        <v>0</v>
      </c>
    </row>
    <row r="19" spans="2:10" ht="15.75" thickBot="1" x14ac:dyDescent="0.3">
      <c r="B19" s="100">
        <v>9</v>
      </c>
      <c r="C19" s="64"/>
      <c r="D19" s="104"/>
      <c r="E19" s="20"/>
      <c r="F19" s="106"/>
      <c r="G19" s="133"/>
      <c r="H19" s="108">
        <f t="shared" si="0"/>
        <v>0</v>
      </c>
      <c r="I19" s="140"/>
      <c r="J19" s="108">
        <f t="shared" si="1"/>
        <v>0</v>
      </c>
    </row>
    <row r="20" spans="2:10" ht="15.75" thickBot="1" x14ac:dyDescent="0.3">
      <c r="B20" s="101">
        <v>10</v>
      </c>
      <c r="C20" s="60"/>
      <c r="D20" s="105"/>
      <c r="E20" s="67"/>
      <c r="F20" s="107"/>
      <c r="G20" s="134"/>
      <c r="H20" s="108">
        <f t="shared" si="0"/>
        <v>0</v>
      </c>
      <c r="I20" s="141"/>
      <c r="J20" s="108">
        <f t="shared" si="1"/>
        <v>0</v>
      </c>
    </row>
    <row r="21" spans="2:10" ht="15.75" thickBot="1" x14ac:dyDescent="0.3">
      <c r="B21" s="180" t="s">
        <v>17</v>
      </c>
      <c r="C21" s="181"/>
      <c r="D21" s="181"/>
      <c r="E21" s="181"/>
      <c r="F21" s="182"/>
      <c r="G21" s="115">
        <f>SUM(G10:G20)</f>
        <v>3064170</v>
      </c>
      <c r="H21" s="116">
        <f t="shared" si="0"/>
        <v>4671.3469014406583</v>
      </c>
      <c r="I21" s="117">
        <f>SUM(I10:I20)</f>
        <v>12529972</v>
      </c>
      <c r="J21" s="116">
        <f t="shared" si="1"/>
        <v>19102.023020047258</v>
      </c>
    </row>
    <row r="22" spans="2:10" ht="15.75" thickBot="1" x14ac:dyDescent="0.3">
      <c r="B22" s="61"/>
      <c r="C22" s="46">
        <f>Barkasse!C34</f>
        <v>45016</v>
      </c>
      <c r="D22" s="170" t="s">
        <v>18</v>
      </c>
      <c r="E22" s="170"/>
      <c r="F22" s="170"/>
      <c r="G22" s="74">
        <f>I21-G21</f>
        <v>9465802</v>
      </c>
      <c r="H22" s="72">
        <f t="shared" si="0"/>
        <v>14430.6761186066</v>
      </c>
      <c r="I22" s="74"/>
      <c r="J22" s="72">
        <f t="shared" si="1"/>
        <v>0</v>
      </c>
    </row>
  </sheetData>
  <mergeCells count="15">
    <mergeCell ref="E7:F7"/>
    <mergeCell ref="G8:H8"/>
    <mergeCell ref="I8:J8"/>
    <mergeCell ref="B21:F21"/>
    <mergeCell ref="D22:F22"/>
    <mergeCell ref="B8:B9"/>
    <mergeCell ref="C8:C9"/>
    <mergeCell ref="D8:D9"/>
    <mergeCell ref="E8:E9"/>
    <mergeCell ref="F8:F9"/>
    <mergeCell ref="D2:H2"/>
    <mergeCell ref="D3:H3"/>
    <mergeCell ref="D4:H4"/>
    <mergeCell ref="D5:H5"/>
    <mergeCell ref="E6:F6"/>
  </mergeCells>
  <phoneticPr fontId="14" type="noConversion"/>
  <pageMargins left="0.25" right="0.25" top="0.75" bottom="0.75" header="0.3" footer="0.3"/>
  <pageSetup paperSize="9" scale="60" firstPageNumber="0" orientation="landscape" horizontalDpi="4294967295" verticalDpi="4294967295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K24"/>
  <sheetViews>
    <sheetView zoomScale="80" zoomScaleNormal="80" workbookViewId="0">
      <selection activeCell="D27" sqref="D27"/>
    </sheetView>
  </sheetViews>
  <sheetFormatPr baseColWidth="10" defaultColWidth="9.140625" defaultRowHeight="15" x14ac:dyDescent="0.25"/>
  <cols>
    <col min="1" max="1" width="4.7109375" customWidth="1"/>
    <col min="2" max="2" width="51.7109375" customWidth="1"/>
    <col min="3" max="3" width="14.28515625" customWidth="1"/>
    <col min="4" max="4" width="28.42578125" customWidth="1"/>
    <col min="5" max="5" width="11.5703125" style="75" customWidth="1"/>
    <col min="6" max="6" width="12.7109375" style="75" customWidth="1"/>
    <col min="7" max="7" width="11.5703125" style="75" customWidth="1"/>
    <col min="8" max="8" width="17.140625" style="76" customWidth="1"/>
    <col min="9" max="9" width="18.140625" style="76" customWidth="1"/>
    <col min="10" max="10" width="15.28515625" style="76" customWidth="1"/>
    <col min="11" max="1025" width="10.5703125" customWidth="1"/>
  </cols>
  <sheetData>
    <row r="1" spans="1:11" x14ac:dyDescent="0.25">
      <c r="A1" s="77" t="s">
        <v>25</v>
      </c>
      <c r="B1" s="77" t="s">
        <v>26</v>
      </c>
      <c r="C1" s="78" t="s">
        <v>27</v>
      </c>
      <c r="D1" s="78" t="s">
        <v>28</v>
      </c>
      <c r="E1" s="79" t="s">
        <v>29</v>
      </c>
      <c r="F1" s="79" t="s">
        <v>30</v>
      </c>
      <c r="G1" s="79" t="s">
        <v>31</v>
      </c>
      <c r="H1" s="80" t="s">
        <v>32</v>
      </c>
      <c r="I1" s="80" t="s">
        <v>33</v>
      </c>
      <c r="J1" s="80" t="s">
        <v>34</v>
      </c>
    </row>
    <row r="2" spans="1:11" x14ac:dyDescent="0.25">
      <c r="A2" s="81">
        <v>552</v>
      </c>
      <c r="B2" s="81" t="s">
        <v>35</v>
      </c>
      <c r="C2" s="82">
        <v>2015</v>
      </c>
      <c r="D2" s="81"/>
      <c r="E2" s="83">
        <v>2000</v>
      </c>
      <c r="F2" s="83">
        <v>704.18</v>
      </c>
      <c r="G2" s="83">
        <v>1295.82</v>
      </c>
      <c r="H2" s="84">
        <v>600</v>
      </c>
      <c r="I2" s="84"/>
      <c r="J2" s="84">
        <f>G2-H2</f>
        <v>695.81999999999994</v>
      </c>
    </row>
    <row r="3" spans="1:11" x14ac:dyDescent="0.25">
      <c r="A3" s="81"/>
      <c r="B3" s="81"/>
      <c r="C3" s="82"/>
      <c r="D3" s="81"/>
      <c r="E3" s="83"/>
      <c r="F3" s="83"/>
      <c r="G3" s="83"/>
      <c r="J3" s="84"/>
    </row>
    <row r="4" spans="1:11" x14ac:dyDescent="0.25">
      <c r="A4" s="81">
        <v>553</v>
      </c>
      <c r="B4" s="81" t="s">
        <v>36</v>
      </c>
      <c r="C4" s="81">
        <v>2013</v>
      </c>
      <c r="D4" s="81"/>
      <c r="E4" s="85">
        <v>5000</v>
      </c>
      <c r="F4" s="85">
        <v>2335.62</v>
      </c>
      <c r="G4" s="85">
        <v>2754.39</v>
      </c>
      <c r="H4" s="84">
        <v>1637</v>
      </c>
      <c r="I4" s="84">
        <v>3650</v>
      </c>
      <c r="J4" s="84">
        <f>G4-H4+I4</f>
        <v>4767.3899999999994</v>
      </c>
      <c r="K4" s="86"/>
    </row>
    <row r="5" spans="1:11" x14ac:dyDescent="0.25">
      <c r="A5" s="81"/>
      <c r="B5" s="81"/>
      <c r="C5" s="82"/>
      <c r="D5" s="82"/>
      <c r="E5" s="83"/>
      <c r="F5" s="83"/>
      <c r="G5" s="83"/>
      <c r="H5" s="84" t="s">
        <v>37</v>
      </c>
      <c r="I5" s="84"/>
      <c r="J5" s="84"/>
    </row>
    <row r="6" spans="1:11" ht="15" customHeight="1" x14ac:dyDescent="0.25">
      <c r="A6" s="81">
        <v>555</v>
      </c>
      <c r="B6" s="81" t="s">
        <v>38</v>
      </c>
      <c r="C6" s="82">
        <v>2018</v>
      </c>
      <c r="D6" s="82" t="s">
        <v>39</v>
      </c>
      <c r="E6" s="83">
        <v>2000</v>
      </c>
      <c r="F6" s="83">
        <v>0</v>
      </c>
      <c r="G6" s="83">
        <v>2000</v>
      </c>
      <c r="H6" s="84">
        <v>500</v>
      </c>
      <c r="I6" s="84"/>
      <c r="J6" s="84">
        <f>G6-H6</f>
        <v>1500</v>
      </c>
    </row>
    <row r="7" spans="1:11" x14ac:dyDescent="0.25">
      <c r="A7" s="81"/>
      <c r="B7" s="81"/>
      <c r="C7" s="82"/>
      <c r="D7" s="82"/>
      <c r="E7" s="83"/>
      <c r="F7" s="83"/>
      <c r="G7" s="83"/>
      <c r="H7" s="84"/>
      <c r="I7" s="84"/>
      <c r="J7" s="84"/>
    </row>
    <row r="8" spans="1:11" ht="16.899999999999999" customHeight="1" x14ac:dyDescent="0.25">
      <c r="A8" s="81">
        <v>554</v>
      </c>
      <c r="B8" s="81" t="s">
        <v>40</v>
      </c>
      <c r="C8" s="82">
        <v>2018</v>
      </c>
      <c r="D8" s="82" t="s">
        <v>39</v>
      </c>
      <c r="E8" s="83">
        <v>1981.84</v>
      </c>
      <c r="F8" s="83">
        <v>0</v>
      </c>
      <c r="G8" s="83">
        <v>1981.84</v>
      </c>
      <c r="H8" s="84">
        <v>500</v>
      </c>
      <c r="I8" s="84"/>
      <c r="J8" s="84">
        <f>G8-H8</f>
        <v>1481.84</v>
      </c>
    </row>
    <row r="9" spans="1:11" x14ac:dyDescent="0.25">
      <c r="A9" s="82"/>
      <c r="B9" s="82"/>
      <c r="C9" s="82"/>
      <c r="D9" s="82"/>
      <c r="E9" s="83"/>
      <c r="F9" s="83"/>
      <c r="G9" s="83"/>
      <c r="H9" s="84"/>
      <c r="I9" s="84"/>
      <c r="J9" s="84"/>
    </row>
    <row r="10" spans="1:11" x14ac:dyDescent="0.25">
      <c r="A10" s="87"/>
      <c r="B10" s="87" t="s">
        <v>41</v>
      </c>
      <c r="C10" s="87">
        <v>1017</v>
      </c>
      <c r="D10" s="87" t="s">
        <v>42</v>
      </c>
      <c r="E10" s="83">
        <v>4000</v>
      </c>
      <c r="F10" s="83">
        <v>700</v>
      </c>
      <c r="G10" s="83">
        <v>3300</v>
      </c>
      <c r="H10" s="84">
        <v>600</v>
      </c>
      <c r="I10" s="84"/>
      <c r="J10" s="84">
        <f>G10-H10</f>
        <v>2700</v>
      </c>
    </row>
    <row r="11" spans="1:11" x14ac:dyDescent="0.25">
      <c r="A11" s="87"/>
      <c r="B11" s="87"/>
      <c r="C11" s="87"/>
      <c r="D11" s="87"/>
      <c r="E11" s="83"/>
      <c r="F11" s="83"/>
      <c r="G11" s="83"/>
      <c r="H11" s="84"/>
      <c r="I11" s="84"/>
      <c r="J11" s="84"/>
    </row>
    <row r="16" spans="1:11" x14ac:dyDescent="0.25">
      <c r="C16" s="76"/>
      <c r="E16"/>
      <c r="F16"/>
      <c r="G16"/>
      <c r="H16"/>
      <c r="I16"/>
      <c r="J16"/>
    </row>
    <row r="17" spans="3:10" x14ac:dyDescent="0.25">
      <c r="C17" s="76"/>
      <c r="E17"/>
      <c r="F17"/>
      <c r="G17"/>
      <c r="H17"/>
      <c r="I17"/>
      <c r="J17"/>
    </row>
    <row r="18" spans="3:10" x14ac:dyDescent="0.25">
      <c r="C18" s="76"/>
      <c r="E18"/>
      <c r="F18"/>
      <c r="G18"/>
      <c r="H18"/>
      <c r="I18"/>
      <c r="J18"/>
    </row>
    <row r="19" spans="3:10" x14ac:dyDescent="0.25">
      <c r="C19" s="76"/>
      <c r="E19"/>
      <c r="F19"/>
      <c r="G19"/>
      <c r="H19"/>
      <c r="I19"/>
      <c r="J19"/>
    </row>
    <row r="20" spans="3:10" x14ac:dyDescent="0.25">
      <c r="C20" s="76"/>
      <c r="E20"/>
      <c r="F20"/>
      <c r="G20"/>
      <c r="H20"/>
      <c r="I20"/>
      <c r="J20"/>
    </row>
    <row r="21" spans="3:10" x14ac:dyDescent="0.25">
      <c r="C21" s="76"/>
      <c r="E21"/>
      <c r="F21"/>
      <c r="G21"/>
      <c r="H21"/>
      <c r="I21"/>
      <c r="J21"/>
    </row>
    <row r="22" spans="3:10" x14ac:dyDescent="0.25">
      <c r="C22" s="76"/>
      <c r="E22"/>
      <c r="F22"/>
      <c r="G22"/>
      <c r="H22"/>
      <c r="I22"/>
      <c r="J22"/>
    </row>
    <row r="23" spans="3:10" x14ac:dyDescent="0.25">
      <c r="C23" s="76"/>
      <c r="E23"/>
      <c r="F23"/>
      <c r="G23"/>
      <c r="H23"/>
      <c r="I23"/>
      <c r="J23"/>
    </row>
    <row r="24" spans="3:10" x14ac:dyDescent="0.25">
      <c r="C24" s="76"/>
      <c r="E24"/>
      <c r="F24"/>
      <c r="G24"/>
      <c r="H24"/>
      <c r="I24"/>
      <c r="J24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Barkasse</vt:lpstr>
      <vt:lpstr>Haupkonto</vt:lpstr>
      <vt:lpstr>Wasserkonto</vt:lpstr>
      <vt:lpstr>Schulkonto</vt:lpstr>
      <vt:lpstr>Patenschaftskonto</vt:lpstr>
      <vt:lpstr>Darlehn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Windows</dc:creator>
  <dc:description/>
  <cp:lastModifiedBy>HP ProBook</cp:lastModifiedBy>
  <cp:revision>2</cp:revision>
  <cp:lastPrinted>2022-09-07T09:09:27Z</cp:lastPrinted>
  <dcterms:created xsi:type="dcterms:W3CDTF">2018-06-25T12:24:23Z</dcterms:created>
  <dcterms:modified xsi:type="dcterms:W3CDTF">2023-04-23T13:39:04Z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