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voi\OneDrive\Bureau\HFA\2024\08. August\"/>
    </mc:Choice>
  </mc:AlternateContent>
  <xr:revisionPtr revIDLastSave="0" documentId="13_ncr:1_{F67C65E7-D2EE-4E2F-B136-61631637B994}" xr6:coauthVersionLast="47" xr6:coauthVersionMax="47" xr10:uidLastSave="{00000000-0000-0000-0000-000000000000}"/>
  <bookViews>
    <workbookView xWindow="-108" yWindow="-108" windowWidth="23256" windowHeight="12456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13" i="1"/>
  <c r="H26" i="1" l="1"/>
  <c r="H27" i="1"/>
  <c r="H28" i="1"/>
  <c r="H29" i="1"/>
  <c r="H30" i="1"/>
  <c r="H31" i="1"/>
  <c r="H32" i="1"/>
  <c r="J30" i="1"/>
  <c r="J31" i="1"/>
  <c r="J3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3" i="1"/>
  <c r="H12" i="1"/>
  <c r="B12" i="1"/>
  <c r="H14" i="4" l="1"/>
  <c r="J10" i="2" l="1"/>
  <c r="G21" i="2"/>
  <c r="H21" i="2" s="1"/>
  <c r="J10" i="4"/>
  <c r="I21" i="4"/>
  <c r="J21" i="4" s="1"/>
  <c r="G21" i="4"/>
  <c r="H21" i="4" s="1"/>
  <c r="J20" i="4"/>
  <c r="H20" i="4"/>
  <c r="H15" i="4"/>
  <c r="I34" i="1"/>
  <c r="J34" i="1" s="1"/>
  <c r="G34" i="1"/>
  <c r="H14" i="2" l="1"/>
  <c r="H15" i="2"/>
  <c r="H16" i="2"/>
  <c r="H17" i="2"/>
  <c r="H18" i="2"/>
  <c r="H19" i="2"/>
  <c r="H20" i="2"/>
  <c r="H12" i="2"/>
  <c r="H13" i="2"/>
  <c r="H11" i="2"/>
  <c r="H11" i="1" l="1"/>
  <c r="J15" i="4" l="1"/>
  <c r="J16" i="4"/>
  <c r="J17" i="4"/>
  <c r="J18" i="4"/>
  <c r="J19" i="4"/>
  <c r="H16" i="4"/>
  <c r="H17" i="4"/>
  <c r="H18" i="4"/>
  <c r="H19" i="4"/>
  <c r="H18" i="3" l="1"/>
  <c r="H17" i="3"/>
  <c r="H16" i="3"/>
  <c r="H15" i="3"/>
  <c r="H12" i="5" l="1"/>
  <c r="H11" i="5"/>
  <c r="H13" i="5"/>
  <c r="C22" i="5"/>
  <c r="C22" i="4"/>
  <c r="C21" i="3"/>
  <c r="C22" i="2"/>
  <c r="H13" i="3"/>
  <c r="C10" i="3"/>
  <c r="G35" i="1"/>
  <c r="H34" i="1"/>
  <c r="H11" i="3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2" i="4"/>
  <c r="J14" i="4"/>
  <c r="J13" i="4"/>
  <c r="H13" i="4"/>
  <c r="J12" i="4"/>
  <c r="H12" i="4"/>
  <c r="J11" i="4"/>
  <c r="H11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G22" i="2" s="1"/>
  <c r="H22" i="2" s="1"/>
  <c r="J20" i="2"/>
  <c r="J19" i="2"/>
  <c r="J18" i="2"/>
  <c r="J17" i="2"/>
  <c r="J16" i="2"/>
  <c r="J15" i="2"/>
  <c r="J14" i="2"/>
  <c r="J13" i="2"/>
  <c r="J12" i="2"/>
  <c r="J11" i="2"/>
  <c r="H10" i="2"/>
  <c r="C10" i="2"/>
  <c r="J11" i="1"/>
  <c r="J10" i="1"/>
  <c r="G22" i="5" l="1"/>
  <c r="H22" i="5" s="1"/>
  <c r="G22" i="4"/>
  <c r="J21" i="2"/>
  <c r="J21" i="5"/>
  <c r="H35" i="1"/>
  <c r="G21" i="3"/>
  <c r="H21" i="3" s="1"/>
  <c r="H2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<sst xmlns="http://schemas.openxmlformats.org/spreadsheetml/2006/main" count="162" uniqueCount="64">
  <si>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</si>
  <si>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</si>
  <si>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</si>
  <si>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</si>
  <si>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</si>
  <si>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</si>
  <si>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</si>
  <si>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Belege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</si>
  <si>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</si>
  <si>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</si>
  <si>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</si>
  <si>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</si>
  <si>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</si>
  <si>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</si>
  <si>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</si>
  <si>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</si>
  <si>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Einkauf Telefonkarte</t>
  </si>
  <si>
    <t>Haltung Haus: Pauschale für Wasser  und Lohn Putzfrau</t>
  </si>
  <si>
    <t xml:space="preserve">Pauschale für Telefon und Internet </t>
  </si>
  <si>
    <t>Nachtwächter Omar</t>
  </si>
  <si>
    <t>Autobahn Gebühren</t>
  </si>
  <si>
    <t>Verbuchung Belegen  (Lohn Saliou)</t>
  </si>
  <si>
    <t>TOTAL SUMME</t>
  </si>
  <si>
    <t>ENDEBESTAND</t>
  </si>
  <si>
    <t xml:space="preserve"> </t>
  </si>
  <si>
    <t>Allgemeinkonto</t>
  </si>
  <si>
    <t>Belge N°</t>
  </si>
  <si>
    <t>Kontobestand</t>
  </si>
  <si>
    <t>Haupkonto</t>
  </si>
  <si>
    <t>Überweisung Lohn Projektleiter</t>
  </si>
  <si>
    <t>Bankgebühren</t>
  </si>
  <si>
    <t>Wasser</t>
  </si>
  <si>
    <t>Wasserkonto</t>
  </si>
  <si>
    <t>Schule</t>
  </si>
  <si>
    <t>Schulkonto</t>
  </si>
  <si>
    <t>Patenschaft</t>
  </si>
  <si>
    <t>Patenschaftkonto</t>
  </si>
  <si>
    <t>Pauschale 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</si>
  <si>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</si>
  <si>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</si>
  <si>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</si>
  <si>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</si>
  <si>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</si>
  <si>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</si>
  <si>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</si>
  <si>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</si>
  <si>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</si>
  <si>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</si>
  <si>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</si>
  <si>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</si>
  <si>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</si>
  <si>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</si>
  <si>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</si>
  <si>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</si>
  <si>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</si>
  <si>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</si>
  <si>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>Scheck N° 9243643</t>
  </si>
  <si>
    <t>Für Kasse</t>
  </si>
  <si>
    <t>Scheck N° 04223898</t>
  </si>
  <si>
    <t>Ergänzung  Garantie 1. Baustelle</t>
  </si>
  <si>
    <t>Scheck N° 5029989</t>
  </si>
  <si>
    <t>Vom Wasserkonto</t>
  </si>
  <si>
    <t>Ergänzung Baustelle Brunnen Mba Faye</t>
  </si>
  <si>
    <t>Gäste von Frau STEIGER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</si>
</sst>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  <numFmt numFmtId="171" formatCode="_-* #,##0.00\ _€_-;\-* #,##0.00\ _€_-;_-* &quot;-&quot;??\ _€_-;_-@_-"/>
  </numFmts>
  <fonts count="17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  <font>
      <sz val="11"/>
      <color rgb="FF000000"/>
      <name val="Cambri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2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167" fontId="2" fillId="3" borderId="2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8" xfId="1" applyNumberFormat="1" applyFont="1" applyFill="1" applyBorder="1" applyProtection="1"/>
    <xf numFmtId="169" fontId="2" fillId="10" borderId="2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12" borderId="12" xfId="0" applyFont="1" applyFill="1" applyBorder="1" applyAlignment="1">
      <alignment horizontal="center"/>
    </xf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167" fontId="1" fillId="12" borderId="16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6" fillId="0" borderId="46" xfId="0" applyFont="1" applyBorder="1"/>
    <xf numFmtId="0" fontId="1" fillId="0" borderId="46" xfId="0" applyFont="1" applyBorder="1"/>
    <xf numFmtId="167" fontId="1" fillId="0" borderId="29" xfId="1" applyNumberFormat="1" applyFont="1" applyBorder="1" applyProtection="1"/>
    <xf numFmtId="3" fontId="2" fillId="6" borderId="1" xfId="0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166" fontId="2" fillId="3" borderId="17" xfId="1" applyNumberFormat="1" applyFont="1" applyFill="1" applyBorder="1" applyAlignment="1" applyProtection="1">
      <alignment horizontal="right"/>
    </xf>
    <xf numFmtId="166" fontId="2" fillId="11" borderId="17" xfId="1" applyNumberFormat="1" applyFont="1" applyFill="1" applyBorder="1" applyAlignment="1" applyProtection="1">
      <alignment horizontal="right"/>
    </xf>
    <xf numFmtId="166" fontId="2" fillId="11" borderId="2" xfId="1" applyNumberFormat="1" applyFont="1" applyFill="1" applyBorder="1" applyAlignment="1" applyProtection="1">
      <alignment horizontal="right"/>
    </xf>
    <xf numFmtId="167" fontId="2" fillId="8" borderId="4" xfId="1" applyNumberFormat="1" applyFont="1" applyFill="1" applyBorder="1" applyProtection="1"/>
    <xf numFmtId="166" fontId="2" fillId="9" borderId="23" xfId="1" applyNumberFormat="1" applyFont="1" applyFill="1" applyBorder="1" applyAlignment="1" applyProtection="1">
      <alignment horizontal="right"/>
    </xf>
    <xf numFmtId="0" fontId="1" fillId="0" borderId="3" xfId="0" applyFont="1" applyBorder="1" applyAlignment="1">
      <alignment horizontal="center"/>
    </xf>
    <xf numFmtId="167" fontId="1" fillId="0" borderId="0" xfId="1" applyNumberFormat="1" applyFont="1" applyBorder="1" applyProtection="1"/>
    <xf numFmtId="164" fontId="13" fillId="0" borderId="0" xfId="1"/>
    <xf numFmtId="171" fontId="1" fillId="0" borderId="0" xfId="0" applyNumberFormat="1" applyFont="1"/>
    <xf numFmtId="167" fontId="1" fillId="0" borderId="0" xfId="0" applyNumberFormat="1" applyFont="1"/>
    <xf numFmtId="0" fontId="8" fillId="0" borderId="30" xfId="0" applyFont="1" applyBorder="1"/>
    <xf numFmtId="167" fontId="1" fillId="12" borderId="29" xfId="1" applyNumberFormat="1" applyFont="1" applyFill="1" applyBorder="1" applyProtection="1"/>
    <xf numFmtId="167" fontId="8" fillId="0" borderId="16" xfId="1" applyNumberFormat="1" applyFont="1" applyBorder="1" applyProtection="1"/>
    <xf numFmtId="0" fontId="1" fillId="0" borderId="0" xfId="0" applyFont="1" applyAlignment="1">
      <alignment horizontal="left"/>
    </xf>
    <xf numFmtId="0" fontId="1" fillId="0" borderId="27" xfId="0" applyFont="1" applyBorder="1"/>
    <xf numFmtId="0" fontId="16" fillId="0" borderId="47" xfId="0" applyFont="1" applyBorder="1"/>
    <xf numFmtId="0" fontId="1" fillId="8" borderId="4" xfId="0" applyFont="1" applyFill="1" applyBorder="1" applyAlignment="1">
      <alignment horizontal="center"/>
    </xf>
    <xf numFmtId="166" fontId="2" fillId="9" borderId="48" xfId="1" applyNumberFormat="1" applyFont="1" applyFill="1" applyBorder="1" applyProtection="1"/>
    <xf numFmtId="0" fontId="1" fillId="12" borderId="36" xfId="0" applyFont="1" applyFill="1" applyBorder="1" applyAlignment="1">
      <alignment horizontal="center"/>
    </xf>
    <xf numFmtId="14" fontId="1" fillId="12" borderId="27" xfId="0" applyNumberFormat="1" applyFont="1" applyFill="1" applyBorder="1"/>
    <xf numFmtId="0" fontId="1" fillId="12" borderId="35" xfId="0" applyFont="1" applyFill="1" applyBorder="1" applyAlignment="1">
      <alignment horizontal="center" vertical="center"/>
    </xf>
    <xf numFmtId="167" fontId="1" fillId="12" borderId="27" xfId="1" applyNumberFormat="1" applyFont="1" applyFill="1" applyBorder="1" applyProtection="1"/>
    <xf numFmtId="167" fontId="1" fillId="0" borderId="27" xfId="1" applyNumberFormat="1" applyFont="1" applyBorder="1" applyProtection="1"/>
    <xf numFmtId="0" fontId="16" fillId="0" borderId="3" xfId="0" applyFont="1" applyBorder="1"/>
    <xf numFmtId="0" fontId="1" fillId="0" borderId="3" xfId="0" applyFont="1" applyBorder="1"/>
    <xf numFmtId="170" fontId="1" fillId="0" borderId="18" xfId="1" applyNumberFormat="1" applyFont="1" applyBorder="1" applyProtection="1"/>
    <xf numFmtId="167" fontId="3" fillId="3" borderId="26" xfId="1" applyNumberFormat="1" applyFont="1" applyFill="1" applyBorder="1" applyProtection="1"/>
    <xf numFmtId="167" fontId="1" fillId="0" borderId="29" xfId="2" applyNumberFormat="1" applyFont="1" applyBorder="1" applyProtection="1"/>
    <xf numFmtId="167" fontId="1" fillId="0" borderId="17" xfId="1" applyNumberFormat="1" applyFont="1" applyBorder="1" applyProtection="1"/>
    <xf numFmtId="166" fontId="2" fillId="6" borderId="1" xfId="0" applyNumberFormat="1" applyFont="1" applyFill="1" applyBorder="1"/>
    <xf numFmtId="0" fontId="1" fillId="0" borderId="47" xfId="0" applyFont="1" applyBorder="1"/>
    <xf numFmtId="0" fontId="8" fillId="0" borderId="18" xfId="0" applyFont="1" applyBorder="1"/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41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49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3</xdr:row>
      <xdr:rowOff>27532</xdr:rowOff>
    </xdr:from>
    <xdr:to>
      <xdr:col>5</xdr:col>
      <xdr:colOff>2311821</xdr:colOff>
      <xdr:row>4</xdr:row>
      <xdr:rowOff>5261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38181" y="586332"/>
          <a:ext cx="456840" cy="32486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9"/>
  <sheetViews>
    <sheetView tabSelected="1" topLeftCell="A10" zoomScale="90" zoomScaleNormal="90" workbookViewId="0">
      <selection activeCell="F22" sqref="F22"/>
    </sheetView>
  </sheetViews>
  <sheetFormatPr baseColWidth="10" defaultColWidth="9.109375" defaultRowHeight="14.4" x14ac:dyDescent="0.3"/>
  <cols>
    <col min="1" max="1" width="11.44140625" style="1"/>
    <col min="2" max="2" width="12.5546875" style="2" customWidth="1"/>
    <col min="3" max="3" width="13.5546875" style="1" customWidth="1"/>
    <col min="4" max="4" width="16.109375" style="131" bestFit="1" customWidth="1"/>
    <col min="5" max="5" width="25.109375" style="1" bestFit="1" customWidth="1"/>
    <col min="6" max="6" width="86" style="1" bestFit="1" customWidth="1"/>
    <col min="7" max="7" width="16" style="1" bestFit="1" customWidth="1"/>
    <col min="8" max="8" width="16.109375" style="1" customWidth="1"/>
    <col min="9" max="9" width="16" style="1" bestFit="1" customWidth="1"/>
    <col min="10" max="10" width="11.6640625" style="1" bestFit="1" customWidth="1"/>
    <col min="11" max="11" width="11.44140625" style="1"/>
    <col min="12" max="12" width="19.88671875" style="1" bestFit="1" customWidth="1"/>
    <col min="13" max="13" width="15.44140625" style="1" bestFit="1" customWidth="1"/>
    <col min="14" max="14" width="14.109375" style="1" bestFit="1" customWidth="1"/>
    <col min="15" max="1025" width="11.44140625" style="1"/>
  </cols>
  <sheetData>
    <row r="1" spans="2:1025" ht="15" thickBot="1" x14ac:dyDescent="0.35"/>
    <row r="2" spans="2:1025" x14ac:dyDescent="0.3">
      <c r="D2" s="173" t="s">
        <v>0</v>
      </c>
      <c r="E2" s="173"/>
      <c r="F2" s="173"/>
      <c r="G2" s="173"/>
      <c r="H2" s="173"/>
    </row>
    <row r="3" spans="2:1025" x14ac:dyDescent="0.3">
      <c r="D3" s="174" t="s">
        <v>1</v>
      </c>
      <c r="E3" s="174"/>
      <c r="F3" s="174"/>
      <c r="G3" s="174"/>
      <c r="H3" s="174"/>
    </row>
    <row r="4" spans="2:1025" ht="29.25" customHeight="1" x14ac:dyDescent="0.3">
      <c r="D4" s="174"/>
      <c r="E4" s="174"/>
      <c r="F4" s="174"/>
      <c r="G4" s="174"/>
      <c r="H4" s="174"/>
    </row>
    <row r="5" spans="2:1025" ht="15" thickBot="1" x14ac:dyDescent="0.35">
      <c r="D5" s="175" t="s">
        <v>2</v>
      </c>
      <c r="E5" s="175"/>
      <c r="F5" s="175"/>
      <c r="G5" s="175"/>
      <c r="H5" s="175"/>
    </row>
    <row r="6" spans="2:1025" x14ac:dyDescent="0.3">
      <c r="D6" s="132"/>
      <c r="E6" s="176" t="s">
        <v>3</v>
      </c>
      <c r="F6" s="176"/>
      <c r="G6" s="4"/>
      <c r="H6" s="4"/>
    </row>
    <row r="7" spans="2:1025" ht="15" thickBot="1" x14ac:dyDescent="0.35">
      <c r="D7" s="172"/>
      <c r="E7" s="172"/>
      <c r="F7" s="172"/>
      <c r="G7" s="172"/>
      <c r="H7" s="172"/>
      <c r="N7" s="148"/>
    </row>
    <row r="8" spans="2:1025" ht="14.4" customHeight="1" thickBot="1" x14ac:dyDescent="0.35">
      <c r="B8" s="183" t="s">
        <v>4</v>
      </c>
      <c r="C8" s="184" t="s">
        <v>5</v>
      </c>
      <c r="D8" s="185" t="s">
        <v>6</v>
      </c>
      <c r="E8" s="184" t="s">
        <v>7</v>
      </c>
      <c r="F8" s="184" t="s">
        <v>8</v>
      </c>
      <c r="G8" s="181" t="s">
        <v>9</v>
      </c>
      <c r="H8" s="181"/>
      <c r="I8" s="182" t="s">
        <v>10</v>
      </c>
      <c r="J8" s="182"/>
      <c r="M8" s="147"/>
    </row>
    <row r="9" spans="2:1025" ht="14.4" customHeight="1" x14ac:dyDescent="0.3">
      <c r="B9" s="183"/>
      <c r="C9" s="184"/>
      <c r="D9" s="185"/>
      <c r="E9" s="184"/>
      <c r="F9" s="184"/>
      <c r="G9" s="5" t="s">
        <v>11</v>
      </c>
      <c r="H9" s="6" t="s">
        <v>12</v>
      </c>
      <c r="I9" s="6" t="s">
        <v>11</v>
      </c>
      <c r="J9" s="6" t="s">
        <v>12</v>
      </c>
      <c r="M9" s="147"/>
    </row>
    <row r="10" spans="2:1025" ht="15" thickBot="1" x14ac:dyDescent="0.35">
      <c r="B10" s="7"/>
      <c r="C10" s="85">
        <v>45505</v>
      </c>
      <c r="D10" s="133" t="s">
        <v>13</v>
      </c>
      <c r="E10" s="9"/>
      <c r="F10" s="10"/>
      <c r="G10" s="11"/>
      <c r="H10" s="12"/>
      <c r="I10" s="13">
        <v>409089</v>
      </c>
      <c r="J10" s="14">
        <f t="shared" ref="J10:J33" si="0">I10/655.95</f>
        <v>623.65881545849527</v>
      </c>
      <c r="M10" s="147"/>
      <c r="AMG10"/>
      <c r="AMH10"/>
      <c r="AMI10"/>
      <c r="AMJ10"/>
      <c r="AMK10"/>
    </row>
    <row r="11" spans="2:1025" ht="15" thickBot="1" x14ac:dyDescent="0.35">
      <c r="B11" s="158">
        <v>1</v>
      </c>
      <c r="C11" s="159">
        <v>45505</v>
      </c>
      <c r="D11" s="160" t="s">
        <v>14</v>
      </c>
      <c r="E11" s="154">
        <v>307649</v>
      </c>
      <c r="F11" s="126" t="s">
        <v>15</v>
      </c>
      <c r="G11" s="161">
        <v>35000</v>
      </c>
      <c r="H11" s="104">
        <f>G11/655.94</f>
        <v>53.3585388907522</v>
      </c>
      <c r="I11" s="162"/>
      <c r="J11" s="14">
        <f t="shared" si="0"/>
        <v>0</v>
      </c>
      <c r="AMG11"/>
      <c r="AMH11"/>
      <c r="AMI11"/>
      <c r="AMJ11"/>
      <c r="AMK11"/>
    </row>
    <row r="12" spans="2:1025" ht="15" thickBot="1" x14ac:dyDescent="0.35">
      <c r="B12" s="125">
        <f>B11+1</f>
        <v>2</v>
      </c>
      <c r="C12" s="159">
        <v>45509</v>
      </c>
      <c r="D12" s="134" t="s">
        <v>14</v>
      </c>
      <c r="E12" s="19" t="s">
        <v>58</v>
      </c>
      <c r="F12" s="126" t="s">
        <v>61</v>
      </c>
      <c r="G12" s="127"/>
      <c r="H12" s="104">
        <f>G12/655.94</f>
        <v>0</v>
      </c>
      <c r="I12" s="17">
        <v>1000000</v>
      </c>
      <c r="J12" s="14">
        <f t="shared" si="0"/>
        <v>1524.5064410397133</v>
      </c>
      <c r="AMG12"/>
      <c r="AMH12"/>
      <c r="AMI12"/>
      <c r="AMJ12"/>
      <c r="AMK12"/>
    </row>
    <row r="13" spans="2:1025" ht="15" thickBot="1" x14ac:dyDescent="0.35">
      <c r="B13" s="125">
        <f t="shared" ref="B13:B26" si="1">B12+1</f>
        <v>3</v>
      </c>
      <c r="C13" s="159">
        <v>45509</v>
      </c>
      <c r="D13" s="134" t="s">
        <v>14</v>
      </c>
      <c r="E13" s="155">
        <v>105193</v>
      </c>
      <c r="F13" s="126" t="s">
        <v>15</v>
      </c>
      <c r="G13" s="127">
        <v>30000</v>
      </c>
      <c r="H13" s="104">
        <f t="shared" ref="H13:H33" si="2">G13/655.94</f>
        <v>45.735890477787599</v>
      </c>
      <c r="I13" s="18"/>
      <c r="J13" s="14">
        <f t="shared" si="0"/>
        <v>0</v>
      </c>
      <c r="AMG13"/>
      <c r="AMH13"/>
      <c r="AMI13"/>
      <c r="AMJ13"/>
      <c r="AMK13"/>
    </row>
    <row r="14" spans="2:1025" ht="15" thickBot="1" x14ac:dyDescent="0.35">
      <c r="B14" s="125">
        <f t="shared" si="1"/>
        <v>4</v>
      </c>
      <c r="C14" s="159">
        <v>45514</v>
      </c>
      <c r="D14" s="134" t="s">
        <v>14</v>
      </c>
      <c r="E14" s="163">
        <v>317</v>
      </c>
      <c r="F14" s="126" t="s">
        <v>16</v>
      </c>
      <c r="G14" s="127">
        <v>20000</v>
      </c>
      <c r="H14" s="104">
        <f t="shared" si="2"/>
        <v>30.490593651858401</v>
      </c>
      <c r="I14" s="23"/>
      <c r="J14" s="14">
        <f t="shared" si="0"/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" thickBot="1" x14ac:dyDescent="0.35">
      <c r="B15" s="125">
        <f t="shared" si="1"/>
        <v>5</v>
      </c>
      <c r="C15" s="159">
        <v>45518</v>
      </c>
      <c r="D15" s="134" t="s">
        <v>14</v>
      </c>
      <c r="E15" s="19">
        <v>203269</v>
      </c>
      <c r="F15" s="126" t="s">
        <v>15</v>
      </c>
      <c r="G15" s="127">
        <v>20000</v>
      </c>
      <c r="H15" s="104">
        <f t="shared" si="2"/>
        <v>30.490593651858401</v>
      </c>
      <c r="I15" s="23"/>
      <c r="J15" s="14">
        <f t="shared" si="0"/>
        <v>0</v>
      </c>
      <c r="AMB15"/>
      <c r="AMC15"/>
      <c r="AMD15"/>
      <c r="AME15"/>
      <c r="AMF15"/>
      <c r="AMG15"/>
      <c r="AMH15"/>
      <c r="AMI15"/>
      <c r="AMJ15"/>
      <c r="AMK15"/>
    </row>
    <row r="16" spans="2:1025" ht="15" thickBot="1" x14ac:dyDescent="0.35">
      <c r="B16" s="125">
        <f t="shared" si="1"/>
        <v>6</v>
      </c>
      <c r="C16" s="159">
        <v>45519</v>
      </c>
      <c r="D16" s="134" t="s">
        <v>14</v>
      </c>
      <c r="E16" s="19">
        <v>288</v>
      </c>
      <c r="F16" s="170" t="s">
        <v>62</v>
      </c>
      <c r="G16" s="127">
        <v>600000</v>
      </c>
      <c r="H16" s="104">
        <f t="shared" si="2"/>
        <v>914.71780955575196</v>
      </c>
      <c r="I16" s="23"/>
      <c r="J16" s="14">
        <f t="shared" si="0"/>
        <v>0</v>
      </c>
      <c r="AMG16"/>
      <c r="AMH16"/>
      <c r="AMI16"/>
      <c r="AMJ16"/>
      <c r="AMK16"/>
    </row>
    <row r="17" spans="1:1020" customFormat="1" ht="15" thickBot="1" x14ac:dyDescent="0.35">
      <c r="A17" s="1"/>
      <c r="B17" s="125">
        <f t="shared" si="1"/>
        <v>7</v>
      </c>
      <c r="C17" s="159">
        <v>45524</v>
      </c>
      <c r="D17" s="134" t="s">
        <v>14</v>
      </c>
      <c r="E17" s="19">
        <v>306795</v>
      </c>
      <c r="F17" s="126" t="s">
        <v>15</v>
      </c>
      <c r="G17" s="127">
        <v>25000</v>
      </c>
      <c r="H17" s="104">
        <f t="shared" si="2"/>
        <v>38.113242064822998</v>
      </c>
      <c r="I17" s="127"/>
      <c r="J17" s="14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</row>
    <row r="18" spans="1:1020" customFormat="1" ht="15" thickBot="1" x14ac:dyDescent="0.35">
      <c r="A18" s="1"/>
      <c r="B18" s="125">
        <f t="shared" si="1"/>
        <v>8</v>
      </c>
      <c r="C18" s="159">
        <v>45528</v>
      </c>
      <c r="D18" s="134" t="s">
        <v>14</v>
      </c>
      <c r="E18" s="19">
        <v>306642</v>
      </c>
      <c r="F18" s="126" t="s">
        <v>15</v>
      </c>
      <c r="G18" s="127">
        <v>20000</v>
      </c>
      <c r="H18" s="104">
        <f t="shared" si="2"/>
        <v>30.490593651858401</v>
      </c>
      <c r="I18" s="127"/>
      <c r="J18" s="14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</row>
    <row r="19" spans="1:1020" customFormat="1" ht="15" thickBot="1" x14ac:dyDescent="0.35">
      <c r="A19" s="1"/>
      <c r="B19" s="125">
        <f t="shared" si="1"/>
        <v>9</v>
      </c>
      <c r="C19" s="159">
        <v>45529</v>
      </c>
      <c r="D19" s="134" t="s">
        <v>14</v>
      </c>
      <c r="E19" s="135">
        <v>318</v>
      </c>
      <c r="F19" s="126" t="s">
        <v>17</v>
      </c>
      <c r="G19" s="127">
        <v>45500</v>
      </c>
      <c r="H19" s="104">
        <f t="shared" si="2"/>
        <v>69.366100557977859</v>
      </c>
      <c r="I19" s="127"/>
      <c r="J19" s="14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</row>
    <row r="20" spans="1:1020" customFormat="1" ht="15" thickBot="1" x14ac:dyDescent="0.35">
      <c r="A20" s="1"/>
      <c r="B20" s="125">
        <f t="shared" si="1"/>
        <v>10</v>
      </c>
      <c r="C20" s="159">
        <v>45533</v>
      </c>
      <c r="D20" s="134" t="s">
        <v>14</v>
      </c>
      <c r="E20" s="19">
        <v>307475</v>
      </c>
      <c r="F20" s="126" t="s">
        <v>15</v>
      </c>
      <c r="G20" s="127">
        <v>41100</v>
      </c>
      <c r="H20" s="104">
        <f t="shared" si="2"/>
        <v>62.658169954569011</v>
      </c>
      <c r="I20" s="127"/>
      <c r="J20" s="14">
        <f t="shared" si="0"/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</row>
    <row r="21" spans="1:1020" customFormat="1" ht="15" thickBot="1" x14ac:dyDescent="0.35">
      <c r="A21" s="1"/>
      <c r="B21" s="125">
        <f t="shared" si="1"/>
        <v>11</v>
      </c>
      <c r="C21" s="159">
        <v>45534</v>
      </c>
      <c r="D21" s="134" t="s">
        <v>14</v>
      </c>
      <c r="E21" s="19">
        <v>301901</v>
      </c>
      <c r="F21" s="126" t="s">
        <v>15</v>
      </c>
      <c r="G21" s="127">
        <v>40000</v>
      </c>
      <c r="H21" s="104">
        <f t="shared" si="2"/>
        <v>60.981187303716801</v>
      </c>
      <c r="I21" s="23"/>
      <c r="J21" s="14">
        <f t="shared" si="0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</row>
    <row r="22" spans="1:1020" customFormat="1" ht="15" thickBot="1" x14ac:dyDescent="0.35">
      <c r="A22" s="1"/>
      <c r="B22" s="125">
        <f t="shared" si="1"/>
        <v>12</v>
      </c>
      <c r="C22" s="159">
        <v>45534</v>
      </c>
      <c r="D22" s="134" t="s">
        <v>14</v>
      </c>
      <c r="E22" s="155">
        <v>1908</v>
      </c>
      <c r="F22" s="126" t="s">
        <v>18</v>
      </c>
      <c r="G22" s="127">
        <v>21900</v>
      </c>
      <c r="H22" s="104">
        <f t="shared" si="2"/>
        <v>33.387200048784948</v>
      </c>
      <c r="I22" s="23"/>
      <c r="J22" s="14">
        <f t="shared" si="0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</row>
    <row r="23" spans="1:1020" customFormat="1" ht="15" thickBot="1" x14ac:dyDescent="0.35">
      <c r="A23" s="1"/>
      <c r="B23" s="125">
        <f t="shared" si="1"/>
        <v>13</v>
      </c>
      <c r="C23" s="159">
        <v>45534</v>
      </c>
      <c r="D23" s="134" t="s">
        <v>14</v>
      </c>
      <c r="E23" s="19">
        <v>319</v>
      </c>
      <c r="F23" s="126" t="s">
        <v>19</v>
      </c>
      <c r="G23" s="127">
        <v>30000</v>
      </c>
      <c r="H23" s="104">
        <f t="shared" si="2"/>
        <v>45.735890477787599</v>
      </c>
      <c r="I23" s="23"/>
      <c r="J23" s="14">
        <f t="shared" si="0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</row>
    <row r="24" spans="1:1020" customFormat="1" ht="15" thickBot="1" x14ac:dyDescent="0.35">
      <c r="A24" s="1"/>
      <c r="B24" s="125">
        <f t="shared" si="1"/>
        <v>14</v>
      </c>
      <c r="C24" s="159">
        <v>45534</v>
      </c>
      <c r="D24" s="134" t="s">
        <v>14</v>
      </c>
      <c r="E24" s="19">
        <v>323</v>
      </c>
      <c r="F24" s="150" t="s">
        <v>20</v>
      </c>
      <c r="G24" s="127">
        <v>1000</v>
      </c>
      <c r="H24" s="104">
        <f t="shared" si="2"/>
        <v>1.52452968259292</v>
      </c>
      <c r="I24" s="23"/>
      <c r="J24" s="14">
        <f t="shared" si="0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</row>
    <row r="25" spans="1:1020" customFormat="1" ht="15" thickBot="1" x14ac:dyDescent="0.35">
      <c r="A25" s="1"/>
      <c r="B25" s="125">
        <f t="shared" si="1"/>
        <v>15</v>
      </c>
      <c r="C25" s="159">
        <v>45534</v>
      </c>
      <c r="D25" s="134" t="s">
        <v>14</v>
      </c>
      <c r="E25" s="19">
        <v>322</v>
      </c>
      <c r="F25" s="126" t="s">
        <v>21</v>
      </c>
      <c r="G25" s="127">
        <v>26238</v>
      </c>
      <c r="H25" s="104">
        <f t="shared" si="2"/>
        <v>40.000609811873034</v>
      </c>
      <c r="I25" s="23"/>
      <c r="J25" s="14">
        <f t="shared" si="0"/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</row>
    <row r="26" spans="1:1020" customFormat="1" ht="15" thickBot="1" x14ac:dyDescent="0.35">
      <c r="A26" s="1"/>
      <c r="B26" s="125">
        <f t="shared" si="1"/>
        <v>16</v>
      </c>
      <c r="C26" s="159">
        <v>45520</v>
      </c>
      <c r="D26" s="134" t="s">
        <v>14</v>
      </c>
      <c r="E26" s="19">
        <v>316</v>
      </c>
      <c r="F26" s="126" t="s">
        <v>63</v>
      </c>
      <c r="G26" s="128">
        <v>442332</v>
      </c>
      <c r="H26" s="104">
        <f t="shared" si="2"/>
        <v>674.34826356069152</v>
      </c>
      <c r="I26" s="23"/>
      <c r="J26" s="14">
        <f t="shared" si="0"/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</row>
    <row r="27" spans="1:1020" customFormat="1" ht="15" thickBot="1" x14ac:dyDescent="0.35">
      <c r="A27" s="1"/>
      <c r="B27" s="125"/>
      <c r="C27" s="159"/>
      <c r="D27" s="134"/>
      <c r="E27" s="164"/>
      <c r="F27" s="126"/>
      <c r="G27" s="128"/>
      <c r="H27" s="104">
        <f t="shared" si="2"/>
        <v>0</v>
      </c>
      <c r="I27" s="23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</row>
    <row r="28" spans="1:1020" customFormat="1" ht="15" thickBot="1" x14ac:dyDescent="0.35">
      <c r="A28" s="1"/>
      <c r="B28" s="125"/>
      <c r="C28" s="159"/>
      <c r="D28" s="134"/>
      <c r="E28" s="164"/>
      <c r="F28" s="126"/>
      <c r="G28" s="128"/>
      <c r="H28" s="104">
        <f t="shared" si="2"/>
        <v>0</v>
      </c>
      <c r="I28" s="23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</row>
    <row r="29" spans="1:1020" customFormat="1" ht="15" thickBot="1" x14ac:dyDescent="0.35">
      <c r="A29" s="1"/>
      <c r="B29" s="125"/>
      <c r="C29" s="159"/>
      <c r="D29" s="134"/>
      <c r="E29" s="155"/>
      <c r="F29" s="150"/>
      <c r="G29" s="128"/>
      <c r="H29" s="104">
        <f t="shared" si="2"/>
        <v>0</v>
      </c>
      <c r="I29" s="23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</row>
    <row r="30" spans="1:1020" customFormat="1" ht="15" thickBot="1" x14ac:dyDescent="0.35">
      <c r="A30" s="1"/>
      <c r="B30" s="125"/>
      <c r="C30" s="159"/>
      <c r="D30" s="134"/>
      <c r="E30" s="155"/>
      <c r="F30" s="126"/>
      <c r="G30" s="128"/>
      <c r="H30" s="104">
        <f t="shared" si="2"/>
        <v>0</v>
      </c>
      <c r="I30" s="23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</row>
    <row r="31" spans="1:1020" customFormat="1" ht="15" thickBot="1" x14ac:dyDescent="0.35">
      <c r="A31" s="1"/>
      <c r="B31" s="125"/>
      <c r="C31" s="159"/>
      <c r="D31" s="134"/>
      <c r="E31" s="19"/>
      <c r="F31" s="126"/>
      <c r="G31" s="128"/>
      <c r="H31" s="104">
        <f t="shared" si="2"/>
        <v>0</v>
      </c>
      <c r="I31" s="23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</row>
    <row r="32" spans="1:1020" customFormat="1" ht="15" thickBot="1" x14ac:dyDescent="0.35">
      <c r="A32" s="1"/>
      <c r="B32" s="125"/>
      <c r="C32" s="159"/>
      <c r="D32" s="134"/>
      <c r="E32" s="19"/>
      <c r="F32" s="126"/>
      <c r="G32" s="128"/>
      <c r="H32" s="104">
        <f t="shared" si="2"/>
        <v>0</v>
      </c>
      <c r="I32" s="18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</row>
    <row r="33" spans="1:1025" ht="15" thickBot="1" x14ac:dyDescent="0.35">
      <c r="B33" s="125"/>
      <c r="C33" s="159"/>
      <c r="D33" s="134"/>
      <c r="E33" s="19"/>
      <c r="F33" s="126"/>
      <c r="G33" s="128"/>
      <c r="H33" s="104">
        <f t="shared" si="2"/>
        <v>0</v>
      </c>
      <c r="I33" s="18"/>
      <c r="J33" s="14">
        <f t="shared" si="0"/>
        <v>0</v>
      </c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" thickBot="1" x14ac:dyDescent="0.35">
      <c r="B34" s="156"/>
      <c r="C34" s="177" t="s">
        <v>22</v>
      </c>
      <c r="D34" s="177"/>
      <c r="E34" s="177"/>
      <c r="F34" s="177"/>
      <c r="G34" s="143">
        <f>SUM(G11:G33)</f>
        <v>1398070</v>
      </c>
      <c r="H34" s="144">
        <f t="shared" ref="H34:H35" si="3">G34/655.94</f>
        <v>2131.3992133426837</v>
      </c>
      <c r="I34" s="143">
        <f>SUM(I10:I33)</f>
        <v>1409089</v>
      </c>
      <c r="J34" s="157">
        <f>I34/655.95</f>
        <v>2148.1652564982087</v>
      </c>
      <c r="AMG34"/>
      <c r="AMH34"/>
      <c r="AMI34"/>
      <c r="AMJ34"/>
      <c r="AMK34"/>
    </row>
    <row r="35" spans="1:1025" ht="15" thickBot="1" x14ac:dyDescent="0.35">
      <c r="B35" s="25"/>
      <c r="C35" s="26">
        <v>45535</v>
      </c>
      <c r="D35" s="178" t="s">
        <v>23</v>
      </c>
      <c r="E35" s="179"/>
      <c r="F35" s="180"/>
      <c r="G35" s="27">
        <f>I34-G34</f>
        <v>11019</v>
      </c>
      <c r="H35" s="104">
        <f t="shared" si="3"/>
        <v>16.798792572491386</v>
      </c>
      <c r="I35" s="27"/>
      <c r="J35" s="28"/>
      <c r="AMG35"/>
      <c r="AMH35"/>
      <c r="AMI35"/>
      <c r="AMJ35"/>
      <c r="AMK35"/>
    </row>
    <row r="36" spans="1:1025" x14ac:dyDescent="0.3">
      <c r="C36" s="1" t="s">
        <v>24</v>
      </c>
      <c r="AMG36"/>
      <c r="AMH36"/>
      <c r="AMI36"/>
      <c r="AMJ36"/>
      <c r="AMK36"/>
    </row>
    <row r="37" spans="1:1025" x14ac:dyDescent="0.3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AMG37"/>
      <c r="AMH37"/>
      <c r="AMI37"/>
      <c r="AMJ37"/>
      <c r="AMK37"/>
    </row>
    <row r="38" spans="1:1025" x14ac:dyDescent="0.3">
      <c r="D38" s="2"/>
      <c r="E38" s="2"/>
      <c r="F38" s="2"/>
      <c r="G38" s="2"/>
      <c r="H38" s="2"/>
      <c r="I38" s="2"/>
      <c r="AMG38"/>
      <c r="AMH38"/>
      <c r="AMI38"/>
      <c r="AMJ38"/>
      <c r="AMK38"/>
    </row>
    <row r="39" spans="1:1025" x14ac:dyDescent="0.3">
      <c r="D39" s="2"/>
      <c r="E39" s="2"/>
      <c r="F39" s="2"/>
      <c r="G39" s="2"/>
      <c r="H39" s="2"/>
      <c r="AMG39"/>
      <c r="AMH39"/>
      <c r="AMI39"/>
      <c r="AMJ39"/>
      <c r="AMK39"/>
    </row>
    <row r="40" spans="1:1025" x14ac:dyDescent="0.3">
      <c r="D40" s="2"/>
      <c r="E40" s="2"/>
      <c r="F40" s="153"/>
      <c r="G40" s="2"/>
      <c r="H40" s="2"/>
      <c r="AMG40"/>
      <c r="AMH40"/>
      <c r="AMI40"/>
      <c r="AMJ40"/>
      <c r="AMK40"/>
    </row>
    <row r="41" spans="1:1025" x14ac:dyDescent="0.3">
      <c r="E41" s="2"/>
      <c r="F41" s="153"/>
      <c r="G41" s="2"/>
      <c r="AMG41"/>
      <c r="AMH41"/>
      <c r="AMI41"/>
      <c r="AMJ41"/>
      <c r="AMK41"/>
    </row>
    <row r="42" spans="1:1025" x14ac:dyDescent="0.3">
      <c r="E42" s="2"/>
      <c r="F42" s="153"/>
      <c r="G42" s="2"/>
    </row>
    <row r="43" spans="1:1025" x14ac:dyDescent="0.3">
      <c r="E43" s="2"/>
      <c r="F43" s="153"/>
      <c r="G43" s="2"/>
    </row>
    <row r="44" spans="1:1025" x14ac:dyDescent="0.3">
      <c r="E44" s="2"/>
      <c r="F44" s="153"/>
      <c r="G44" s="2"/>
    </row>
    <row r="45" spans="1:1025" x14ac:dyDescent="0.3">
      <c r="F45" s="153"/>
    </row>
    <row r="46" spans="1:1025" x14ac:dyDescent="0.3">
      <c r="F46" s="153"/>
    </row>
    <row r="47" spans="1:1025" x14ac:dyDescent="0.3">
      <c r="F47" s="153"/>
    </row>
    <row r="48" spans="1:1025" x14ac:dyDescent="0.3">
      <c r="F48" s="153"/>
    </row>
    <row r="49" spans="6:6" x14ac:dyDescent="0.3">
      <c r="F49" s="2"/>
    </row>
  </sheetData>
  <mergeCells count="15">
    <mergeCell ref="C34:F34"/>
    <mergeCell ref="D35:F35"/>
    <mergeCell ref="G8:H8"/>
    <mergeCell ref="I8:J8"/>
    <mergeCell ref="B8:B9"/>
    <mergeCell ref="C8:C9"/>
    <mergeCell ref="D8:D9"/>
    <mergeCell ref="E8:E9"/>
    <mergeCell ref="F8:F9"/>
    <mergeCell ref="D7:H7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topLeftCell="A2" zoomScale="90" zoomScaleNormal="90" workbookViewId="0">
      <selection activeCell="C21" sqref="C21:F21"/>
    </sheetView>
  </sheetViews>
  <sheetFormatPr baseColWidth="10" defaultColWidth="9.109375" defaultRowHeight="14.4" x14ac:dyDescent="0.3"/>
  <cols>
    <col min="1" max="1" width="11.44140625" style="1"/>
    <col min="2" max="2" width="13.33203125" style="2" customWidth="1"/>
    <col min="3" max="3" width="15" style="1" customWidth="1"/>
    <col min="4" max="4" width="15.109375" style="1" bestFit="1" customWidth="1"/>
    <col min="5" max="5" width="19.88671875" style="1" bestFit="1" customWidth="1"/>
    <col min="6" max="6" width="83.109375" style="1" bestFit="1" customWidth="1"/>
    <col min="7" max="7" width="18.109375" style="1" customWidth="1"/>
    <col min="8" max="8" width="17.44140625" style="1" customWidth="1"/>
    <col min="9" max="9" width="17" style="1" customWidth="1"/>
    <col min="10" max="10" width="13.6640625" style="1" customWidth="1"/>
    <col min="11" max="11" width="11.44140625" style="1"/>
    <col min="12" max="12" width="13.44140625" style="1" bestFit="1" customWidth="1"/>
    <col min="13" max="1025" width="11.44140625" style="1"/>
  </cols>
  <sheetData>
    <row r="1" spans="1:1025" ht="15" thickBot="1" x14ac:dyDescent="0.35"/>
    <row r="2" spans="1:1025" ht="15" thickBot="1" x14ac:dyDescent="0.35">
      <c r="D2" s="173" t="s">
        <v>0</v>
      </c>
      <c r="E2" s="173"/>
      <c r="F2" s="173"/>
      <c r="G2" s="173"/>
      <c r="H2" s="173"/>
      <c r="J2" s="3"/>
    </row>
    <row r="3" spans="1:1025" x14ac:dyDescent="0.3">
      <c r="D3" s="174" t="s">
        <v>1</v>
      </c>
      <c r="E3" s="174"/>
      <c r="F3" s="174"/>
      <c r="G3" s="174"/>
      <c r="H3" s="174"/>
    </row>
    <row r="4" spans="1:1025" ht="29.25" customHeight="1" x14ac:dyDescent="0.3">
      <c r="D4" s="174"/>
      <c r="E4" s="174"/>
      <c r="F4" s="174"/>
      <c r="G4" s="174"/>
      <c r="H4" s="174"/>
    </row>
    <row r="5" spans="1:1025" ht="15" thickBot="1" x14ac:dyDescent="0.35">
      <c r="D5" s="186" t="s">
        <v>2</v>
      </c>
      <c r="E5" s="187"/>
      <c r="F5" s="187"/>
      <c r="G5" s="187"/>
      <c r="H5" s="188"/>
    </row>
    <row r="6" spans="1:1025" x14ac:dyDescent="0.3">
      <c r="A6" s="29"/>
      <c r="B6" s="4"/>
      <c r="C6" s="29"/>
      <c r="D6" s="4"/>
      <c r="E6" s="189" t="s">
        <v>25</v>
      </c>
      <c r="F6" s="189"/>
      <c r="G6" s="4"/>
      <c r="H6" s="4"/>
    </row>
    <row r="7" spans="1:1025" x14ac:dyDescent="0.3">
      <c r="B7" s="30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3">
      <c r="B8" s="194" t="s">
        <v>4</v>
      </c>
      <c r="C8" s="195" t="s">
        <v>5</v>
      </c>
      <c r="D8" s="196" t="s">
        <v>6</v>
      </c>
      <c r="E8" s="197" t="s">
        <v>26</v>
      </c>
      <c r="F8" s="197" t="s">
        <v>8</v>
      </c>
      <c r="G8" s="190" t="s">
        <v>9</v>
      </c>
      <c r="H8" s="190"/>
      <c r="I8" s="191" t="s">
        <v>10</v>
      </c>
      <c r="J8" s="191"/>
    </row>
    <row r="9" spans="1:1025" ht="15" thickBot="1" x14ac:dyDescent="0.35">
      <c r="B9" s="194"/>
      <c r="C9" s="195"/>
      <c r="D9" s="196"/>
      <c r="E9" s="197"/>
      <c r="F9" s="197"/>
      <c r="G9" s="31" t="s">
        <v>11</v>
      </c>
      <c r="H9" s="32" t="s">
        <v>12</v>
      </c>
      <c r="I9" s="32" t="s">
        <v>11</v>
      </c>
      <c r="J9" s="6" t="s">
        <v>12</v>
      </c>
    </row>
    <row r="10" spans="1:1025" x14ac:dyDescent="0.3">
      <c r="B10" s="33"/>
      <c r="C10" s="34">
        <f>Barkasse!C10</f>
        <v>45505</v>
      </c>
      <c r="D10" s="35" t="s">
        <v>27</v>
      </c>
      <c r="E10" s="138"/>
      <c r="F10" s="139"/>
      <c r="G10" s="36"/>
      <c r="H10" s="140">
        <f t="shared" ref="H10" si="0">G10/655.95</f>
        <v>0</v>
      </c>
      <c r="I10" s="37">
        <v>9368096</v>
      </c>
      <c r="J10" s="38">
        <f>I10/655.95</f>
        <v>14281.722692278374</v>
      </c>
      <c r="AMG10"/>
      <c r="AMH10"/>
      <c r="AMI10"/>
      <c r="AMJ10"/>
      <c r="AMK10"/>
    </row>
    <row r="11" spans="1:1025" x14ac:dyDescent="0.3">
      <c r="B11" s="39">
        <v>1</v>
      </c>
      <c r="C11" s="103">
        <v>45529</v>
      </c>
      <c r="D11" s="20" t="s">
        <v>28</v>
      </c>
      <c r="E11" s="135">
        <v>320</v>
      </c>
      <c r="F11" s="136" t="s">
        <v>29</v>
      </c>
      <c r="G11" s="151">
        <v>580161</v>
      </c>
      <c r="H11" s="141">
        <f>G11/655.95</f>
        <v>884.45918134004114</v>
      </c>
      <c r="I11" s="22"/>
      <c r="J11" s="115">
        <f t="shared" ref="J11:J21" si="1">I11/655.95</f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3">
      <c r="B12" s="39">
        <v>2</v>
      </c>
      <c r="C12" s="103">
        <v>45533</v>
      </c>
      <c r="D12" s="20" t="s">
        <v>28</v>
      </c>
      <c r="E12" s="135"/>
      <c r="F12" s="136" t="s">
        <v>30</v>
      </c>
      <c r="G12" s="151">
        <v>25140</v>
      </c>
      <c r="H12" s="141">
        <f t="shared" ref="H12:H20" si="2">G12/655.95</f>
        <v>38.326091927738389</v>
      </c>
      <c r="I12" s="23"/>
      <c r="J12" s="115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3">
      <c r="B13" s="39">
        <v>3</v>
      </c>
      <c r="C13" s="103"/>
      <c r="D13" s="20"/>
      <c r="E13" s="135"/>
      <c r="F13" s="136"/>
      <c r="G13" s="151"/>
      <c r="H13" s="141">
        <f t="shared" si="2"/>
        <v>0</v>
      </c>
      <c r="I13" s="23"/>
      <c r="J13" s="115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3">
      <c r="B14" s="39">
        <v>4</v>
      </c>
      <c r="C14" s="103"/>
      <c r="D14" s="20"/>
      <c r="E14" s="135"/>
      <c r="F14" s="136"/>
      <c r="G14" s="137"/>
      <c r="H14" s="141">
        <f t="shared" si="2"/>
        <v>0</v>
      </c>
      <c r="I14" s="23"/>
      <c r="J14" s="115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3">
      <c r="B15" s="39">
        <v>5</v>
      </c>
      <c r="C15" s="103"/>
      <c r="D15" s="20"/>
      <c r="E15" s="135"/>
      <c r="F15" s="136"/>
      <c r="G15" s="137"/>
      <c r="H15" s="141">
        <f t="shared" si="2"/>
        <v>0</v>
      </c>
      <c r="I15" s="23"/>
      <c r="J15" s="115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3">
      <c r="B16" s="39">
        <v>6</v>
      </c>
      <c r="C16" s="103"/>
      <c r="D16" s="20"/>
      <c r="E16" s="136"/>
      <c r="F16" s="57"/>
      <c r="G16" s="137"/>
      <c r="H16" s="141">
        <f t="shared" si="2"/>
        <v>0</v>
      </c>
      <c r="I16" s="23"/>
      <c r="J16" s="115">
        <f t="shared" si="1"/>
        <v>0</v>
      </c>
      <c r="AMG16"/>
      <c r="AMH16"/>
      <c r="AMI16"/>
      <c r="AMJ16"/>
      <c r="AMK16"/>
    </row>
    <row r="17" spans="2:10" x14ac:dyDescent="0.3">
      <c r="B17" s="39">
        <v>7</v>
      </c>
      <c r="C17" s="103"/>
      <c r="D17" s="20"/>
      <c r="E17" s="16"/>
      <c r="F17" s="136"/>
      <c r="G17" s="21"/>
      <c r="H17" s="141">
        <f t="shared" si="2"/>
        <v>0</v>
      </c>
      <c r="I17" s="23"/>
      <c r="J17" s="115">
        <f t="shared" si="1"/>
        <v>0</v>
      </c>
    </row>
    <row r="18" spans="2:10" x14ac:dyDescent="0.3">
      <c r="B18" s="39">
        <v>8</v>
      </c>
      <c r="C18" s="56"/>
      <c r="D18" s="20"/>
      <c r="E18" s="19"/>
      <c r="F18" s="136"/>
      <c r="G18" s="21"/>
      <c r="H18" s="141">
        <f t="shared" si="2"/>
        <v>0</v>
      </c>
      <c r="I18" s="23"/>
      <c r="J18" s="115">
        <f t="shared" si="1"/>
        <v>0</v>
      </c>
    </row>
    <row r="19" spans="2:10" x14ac:dyDescent="0.3">
      <c r="B19" s="39">
        <v>9</v>
      </c>
      <c r="C19" s="40"/>
      <c r="D19" s="20"/>
      <c r="E19" s="19"/>
      <c r="F19" s="20"/>
      <c r="G19" s="21"/>
      <c r="H19" s="141">
        <f t="shared" si="2"/>
        <v>0</v>
      </c>
      <c r="I19" s="23"/>
      <c r="J19" s="115">
        <f t="shared" si="1"/>
        <v>0</v>
      </c>
    </row>
    <row r="20" spans="2:10" ht="15" thickBot="1" x14ac:dyDescent="0.35">
      <c r="B20" s="39">
        <v>10</v>
      </c>
      <c r="C20" s="40"/>
      <c r="D20" s="20"/>
      <c r="E20" s="19"/>
      <c r="F20" s="20"/>
      <c r="G20" s="21"/>
      <c r="H20" s="141">
        <f t="shared" si="2"/>
        <v>0</v>
      </c>
      <c r="I20" s="23"/>
      <c r="J20" s="115">
        <f t="shared" si="1"/>
        <v>0</v>
      </c>
    </row>
    <row r="21" spans="2:10" ht="15.75" customHeight="1" thickBot="1" x14ac:dyDescent="0.35">
      <c r="B21" s="113"/>
      <c r="C21" s="192" t="s">
        <v>22</v>
      </c>
      <c r="D21" s="192"/>
      <c r="E21" s="192"/>
      <c r="F21" s="192"/>
      <c r="G21" s="114">
        <f>SUM(G10:G20)</f>
        <v>605301</v>
      </c>
      <c r="H21" s="142">
        <f>G21/655.95</f>
        <v>922.78527326777953</v>
      </c>
      <c r="I21" s="114">
        <f>SUM(I10:I20)</f>
        <v>9368096</v>
      </c>
      <c r="J21" s="115">
        <f t="shared" si="1"/>
        <v>14281.722692278374</v>
      </c>
    </row>
    <row r="22" spans="2:10" s="24" customFormat="1" ht="15.75" customHeight="1" thickBot="1" x14ac:dyDescent="0.3">
      <c r="B22" s="25"/>
      <c r="C22" s="26">
        <f>Barkasse!C35</f>
        <v>45535</v>
      </c>
      <c r="D22" s="193" t="s">
        <v>23</v>
      </c>
      <c r="E22" s="193"/>
      <c r="F22" s="193"/>
      <c r="G22" s="27">
        <f>I21-G21</f>
        <v>8762795</v>
      </c>
      <c r="H22" s="142">
        <f>G22/655.95</f>
        <v>13358.937419010594</v>
      </c>
      <c r="I22" s="27"/>
      <c r="J22" s="116"/>
    </row>
    <row r="24" spans="2:10" s="1" customFormat="1" ht="13.8" x14ac:dyDescent="0.25">
      <c r="G24" s="42"/>
    </row>
    <row r="25" spans="2:10" s="1" customFormat="1" x14ac:dyDescent="0.3">
      <c r="H25" s="147"/>
    </row>
    <row r="26" spans="2:10" s="1" customFormat="1" ht="13.8" x14ac:dyDescent="0.25"/>
    <row r="27" spans="2:10" s="1" customFormat="1" ht="13.8" x14ac:dyDescent="0.25"/>
  </sheetData>
  <mergeCells count="14">
    <mergeCell ref="G8:H8"/>
    <mergeCell ref="I8:J8"/>
    <mergeCell ref="C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90" zoomScaleNormal="90" workbookViewId="0">
      <selection activeCell="E11" sqref="E11"/>
    </sheetView>
  </sheetViews>
  <sheetFormatPr baseColWidth="10" defaultColWidth="9.109375" defaultRowHeight="14.4" x14ac:dyDescent="0.3"/>
  <cols>
    <col min="1" max="1" width="7.5546875" style="1" customWidth="1"/>
    <col min="2" max="2" width="15.109375" style="1" customWidth="1"/>
    <col min="3" max="3" width="13.88671875" style="1" customWidth="1"/>
    <col min="4" max="4" width="15.109375" style="1" bestFit="1" customWidth="1"/>
    <col min="5" max="5" width="21.5546875" style="1" customWidth="1"/>
    <col min="6" max="6" width="78" style="1" customWidth="1"/>
    <col min="7" max="7" width="17.44140625" style="1" customWidth="1"/>
    <col min="8" max="8" width="16.6640625" style="1" customWidth="1"/>
    <col min="9" max="9" width="19" style="1" customWidth="1"/>
    <col min="10" max="10" width="16.33203125" style="1" customWidth="1"/>
    <col min="11" max="1025" width="11.44140625" style="1"/>
  </cols>
  <sheetData>
    <row r="2" spans="2:1025" x14ac:dyDescent="0.3">
      <c r="D2" s="173" t="s">
        <v>0</v>
      </c>
      <c r="E2" s="173"/>
      <c r="F2" s="173"/>
      <c r="G2" s="173"/>
      <c r="H2" s="173"/>
      <c r="J2" s="3"/>
    </row>
    <row r="3" spans="2:1025" x14ac:dyDescent="0.3">
      <c r="D3" s="174" t="s">
        <v>1</v>
      </c>
      <c r="E3" s="174"/>
      <c r="F3" s="174"/>
      <c r="G3" s="174"/>
      <c r="H3" s="174"/>
    </row>
    <row r="4" spans="2:1025" ht="30" customHeight="1" x14ac:dyDescent="0.3">
      <c r="D4" s="174"/>
      <c r="E4" s="174"/>
      <c r="F4" s="174"/>
      <c r="G4" s="174"/>
      <c r="H4" s="174"/>
    </row>
    <row r="5" spans="2:1025" x14ac:dyDescent="0.3">
      <c r="D5" s="175" t="s">
        <v>2</v>
      </c>
      <c r="E5" s="175"/>
      <c r="F5" s="175"/>
      <c r="G5" s="175"/>
      <c r="H5" s="175"/>
    </row>
    <row r="6" spans="2:1025" x14ac:dyDescent="0.3">
      <c r="E6" s="198" t="s">
        <v>31</v>
      </c>
      <c r="F6" s="198"/>
    </row>
    <row r="8" spans="2:1025" ht="14.4" customHeight="1" x14ac:dyDescent="0.3">
      <c r="B8" s="201" t="s">
        <v>4</v>
      </c>
      <c r="C8" s="202" t="s">
        <v>5</v>
      </c>
      <c r="D8" s="203" t="s">
        <v>6</v>
      </c>
      <c r="E8" s="204" t="s">
        <v>26</v>
      </c>
      <c r="F8" s="205" t="s">
        <v>8</v>
      </c>
      <c r="G8" s="181" t="s">
        <v>9</v>
      </c>
      <c r="H8" s="181"/>
      <c r="I8" s="181" t="s">
        <v>10</v>
      </c>
      <c r="J8" s="181"/>
    </row>
    <row r="9" spans="2:1025" ht="14.4" customHeight="1" thickBot="1" x14ac:dyDescent="0.35">
      <c r="B9" s="201"/>
      <c r="C9" s="202"/>
      <c r="D9" s="203"/>
      <c r="E9" s="204"/>
      <c r="F9" s="205"/>
      <c r="G9" s="31" t="s">
        <v>11</v>
      </c>
      <c r="H9" s="32" t="s">
        <v>12</v>
      </c>
      <c r="I9" s="32" t="s">
        <v>11</v>
      </c>
      <c r="J9" s="43" t="s">
        <v>12</v>
      </c>
    </row>
    <row r="10" spans="2:1025" ht="15" thickBot="1" x14ac:dyDescent="0.35">
      <c r="B10" s="33"/>
      <c r="C10" s="44">
        <f>Barkasse!C10</f>
        <v>45505</v>
      </c>
      <c r="D10" s="45" t="s">
        <v>27</v>
      </c>
      <c r="E10" s="46"/>
      <c r="F10" s="47"/>
      <c r="G10" s="80"/>
      <c r="H10" s="48">
        <f>G10/655.95</f>
        <v>0</v>
      </c>
      <c r="I10" s="82">
        <v>13885205</v>
      </c>
      <c r="J10" s="48">
        <f t="shared" ref="J10:J21" si="0">I10/655.95</f>
        <v>21168.084457656831</v>
      </c>
      <c r="AMG10"/>
      <c r="AMH10"/>
      <c r="AMI10"/>
      <c r="AMJ10"/>
      <c r="AMK10"/>
    </row>
    <row r="11" spans="2:1025" ht="15" thickBot="1" x14ac:dyDescent="0.35">
      <c r="B11" s="52">
        <v>1</v>
      </c>
      <c r="C11" s="159">
        <v>45509</v>
      </c>
      <c r="D11" s="56" t="s">
        <v>32</v>
      </c>
      <c r="E11" s="19" t="s">
        <v>58</v>
      </c>
      <c r="F11" s="170" t="s">
        <v>57</v>
      </c>
      <c r="G11" s="127">
        <v>1000000</v>
      </c>
      <c r="H11" s="104">
        <f>G11/655.95</f>
        <v>1524.5064410397133</v>
      </c>
      <c r="I11" s="23"/>
      <c r="J11" s="48">
        <f t="shared" si="0"/>
        <v>0</v>
      </c>
      <c r="AMG11"/>
      <c r="AMH11"/>
      <c r="AMI11"/>
      <c r="AMJ11"/>
      <c r="AMK11"/>
    </row>
    <row r="12" spans="2:1025" ht="15" thickBot="1" x14ac:dyDescent="0.35">
      <c r="B12" s="39">
        <v>2</v>
      </c>
      <c r="C12" s="159">
        <v>45508</v>
      </c>
      <c r="D12" s="56" t="s">
        <v>32</v>
      </c>
      <c r="E12" s="19"/>
      <c r="F12" s="57" t="s">
        <v>30</v>
      </c>
      <c r="G12" s="127">
        <v>12521</v>
      </c>
      <c r="H12" s="48">
        <f>G12/655.95</f>
        <v>19.088345148258249</v>
      </c>
      <c r="I12" s="83"/>
      <c r="J12" s="48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" thickBot="1" x14ac:dyDescent="0.35">
      <c r="B13" s="39">
        <v>3</v>
      </c>
      <c r="C13" s="49"/>
      <c r="D13" s="56"/>
      <c r="E13" s="19"/>
      <c r="F13" s="57"/>
      <c r="G13" s="127"/>
      <c r="H13" s="48">
        <f>G13/655.95</f>
        <v>0</v>
      </c>
      <c r="I13" s="83"/>
      <c r="J13" s="48">
        <f t="shared" si="0"/>
        <v>0</v>
      </c>
      <c r="M13" s="10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" thickBot="1" x14ac:dyDescent="0.35">
      <c r="B14" s="39">
        <v>4</v>
      </c>
      <c r="C14" s="49"/>
      <c r="D14" s="56"/>
      <c r="E14" s="19"/>
      <c r="F14" s="57"/>
      <c r="G14" s="127"/>
      <c r="H14" s="48">
        <f t="shared" ref="H14:H21" si="1">G14/655.95</f>
        <v>0</v>
      </c>
      <c r="I14" s="23"/>
      <c r="J14" s="48">
        <f t="shared" si="0"/>
        <v>0</v>
      </c>
      <c r="AME14"/>
      <c r="AMF14"/>
      <c r="AMG14"/>
      <c r="AMH14"/>
      <c r="AMI14"/>
      <c r="AMJ14"/>
      <c r="AMK14"/>
    </row>
    <row r="15" spans="2:1025" ht="15" thickBot="1" x14ac:dyDescent="0.35">
      <c r="B15" s="39">
        <v>5</v>
      </c>
      <c r="C15" s="49"/>
      <c r="D15" s="56"/>
      <c r="E15" s="19"/>
      <c r="F15" s="57"/>
      <c r="G15" s="127"/>
      <c r="H15" s="48">
        <f t="shared" si="1"/>
        <v>0</v>
      </c>
      <c r="I15" s="84"/>
      <c r="J15" s="48"/>
      <c r="AME15"/>
      <c r="AMF15"/>
      <c r="AMG15"/>
      <c r="AMH15"/>
      <c r="AMI15"/>
      <c r="AMJ15"/>
      <c r="AMK15"/>
    </row>
    <row r="16" spans="2:1025" ht="15" thickBot="1" x14ac:dyDescent="0.35">
      <c r="B16" s="39">
        <v>6</v>
      </c>
      <c r="C16" s="49"/>
      <c r="D16" s="56"/>
      <c r="E16" s="19"/>
      <c r="F16" s="117"/>
      <c r="G16" s="127"/>
      <c r="H16" s="48">
        <f t="shared" si="1"/>
        <v>0</v>
      </c>
      <c r="I16" s="84"/>
      <c r="J16" s="48"/>
      <c r="AME16"/>
      <c r="AMF16"/>
      <c r="AMG16"/>
      <c r="AMH16"/>
      <c r="AMI16"/>
      <c r="AMJ16"/>
      <c r="AMK16"/>
    </row>
    <row r="17" spans="2:1025" ht="15" thickBot="1" x14ac:dyDescent="0.35">
      <c r="B17" s="39">
        <v>7</v>
      </c>
      <c r="C17" s="49"/>
      <c r="D17" s="56"/>
      <c r="E17" s="19"/>
      <c r="F17" s="51"/>
      <c r="G17" s="127"/>
      <c r="H17" s="48">
        <f t="shared" si="1"/>
        <v>0</v>
      </c>
      <c r="I17" s="84"/>
      <c r="J17" s="48"/>
      <c r="AME17"/>
      <c r="AMF17"/>
      <c r="AMG17"/>
      <c r="AMH17"/>
      <c r="AMI17"/>
      <c r="AMJ17"/>
      <c r="AMK17"/>
    </row>
    <row r="18" spans="2:1025" ht="15" thickBot="1" x14ac:dyDescent="0.35">
      <c r="B18" s="39">
        <v>8</v>
      </c>
      <c r="C18" s="49"/>
      <c r="D18" s="56"/>
      <c r="E18" s="19"/>
      <c r="F18" s="57"/>
      <c r="G18" s="127"/>
      <c r="H18" s="48">
        <f t="shared" si="1"/>
        <v>0</v>
      </c>
      <c r="I18" s="84"/>
      <c r="J18" s="48"/>
      <c r="AME18"/>
      <c r="AMF18"/>
      <c r="AMG18"/>
      <c r="AMH18"/>
      <c r="AMI18"/>
      <c r="AMJ18"/>
      <c r="AMK18"/>
    </row>
    <row r="19" spans="2:1025" s="24" customFormat="1" thickBot="1" x14ac:dyDescent="0.3">
      <c r="B19" s="39">
        <v>9</v>
      </c>
      <c r="C19" s="49"/>
      <c r="D19" s="56"/>
      <c r="E19" s="19"/>
      <c r="F19" s="57"/>
      <c r="G19" s="127"/>
      <c r="H19" s="48">
        <f t="shared" si="1"/>
        <v>0</v>
      </c>
      <c r="I19" s="84"/>
      <c r="J19" s="48">
        <f t="shared" si="0"/>
        <v>0</v>
      </c>
    </row>
    <row r="20" spans="2:1025" ht="15.75" customHeight="1" thickBot="1" x14ac:dyDescent="0.35">
      <c r="B20" s="108"/>
      <c r="C20" s="199" t="s">
        <v>22</v>
      </c>
      <c r="D20" s="199"/>
      <c r="E20" s="199"/>
      <c r="F20" s="199"/>
      <c r="G20" s="111">
        <f>SUM(G10:G19)</f>
        <v>1012521</v>
      </c>
      <c r="H20" s="110">
        <f t="shared" si="1"/>
        <v>1543.5947861879715</v>
      </c>
      <c r="I20" s="112">
        <f>SUM(I10:I19)</f>
        <v>13885205</v>
      </c>
      <c r="J20" s="110">
        <f t="shared" si="0"/>
        <v>21168.084457656831</v>
      </c>
    </row>
    <row r="21" spans="2:1025" ht="15" thickBot="1" x14ac:dyDescent="0.35">
      <c r="B21" s="54"/>
      <c r="C21" s="41">
        <f>Barkasse!C35</f>
        <v>45535</v>
      </c>
      <c r="D21" s="200" t="s">
        <v>23</v>
      </c>
      <c r="E21" s="200"/>
      <c r="F21" s="200"/>
      <c r="G21" s="81">
        <f>I20-G20</f>
        <v>12872684</v>
      </c>
      <c r="H21" s="55">
        <f t="shared" si="1"/>
        <v>19624.489671468862</v>
      </c>
      <c r="I21" s="81"/>
      <c r="J21" s="55">
        <f t="shared" si="0"/>
        <v>0</v>
      </c>
    </row>
    <row r="22" spans="2:1025" x14ac:dyDescent="0.3">
      <c r="B22" s="2"/>
    </row>
  </sheetData>
  <mergeCells count="14">
    <mergeCell ref="G8:H8"/>
    <mergeCell ref="I8:J8"/>
    <mergeCell ref="C20:F20"/>
    <mergeCell ref="D21:F21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7"/>
  <sheetViews>
    <sheetView topLeftCell="A4" zoomScale="90" zoomScaleNormal="90" zoomScaleSheetLayoutView="50" workbookViewId="0">
      <selection activeCell="F11" sqref="F11"/>
    </sheetView>
  </sheetViews>
  <sheetFormatPr baseColWidth="10" defaultColWidth="9.109375" defaultRowHeight="14.4" x14ac:dyDescent="0.3"/>
  <cols>
    <col min="1" max="1" width="10.5546875" customWidth="1"/>
    <col min="2" max="2" width="12.88671875" customWidth="1"/>
    <col min="3" max="3" width="13.88671875" customWidth="1"/>
    <col min="4" max="4" width="15.109375" bestFit="1" customWidth="1"/>
    <col min="5" max="5" width="19.88671875" bestFit="1" customWidth="1"/>
    <col min="6" max="6" width="80" bestFit="1" customWidth="1"/>
    <col min="7" max="7" width="18.109375" bestFit="1" customWidth="1"/>
    <col min="8" max="8" width="14.6640625" customWidth="1"/>
    <col min="9" max="9" width="18.33203125" customWidth="1"/>
    <col min="10" max="10" width="14.5546875" customWidth="1"/>
    <col min="11" max="1025" width="10.5546875" customWidth="1"/>
  </cols>
  <sheetData>
    <row r="2" spans="2:10" x14ac:dyDescent="0.3">
      <c r="D2" s="173" t="s">
        <v>0</v>
      </c>
      <c r="E2" s="173"/>
      <c r="F2" s="173"/>
      <c r="G2" s="173"/>
      <c r="H2" s="173"/>
      <c r="I2" s="1"/>
      <c r="J2" s="3"/>
    </row>
    <row r="3" spans="2:10" x14ac:dyDescent="0.3">
      <c r="D3" s="174" t="s">
        <v>1</v>
      </c>
      <c r="E3" s="174"/>
      <c r="F3" s="174"/>
      <c r="G3" s="174"/>
      <c r="H3" s="174"/>
      <c r="I3" s="1"/>
      <c r="J3" s="1"/>
    </row>
    <row r="4" spans="2:10" ht="30" customHeight="1" x14ac:dyDescent="0.3">
      <c r="D4" s="174"/>
      <c r="E4" s="174"/>
      <c r="F4" s="174"/>
      <c r="G4" s="174"/>
      <c r="H4" s="174"/>
      <c r="I4" s="1"/>
      <c r="J4" s="1"/>
    </row>
    <row r="5" spans="2:10" x14ac:dyDescent="0.3">
      <c r="D5" s="175" t="s">
        <v>2</v>
      </c>
      <c r="E5" s="175"/>
      <c r="F5" s="175"/>
      <c r="G5" s="175"/>
      <c r="H5" s="175"/>
      <c r="I5" s="1"/>
      <c r="J5" s="1"/>
    </row>
    <row r="6" spans="2:10" x14ac:dyDescent="0.3">
      <c r="E6" s="206" t="s">
        <v>33</v>
      </c>
      <c r="F6" s="206"/>
      <c r="I6" s="147"/>
    </row>
    <row r="8" spans="2:10" ht="15" customHeight="1" x14ac:dyDescent="0.3">
      <c r="B8" s="201" t="s">
        <v>4</v>
      </c>
      <c r="C8" s="202" t="s">
        <v>5</v>
      </c>
      <c r="D8" s="203" t="s">
        <v>6</v>
      </c>
      <c r="E8" s="204" t="s">
        <v>26</v>
      </c>
      <c r="F8" s="205" t="s">
        <v>8</v>
      </c>
      <c r="G8" s="181" t="s">
        <v>9</v>
      </c>
      <c r="H8" s="181"/>
      <c r="I8" s="181" t="s">
        <v>10</v>
      </c>
      <c r="J8" s="181"/>
    </row>
    <row r="9" spans="2:10" ht="15" thickBot="1" x14ac:dyDescent="0.35">
      <c r="B9" s="201"/>
      <c r="C9" s="202"/>
      <c r="D9" s="203"/>
      <c r="E9" s="204"/>
      <c r="F9" s="205"/>
      <c r="G9" s="31" t="s">
        <v>11</v>
      </c>
      <c r="H9" s="32" t="s">
        <v>12</v>
      </c>
      <c r="I9" s="32" t="s">
        <v>11</v>
      </c>
      <c r="J9" s="43" t="s">
        <v>12</v>
      </c>
    </row>
    <row r="10" spans="2:10" ht="15" thickBot="1" x14ac:dyDescent="0.35">
      <c r="B10" s="33"/>
      <c r="C10" s="34">
        <f>Barkasse!C10</f>
        <v>45505</v>
      </c>
      <c r="D10" s="45" t="s">
        <v>27</v>
      </c>
      <c r="E10" s="46"/>
      <c r="F10" s="47"/>
      <c r="G10" s="119"/>
      <c r="H10" s="169">
        <f t="shared" ref="H10:H22" si="0">G10/655.95</f>
        <v>0</v>
      </c>
      <c r="I10" s="166">
        <v>4915526</v>
      </c>
      <c r="J10" s="48">
        <f t="shared" ref="J10:J22" si="1">I10/655.95</f>
        <v>7493.7510480981773</v>
      </c>
    </row>
    <row r="11" spans="2:10" ht="15" thickBot="1" x14ac:dyDescent="0.35">
      <c r="B11" s="52">
        <v>1</v>
      </c>
      <c r="C11" s="49">
        <v>45530</v>
      </c>
      <c r="D11" s="56" t="s">
        <v>34</v>
      </c>
      <c r="E11" s="19" t="s">
        <v>60</v>
      </c>
      <c r="F11" s="170" t="s">
        <v>59</v>
      </c>
      <c r="G11" s="121">
        <v>926983</v>
      </c>
      <c r="H11" s="169">
        <f t="shared" si="0"/>
        <v>1413.1915542343165</v>
      </c>
      <c r="I11" s="167"/>
      <c r="J11" s="48">
        <f t="shared" si="1"/>
        <v>0</v>
      </c>
    </row>
    <row r="12" spans="2:10" ht="15" thickBot="1" x14ac:dyDescent="0.35">
      <c r="B12" s="39">
        <v>2</v>
      </c>
      <c r="C12" s="49">
        <v>45533</v>
      </c>
      <c r="D12" s="56" t="s">
        <v>34</v>
      </c>
      <c r="E12" s="19"/>
      <c r="F12" s="57" t="s">
        <v>30</v>
      </c>
      <c r="G12" s="120">
        <v>12521</v>
      </c>
      <c r="H12" s="169">
        <f t="shared" si="0"/>
        <v>19.088345148258249</v>
      </c>
      <c r="I12" s="168"/>
      <c r="J12" s="48">
        <f t="shared" si="1"/>
        <v>0</v>
      </c>
    </row>
    <row r="13" spans="2:10" s="58" customFormat="1" ht="15" thickBot="1" x14ac:dyDescent="0.35">
      <c r="B13" s="39">
        <v>3</v>
      </c>
      <c r="C13" s="49"/>
      <c r="D13" s="56"/>
      <c r="E13" s="19"/>
      <c r="F13" s="57"/>
      <c r="G13" s="120"/>
      <c r="H13" s="169">
        <f t="shared" si="0"/>
        <v>0</v>
      </c>
      <c r="I13" s="168"/>
      <c r="J13" s="48">
        <f t="shared" si="1"/>
        <v>0</v>
      </c>
    </row>
    <row r="14" spans="2:10" ht="15" thickBot="1" x14ac:dyDescent="0.35">
      <c r="B14" s="39">
        <v>4</v>
      </c>
      <c r="C14" s="49"/>
      <c r="D14" s="56"/>
      <c r="E14" s="19"/>
      <c r="F14" s="57"/>
      <c r="G14" s="120"/>
      <c r="H14" s="169">
        <f>G14/655.95</f>
        <v>0</v>
      </c>
      <c r="I14" s="168"/>
      <c r="J14" s="48">
        <f t="shared" si="1"/>
        <v>0</v>
      </c>
    </row>
    <row r="15" spans="2:10" ht="15" thickBot="1" x14ac:dyDescent="0.35">
      <c r="B15" s="39">
        <v>5</v>
      </c>
      <c r="C15" s="49"/>
      <c r="D15" s="56"/>
      <c r="E15" s="19"/>
      <c r="F15" s="57"/>
      <c r="G15" s="120"/>
      <c r="H15" s="169">
        <f t="shared" ref="H15" si="2">G15/655.95</f>
        <v>0</v>
      </c>
      <c r="I15" s="168"/>
      <c r="J15" s="48">
        <f t="shared" si="1"/>
        <v>0</v>
      </c>
    </row>
    <row r="16" spans="2:10" ht="15" thickBot="1" x14ac:dyDescent="0.35">
      <c r="B16" s="39">
        <v>6</v>
      </c>
      <c r="C16" s="49"/>
      <c r="D16" s="56"/>
      <c r="E16" s="19"/>
      <c r="F16" s="170"/>
      <c r="G16" s="120"/>
      <c r="H16" s="169">
        <f t="shared" si="0"/>
        <v>0</v>
      </c>
      <c r="I16" s="168"/>
      <c r="J16" s="48">
        <f t="shared" si="1"/>
        <v>0</v>
      </c>
    </row>
    <row r="17" spans="2:10" ht="15" thickBot="1" x14ac:dyDescent="0.35">
      <c r="B17" s="39">
        <v>7</v>
      </c>
      <c r="C17" s="49"/>
      <c r="D17" s="56"/>
      <c r="E17" s="19"/>
      <c r="F17" s="170"/>
      <c r="G17" s="120"/>
      <c r="H17" s="169">
        <f t="shared" si="0"/>
        <v>0</v>
      </c>
      <c r="I17" s="168"/>
      <c r="J17" s="48">
        <f t="shared" si="1"/>
        <v>0</v>
      </c>
    </row>
    <row r="18" spans="2:10" ht="15" thickBot="1" x14ac:dyDescent="0.35">
      <c r="B18" s="39">
        <v>8</v>
      </c>
      <c r="C18" s="49"/>
      <c r="D18" s="56"/>
      <c r="E18" s="19"/>
      <c r="F18" s="170"/>
      <c r="G18" s="120"/>
      <c r="H18" s="169">
        <f t="shared" si="0"/>
        <v>0</v>
      </c>
      <c r="I18" s="168"/>
      <c r="J18" s="48">
        <f t="shared" si="1"/>
        <v>0</v>
      </c>
    </row>
    <row r="19" spans="2:10" ht="15" thickBot="1" x14ac:dyDescent="0.35">
      <c r="B19" s="39">
        <v>9</v>
      </c>
      <c r="C19" s="49"/>
      <c r="D19" s="56"/>
      <c r="E19" s="19"/>
      <c r="F19" s="57"/>
      <c r="G19" s="120"/>
      <c r="H19" s="169">
        <f t="shared" si="0"/>
        <v>0</v>
      </c>
      <c r="I19" s="168"/>
      <c r="J19" s="48">
        <f t="shared" si="1"/>
        <v>0</v>
      </c>
    </row>
    <row r="20" spans="2:10" ht="15" thickBot="1" x14ac:dyDescent="0.35">
      <c r="B20" s="145"/>
      <c r="C20" s="49"/>
      <c r="D20" s="56"/>
      <c r="E20" s="50"/>
      <c r="F20" s="171"/>
      <c r="G20" s="165"/>
      <c r="H20" s="101">
        <f t="shared" si="0"/>
        <v>0</v>
      </c>
      <c r="I20" s="146"/>
      <c r="J20" s="48">
        <f t="shared" si="1"/>
        <v>0</v>
      </c>
    </row>
    <row r="21" spans="2:10" ht="15" thickBot="1" x14ac:dyDescent="0.35">
      <c r="B21" s="108"/>
      <c r="C21" s="199" t="s">
        <v>22</v>
      </c>
      <c r="D21" s="199"/>
      <c r="E21" s="199"/>
      <c r="F21" s="199"/>
      <c r="G21" s="105">
        <f>SUM(G11:G20)</f>
        <v>939504</v>
      </c>
      <c r="H21" s="109">
        <f>G21/655.95</f>
        <v>1432.2798993825747</v>
      </c>
      <c r="I21" s="107">
        <f>SUM(I10:I20)</f>
        <v>4915526</v>
      </c>
      <c r="J21" s="110">
        <f>I21/655.95</f>
        <v>7493.7510480981773</v>
      </c>
    </row>
    <row r="22" spans="2:10" ht="15" thickBot="1" x14ac:dyDescent="0.35">
      <c r="B22" s="54"/>
      <c r="C22" s="60">
        <f>Barkasse!C35</f>
        <v>45535</v>
      </c>
      <c r="D22" s="207" t="s">
        <v>23</v>
      </c>
      <c r="E22" s="207"/>
      <c r="F22" s="207"/>
      <c r="G22" s="99">
        <f>I21-G21</f>
        <v>3976022</v>
      </c>
      <c r="H22" s="101">
        <f t="shared" si="0"/>
        <v>6061.4711487156028</v>
      </c>
      <c r="I22" s="100"/>
      <c r="J22" s="101">
        <f t="shared" si="1"/>
        <v>0</v>
      </c>
    </row>
    <row r="25" spans="2:10" x14ac:dyDescent="0.3">
      <c r="G25" s="122"/>
    </row>
    <row r="27" spans="2:10" x14ac:dyDescent="0.3">
      <c r="C27" t="s">
        <v>24</v>
      </c>
    </row>
  </sheetData>
  <mergeCells count="14">
    <mergeCell ref="I8:J8"/>
    <mergeCell ref="C21:F21"/>
    <mergeCell ref="D22:F22"/>
    <mergeCell ref="B8:B9"/>
    <mergeCell ref="C8:C9"/>
    <mergeCell ref="D8:D9"/>
    <mergeCell ref="E8:E9"/>
    <mergeCell ref="F8:F9"/>
    <mergeCell ref="G8:H8"/>
    <mergeCell ref="D2:H2"/>
    <mergeCell ref="D3:H3"/>
    <mergeCell ref="D4:H4"/>
    <mergeCell ref="D5:H5"/>
    <mergeCell ref="E6:F6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7"/>
  <sheetViews>
    <sheetView zoomScale="90" zoomScaleNormal="90" workbookViewId="0">
      <selection activeCell="I5" sqref="I5"/>
    </sheetView>
  </sheetViews>
  <sheetFormatPr baseColWidth="10" defaultColWidth="9.109375" defaultRowHeight="14.4" x14ac:dyDescent="0.3"/>
  <cols>
    <col min="1" max="1" width="11.44140625" style="1"/>
    <col min="2" max="2" width="11.88671875" style="1" customWidth="1"/>
    <col min="3" max="3" width="16.109375" style="1" customWidth="1"/>
    <col min="4" max="4" width="17.6640625" style="1" customWidth="1"/>
    <col min="5" max="5" width="19.88671875" style="1" bestFit="1" customWidth="1"/>
    <col min="6" max="6" width="70.109375" style="1" bestFit="1" customWidth="1"/>
    <col min="7" max="7" width="17.44140625" style="1" bestFit="1" customWidth="1"/>
    <col min="8" max="8" width="13" style="1" bestFit="1" customWidth="1"/>
    <col min="9" max="9" width="17.44140625" style="1" customWidth="1"/>
    <col min="10" max="10" width="15.33203125" style="1" customWidth="1"/>
    <col min="11" max="1025" width="11.44140625" style="1"/>
  </cols>
  <sheetData>
    <row r="2" spans="2:12" x14ac:dyDescent="0.3">
      <c r="D2" s="173" t="s">
        <v>0</v>
      </c>
      <c r="E2" s="173"/>
      <c r="F2" s="173"/>
      <c r="G2" s="173"/>
      <c r="H2" s="173"/>
    </row>
    <row r="3" spans="2:12" x14ac:dyDescent="0.3">
      <c r="D3" s="174" t="s">
        <v>1</v>
      </c>
      <c r="E3" s="174"/>
      <c r="F3" s="174"/>
      <c r="G3" s="174"/>
      <c r="H3" s="174"/>
    </row>
    <row r="4" spans="2:12" ht="27.6" customHeight="1" x14ac:dyDescent="0.3">
      <c r="D4" s="174"/>
      <c r="E4" s="174"/>
      <c r="F4" s="174"/>
      <c r="G4" s="174"/>
      <c r="H4" s="174"/>
    </row>
    <row r="5" spans="2:12" ht="15" thickBot="1" x14ac:dyDescent="0.35">
      <c r="D5" s="208" t="s">
        <v>2</v>
      </c>
      <c r="E5" s="208"/>
      <c r="F5" s="208"/>
      <c r="G5" s="208"/>
      <c r="H5" s="208"/>
    </row>
    <row r="6" spans="2:12" x14ac:dyDescent="0.3">
      <c r="E6" s="198" t="s">
        <v>35</v>
      </c>
      <c r="F6" s="198"/>
    </row>
    <row r="7" spans="2:12" ht="15" thickBot="1" x14ac:dyDescent="0.35">
      <c r="E7" s="172"/>
      <c r="F7" s="172"/>
    </row>
    <row r="8" spans="2:12" s="61" customFormat="1" ht="14.4" customHeight="1" thickBot="1" x14ac:dyDescent="0.3">
      <c r="B8" s="213" t="s">
        <v>4</v>
      </c>
      <c r="C8" s="215" t="s">
        <v>5</v>
      </c>
      <c r="D8" s="217" t="s">
        <v>6</v>
      </c>
      <c r="E8" s="218" t="s">
        <v>26</v>
      </c>
      <c r="F8" s="184" t="s">
        <v>8</v>
      </c>
      <c r="G8" s="209" t="s">
        <v>9</v>
      </c>
      <c r="H8" s="181"/>
      <c r="I8" s="181" t="s">
        <v>10</v>
      </c>
      <c r="J8" s="181"/>
    </row>
    <row r="9" spans="2:12" s="2" customFormat="1" ht="14.4" customHeight="1" thickBot="1" x14ac:dyDescent="0.3">
      <c r="B9" s="214"/>
      <c r="C9" s="216"/>
      <c r="D9" s="217"/>
      <c r="E9" s="218"/>
      <c r="F9" s="184"/>
      <c r="G9" s="86" t="s">
        <v>11</v>
      </c>
      <c r="H9" s="6" t="s">
        <v>12</v>
      </c>
      <c r="I9" s="6" t="s">
        <v>11</v>
      </c>
      <c r="J9" s="62" t="s">
        <v>12</v>
      </c>
    </row>
    <row r="10" spans="2:12" ht="15" customHeight="1" thickBot="1" x14ac:dyDescent="0.35">
      <c r="B10" s="89"/>
      <c r="C10" s="92">
        <f>Barkasse!C10</f>
        <v>45505</v>
      </c>
      <c r="D10" s="8" t="s">
        <v>27</v>
      </c>
      <c r="E10" s="63"/>
      <c r="F10" s="87"/>
      <c r="G10" s="118"/>
      <c r="H10" s="64">
        <f t="shared" ref="H10:H22" si="0">G10/655.95</f>
        <v>0</v>
      </c>
      <c r="I10" s="65">
        <v>5008212</v>
      </c>
      <c r="J10" s="64">
        <f t="shared" ref="J10:J22" si="1">I10/655.95</f>
        <v>7635.0514520923844</v>
      </c>
    </row>
    <row r="11" spans="2:12" ht="15" thickBot="1" x14ac:dyDescent="0.35">
      <c r="B11" s="90">
        <v>1</v>
      </c>
      <c r="C11" s="49">
        <v>45509</v>
      </c>
      <c r="D11" s="93" t="s">
        <v>36</v>
      </c>
      <c r="E11" s="19" t="s">
        <v>56</v>
      </c>
      <c r="F11" s="136" t="s">
        <v>37</v>
      </c>
      <c r="G11" s="129">
        <v>2820585</v>
      </c>
      <c r="H11" s="98">
        <f t="shared" ref="H11:H12" si="2">G11/655.95</f>
        <v>4300</v>
      </c>
      <c r="I11" s="123"/>
      <c r="J11" s="98">
        <f t="shared" si="1"/>
        <v>0</v>
      </c>
      <c r="L11" s="1" t="s">
        <v>24</v>
      </c>
    </row>
    <row r="12" spans="2:12" ht="15.75" customHeight="1" thickBot="1" x14ac:dyDescent="0.35">
      <c r="B12" s="90">
        <v>2</v>
      </c>
      <c r="C12" s="49"/>
      <c r="D12" s="93"/>
      <c r="E12" s="19"/>
      <c r="F12" s="57"/>
      <c r="G12" s="129"/>
      <c r="H12" s="98">
        <f t="shared" si="2"/>
        <v>0</v>
      </c>
      <c r="I12" s="152"/>
      <c r="J12" s="98">
        <f t="shared" si="1"/>
        <v>0</v>
      </c>
    </row>
    <row r="13" spans="2:12" ht="15" thickBot="1" x14ac:dyDescent="0.35">
      <c r="B13" s="90">
        <v>3</v>
      </c>
      <c r="C13" s="49"/>
      <c r="D13" s="93"/>
      <c r="E13" s="19"/>
      <c r="F13" s="57"/>
      <c r="G13" s="120"/>
      <c r="H13" s="98">
        <f t="shared" ref="H13" si="3">G13/655.95</f>
        <v>0</v>
      </c>
      <c r="I13" s="123"/>
      <c r="J13" s="98">
        <f t="shared" si="1"/>
        <v>0</v>
      </c>
    </row>
    <row r="14" spans="2:12" ht="15" thickBot="1" x14ac:dyDescent="0.35">
      <c r="B14" s="90">
        <v>4</v>
      </c>
      <c r="C14" s="49"/>
      <c r="D14" s="93"/>
      <c r="E14" s="19"/>
      <c r="F14" s="57"/>
      <c r="G14" s="129"/>
      <c r="H14" s="98">
        <f t="shared" si="0"/>
        <v>0</v>
      </c>
      <c r="I14" s="123"/>
      <c r="J14" s="98">
        <f t="shared" si="1"/>
        <v>0</v>
      </c>
    </row>
    <row r="15" spans="2:12" ht="15" thickBot="1" x14ac:dyDescent="0.35">
      <c r="B15" s="90">
        <v>5</v>
      </c>
      <c r="C15" s="49"/>
      <c r="D15" s="93"/>
      <c r="E15" s="19"/>
      <c r="F15" s="117"/>
      <c r="G15" s="129"/>
      <c r="H15" s="98">
        <f t="shared" si="0"/>
        <v>0</v>
      </c>
      <c r="I15" s="123"/>
      <c r="J15" s="98">
        <f t="shared" si="1"/>
        <v>0</v>
      </c>
    </row>
    <row r="16" spans="2:12" ht="15" thickBot="1" x14ac:dyDescent="0.35">
      <c r="B16" s="90">
        <v>6</v>
      </c>
      <c r="C16" s="56"/>
      <c r="D16" s="94"/>
      <c r="E16" s="19"/>
      <c r="F16" s="88"/>
      <c r="G16" s="129"/>
      <c r="H16" s="98">
        <f t="shared" si="0"/>
        <v>0</v>
      </c>
      <c r="I16" s="123"/>
      <c r="J16" s="98">
        <f t="shared" si="1"/>
        <v>0</v>
      </c>
    </row>
    <row r="17" spans="2:10" ht="15" thickBot="1" x14ac:dyDescent="0.35">
      <c r="B17" s="90">
        <v>7</v>
      </c>
      <c r="C17" s="56"/>
      <c r="D17" s="94"/>
      <c r="E17" s="19"/>
      <c r="F17" s="88"/>
      <c r="G17" s="129"/>
      <c r="H17" s="98">
        <f t="shared" si="0"/>
        <v>0</v>
      </c>
      <c r="I17" s="123"/>
      <c r="J17" s="98">
        <f t="shared" si="1"/>
        <v>0</v>
      </c>
    </row>
    <row r="18" spans="2:10" x14ac:dyDescent="0.3">
      <c r="B18" s="90">
        <v>8</v>
      </c>
      <c r="C18" s="49"/>
      <c r="D18" s="93"/>
      <c r="E18" s="16"/>
      <c r="F18" s="57"/>
      <c r="G18" s="129"/>
      <c r="H18" s="98">
        <f t="shared" si="0"/>
        <v>0</v>
      </c>
      <c r="I18" s="123"/>
      <c r="J18" s="98">
        <f t="shared" si="1"/>
        <v>0</v>
      </c>
    </row>
    <row r="19" spans="2:10" ht="15" thickBot="1" x14ac:dyDescent="0.35">
      <c r="B19" s="90">
        <v>9</v>
      </c>
      <c r="C19" s="56"/>
      <c r="D19" s="94"/>
      <c r="E19" s="19"/>
      <c r="F19" s="96"/>
      <c r="G19" s="129"/>
      <c r="H19" s="98">
        <f t="shared" si="0"/>
        <v>0</v>
      </c>
      <c r="I19" s="123"/>
      <c r="J19" s="98">
        <f t="shared" si="1"/>
        <v>0</v>
      </c>
    </row>
    <row r="20" spans="2:10" ht="15" thickBot="1" x14ac:dyDescent="0.35">
      <c r="B20" s="91">
        <v>10</v>
      </c>
      <c r="C20" s="53"/>
      <c r="D20" s="95"/>
      <c r="E20" s="59"/>
      <c r="F20" s="97"/>
      <c r="G20" s="130"/>
      <c r="H20" s="98">
        <f t="shared" si="0"/>
        <v>0</v>
      </c>
      <c r="I20" s="124"/>
      <c r="J20" s="98">
        <f t="shared" si="1"/>
        <v>0</v>
      </c>
    </row>
    <row r="21" spans="2:10" ht="15" thickBot="1" x14ac:dyDescent="0.35">
      <c r="B21" s="210" t="s">
        <v>22</v>
      </c>
      <c r="C21" s="211"/>
      <c r="D21" s="211"/>
      <c r="E21" s="211"/>
      <c r="F21" s="212"/>
      <c r="G21" s="105">
        <f>SUM(G10:G20)</f>
        <v>2820585</v>
      </c>
      <c r="H21" s="106">
        <f t="shared" si="0"/>
        <v>4300</v>
      </c>
      <c r="I21" s="107">
        <f>SUM(I10:I20)</f>
        <v>5008212</v>
      </c>
      <c r="J21" s="106">
        <f t="shared" si="1"/>
        <v>7635.0514520923844</v>
      </c>
    </row>
    <row r="22" spans="2:10" ht="15" thickBot="1" x14ac:dyDescent="0.35">
      <c r="B22" s="54"/>
      <c r="C22" s="41">
        <f>Barkasse!C35</f>
        <v>45535</v>
      </c>
      <c r="D22" s="200" t="s">
        <v>23</v>
      </c>
      <c r="E22" s="200"/>
      <c r="F22" s="200"/>
      <c r="G22" s="66">
        <f>I21-G21</f>
        <v>2187627</v>
      </c>
      <c r="H22" s="64">
        <f t="shared" si="0"/>
        <v>3335.0514520923848</v>
      </c>
      <c r="I22" s="66"/>
      <c r="J22" s="64">
        <f t="shared" si="1"/>
        <v>0</v>
      </c>
    </row>
    <row r="27" spans="2:10" x14ac:dyDescent="0.3">
      <c r="G27" s="149"/>
    </row>
  </sheetData>
  <mergeCells count="15"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09375" defaultRowHeight="14.4" x14ac:dyDescent="0.3"/>
  <cols>
    <col min="1" max="1" width="4.6640625" customWidth="1"/>
    <col min="2" max="2" width="51.6640625" customWidth="1"/>
    <col min="3" max="3" width="14.33203125" customWidth="1"/>
    <col min="4" max="4" width="28.44140625" customWidth="1"/>
    <col min="5" max="5" width="11.5546875" style="67" customWidth="1"/>
    <col min="6" max="6" width="12.6640625" style="67" customWidth="1"/>
    <col min="7" max="7" width="11.5546875" style="67" customWidth="1"/>
    <col min="8" max="8" width="17.109375" style="68" customWidth="1"/>
    <col min="9" max="9" width="18.109375" style="68" customWidth="1"/>
    <col min="10" max="10" width="15.33203125" style="68" customWidth="1"/>
    <col min="11" max="1025" width="10.5546875" customWidth="1"/>
  </cols>
  <sheetData>
    <row r="1" spans="1:11" x14ac:dyDescent="0.3">
      <c r="A1" s="69" t="s">
        <v>38</v>
      </c>
      <c r="B1" s="69" t="s">
        <v>39</v>
      </c>
      <c r="C1" s="70" t="s">
        <v>40</v>
      </c>
      <c r="D1" s="70" t="s">
        <v>41</v>
      </c>
      <c r="E1" s="71" t="s">
        <v>42</v>
      </c>
      <c r="F1" s="71" t="s">
        <v>43</v>
      </c>
      <c r="G1" s="71" t="s">
        <v>44</v>
      </c>
      <c r="H1" s="72" t="s">
        <v>45</v>
      </c>
      <c r="I1" s="72" t="s">
        <v>46</v>
      </c>
      <c r="J1" s="72" t="s">
        <v>47</v>
      </c>
    </row>
    <row r="2" spans="1:11" x14ac:dyDescent="0.3">
      <c r="A2" s="73">
        <v>552</v>
      </c>
      <c r="B2" s="73" t="s">
        <v>48</v>
      </c>
      <c r="C2" s="74">
        <v>2015</v>
      </c>
      <c r="D2" s="73"/>
      <c r="E2" s="75">
        <v>2000</v>
      </c>
      <c r="F2" s="75">
        <v>704.18</v>
      </c>
      <c r="G2" s="75">
        <v>1295.82</v>
      </c>
      <c r="H2" s="76">
        <v>600</v>
      </c>
      <c r="I2" s="76"/>
      <c r="J2" s="76">
        <f>G2-H2</f>
        <v>695.81999999999994</v>
      </c>
    </row>
    <row r="3" spans="1:11" x14ac:dyDescent="0.3">
      <c r="A3" s="73"/>
      <c r="B3" s="73"/>
      <c r="C3" s="74"/>
      <c r="D3" s="73"/>
      <c r="E3" s="75"/>
      <c r="F3" s="75"/>
      <c r="G3" s="75"/>
      <c r="J3" s="76"/>
    </row>
    <row r="4" spans="1:11" x14ac:dyDescent="0.3">
      <c r="A4" s="73">
        <v>553</v>
      </c>
      <c r="B4" s="73" t="s">
        <v>49</v>
      </c>
      <c r="C4" s="73">
        <v>2013</v>
      </c>
      <c r="D4" s="73"/>
      <c r="E4" s="77">
        <v>5000</v>
      </c>
      <c r="F4" s="77">
        <v>2335.62</v>
      </c>
      <c r="G4" s="77">
        <v>2754.39</v>
      </c>
      <c r="H4" s="76">
        <v>1637</v>
      </c>
      <c r="I4" s="76">
        <v>3650</v>
      </c>
      <c r="J4" s="76">
        <f>G4-H4+I4</f>
        <v>4767.3899999999994</v>
      </c>
      <c r="K4" s="78"/>
    </row>
    <row r="5" spans="1:11" x14ac:dyDescent="0.3">
      <c r="A5" s="73"/>
      <c r="B5" s="73"/>
      <c r="C5" s="74"/>
      <c r="D5" s="74"/>
      <c r="E5" s="75"/>
      <c r="F5" s="75"/>
      <c r="G5" s="75"/>
      <c r="H5" s="76" t="s">
        <v>50</v>
      </c>
      <c r="I5" s="76"/>
      <c r="J5" s="76"/>
    </row>
    <row r="6" spans="1:11" ht="15" customHeight="1" x14ac:dyDescent="0.3">
      <c r="A6" s="73">
        <v>555</v>
      </c>
      <c r="B6" s="73" t="s">
        <v>51</v>
      </c>
      <c r="C6" s="74">
        <v>2018</v>
      </c>
      <c r="D6" s="74" t="s">
        <v>52</v>
      </c>
      <c r="E6" s="75">
        <v>2000</v>
      </c>
      <c r="F6" s="75">
        <v>0</v>
      </c>
      <c r="G6" s="75">
        <v>2000</v>
      </c>
      <c r="H6" s="76">
        <v>500</v>
      </c>
      <c r="I6" s="76"/>
      <c r="J6" s="76">
        <f>G6-H6</f>
        <v>1500</v>
      </c>
    </row>
    <row r="7" spans="1:11" x14ac:dyDescent="0.3">
      <c r="A7" s="73"/>
      <c r="B7" s="73"/>
      <c r="C7" s="74"/>
      <c r="D7" s="74"/>
      <c r="E7" s="75"/>
      <c r="F7" s="75"/>
      <c r="G7" s="75"/>
      <c r="H7" s="76"/>
      <c r="I7" s="76"/>
      <c r="J7" s="76"/>
    </row>
    <row r="8" spans="1:11" ht="16.95" customHeight="1" x14ac:dyDescent="0.3">
      <c r="A8" s="73">
        <v>554</v>
      </c>
      <c r="B8" s="73" t="s">
        <v>53</v>
      </c>
      <c r="C8" s="74">
        <v>2018</v>
      </c>
      <c r="D8" s="74" t="s">
        <v>52</v>
      </c>
      <c r="E8" s="75">
        <v>1981.84</v>
      </c>
      <c r="F8" s="75">
        <v>0</v>
      </c>
      <c r="G8" s="75">
        <v>1981.84</v>
      </c>
      <c r="H8" s="76">
        <v>500</v>
      </c>
      <c r="I8" s="76"/>
      <c r="J8" s="76">
        <f>G8-H8</f>
        <v>1481.84</v>
      </c>
    </row>
    <row r="9" spans="1:11" x14ac:dyDescent="0.3">
      <c r="A9" s="74"/>
      <c r="B9" s="74"/>
      <c r="C9" s="74"/>
      <c r="D9" s="74"/>
      <c r="E9" s="75"/>
      <c r="F9" s="75"/>
      <c r="G9" s="75"/>
      <c r="H9" s="76"/>
      <c r="I9" s="76"/>
      <c r="J9" s="76"/>
    </row>
    <row r="10" spans="1:11" x14ac:dyDescent="0.3">
      <c r="A10" s="79"/>
      <c r="B10" s="79" t="s">
        <v>54</v>
      </c>
      <c r="C10" s="79">
        <v>1017</v>
      </c>
      <c r="D10" s="79" t="s">
        <v>55</v>
      </c>
      <c r="E10" s="75">
        <v>4000</v>
      </c>
      <c r="F10" s="75">
        <v>700</v>
      </c>
      <c r="G10" s="75">
        <v>3300</v>
      </c>
      <c r="H10" s="76">
        <v>600</v>
      </c>
      <c r="I10" s="76"/>
      <c r="J10" s="76">
        <f>G10-H10</f>
        <v>2700</v>
      </c>
    </row>
    <row r="11" spans="1:11" x14ac:dyDescent="0.3">
      <c r="A11" s="79"/>
      <c r="B11" s="79"/>
      <c r="C11" s="79"/>
      <c r="D11" s="79"/>
      <c r="E11" s="75"/>
      <c r="F11" s="75"/>
      <c r="G11" s="75"/>
      <c r="H11" s="76"/>
      <c r="I11" s="76"/>
      <c r="J11" s="76"/>
    </row>
    <row r="16" spans="1:11" x14ac:dyDescent="0.3">
      <c r="C16" s="68"/>
      <c r="E16"/>
      <c r="F16"/>
      <c r="G16"/>
      <c r="H16"/>
      <c r="I16"/>
      <c r="J16"/>
    </row>
    <row r="17" spans="3:10" x14ac:dyDescent="0.3">
      <c r="C17" s="68"/>
      <c r="E17"/>
      <c r="F17"/>
      <c r="G17"/>
      <c r="H17"/>
      <c r="I17"/>
      <c r="J17"/>
    </row>
    <row r="18" spans="3:10" x14ac:dyDescent="0.3">
      <c r="C18" s="68"/>
      <c r="E18"/>
      <c r="F18"/>
      <c r="G18"/>
      <c r="H18"/>
      <c r="I18"/>
      <c r="J18"/>
    </row>
    <row r="19" spans="3:10" x14ac:dyDescent="0.3">
      <c r="C19" s="68"/>
      <c r="E19"/>
      <c r="F19"/>
      <c r="G19"/>
      <c r="H19"/>
      <c r="I19"/>
      <c r="J19"/>
    </row>
    <row r="20" spans="3:10" x14ac:dyDescent="0.3">
      <c r="C20" s="68"/>
      <c r="E20"/>
      <c r="F20"/>
      <c r="G20"/>
      <c r="H20"/>
      <c r="I20"/>
      <c r="J20"/>
    </row>
    <row r="21" spans="3:10" x14ac:dyDescent="0.3">
      <c r="C21" s="68"/>
      <c r="E21"/>
      <c r="F21"/>
      <c r="G21"/>
      <c r="H21"/>
      <c r="I21"/>
      <c r="J21"/>
    </row>
    <row r="22" spans="3:10" x14ac:dyDescent="0.3">
      <c r="C22" s="68"/>
      <c r="E22"/>
      <c r="F22"/>
      <c r="G22"/>
      <c r="H22"/>
      <c r="I22"/>
      <c r="J22"/>
    </row>
    <row r="23" spans="3:10" x14ac:dyDescent="0.3">
      <c r="C23" s="68"/>
      <c r="E23"/>
      <c r="F23"/>
      <c r="G23"/>
      <c r="H23"/>
      <c r="I23"/>
      <c r="J23"/>
    </row>
    <row r="24" spans="3:10" x14ac:dyDescent="0.3">
      <c r="C24" s="68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Saliou Mballo</cp:lastModifiedBy>
  <cp:revision>2</cp:revision>
  <dcterms:created xsi:type="dcterms:W3CDTF">2018-06-25T12:24:23Z</dcterms:created>
  <dcterms:modified xsi:type="dcterms:W3CDTF">2024-09-11T00:03:48Z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