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c00T349\Desktop\HFA\2022\07.Juli\"/>
    </mc:Choice>
  </mc:AlternateContent>
  <xr:revisionPtr revIDLastSave="0" documentId="13_ncr:1_{643E7499-73D9-4D79-B564-73DFB8814891}" xr6:coauthVersionLast="47" xr6:coauthVersionMax="47" xr10:uidLastSave="{00000000-0000-0000-0000-000000000000}"/>
  <bookViews>
    <workbookView xWindow="-120" yWindow="-120" windowWidth="29040" windowHeight="15840" tabRatio="589" xr2:uid="{00000000-000D-0000-FFFF-FFFF00000000}"/>
  </bookViews>
  <sheets>
    <sheet name="Barkasse" sheetId="1" r:id="rId1"/>
    <sheet name="Haupkonto" sheetId="2" r:id="rId2"/>
    <sheet name="Wasserkonto" sheetId="3" r:id="rId3"/>
    <sheet name="Schulkonto" sheetId="4" r:id="rId4"/>
    <sheet name="Patenschaftskonto" sheetId="5" r:id="rId5"/>
    <sheet name="Darlehn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J27" i="1"/>
  <c r="J28" i="1"/>
  <c r="J29" i="1"/>
  <c r="J30" i="1"/>
  <c r="J31" i="1"/>
  <c r="H18" i="3"/>
  <c r="H17" i="3"/>
  <c r="H16" i="3"/>
  <c r="H15" i="3"/>
  <c r="H31" i="1"/>
  <c r="H30" i="1"/>
  <c r="H29" i="1"/>
  <c r="H28" i="1"/>
  <c r="H27" i="1"/>
  <c r="H26" i="1"/>
  <c r="H11" i="2"/>
  <c r="H12" i="2"/>
  <c r="H13" i="2"/>
  <c r="H14" i="2"/>
  <c r="H15" i="2"/>
  <c r="H16" i="2"/>
  <c r="H17" i="2"/>
  <c r="J22" i="1"/>
  <c r="H22" i="1"/>
  <c r="H14" i="1" l="1"/>
  <c r="H12" i="5" l="1"/>
  <c r="H11" i="5"/>
  <c r="H13" i="5"/>
  <c r="C22" i="5"/>
  <c r="C17" i="4"/>
  <c r="C21" i="3"/>
  <c r="C22" i="2"/>
  <c r="H13" i="3"/>
  <c r="C10" i="3"/>
  <c r="I33" i="1"/>
  <c r="G33" i="1"/>
  <c r="H33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H32" i="1"/>
  <c r="H25" i="1"/>
  <c r="H24" i="1"/>
  <c r="H23" i="1"/>
  <c r="H21" i="1"/>
  <c r="H20" i="1"/>
  <c r="H19" i="1"/>
  <c r="H18" i="1"/>
  <c r="H17" i="1"/>
  <c r="H16" i="1"/>
  <c r="H15" i="1"/>
  <c r="H13" i="1"/>
  <c r="H12" i="1"/>
  <c r="H11" i="1"/>
  <c r="H11" i="3"/>
  <c r="G16" i="4"/>
  <c r="H16" i="4" s="1"/>
  <c r="H12" i="3"/>
  <c r="J10" i="6"/>
  <c r="J8" i="6"/>
  <c r="J6" i="6"/>
  <c r="J4" i="6"/>
  <c r="J2" i="6"/>
  <c r="J22" i="5"/>
  <c r="I21" i="5"/>
  <c r="J21" i="5" s="1"/>
  <c r="G21" i="5"/>
  <c r="H21" i="5" s="1"/>
  <c r="J20" i="5"/>
  <c r="H20" i="5"/>
  <c r="J19" i="5"/>
  <c r="H19" i="5"/>
  <c r="J18" i="5"/>
  <c r="H18" i="5"/>
  <c r="J17" i="5"/>
  <c r="H17" i="5"/>
  <c r="J16" i="5"/>
  <c r="H16" i="5"/>
  <c r="J15" i="5"/>
  <c r="H15" i="5"/>
  <c r="J14" i="5"/>
  <c r="H14" i="5"/>
  <c r="J13" i="5"/>
  <c r="J12" i="5"/>
  <c r="J11" i="5"/>
  <c r="J10" i="5"/>
  <c r="H10" i="5"/>
  <c r="C10" i="5"/>
  <c r="J17" i="4"/>
  <c r="I16" i="4"/>
  <c r="J15" i="4"/>
  <c r="H15" i="4"/>
  <c r="J14" i="4"/>
  <c r="H14" i="4"/>
  <c r="J13" i="4"/>
  <c r="H13" i="4"/>
  <c r="J12" i="4"/>
  <c r="H12" i="4"/>
  <c r="J11" i="4"/>
  <c r="H11" i="4"/>
  <c r="J10" i="4"/>
  <c r="H10" i="4"/>
  <c r="C10" i="4"/>
  <c r="J21" i="3"/>
  <c r="I20" i="3"/>
  <c r="J20" i="3" s="1"/>
  <c r="G20" i="3"/>
  <c r="H20" i="3" s="1"/>
  <c r="J19" i="3"/>
  <c r="H19" i="3"/>
  <c r="J14" i="3"/>
  <c r="H14" i="3"/>
  <c r="J13" i="3"/>
  <c r="J12" i="3"/>
  <c r="J11" i="3"/>
  <c r="J10" i="3"/>
  <c r="H10" i="3"/>
  <c r="I21" i="2"/>
  <c r="J21" i="2" s="1"/>
  <c r="G21" i="2"/>
  <c r="H21" i="2" s="1"/>
  <c r="J20" i="2"/>
  <c r="H20" i="2"/>
  <c r="J19" i="2"/>
  <c r="H19" i="2"/>
  <c r="J18" i="2"/>
  <c r="H18" i="2"/>
  <c r="J17" i="2"/>
  <c r="J16" i="2"/>
  <c r="J15" i="2"/>
  <c r="J14" i="2"/>
  <c r="J13" i="2"/>
  <c r="J12" i="2"/>
  <c r="J11" i="2"/>
  <c r="J10" i="2"/>
  <c r="H10" i="2"/>
  <c r="C10" i="2"/>
  <c r="J32" i="1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G17" i="4" l="1"/>
  <c r="G34" i="1"/>
  <c r="H34" i="1" s="1"/>
  <c r="J33" i="1"/>
  <c r="H17" i="4"/>
  <c r="J16" i="4"/>
  <c r="G22" i="5"/>
  <c r="H22" i="5" s="1"/>
  <c r="G21" i="3"/>
  <c r="H21" i="3" s="1"/>
  <c r="G22" i="2"/>
  <c r="H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2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2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2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2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2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3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3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3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3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3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4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4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4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4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4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4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sharedStrings.xml><?xml version="1.0" encoding="utf-8"?>
<sst xmlns="http://schemas.openxmlformats.org/spreadsheetml/2006/main" count="181" uniqueCount="73">
  <si>
    <t xml:space="preserve">HILFE FÜR AFRIKA - WASSER FÜR SENEGAL </t>
  </si>
  <si>
    <t>B.P. 844 THIES R.P., E-mail: hfa_wfs@yahoo.fr</t>
  </si>
  <si>
    <t>AUFSTELLUNG ÜBER AUSGABEN UND EINNAHMEN IN SENEGAL</t>
  </si>
  <si>
    <t>Barkasse</t>
  </si>
  <si>
    <t>Buchhaltung Beleg Nr.</t>
  </si>
  <si>
    <t>Datum</t>
  </si>
  <si>
    <t>Rubrik</t>
  </si>
  <si>
    <t>Belge N°</t>
  </si>
  <si>
    <t>Verwendung für</t>
  </si>
  <si>
    <t>Ausgabe</t>
  </si>
  <si>
    <t>Einnahme</t>
  </si>
  <si>
    <t>In F CFA</t>
  </si>
  <si>
    <t>In Euro</t>
  </si>
  <si>
    <t>Kassenbestand</t>
  </si>
  <si>
    <t>Administration</t>
  </si>
  <si>
    <t>Benzin Auto</t>
  </si>
  <si>
    <t>Verbuchung Belegen  (Lohn Saliou)</t>
  </si>
  <si>
    <t>TOTAL SUMME</t>
  </si>
  <si>
    <t>ENDEBESTAND</t>
  </si>
  <si>
    <t>Kontobestand</t>
  </si>
  <si>
    <t>Haupkonto</t>
  </si>
  <si>
    <t>Wasser</t>
  </si>
  <si>
    <t>Wasserkonto</t>
  </si>
  <si>
    <t>Schule</t>
  </si>
  <si>
    <t>Patenschaft</t>
  </si>
  <si>
    <t>Nr.</t>
  </si>
  <si>
    <t>WAS - WO</t>
  </si>
  <si>
    <t xml:space="preserve">Läuft seid dem </t>
  </si>
  <si>
    <t>Vermerk</t>
  </si>
  <si>
    <t>Gesamt</t>
  </si>
  <si>
    <t>Bereits zurück</t>
  </si>
  <si>
    <t xml:space="preserve">Rest </t>
  </si>
  <si>
    <t>Rückzahlung 2019</t>
  </si>
  <si>
    <t>Neue Vergabe 2019</t>
  </si>
  <si>
    <t>Rest Ende 2019</t>
  </si>
  <si>
    <t>Marcel Travares, Schmied</t>
  </si>
  <si>
    <t>Projektleiter, Lohnvorauszahlung</t>
  </si>
  <si>
    <t>(Lohnverrechnung)</t>
  </si>
  <si>
    <t>Frauengruppe Mar Lodge "Ndimble Mbassilné</t>
  </si>
  <si>
    <t>Laufzeit 2 Jahre</t>
  </si>
  <si>
    <t>Frauengruppe Thies "Niakh Jarignu"</t>
  </si>
  <si>
    <t>Kein Darlehn!!!  --- Lohnvorausszahlung Emmanuel Dione</t>
  </si>
  <si>
    <t>Laufzeit 7 Jahre</t>
  </si>
  <si>
    <t xml:space="preserve"> </t>
  </si>
  <si>
    <t>Allgemeinkonto</t>
  </si>
  <si>
    <t>Haltung Haus: Pauschale für Wasser  und Lohn Putzfrau</t>
  </si>
  <si>
    <t xml:space="preserve">Pauschale für Telefon und Internet </t>
  </si>
  <si>
    <t>Überweisung Lohn Projektleiter</t>
  </si>
  <si>
    <t>Einkauf Telefonkarte</t>
  </si>
  <si>
    <t>Bankgebühren</t>
  </si>
  <si>
    <t>Belege N°</t>
  </si>
  <si>
    <t>Autobahn Gebühren</t>
  </si>
  <si>
    <t>Besuch von Projekten Transport Adama</t>
  </si>
  <si>
    <t>Scheck N° 8491812</t>
  </si>
  <si>
    <t>Von Haupkonto</t>
  </si>
  <si>
    <t>Test PCR für Rahim</t>
  </si>
  <si>
    <t>F25711049</t>
  </si>
  <si>
    <t>Diverses Fahrten: Saliou Fahrer</t>
  </si>
  <si>
    <t>Mini Forage Kanyack und und solar Pumpe</t>
  </si>
  <si>
    <t>Scheck N° 4223845</t>
  </si>
  <si>
    <t>Für kasse</t>
  </si>
  <si>
    <t>Tätigkeit Vergütung von Adama Kandji (Juli 2022)</t>
  </si>
  <si>
    <t>Scheck N° 8491813</t>
  </si>
  <si>
    <t>Überweisung aus Deutschland</t>
  </si>
  <si>
    <t>Scheck N° 5362269</t>
  </si>
  <si>
    <t>Fertigsstellung Brunnen Pout</t>
  </si>
  <si>
    <t>Scheck N° 5362270</t>
  </si>
  <si>
    <t>Scheck N° 5362271</t>
  </si>
  <si>
    <t>Scheck N° 9243620</t>
  </si>
  <si>
    <t>Patenschaft Juli</t>
  </si>
  <si>
    <t>Besuch Mbafaye Frau Cissé Firma Virax: Frühstuck und Vershiedenes</t>
  </si>
  <si>
    <t>1. Bezahlung für Schule Mbafaye (2. Block mit 2 Räumen)</t>
  </si>
  <si>
    <t>2. Bezahlung für Schule Mbafaye (Administration 1. Block mit 2 Räumen und Toiletten)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</si>
</sst>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\-??\ _€_-;_-@_-"/>
    <numFmt numFmtId="165" formatCode="_-* #,##0\ _€_-;\-* #,##0\ _€_-;_-* \-??\ _€_-;_-@_-"/>
    <numFmt numFmtId="166" formatCode="#,##0.00&quot; €&quot;"/>
    <numFmt numFmtId="167" formatCode="#,##0.00\ _€"/>
    <numFmt numFmtId="168" formatCode="_-* #,##0.00&quot; €&quot;_-;\-* #,##0.00&quot; €&quot;_-;_-* \-??&quot; €&quot;_-;_-@_-"/>
    <numFmt numFmtId="169" formatCode="\ #,##0&quot;   &quot;;\-#,##0&quot;   &quot;;&quot; -&quot;00&quot;   &quot;;\ @\ "/>
    <numFmt numFmtId="170" formatCode="#,##0\ _€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b/>
      <sz val="11"/>
      <color rgb="FFFF0000"/>
      <name val="Cambria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mbria"/>
      <family val="1"/>
    </font>
    <font>
      <sz val="11"/>
      <color rgb="FFCE181E"/>
      <name val="Cambria"/>
      <family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FE699"/>
        <bgColor rgb="FFFFCC99"/>
      </patternFill>
    </fill>
    <fill>
      <patternFill patternType="solid">
        <fgColor rgb="FFF2F2F2"/>
        <bgColor rgb="FFE7E6E6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3" fillId="0" borderId="0" applyBorder="0" applyProtection="0"/>
    <xf numFmtId="168" fontId="13" fillId="0" borderId="0" applyBorder="0" applyProtection="0"/>
  </cellStyleXfs>
  <cellXfs count="1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2" xfId="0" applyNumberFormat="1" applyFont="1" applyBorder="1"/>
    <xf numFmtId="0" fontId="1" fillId="3" borderId="0" xfId="0" applyFont="1" applyFill="1" applyAlignment="1">
      <alignment horizontal="center"/>
    </xf>
    <xf numFmtId="165" fontId="2" fillId="5" borderId="7" xfId="1" applyNumberFormat="1" applyFont="1" applyFill="1" applyBorder="1" applyAlignment="1" applyProtection="1">
      <alignment horizontal="center"/>
    </xf>
    <xf numFmtId="165" fontId="2" fillId="5" borderId="1" xfId="1" applyNumberFormat="1" applyFont="1" applyFill="1" applyBorder="1" applyAlignment="1" applyProtection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center"/>
    </xf>
    <xf numFmtId="166" fontId="2" fillId="3" borderId="10" xfId="0" applyNumberFormat="1" applyFont="1" applyFill="1" applyBorder="1" applyAlignment="1">
      <alignment horizontal="center"/>
    </xf>
    <xf numFmtId="167" fontId="2" fillId="3" borderId="2" xfId="1" applyNumberFormat="1" applyFont="1" applyFill="1" applyBorder="1" applyAlignment="1" applyProtection="1">
      <alignment horizontal="center"/>
    </xf>
    <xf numFmtId="166" fontId="2" fillId="3" borderId="10" xfId="1" applyNumberFormat="1" applyFont="1" applyFill="1" applyBorder="1" applyAlignment="1" applyProtection="1">
      <alignment horizontal="center"/>
    </xf>
    <xf numFmtId="4" fontId="3" fillId="6" borderId="2" xfId="0" applyNumberFormat="1" applyFont="1" applyFill="1" applyBorder="1" applyAlignment="1">
      <alignment horizontal="center"/>
    </xf>
    <xf numFmtId="166" fontId="2" fillId="6" borderId="11" xfId="1" applyNumberFormat="1" applyFont="1" applyFill="1" applyBorder="1" applyProtection="1"/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167" fontId="1" fillId="0" borderId="14" xfId="1" applyNumberFormat="1" applyFont="1" applyBorder="1" applyProtection="1"/>
    <xf numFmtId="166" fontId="2" fillId="6" borderId="10" xfId="1" applyNumberFormat="1" applyFont="1" applyFill="1" applyBorder="1" applyAlignment="1" applyProtection="1">
      <alignment horizontal="center"/>
    </xf>
    <xf numFmtId="167" fontId="1" fillId="0" borderId="12" xfId="1" applyNumberFormat="1" applyFont="1" applyBorder="1" applyProtection="1"/>
    <xf numFmtId="0" fontId="1" fillId="0" borderId="16" xfId="0" applyFont="1" applyBorder="1"/>
    <xf numFmtId="0" fontId="1" fillId="0" borderId="17" xfId="0" applyFont="1" applyBorder="1"/>
    <xf numFmtId="167" fontId="1" fillId="0" borderId="16" xfId="1" applyNumberFormat="1" applyFont="1" applyBorder="1" applyProtection="1"/>
    <xf numFmtId="167" fontId="1" fillId="0" borderId="15" xfId="1" applyNumberFormat="1" applyFont="1" applyBorder="1" applyAlignment="1" applyProtection="1">
      <alignment horizontal="center"/>
    </xf>
    <xf numFmtId="167" fontId="1" fillId="0" borderId="15" xfId="1" applyNumberFormat="1" applyFont="1" applyBorder="1" applyProtection="1"/>
    <xf numFmtId="167" fontId="1" fillId="0" borderId="16" xfId="2" applyNumberFormat="1" applyFont="1" applyBorder="1" applyProtection="1"/>
    <xf numFmtId="0" fontId="2" fillId="0" borderId="0" xfId="0" applyFont="1"/>
    <xf numFmtId="167" fontId="1" fillId="0" borderId="18" xfId="1" applyNumberFormat="1" applyFont="1" applyBorder="1" applyProtection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/>
    <xf numFmtId="167" fontId="2" fillId="0" borderId="18" xfId="1" applyNumberFormat="1" applyFont="1" applyBorder="1" applyProtection="1"/>
    <xf numFmtId="166" fontId="2" fillId="0" borderId="21" xfId="1" applyNumberFormat="1" applyFont="1" applyBorder="1" applyProtection="1"/>
    <xf numFmtId="0" fontId="1" fillId="3" borderId="0" xfId="0" applyFont="1" applyFill="1"/>
    <xf numFmtId="0" fontId="1" fillId="0" borderId="13" xfId="0" applyFont="1" applyBorder="1" applyAlignment="1">
      <alignment horizontal="center"/>
    </xf>
    <xf numFmtId="165" fontId="2" fillId="5" borderId="25" xfId="1" applyNumberFormat="1" applyFont="1" applyFill="1" applyBorder="1" applyAlignment="1" applyProtection="1">
      <alignment horizontal="center"/>
    </xf>
    <xf numFmtId="165" fontId="2" fillId="5" borderId="2" xfId="1" applyNumberFormat="1" applyFont="1" applyFill="1" applyBorder="1" applyAlignment="1" applyProtection="1">
      <alignment horizontal="center"/>
    </xf>
    <xf numFmtId="0" fontId="2" fillId="6" borderId="14" xfId="0" applyFont="1" applyFill="1" applyBorder="1" applyAlignment="1">
      <alignment horizontal="center"/>
    </xf>
    <xf numFmtId="14" fontId="3" fillId="6" borderId="26" xfId="0" applyNumberFormat="1" applyFont="1" applyFill="1" applyBorder="1"/>
    <xf numFmtId="0" fontId="2" fillId="6" borderId="17" xfId="0" applyFont="1" applyFill="1" applyBorder="1" applyAlignment="1">
      <alignment horizontal="left"/>
    </xf>
    <xf numFmtId="3" fontId="2" fillId="6" borderId="2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7" fontId="2" fillId="3" borderId="27" xfId="1" applyNumberFormat="1" applyFont="1" applyFill="1" applyBorder="1" applyAlignment="1" applyProtection="1">
      <alignment horizontal="center"/>
    </xf>
    <xf numFmtId="166" fontId="2" fillId="3" borderId="17" xfId="1" applyNumberFormat="1" applyFont="1" applyFill="1" applyBorder="1" applyAlignment="1" applyProtection="1">
      <alignment horizontal="center"/>
    </xf>
    <xf numFmtId="3" fontId="3" fillId="6" borderId="27" xfId="0" applyNumberFormat="1" applyFont="1" applyFill="1" applyBorder="1" applyAlignment="1">
      <alignment horizontal="center"/>
    </xf>
    <xf numFmtId="166" fontId="2" fillId="3" borderId="28" xfId="1" applyNumberFormat="1" applyFont="1" applyFill="1" applyBorder="1" applyProtection="1"/>
    <xf numFmtId="0" fontId="1" fillId="0" borderId="16" xfId="0" applyFont="1" applyBorder="1" applyAlignment="1">
      <alignment horizontal="center"/>
    </xf>
    <xf numFmtId="14" fontId="1" fillId="0" borderId="29" xfId="0" applyNumberFormat="1" applyFont="1" applyBorder="1"/>
    <xf numFmtId="14" fontId="2" fillId="0" borderId="31" xfId="0" applyNumberFormat="1" applyFont="1" applyBorder="1"/>
    <xf numFmtId="3" fontId="9" fillId="0" borderId="0" xfId="0" applyNumberFormat="1" applyFont="1"/>
    <xf numFmtId="165" fontId="2" fillId="5" borderId="22" xfId="1" applyNumberFormat="1" applyFont="1" applyFill="1" applyBorder="1" applyAlignment="1" applyProtection="1">
      <alignment horizontal="center"/>
    </xf>
    <xf numFmtId="14" fontId="2" fillId="6" borderId="35" xfId="0" applyNumberFormat="1" applyFont="1" applyFill="1" applyBorder="1"/>
    <xf numFmtId="0" fontId="2" fillId="6" borderId="27" xfId="0" applyFont="1" applyFill="1" applyBorder="1" applyAlignment="1">
      <alignment horizontal="left"/>
    </xf>
    <xf numFmtId="167" fontId="2" fillId="6" borderId="36" xfId="0" applyNumberFormat="1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166" fontId="2" fillId="6" borderId="1" xfId="1" applyNumberFormat="1" applyFont="1" applyFill="1" applyBorder="1" applyProtection="1"/>
    <xf numFmtId="167" fontId="3" fillId="3" borderId="27" xfId="1" applyNumberFormat="1" applyFont="1" applyFill="1" applyBorder="1" applyProtection="1"/>
    <xf numFmtId="14" fontId="1" fillId="0" borderId="14" xfId="0" applyNumberFormat="1" applyFont="1" applyBorder="1"/>
    <xf numFmtId="0" fontId="1" fillId="0" borderId="12" xfId="0" applyFont="1" applyBorder="1"/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167" fontId="1" fillId="0" borderId="37" xfId="1" applyNumberFormat="1" applyFont="1" applyBorder="1" applyProtection="1"/>
    <xf numFmtId="14" fontId="1" fillId="0" borderId="18" xfId="0" applyNumberFormat="1" applyFont="1" applyBorder="1"/>
    <xf numFmtId="0" fontId="1" fillId="0" borderId="25" xfId="0" applyFont="1" applyBorder="1"/>
    <xf numFmtId="0" fontId="1" fillId="0" borderId="4" xfId="0" applyFont="1" applyBorder="1" applyAlignment="1">
      <alignment horizontal="center"/>
    </xf>
    <xf numFmtId="166" fontId="2" fillId="6" borderId="2" xfId="1" applyNumberFormat="1" applyFont="1" applyFill="1" applyBorder="1" applyProtection="1"/>
    <xf numFmtId="166" fontId="2" fillId="6" borderId="42" xfId="0" applyNumberFormat="1" applyFont="1" applyFill="1" applyBorder="1"/>
    <xf numFmtId="14" fontId="1" fillId="0" borderId="16" xfId="0" applyNumberFormat="1" applyFont="1" applyBorder="1"/>
    <xf numFmtId="167" fontId="2" fillId="0" borderId="38" xfId="1" applyNumberFormat="1" applyFont="1" applyBorder="1" applyAlignment="1" applyProtection="1">
      <alignment horizontal="center"/>
    </xf>
    <xf numFmtId="0" fontId="8" fillId="0" borderId="16" xfId="0" applyFont="1" applyBorder="1"/>
    <xf numFmtId="0" fontId="10" fillId="0" borderId="0" xfId="0" applyFont="1"/>
    <xf numFmtId="0" fontId="1" fillId="0" borderId="4" xfId="0" applyFont="1" applyBorder="1"/>
    <xf numFmtId="14" fontId="2" fillId="0" borderId="4" xfId="0" applyNumberFormat="1" applyFont="1" applyBorder="1"/>
    <xf numFmtId="0" fontId="2" fillId="0" borderId="0" xfId="0" applyFont="1" applyAlignment="1">
      <alignment horizontal="center"/>
    </xf>
    <xf numFmtId="165" fontId="2" fillId="5" borderId="24" xfId="1" applyNumberFormat="1" applyFont="1" applyFill="1" applyBorder="1" applyAlignment="1" applyProtection="1">
      <alignment horizontal="center"/>
    </xf>
    <xf numFmtId="167" fontId="2" fillId="6" borderId="2" xfId="0" applyNumberFormat="1" applyFont="1" applyFill="1" applyBorder="1" applyAlignment="1">
      <alignment horizontal="center"/>
    </xf>
    <xf numFmtId="166" fontId="2" fillId="6" borderId="34" xfId="0" applyNumberFormat="1" applyFont="1" applyFill="1" applyBorder="1"/>
    <xf numFmtId="167" fontId="3" fillId="3" borderId="2" xfId="1" applyNumberFormat="1" applyFont="1" applyFill="1" applyBorder="1" applyProtection="1"/>
    <xf numFmtId="167" fontId="2" fillId="0" borderId="34" xfId="0" applyNumberFormat="1" applyFont="1" applyBorder="1"/>
    <xf numFmtId="166" fontId="0" fillId="0" borderId="0" xfId="0" applyNumberFormat="1"/>
    <xf numFmtId="166" fontId="11" fillId="0" borderId="0" xfId="0" applyNumberFormat="1" applyFont="1"/>
    <xf numFmtId="0" fontId="0" fillId="7" borderId="28" xfId="0" applyFill="1" applyBorder="1"/>
    <xf numFmtId="0" fontId="10" fillId="7" borderId="28" xfId="0" applyFont="1" applyFill="1" applyBorder="1"/>
    <xf numFmtId="166" fontId="0" fillId="7" borderId="28" xfId="0" applyNumberFormat="1" applyFill="1" applyBorder="1"/>
    <xf numFmtId="166" fontId="11" fillId="7" borderId="28" xfId="0" applyNumberFormat="1" applyFont="1" applyFill="1" applyBorder="1"/>
    <xf numFmtId="0" fontId="12" fillId="0" borderId="28" xfId="0" applyFont="1" applyBorder="1" applyAlignment="1">
      <alignment wrapText="1"/>
    </xf>
    <xf numFmtId="0" fontId="0" fillId="0" borderId="28" xfId="0" applyBorder="1" applyAlignment="1">
      <alignment wrapText="1"/>
    </xf>
    <xf numFmtId="166" fontId="0" fillId="0" borderId="28" xfId="0" applyNumberFormat="1" applyBorder="1"/>
    <xf numFmtId="166" fontId="11" fillId="0" borderId="28" xfId="0" applyNumberFormat="1" applyFont="1" applyBorder="1"/>
    <xf numFmtId="166" fontId="12" fillId="0" borderId="28" xfId="0" applyNumberFormat="1" applyFont="1" applyBorder="1"/>
    <xf numFmtId="4" fontId="0" fillId="0" borderId="0" xfId="0" applyNumberFormat="1"/>
    <xf numFmtId="0" fontId="0" fillId="0" borderId="28" xfId="0" applyBorder="1"/>
    <xf numFmtId="170" fontId="2" fillId="3" borderId="26" xfId="1" applyNumberFormat="1" applyFont="1" applyFill="1" applyBorder="1" applyAlignment="1" applyProtection="1">
      <alignment horizontal="center"/>
    </xf>
    <xf numFmtId="170" fontId="1" fillId="0" borderId="29" xfId="1" applyNumberFormat="1" applyFont="1" applyBorder="1" applyProtection="1"/>
    <xf numFmtId="170" fontId="1" fillId="0" borderId="21" xfId="1" applyNumberFormat="1" applyFont="1" applyBorder="1" applyProtection="1"/>
    <xf numFmtId="170" fontId="2" fillId="0" borderId="41" xfId="0" applyNumberFormat="1" applyFont="1" applyBorder="1"/>
    <xf numFmtId="170" fontId="3" fillId="3" borderId="27" xfId="1" applyNumberFormat="1" applyFont="1" applyFill="1" applyBorder="1" applyProtection="1"/>
    <xf numFmtId="170" fontId="1" fillId="0" borderId="37" xfId="1" applyNumberFormat="1" applyFont="1" applyBorder="1" applyProtection="1"/>
    <xf numFmtId="170" fontId="1" fillId="0" borderId="39" xfId="1" applyNumberFormat="1" applyFont="1" applyBorder="1" applyProtection="1"/>
    <xf numFmtId="14" fontId="3" fillId="6" borderId="2" xfId="0" applyNumberFormat="1" applyFont="1" applyFill="1" applyBorder="1"/>
    <xf numFmtId="165" fontId="2" fillId="5" borderId="0" xfId="1" applyNumberFormat="1" applyFont="1" applyFill="1" applyBorder="1" applyAlignment="1" applyProtection="1">
      <alignment horizontal="center"/>
    </xf>
    <xf numFmtId="0" fontId="2" fillId="3" borderId="9" xfId="0" applyFont="1" applyFill="1" applyBorder="1" applyAlignment="1">
      <alignment horizontal="center"/>
    </xf>
    <xf numFmtId="0" fontId="1" fillId="0" borderId="29" xfId="0" applyFont="1" applyBorder="1"/>
    <xf numFmtId="0" fontId="2" fillId="6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4" fontId="3" fillId="6" borderId="16" xfId="0" applyNumberFormat="1" applyFont="1" applyFill="1" applyBorder="1"/>
    <xf numFmtId="14" fontId="1" fillId="0" borderId="13" xfId="0" applyNumberFormat="1" applyFont="1" applyBorder="1"/>
    <xf numFmtId="14" fontId="1" fillId="0" borderId="19" xfId="0" applyNumberFormat="1" applyFont="1" applyBorder="1"/>
    <xf numFmtId="14" fontId="1" fillId="0" borderId="46" xfId="0" applyNumberFormat="1" applyFont="1" applyBorder="1"/>
    <xf numFmtId="0" fontId="1" fillId="0" borderId="24" xfId="0" applyFont="1" applyBorder="1"/>
    <xf numFmtId="0" fontId="1" fillId="0" borderId="21" xfId="0" applyFont="1" applyBorder="1"/>
    <xf numFmtId="166" fontId="2" fillId="6" borderId="10" xfId="0" applyNumberFormat="1" applyFont="1" applyFill="1" applyBorder="1"/>
    <xf numFmtId="167" fontId="2" fillId="0" borderId="40" xfId="0" applyNumberFormat="1" applyFont="1" applyBorder="1"/>
    <xf numFmtId="167" fontId="2" fillId="0" borderId="31" xfId="0" applyNumberFormat="1" applyFont="1" applyBorder="1"/>
    <xf numFmtId="166" fontId="2" fillId="6" borderId="2" xfId="0" applyNumberFormat="1" applyFont="1" applyFill="1" applyBorder="1"/>
    <xf numFmtId="170" fontId="1" fillId="0" borderId="0" xfId="0" applyNumberFormat="1" applyFont="1"/>
    <xf numFmtId="14" fontId="1" fillId="0" borderId="16" xfId="0" applyNumberFormat="1" applyFont="1" applyBorder="1" applyAlignment="1">
      <alignment horizontal="right"/>
    </xf>
    <xf numFmtId="166" fontId="2" fillId="6" borderId="10" xfId="1" applyNumberFormat="1" applyFont="1" applyFill="1" applyBorder="1" applyAlignment="1" applyProtection="1">
      <alignment horizontal="right"/>
    </xf>
    <xf numFmtId="167" fontId="2" fillId="8" borderId="10" xfId="0" applyNumberFormat="1" applyFont="1" applyFill="1" applyBorder="1"/>
    <xf numFmtId="166" fontId="2" fillId="9" borderId="34" xfId="0" applyNumberFormat="1" applyFont="1" applyFill="1" applyBorder="1"/>
    <xf numFmtId="167" fontId="2" fillId="8" borderId="10" xfId="1" applyNumberFormat="1" applyFont="1" applyFill="1" applyBorder="1" applyProtection="1"/>
    <xf numFmtId="0" fontId="1" fillId="10" borderId="2" xfId="0" applyFont="1" applyFill="1" applyBorder="1" applyAlignment="1">
      <alignment horizontal="center"/>
    </xf>
    <xf numFmtId="166" fontId="2" fillId="9" borderId="43" xfId="0" applyNumberFormat="1" applyFont="1" applyFill="1" applyBorder="1"/>
    <xf numFmtId="166" fontId="2" fillId="9" borderId="1" xfId="1" applyNumberFormat="1" applyFont="1" applyFill="1" applyBorder="1" applyProtection="1"/>
    <xf numFmtId="170" fontId="2" fillId="8" borderId="10" xfId="0" applyNumberFormat="1" applyFont="1" applyFill="1" applyBorder="1"/>
    <xf numFmtId="170" fontId="2" fillId="8" borderId="10" xfId="1" applyNumberFormat="1" applyFont="1" applyFill="1" applyBorder="1" applyProtection="1"/>
    <xf numFmtId="0" fontId="1" fillId="8" borderId="2" xfId="0" applyFont="1" applyFill="1" applyBorder="1" applyAlignment="1">
      <alignment horizontal="center"/>
    </xf>
    <xf numFmtId="167" fontId="2" fillId="8" borderId="2" xfId="1" applyNumberFormat="1" applyFont="1" applyFill="1" applyBorder="1" applyProtection="1"/>
    <xf numFmtId="166" fontId="2" fillId="11" borderId="2" xfId="1" applyNumberFormat="1" applyFont="1" applyFill="1" applyBorder="1" applyAlignment="1" applyProtection="1">
      <alignment horizontal="center"/>
    </xf>
    <xf numFmtId="166" fontId="2" fillId="11" borderId="28" xfId="1" applyNumberFormat="1" applyFont="1" applyFill="1" applyBorder="1" applyProtection="1"/>
    <xf numFmtId="166" fontId="2" fillId="11" borderId="17" xfId="1" applyNumberFormat="1" applyFont="1" applyFill="1" applyBorder="1" applyAlignment="1" applyProtection="1">
      <alignment horizontal="center"/>
    </xf>
    <xf numFmtId="169" fontId="2" fillId="10" borderId="21" xfId="1" applyNumberFormat="1" applyFont="1" applyFill="1" applyBorder="1" applyProtection="1"/>
    <xf numFmtId="166" fontId="2" fillId="9" borderId="10" xfId="1" applyNumberFormat="1" applyFont="1" applyFill="1" applyBorder="1" applyAlignment="1" applyProtection="1">
      <alignment horizontal="center"/>
    </xf>
    <xf numFmtId="166" fontId="2" fillId="9" borderId="11" xfId="1" applyNumberFormat="1" applyFont="1" applyFill="1" applyBorder="1" applyProtection="1"/>
    <xf numFmtId="0" fontId="1" fillId="0" borderId="30" xfId="0" applyFont="1" applyBorder="1"/>
    <xf numFmtId="167" fontId="2" fillId="3" borderId="9" xfId="1" applyNumberFormat="1" applyFont="1" applyFill="1" applyBorder="1" applyAlignment="1" applyProtection="1">
      <alignment horizontal="right"/>
    </xf>
    <xf numFmtId="167" fontId="1" fillId="0" borderId="27" xfId="1" applyNumberFormat="1" applyFont="1" applyBorder="1" applyAlignment="1" applyProtection="1">
      <alignment horizontal="right"/>
    </xf>
    <xf numFmtId="167" fontId="1" fillId="0" borderId="16" xfId="1" applyNumberFormat="1" applyFont="1" applyBorder="1" applyAlignment="1" applyProtection="1">
      <alignment horizontal="right"/>
    </xf>
    <xf numFmtId="167" fontId="1" fillId="0" borderId="18" xfId="1" applyNumberFormat="1" applyFont="1" applyBorder="1" applyAlignment="1" applyProtection="1">
      <alignment horizontal="right"/>
    </xf>
    <xf numFmtId="0" fontId="1" fillId="0" borderId="12" xfId="0" applyFont="1" applyBorder="1" applyAlignment="1">
      <alignment horizontal="left"/>
    </xf>
    <xf numFmtId="0" fontId="1" fillId="12" borderId="30" xfId="0" applyFont="1" applyFill="1" applyBorder="1"/>
    <xf numFmtId="0" fontId="8" fillId="12" borderId="16" xfId="0" applyFont="1" applyFill="1" applyBorder="1"/>
    <xf numFmtId="170" fontId="1" fillId="0" borderId="47" xfId="1" applyNumberFormat="1" applyFont="1" applyBorder="1" applyProtection="1"/>
    <xf numFmtId="170" fontId="2" fillId="3" borderId="27" xfId="1" applyNumberFormat="1" applyFont="1" applyFill="1" applyBorder="1" applyAlignment="1" applyProtection="1">
      <alignment horizontal="center"/>
    </xf>
    <xf numFmtId="170" fontId="1" fillId="0" borderId="16" xfId="2" applyNumberFormat="1" applyFont="1" applyBorder="1" applyProtection="1"/>
    <xf numFmtId="170" fontId="1" fillId="0" borderId="16" xfId="1" applyNumberFormat="1" applyFont="1" applyBorder="1" applyProtection="1"/>
    <xf numFmtId="0" fontId="2" fillId="8" borderId="1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2112045</xdr:colOff>
      <xdr:row>3</xdr:row>
      <xdr:rowOff>16560</xdr:rowOff>
    </xdr:from>
    <xdr:to>
      <xdr:col>5</xdr:col>
      <xdr:colOff>2568885</xdr:colOff>
      <xdr:row>3</xdr:row>
      <xdr:rowOff>340200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79395" y="597585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2131279</xdr:colOff>
      <xdr:row>3</xdr:row>
      <xdr:rowOff>40346</xdr:rowOff>
    </xdr:from>
    <xdr:to>
      <xdr:col>5</xdr:col>
      <xdr:colOff>2588119</xdr:colOff>
      <xdr:row>3</xdr:row>
      <xdr:rowOff>363986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27129" y="630896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2" name="shapetype_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1936800</xdr:colOff>
      <xdr:row>3</xdr:row>
      <xdr:rowOff>47490</xdr:rowOff>
    </xdr:from>
    <xdr:to>
      <xdr:col>5</xdr:col>
      <xdr:colOff>2393640</xdr:colOff>
      <xdr:row>3</xdr:row>
      <xdr:rowOff>371130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66050" y="618990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6" name="shapetype_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4" name="shapetype_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2" name="shapetype_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0" name="shapetype_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2260995</xdr:colOff>
      <xdr:row>3</xdr:row>
      <xdr:rowOff>23267</xdr:rowOff>
    </xdr:from>
    <xdr:to>
      <xdr:col>5</xdr:col>
      <xdr:colOff>2717835</xdr:colOff>
      <xdr:row>3</xdr:row>
      <xdr:rowOff>346907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44245" y="594767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44</xdr:row>
      <xdr:rowOff>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44</xdr:row>
      <xdr:rowOff>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44</xdr:row>
      <xdr:rowOff>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44</xdr:row>
      <xdr:rowOff>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44</xdr:row>
      <xdr:rowOff>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44</xdr:row>
      <xdr:rowOff>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44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1854981</xdr:colOff>
      <xdr:row>2</xdr:row>
      <xdr:rowOff>187551</xdr:rowOff>
    </xdr:from>
    <xdr:to>
      <xdr:col>5</xdr:col>
      <xdr:colOff>2311821</xdr:colOff>
      <xdr:row>3</xdr:row>
      <xdr:rowOff>318526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15799" y="568551"/>
          <a:ext cx="456840" cy="3214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  <pageSetUpPr fitToPage="1"/>
  </sheetPr>
  <dimension ref="A1:AMK52"/>
  <sheetViews>
    <sheetView tabSelected="1" zoomScale="80" zoomScaleNormal="80" workbookViewId="0"/>
  </sheetViews>
  <sheetFormatPr baseColWidth="10" defaultColWidth="9.140625" defaultRowHeight="15" x14ac:dyDescent="0.25"/>
  <cols>
    <col min="1" max="1" width="11.42578125" style="1"/>
    <col min="2" max="2" width="12.5703125" style="2" customWidth="1"/>
    <col min="3" max="3" width="13.5703125" style="1" customWidth="1"/>
    <col min="4" max="4" width="16.140625" style="1" bestFit="1" customWidth="1"/>
    <col min="5" max="5" width="25.140625" style="1" bestFit="1" customWidth="1"/>
    <col min="6" max="6" width="69.28515625" style="1" bestFit="1" customWidth="1"/>
    <col min="7" max="7" width="16" style="1" bestFit="1" customWidth="1"/>
    <col min="8" max="8" width="11.7109375" style="1" bestFit="1" customWidth="1"/>
    <col min="9" max="9" width="16" style="1" bestFit="1" customWidth="1"/>
    <col min="10" max="10" width="11.7109375" style="1" bestFit="1" customWidth="1"/>
    <col min="11" max="11" width="11.42578125" style="1"/>
    <col min="12" max="12" width="13.42578125" style="1" customWidth="1"/>
    <col min="13" max="1025" width="11.42578125" style="1"/>
  </cols>
  <sheetData>
    <row r="1" spans="2:1025" ht="15.75" thickBot="1" x14ac:dyDescent="0.3"/>
    <row r="2" spans="2:1025" x14ac:dyDescent="0.25">
      <c r="D2" s="157" t="s">
        <v>0</v>
      </c>
      <c r="E2" s="157"/>
      <c r="F2" s="157"/>
      <c r="G2" s="157"/>
      <c r="H2" s="157"/>
    </row>
    <row r="3" spans="2:1025" x14ac:dyDescent="0.25">
      <c r="D3" s="158" t="s">
        <v>1</v>
      </c>
      <c r="E3" s="158"/>
      <c r="F3" s="158"/>
      <c r="G3" s="158"/>
      <c r="H3" s="158"/>
    </row>
    <row r="4" spans="2:1025" ht="29.25" customHeight="1" x14ac:dyDescent="0.25">
      <c r="D4" s="158"/>
      <c r="E4" s="158"/>
      <c r="F4" s="158"/>
      <c r="G4" s="158"/>
      <c r="H4" s="158"/>
    </row>
    <row r="5" spans="2:1025" ht="15.75" thickBot="1" x14ac:dyDescent="0.3">
      <c r="D5" s="159" t="s">
        <v>2</v>
      </c>
      <c r="E5" s="159"/>
      <c r="F5" s="159"/>
      <c r="G5" s="159"/>
      <c r="H5" s="159"/>
    </row>
    <row r="6" spans="2:1025" x14ac:dyDescent="0.25">
      <c r="D6" s="4"/>
      <c r="E6" s="160" t="s">
        <v>3</v>
      </c>
      <c r="F6" s="160"/>
      <c r="G6" s="4"/>
      <c r="H6" s="4"/>
    </row>
    <row r="7" spans="2:1025" ht="15.75" thickBot="1" x14ac:dyDescent="0.3">
      <c r="D7" s="156"/>
      <c r="E7" s="156"/>
      <c r="F7" s="156"/>
      <c r="G7" s="156"/>
      <c r="H7" s="156"/>
    </row>
    <row r="8" spans="2:1025" ht="14.45" customHeight="1" thickBot="1" x14ac:dyDescent="0.3">
      <c r="B8" s="153" t="s">
        <v>4</v>
      </c>
      <c r="C8" s="154" t="s">
        <v>5</v>
      </c>
      <c r="D8" s="155" t="s">
        <v>6</v>
      </c>
      <c r="E8" s="154" t="s">
        <v>50</v>
      </c>
      <c r="F8" s="154" t="s">
        <v>8</v>
      </c>
      <c r="G8" s="151" t="s">
        <v>9</v>
      </c>
      <c r="H8" s="151"/>
      <c r="I8" s="152" t="s">
        <v>10</v>
      </c>
      <c r="J8" s="152"/>
    </row>
    <row r="9" spans="2:1025" ht="14.45" customHeight="1" thickBot="1" x14ac:dyDescent="0.3">
      <c r="B9" s="153"/>
      <c r="C9" s="154"/>
      <c r="D9" s="155"/>
      <c r="E9" s="154"/>
      <c r="F9" s="154"/>
      <c r="G9" s="5" t="s">
        <v>11</v>
      </c>
      <c r="H9" s="6" t="s">
        <v>12</v>
      </c>
      <c r="I9" s="6" t="s">
        <v>11</v>
      </c>
      <c r="J9" s="6" t="s">
        <v>12</v>
      </c>
    </row>
    <row r="10" spans="2:1025" ht="15.75" thickBot="1" x14ac:dyDescent="0.3">
      <c r="B10" s="7"/>
      <c r="C10" s="99">
        <v>44743</v>
      </c>
      <c r="D10" s="8" t="s">
        <v>13</v>
      </c>
      <c r="E10" s="9"/>
      <c r="F10" s="10"/>
      <c r="G10" s="11"/>
      <c r="H10" s="12"/>
      <c r="I10" s="13">
        <v>136237</v>
      </c>
      <c r="J10" s="14">
        <f t="shared" ref="J10:J32" si="0">I10/655.95</f>
        <v>207.69418400792742</v>
      </c>
      <c r="AMG10"/>
      <c r="AMH10"/>
      <c r="AMI10"/>
      <c r="AMJ10"/>
      <c r="AMK10"/>
    </row>
    <row r="11" spans="2:1025" ht="15.75" thickBot="1" x14ac:dyDescent="0.3">
      <c r="B11" s="15">
        <v>1</v>
      </c>
      <c r="C11" s="57">
        <v>44743</v>
      </c>
      <c r="D11" s="22" t="s">
        <v>14</v>
      </c>
      <c r="E11" s="58">
        <v>95549</v>
      </c>
      <c r="F11" s="135" t="s">
        <v>15</v>
      </c>
      <c r="G11" s="23">
        <v>35000</v>
      </c>
      <c r="H11" s="19">
        <f>G11/655.94</f>
        <v>53.3585388907522</v>
      </c>
      <c r="I11" s="20"/>
      <c r="J11" s="14">
        <f t="shared" si="0"/>
        <v>0</v>
      </c>
      <c r="AMG11"/>
      <c r="AMH11"/>
      <c r="AMI11"/>
      <c r="AMJ11"/>
      <c r="AMK11"/>
    </row>
    <row r="12" spans="2:1025" ht="15.75" thickBot="1" x14ac:dyDescent="0.3">
      <c r="B12" s="15">
        <f>B11+1</f>
        <v>2</v>
      </c>
      <c r="C12" s="57">
        <v>44749</v>
      </c>
      <c r="D12" s="22" t="s">
        <v>14</v>
      </c>
      <c r="E12" s="58">
        <v>311241</v>
      </c>
      <c r="F12" s="135" t="s">
        <v>15</v>
      </c>
      <c r="G12" s="23">
        <v>10000</v>
      </c>
      <c r="H12" s="19">
        <f>G12/655.95</f>
        <v>15.245064410397132</v>
      </c>
      <c r="I12" s="20"/>
      <c r="J12" s="14">
        <f t="shared" si="0"/>
        <v>0</v>
      </c>
      <c r="AMG12"/>
      <c r="AMH12"/>
      <c r="AMI12"/>
      <c r="AMJ12"/>
      <c r="AMK12"/>
    </row>
    <row r="13" spans="2:1025" ht="15.75" thickBot="1" x14ac:dyDescent="0.3">
      <c r="B13" s="15">
        <f t="shared" ref="B13:B32" si="1">B12+1</f>
        <v>3</v>
      </c>
      <c r="C13" s="57">
        <v>44750</v>
      </c>
      <c r="D13" s="22" t="s">
        <v>14</v>
      </c>
      <c r="E13" s="58">
        <v>2134442</v>
      </c>
      <c r="F13" s="135" t="s">
        <v>15</v>
      </c>
      <c r="G13" s="23">
        <v>34000</v>
      </c>
      <c r="H13" s="19">
        <f t="shared" ref="H13:H31" si="2">G13/655.95</f>
        <v>51.833218995350251</v>
      </c>
      <c r="I13" s="25"/>
      <c r="J13" s="14">
        <f>I13/655.95</f>
        <v>0</v>
      </c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15">
        <f t="shared" si="1"/>
        <v>4</v>
      </c>
      <c r="C14" s="57">
        <v>44751</v>
      </c>
      <c r="D14" s="22" t="s">
        <v>14</v>
      </c>
      <c r="E14" s="58">
        <v>90</v>
      </c>
      <c r="F14" s="135" t="s">
        <v>48</v>
      </c>
      <c r="G14" s="18">
        <v>20000</v>
      </c>
      <c r="H14" s="19">
        <f>G14/655.95</f>
        <v>30.490128820794265</v>
      </c>
      <c r="I14" s="25"/>
      <c r="J14" s="14">
        <f>I14/655.95</f>
        <v>0</v>
      </c>
      <c r="AMB14"/>
      <c r="AMC14"/>
      <c r="AMD14"/>
      <c r="AME14"/>
      <c r="AMF14"/>
      <c r="AMG14"/>
      <c r="AMH14"/>
      <c r="AMI14"/>
      <c r="AMJ14"/>
      <c r="AMK14"/>
    </row>
    <row r="15" spans="2:1025" ht="15.75" thickBot="1" x14ac:dyDescent="0.3">
      <c r="B15" s="15">
        <f t="shared" si="1"/>
        <v>5</v>
      </c>
      <c r="C15" s="57">
        <v>44755</v>
      </c>
      <c r="D15" s="22" t="s">
        <v>14</v>
      </c>
      <c r="E15" s="58">
        <v>2134235</v>
      </c>
      <c r="F15" s="135" t="s">
        <v>15</v>
      </c>
      <c r="G15" s="18">
        <v>25000</v>
      </c>
      <c r="H15" s="19">
        <f>G15/655.95</f>
        <v>38.112661025992836</v>
      </c>
      <c r="I15" s="25"/>
      <c r="J15" s="14">
        <f t="shared" si="0"/>
        <v>0</v>
      </c>
      <c r="AMG15"/>
      <c r="AMH15"/>
      <c r="AMI15"/>
      <c r="AMJ15"/>
      <c r="AMK15"/>
    </row>
    <row r="16" spans="2:1025" ht="15.75" thickBot="1" x14ac:dyDescent="0.3">
      <c r="B16" s="15">
        <f t="shared" si="1"/>
        <v>6</v>
      </c>
      <c r="C16" s="57">
        <v>44757</v>
      </c>
      <c r="D16" s="22" t="s">
        <v>14</v>
      </c>
      <c r="E16" s="58" t="s">
        <v>53</v>
      </c>
      <c r="F16" s="135" t="s">
        <v>54</v>
      </c>
      <c r="G16" s="18"/>
      <c r="H16" s="19">
        <f t="shared" si="2"/>
        <v>0</v>
      </c>
      <c r="I16" s="25">
        <v>1500000</v>
      </c>
      <c r="J16" s="14">
        <f t="shared" si="0"/>
        <v>2286.7596615595698</v>
      </c>
      <c r="AMG16"/>
      <c r="AMH16"/>
      <c r="AMI16"/>
      <c r="AMJ16"/>
      <c r="AMK16"/>
    </row>
    <row r="17" spans="2:1025" ht="15.75" thickBot="1" x14ac:dyDescent="0.3">
      <c r="B17" s="15">
        <f t="shared" si="1"/>
        <v>7</v>
      </c>
      <c r="C17" s="57">
        <v>44757</v>
      </c>
      <c r="D17" s="22" t="s">
        <v>14</v>
      </c>
      <c r="E17" s="58">
        <v>96</v>
      </c>
      <c r="F17" s="135" t="s">
        <v>52</v>
      </c>
      <c r="G17" s="18">
        <v>150000</v>
      </c>
      <c r="H17" s="19">
        <f>G17/655.95</f>
        <v>228.67596615595698</v>
      </c>
      <c r="I17" s="25"/>
      <c r="J17" s="14">
        <f t="shared" si="0"/>
        <v>0</v>
      </c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2:1025" ht="15.75" thickBot="1" x14ac:dyDescent="0.3">
      <c r="B18" s="15">
        <f t="shared" si="1"/>
        <v>8</v>
      </c>
      <c r="C18" s="57">
        <v>44757</v>
      </c>
      <c r="D18" s="22" t="s">
        <v>14</v>
      </c>
      <c r="E18" s="58">
        <v>97</v>
      </c>
      <c r="F18" s="135" t="s">
        <v>70</v>
      </c>
      <c r="G18" s="18">
        <v>20000</v>
      </c>
      <c r="H18" s="19">
        <f t="shared" si="2"/>
        <v>30.490128820794265</v>
      </c>
      <c r="I18" s="25"/>
      <c r="J18" s="14">
        <f t="shared" si="0"/>
        <v>0</v>
      </c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2:1025" ht="15.75" thickBot="1" x14ac:dyDescent="0.3">
      <c r="B19" s="15">
        <f t="shared" si="1"/>
        <v>9</v>
      </c>
      <c r="C19" s="57">
        <v>44759</v>
      </c>
      <c r="D19" s="22" t="s">
        <v>14</v>
      </c>
      <c r="E19" s="21" t="s">
        <v>56</v>
      </c>
      <c r="F19" s="141" t="s">
        <v>55</v>
      </c>
      <c r="G19" s="18">
        <v>25000</v>
      </c>
      <c r="H19" s="19">
        <f t="shared" si="2"/>
        <v>38.112661025992836</v>
      </c>
      <c r="I19" s="25"/>
      <c r="J19" s="14">
        <f t="shared" si="0"/>
        <v>0</v>
      </c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2:1025" ht="15.75" thickBot="1" x14ac:dyDescent="0.3">
      <c r="B20" s="15">
        <f t="shared" si="1"/>
        <v>10</v>
      </c>
      <c r="C20" s="57">
        <v>44760</v>
      </c>
      <c r="D20" s="22" t="s">
        <v>14</v>
      </c>
      <c r="E20" s="21">
        <v>98</v>
      </c>
      <c r="F20" s="141" t="s">
        <v>57</v>
      </c>
      <c r="G20" s="18">
        <v>30000</v>
      </c>
      <c r="H20" s="19">
        <f t="shared" si="2"/>
        <v>45.735193231191396</v>
      </c>
      <c r="I20" s="20"/>
      <c r="J20" s="14">
        <f t="shared" si="0"/>
        <v>0</v>
      </c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2:1025" ht="15.75" thickBot="1" x14ac:dyDescent="0.3">
      <c r="B21" s="15">
        <f t="shared" si="1"/>
        <v>11</v>
      </c>
      <c r="C21" s="57">
        <v>44760</v>
      </c>
      <c r="D21" s="22" t="s">
        <v>14</v>
      </c>
      <c r="E21" s="58">
        <v>2134123</v>
      </c>
      <c r="F21" s="141" t="s">
        <v>15</v>
      </c>
      <c r="G21" s="18">
        <v>30000</v>
      </c>
      <c r="H21" s="19">
        <f t="shared" si="2"/>
        <v>45.735193231191396</v>
      </c>
      <c r="I21" s="20"/>
      <c r="J21" s="14">
        <f t="shared" si="0"/>
        <v>0</v>
      </c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2:1025" ht="15.75" thickBot="1" x14ac:dyDescent="0.3">
      <c r="B22" s="15">
        <f t="shared" si="1"/>
        <v>12</v>
      </c>
      <c r="C22" s="57">
        <v>44760</v>
      </c>
      <c r="D22" s="22" t="s">
        <v>14</v>
      </c>
      <c r="E22" s="58">
        <v>1381</v>
      </c>
      <c r="F22" s="135" t="s">
        <v>46</v>
      </c>
      <c r="G22" s="23">
        <v>19800</v>
      </c>
      <c r="H22" s="19">
        <f t="shared" si="2"/>
        <v>30.185227532586325</v>
      </c>
      <c r="I22" s="20"/>
      <c r="J22" s="14">
        <f t="shared" si="0"/>
        <v>0</v>
      </c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2:1025" ht="15.75" thickBot="1" x14ac:dyDescent="0.3">
      <c r="B23" s="15">
        <f t="shared" si="1"/>
        <v>13</v>
      </c>
      <c r="C23" s="57">
        <v>44770</v>
      </c>
      <c r="D23" s="16" t="s">
        <v>14</v>
      </c>
      <c r="E23" s="58">
        <v>92</v>
      </c>
      <c r="F23" s="135" t="s">
        <v>45</v>
      </c>
      <c r="G23" s="23">
        <v>45500</v>
      </c>
      <c r="H23" s="19">
        <f t="shared" si="2"/>
        <v>69.365043067306956</v>
      </c>
      <c r="I23" s="25"/>
      <c r="J23" s="14">
        <f t="shared" si="0"/>
        <v>0</v>
      </c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2:1025" ht="15.75" thickBot="1" x14ac:dyDescent="0.3">
      <c r="B24" s="15">
        <f t="shared" si="1"/>
        <v>14</v>
      </c>
      <c r="C24" s="57">
        <v>44771</v>
      </c>
      <c r="D24" s="16" t="s">
        <v>14</v>
      </c>
      <c r="E24" s="58">
        <v>94</v>
      </c>
      <c r="F24" s="135" t="s">
        <v>51</v>
      </c>
      <c r="G24" s="23">
        <v>4000</v>
      </c>
      <c r="H24" s="19">
        <f t="shared" si="2"/>
        <v>6.0980257641588533</v>
      </c>
      <c r="I24" s="25"/>
      <c r="J24" s="14">
        <f t="shared" si="0"/>
        <v>0</v>
      </c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2:1025" ht="15.75" thickBot="1" x14ac:dyDescent="0.3">
      <c r="B25" s="15">
        <f t="shared" si="1"/>
        <v>15</v>
      </c>
      <c r="C25" s="57">
        <v>44772</v>
      </c>
      <c r="D25" s="16" t="s">
        <v>14</v>
      </c>
      <c r="E25" s="58">
        <v>95</v>
      </c>
      <c r="F25" s="135" t="s">
        <v>16</v>
      </c>
      <c r="G25" s="18">
        <v>26238</v>
      </c>
      <c r="H25" s="19">
        <f t="shared" si="2"/>
        <v>40</v>
      </c>
      <c r="I25" s="25"/>
      <c r="J25" s="14">
        <f t="shared" si="0"/>
        <v>0</v>
      </c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2:1025" ht="15.75" thickBot="1" x14ac:dyDescent="0.3">
      <c r="B26" s="15">
        <f t="shared" si="1"/>
        <v>16</v>
      </c>
      <c r="C26" s="57"/>
      <c r="D26" s="16"/>
      <c r="E26" s="21"/>
      <c r="F26" s="141"/>
      <c r="G26" s="23"/>
      <c r="H26" s="19">
        <f t="shared" si="2"/>
        <v>0</v>
      </c>
      <c r="I26" s="25"/>
      <c r="J26" s="14">
        <f t="shared" si="0"/>
        <v>0</v>
      </c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2:1025" ht="15.75" thickBot="1" x14ac:dyDescent="0.3">
      <c r="B27" s="15">
        <f t="shared" si="1"/>
        <v>17</v>
      </c>
      <c r="C27" s="57"/>
      <c r="D27" s="16"/>
      <c r="E27" s="58"/>
      <c r="F27" s="135"/>
      <c r="G27" s="18"/>
      <c r="H27" s="19">
        <f t="shared" si="2"/>
        <v>0</v>
      </c>
      <c r="I27" s="25"/>
      <c r="J27" s="14">
        <f t="shared" si="0"/>
        <v>0</v>
      </c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2:1025" ht="15.75" thickBot="1" x14ac:dyDescent="0.3">
      <c r="B28" s="15">
        <f t="shared" si="1"/>
        <v>18</v>
      </c>
      <c r="C28" s="57"/>
      <c r="D28" s="16"/>
      <c r="E28" s="58"/>
      <c r="F28" s="135"/>
      <c r="G28" s="18"/>
      <c r="H28" s="19">
        <f t="shared" si="2"/>
        <v>0</v>
      </c>
      <c r="I28" s="25"/>
      <c r="J28" s="14">
        <f t="shared" si="0"/>
        <v>0</v>
      </c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2:1025" ht="15.75" thickBot="1" x14ac:dyDescent="0.3">
      <c r="B29" s="15">
        <f t="shared" si="1"/>
        <v>19</v>
      </c>
      <c r="C29" s="57"/>
      <c r="D29" s="16"/>
      <c r="E29" s="58"/>
      <c r="F29" s="140"/>
      <c r="G29" s="18"/>
      <c r="H29" s="19">
        <f t="shared" si="2"/>
        <v>0</v>
      </c>
      <c r="I29" s="25"/>
      <c r="J29" s="14">
        <f t="shared" si="0"/>
        <v>0</v>
      </c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2:1025" ht="15.75" thickBot="1" x14ac:dyDescent="0.3">
      <c r="B30" s="15">
        <f t="shared" si="1"/>
        <v>20</v>
      </c>
      <c r="C30" s="57"/>
      <c r="D30" s="16"/>
      <c r="E30" s="58"/>
      <c r="F30" s="141"/>
      <c r="G30" s="18"/>
      <c r="H30" s="19">
        <f t="shared" si="2"/>
        <v>0</v>
      </c>
      <c r="I30" s="25"/>
      <c r="J30" s="14">
        <f t="shared" si="0"/>
        <v>0</v>
      </c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2:1025" ht="15.75" thickBot="1" x14ac:dyDescent="0.3">
      <c r="B31" s="15">
        <f t="shared" si="1"/>
        <v>21</v>
      </c>
      <c r="C31" s="57"/>
      <c r="D31" s="16"/>
      <c r="E31" s="58"/>
      <c r="F31" s="135"/>
      <c r="G31" s="18"/>
      <c r="H31" s="19">
        <f t="shared" si="2"/>
        <v>0</v>
      </c>
      <c r="I31" s="25"/>
      <c r="J31" s="14">
        <f t="shared" si="0"/>
        <v>0</v>
      </c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2:1025" ht="15.75" thickBot="1" x14ac:dyDescent="0.3">
      <c r="B32" s="15">
        <f t="shared" si="1"/>
        <v>22</v>
      </c>
      <c r="C32" s="57"/>
      <c r="D32" s="16"/>
      <c r="E32" s="58"/>
      <c r="F32" s="135"/>
      <c r="G32" s="18"/>
      <c r="H32" s="19">
        <f>G32/655.94</f>
        <v>0</v>
      </c>
      <c r="I32" s="25"/>
      <c r="J32" s="14">
        <f t="shared" si="0"/>
        <v>0</v>
      </c>
      <c r="L32"/>
      <c r="M32"/>
      <c r="N32"/>
      <c r="O32"/>
      <c r="P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2:1025" ht="15.75" thickBot="1" x14ac:dyDescent="0.3">
      <c r="B33" s="127"/>
      <c r="C33" s="147" t="s">
        <v>17</v>
      </c>
      <c r="D33" s="147"/>
      <c r="E33" s="147"/>
      <c r="F33" s="147"/>
      <c r="G33" s="128">
        <f>SUM(G11:G32)</f>
        <v>474538</v>
      </c>
      <c r="H33" s="133">
        <f t="shared" ref="H33:H34" si="3">G33/655.94</f>
        <v>723.44726651827909</v>
      </c>
      <c r="I33" s="128">
        <f>SUM(I10:I32)</f>
        <v>1636237</v>
      </c>
      <c r="J33" s="134">
        <f>I33/655.95</f>
        <v>2494.4538455674974</v>
      </c>
      <c r="AMG33"/>
      <c r="AMH33"/>
      <c r="AMI33"/>
      <c r="AMJ33"/>
      <c r="AMK33"/>
    </row>
    <row r="34" spans="2:1025" ht="15.75" thickBot="1" x14ac:dyDescent="0.3">
      <c r="B34" s="29"/>
      <c r="C34" s="30">
        <v>44773</v>
      </c>
      <c r="D34" s="148" t="s">
        <v>18</v>
      </c>
      <c r="E34" s="149"/>
      <c r="F34" s="150"/>
      <c r="G34" s="31">
        <f>I33-G33</f>
        <v>1161699</v>
      </c>
      <c r="H34" s="19">
        <f t="shared" si="3"/>
        <v>1771.0446077385125</v>
      </c>
      <c r="I34" s="31"/>
      <c r="J34" s="32"/>
      <c r="AMG34"/>
      <c r="AMH34"/>
      <c r="AMI34"/>
      <c r="AMJ34"/>
      <c r="AMK34"/>
    </row>
    <row r="35" spans="2:1025" x14ac:dyDescent="0.25">
      <c r="AMG35"/>
      <c r="AMH35"/>
      <c r="AMI35"/>
      <c r="AMJ35"/>
      <c r="AMK35"/>
    </row>
    <row r="36" spans="2:1025" x14ac:dyDescent="0.25">
      <c r="C36" s="2"/>
      <c r="D36" s="2"/>
      <c r="E36" s="2"/>
      <c r="F36" s="2"/>
      <c r="G36" s="2"/>
      <c r="H36" s="2"/>
      <c r="I36" s="2"/>
      <c r="AMG36"/>
      <c r="AMH36"/>
      <c r="AMI36"/>
      <c r="AMJ36"/>
      <c r="AMK36"/>
    </row>
    <row r="37" spans="2:1025" x14ac:dyDescent="0.25">
      <c r="AMG37"/>
      <c r="AMH37"/>
      <c r="AMI37"/>
      <c r="AMJ37"/>
      <c r="AMK37"/>
    </row>
    <row r="38" spans="2:1025" x14ac:dyDescent="0.25">
      <c r="AMG38"/>
      <c r="AMH38"/>
      <c r="AMI38"/>
      <c r="AMJ38"/>
      <c r="AMK38"/>
    </row>
    <row r="39" spans="2:1025" x14ac:dyDescent="0.25">
      <c r="AMG39"/>
      <c r="AMH39"/>
      <c r="AMI39"/>
      <c r="AMJ39"/>
      <c r="AMK39"/>
    </row>
    <row r="40" spans="2:1025" x14ac:dyDescent="0.25">
      <c r="AMG40"/>
      <c r="AMH40"/>
      <c r="AMI40"/>
      <c r="AMJ40"/>
      <c r="AMK40"/>
    </row>
    <row r="48" spans="2:1025" x14ac:dyDescent="0.25">
      <c r="F48" s="135" t="s">
        <v>45</v>
      </c>
    </row>
    <row r="49" spans="6:6" x14ac:dyDescent="0.25">
      <c r="F49" s="135" t="s">
        <v>46</v>
      </c>
    </row>
    <row r="50" spans="6:6" x14ac:dyDescent="0.25">
      <c r="F50" s="141" t="s">
        <v>15</v>
      </c>
    </row>
    <row r="51" spans="6:6" x14ac:dyDescent="0.25">
      <c r="F51" s="135" t="s">
        <v>51</v>
      </c>
    </row>
    <row r="52" spans="6:6" x14ac:dyDescent="0.25">
      <c r="F52" s="135" t="s">
        <v>16</v>
      </c>
    </row>
  </sheetData>
  <mergeCells count="15">
    <mergeCell ref="D7:H7"/>
    <mergeCell ref="D2:H2"/>
    <mergeCell ref="D3:H3"/>
    <mergeCell ref="D4:H4"/>
    <mergeCell ref="D5:H5"/>
    <mergeCell ref="E6:F6"/>
    <mergeCell ref="C33:F33"/>
    <mergeCell ref="D34:F34"/>
    <mergeCell ref="G8:H8"/>
    <mergeCell ref="I8:J8"/>
    <mergeCell ref="B8:B9"/>
    <mergeCell ref="C8:C9"/>
    <mergeCell ref="D8:D9"/>
    <mergeCell ref="E8:E9"/>
    <mergeCell ref="F8:F9"/>
  </mergeCells>
  <pageMargins left="0.25" right="0.25" top="0.75" bottom="0.75" header="0.3" footer="0.3"/>
  <pageSetup paperSize="9" scale="62" firstPageNumber="0" orientation="landscape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FF0000"/>
    <pageSetUpPr fitToPage="1"/>
  </sheetPr>
  <dimension ref="A1:AMK27"/>
  <sheetViews>
    <sheetView zoomScale="80" zoomScaleNormal="80" workbookViewId="0">
      <selection activeCell="B3" sqref="B3"/>
    </sheetView>
  </sheetViews>
  <sheetFormatPr baseColWidth="10" defaultColWidth="9.140625" defaultRowHeight="15" x14ac:dyDescent="0.25"/>
  <cols>
    <col min="1" max="1" width="11.42578125" style="1"/>
    <col min="2" max="2" width="13.28515625" style="2" customWidth="1"/>
    <col min="3" max="3" width="15" style="1" customWidth="1"/>
    <col min="4" max="4" width="15.140625" style="1" bestFit="1" customWidth="1"/>
    <col min="5" max="5" width="19.85546875" style="1" bestFit="1" customWidth="1"/>
    <col min="6" max="6" width="71.7109375" style="1" bestFit="1" customWidth="1"/>
    <col min="7" max="7" width="18.140625" style="1" customWidth="1"/>
    <col min="8" max="8" width="17.42578125" style="1" customWidth="1"/>
    <col min="9" max="9" width="17" style="1" customWidth="1"/>
    <col min="10" max="10" width="13.7109375" style="1" customWidth="1"/>
    <col min="11" max="11" width="11.42578125" style="1"/>
    <col min="12" max="12" width="13.42578125" style="1" bestFit="1" customWidth="1"/>
    <col min="13" max="1025" width="11.42578125" style="1"/>
  </cols>
  <sheetData>
    <row r="1" spans="1:1025" ht="15.75" thickBot="1" x14ac:dyDescent="0.3"/>
    <row r="2" spans="1:1025" ht="15.75" thickBot="1" x14ac:dyDescent="0.3">
      <c r="D2" s="157" t="s">
        <v>0</v>
      </c>
      <c r="E2" s="157"/>
      <c r="F2" s="157"/>
      <c r="G2" s="157"/>
      <c r="H2" s="157"/>
      <c r="J2" s="3"/>
    </row>
    <row r="3" spans="1:1025" x14ac:dyDescent="0.25">
      <c r="D3" s="158" t="s">
        <v>1</v>
      </c>
      <c r="E3" s="158"/>
      <c r="F3" s="158"/>
      <c r="G3" s="158"/>
      <c r="H3" s="158"/>
    </row>
    <row r="4" spans="1:1025" ht="29.25" customHeight="1" x14ac:dyDescent="0.25">
      <c r="D4" s="158"/>
      <c r="E4" s="158"/>
      <c r="F4" s="158"/>
      <c r="G4" s="158"/>
      <c r="H4" s="158"/>
    </row>
    <row r="5" spans="1:1025" ht="15.75" thickBot="1" x14ac:dyDescent="0.3">
      <c r="D5" s="168" t="s">
        <v>2</v>
      </c>
      <c r="E5" s="169"/>
      <c r="F5" s="169"/>
      <c r="G5" s="169"/>
      <c r="H5" s="170"/>
    </row>
    <row r="6" spans="1:1025" x14ac:dyDescent="0.25">
      <c r="A6" s="33"/>
      <c r="B6" s="4"/>
      <c r="C6" s="33"/>
      <c r="D6" s="4"/>
      <c r="E6" s="171" t="s">
        <v>44</v>
      </c>
      <c r="F6" s="171"/>
      <c r="G6" s="4"/>
      <c r="H6" s="4"/>
    </row>
    <row r="7" spans="1:1025" x14ac:dyDescent="0.25">
      <c r="B7" s="34"/>
      <c r="C7" s="16"/>
      <c r="D7" s="16"/>
      <c r="E7" s="16"/>
      <c r="F7" s="16"/>
      <c r="G7" s="16"/>
      <c r="H7" s="16"/>
      <c r="I7" s="16"/>
      <c r="J7" s="16"/>
    </row>
    <row r="8" spans="1:1025" ht="15" customHeight="1" x14ac:dyDescent="0.25">
      <c r="B8" s="164" t="s">
        <v>4</v>
      </c>
      <c r="C8" s="165" t="s">
        <v>5</v>
      </c>
      <c r="D8" s="166" t="s">
        <v>6</v>
      </c>
      <c r="E8" s="167" t="s">
        <v>7</v>
      </c>
      <c r="F8" s="167" t="s">
        <v>8</v>
      </c>
      <c r="G8" s="161" t="s">
        <v>9</v>
      </c>
      <c r="H8" s="161"/>
      <c r="I8" s="162" t="s">
        <v>10</v>
      </c>
      <c r="J8" s="162"/>
    </row>
    <row r="9" spans="1:1025" ht="15.75" thickBot="1" x14ac:dyDescent="0.3">
      <c r="B9" s="164"/>
      <c r="C9" s="165"/>
      <c r="D9" s="166"/>
      <c r="E9" s="167"/>
      <c r="F9" s="167"/>
      <c r="G9" s="35" t="s">
        <v>11</v>
      </c>
      <c r="H9" s="36" t="s">
        <v>12</v>
      </c>
      <c r="I9" s="36" t="s">
        <v>11</v>
      </c>
      <c r="J9" s="6" t="s">
        <v>12</v>
      </c>
    </row>
    <row r="10" spans="1:1025" x14ac:dyDescent="0.25">
      <c r="B10" s="37"/>
      <c r="C10" s="38">
        <f>Barkasse!C10</f>
        <v>44743</v>
      </c>
      <c r="D10" s="39" t="s">
        <v>19</v>
      </c>
      <c r="E10" s="40"/>
      <c r="F10" s="41"/>
      <c r="G10" s="42"/>
      <c r="H10" s="43">
        <f t="shared" ref="H10:H22" si="0">G10/655.95</f>
        <v>0</v>
      </c>
      <c r="I10" s="44">
        <v>5567068</v>
      </c>
      <c r="J10" s="45">
        <f t="shared" ref="J10:J21" si="1">I10/655.95</f>
        <v>8487.0310237060748</v>
      </c>
      <c r="AMG10"/>
      <c r="AMH10"/>
      <c r="AMI10"/>
      <c r="AMJ10"/>
      <c r="AMK10"/>
    </row>
    <row r="11" spans="1:1025" x14ac:dyDescent="0.25">
      <c r="B11" s="46">
        <v>1</v>
      </c>
      <c r="C11" s="117">
        <v>44757</v>
      </c>
      <c r="D11" s="22" t="s">
        <v>20</v>
      </c>
      <c r="E11" s="21" t="s">
        <v>53</v>
      </c>
      <c r="F11" s="1" t="s">
        <v>60</v>
      </c>
      <c r="G11" s="23">
        <v>1500000</v>
      </c>
      <c r="H11" s="131">
        <f t="shared" si="0"/>
        <v>2286.7596615595698</v>
      </c>
      <c r="I11" s="24"/>
      <c r="J11" s="130">
        <f t="shared" si="1"/>
        <v>0</v>
      </c>
      <c r="AMB11"/>
      <c r="AMC11"/>
      <c r="AMD11"/>
      <c r="AME11"/>
      <c r="AMF11"/>
      <c r="AMG11"/>
      <c r="AMH11"/>
      <c r="AMI11"/>
      <c r="AMJ11"/>
      <c r="AMK11"/>
    </row>
    <row r="12" spans="1:1025" x14ac:dyDescent="0.25">
      <c r="B12" s="46">
        <v>2</v>
      </c>
      <c r="C12" s="117">
        <v>44763</v>
      </c>
      <c r="D12" s="22" t="s">
        <v>20</v>
      </c>
      <c r="E12" s="21" t="s">
        <v>62</v>
      </c>
      <c r="F12" s="22" t="s">
        <v>61</v>
      </c>
      <c r="G12" s="23">
        <v>200000</v>
      </c>
      <c r="H12" s="131">
        <f t="shared" si="0"/>
        <v>304.90128820794268</v>
      </c>
      <c r="I12" s="25"/>
      <c r="J12" s="130">
        <f t="shared" si="1"/>
        <v>0</v>
      </c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5">
      <c r="B13" s="46">
        <v>3</v>
      </c>
      <c r="C13" s="117">
        <v>44769</v>
      </c>
      <c r="D13" s="22" t="s">
        <v>20</v>
      </c>
      <c r="E13" s="21">
        <v>13</v>
      </c>
      <c r="F13" s="22" t="s">
        <v>47</v>
      </c>
      <c r="G13" s="23">
        <v>580161</v>
      </c>
      <c r="H13" s="131">
        <f t="shared" si="0"/>
        <v>884.45918134004114</v>
      </c>
      <c r="I13" s="25"/>
      <c r="J13" s="130">
        <f t="shared" si="1"/>
        <v>0</v>
      </c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5">
      <c r="B14" s="46">
        <v>4</v>
      </c>
      <c r="C14" s="117">
        <v>44772</v>
      </c>
      <c r="D14" s="22" t="s">
        <v>20</v>
      </c>
      <c r="E14" s="21"/>
      <c r="F14" s="22" t="s">
        <v>49</v>
      </c>
      <c r="G14" s="23">
        <v>25140</v>
      </c>
      <c r="H14" s="131">
        <f t="shared" si="0"/>
        <v>38.326091927738389</v>
      </c>
      <c r="I14" s="25"/>
      <c r="J14" s="130">
        <f t="shared" si="1"/>
        <v>0</v>
      </c>
      <c r="AMB14"/>
      <c r="AMC14"/>
      <c r="AMD14"/>
      <c r="AME14"/>
      <c r="AMF14"/>
      <c r="AMG14"/>
      <c r="AMH14"/>
      <c r="AMI14"/>
      <c r="AMJ14"/>
      <c r="AMK14"/>
    </row>
    <row r="15" spans="1:1025" x14ac:dyDescent="0.25">
      <c r="B15" s="46">
        <v>5</v>
      </c>
      <c r="C15" s="117"/>
      <c r="D15" s="22"/>
      <c r="E15" s="21"/>
      <c r="F15" s="22"/>
      <c r="G15" s="23"/>
      <c r="H15" s="131">
        <f t="shared" si="0"/>
        <v>0</v>
      </c>
      <c r="I15" s="25"/>
      <c r="J15" s="130">
        <f t="shared" si="1"/>
        <v>0</v>
      </c>
      <c r="AMB15"/>
      <c r="AMC15"/>
      <c r="AMD15"/>
      <c r="AME15"/>
      <c r="AMF15"/>
      <c r="AMG15"/>
      <c r="AMH15"/>
      <c r="AMI15"/>
      <c r="AMJ15"/>
      <c r="AMK15"/>
    </row>
    <row r="16" spans="1:1025" x14ac:dyDescent="0.25">
      <c r="B16" s="46">
        <v>6</v>
      </c>
      <c r="C16" s="117"/>
      <c r="D16" s="22"/>
      <c r="E16" s="21"/>
      <c r="F16" s="22"/>
      <c r="G16" s="23"/>
      <c r="H16" s="131">
        <f>G16/655.95</f>
        <v>0</v>
      </c>
      <c r="I16" s="25"/>
      <c r="J16" s="130">
        <f t="shared" si="1"/>
        <v>0</v>
      </c>
      <c r="AMG16"/>
      <c r="AMH16"/>
      <c r="AMI16"/>
      <c r="AMJ16"/>
      <c r="AMK16"/>
    </row>
    <row r="17" spans="2:10" x14ac:dyDescent="0.25">
      <c r="B17" s="46">
        <v>7</v>
      </c>
      <c r="C17" s="67"/>
      <c r="D17" s="22"/>
      <c r="E17" s="21"/>
      <c r="F17" s="22"/>
      <c r="G17" s="23"/>
      <c r="H17" s="131">
        <f>G17/655.95</f>
        <v>0</v>
      </c>
      <c r="I17" s="25"/>
      <c r="J17" s="130">
        <f t="shared" si="1"/>
        <v>0</v>
      </c>
    </row>
    <row r="18" spans="2:10" x14ac:dyDescent="0.25">
      <c r="B18" s="46">
        <v>8</v>
      </c>
      <c r="C18" s="67"/>
      <c r="D18" s="22"/>
      <c r="E18" s="21"/>
      <c r="F18" s="22"/>
      <c r="G18" s="23"/>
      <c r="H18" s="131">
        <f t="shared" si="0"/>
        <v>0</v>
      </c>
      <c r="I18" s="25"/>
      <c r="J18" s="130">
        <f t="shared" si="1"/>
        <v>0</v>
      </c>
    </row>
    <row r="19" spans="2:10" x14ac:dyDescent="0.25">
      <c r="B19" s="46">
        <v>9</v>
      </c>
      <c r="C19" s="47"/>
      <c r="D19" s="22"/>
      <c r="E19" s="21"/>
      <c r="F19" s="22"/>
      <c r="G19" s="23"/>
      <c r="H19" s="131">
        <f t="shared" si="0"/>
        <v>0</v>
      </c>
      <c r="I19" s="25"/>
      <c r="J19" s="130">
        <f t="shared" si="1"/>
        <v>0</v>
      </c>
    </row>
    <row r="20" spans="2:10" ht="15.75" thickBot="1" x14ac:dyDescent="0.3">
      <c r="B20" s="46">
        <v>10</v>
      </c>
      <c r="C20" s="47"/>
      <c r="D20" s="22"/>
      <c r="E20" s="21"/>
      <c r="F20" s="22"/>
      <c r="G20" s="23"/>
      <c r="H20" s="131">
        <f t="shared" si="0"/>
        <v>0</v>
      </c>
      <c r="I20" s="25"/>
      <c r="J20" s="130">
        <f t="shared" si="1"/>
        <v>0</v>
      </c>
    </row>
    <row r="21" spans="2:10" ht="15.75" customHeight="1" thickBot="1" x14ac:dyDescent="0.3">
      <c r="B21" s="127"/>
      <c r="C21" s="147" t="s">
        <v>17</v>
      </c>
      <c r="D21" s="147"/>
      <c r="E21" s="147"/>
      <c r="F21" s="147"/>
      <c r="G21" s="128">
        <f>SUM(G10:G20)</f>
        <v>2305301</v>
      </c>
      <c r="H21" s="129">
        <f t="shared" si="0"/>
        <v>3514.446223035292</v>
      </c>
      <c r="I21" s="128">
        <f>SUM(I10:I20)</f>
        <v>5567068</v>
      </c>
      <c r="J21" s="130">
        <f t="shared" si="1"/>
        <v>8487.0310237060748</v>
      </c>
    </row>
    <row r="22" spans="2:10" s="27" customFormat="1" ht="15.75" customHeight="1" thickBot="1" x14ac:dyDescent="0.25">
      <c r="B22" s="29"/>
      <c r="C22" s="30">
        <f>Barkasse!C34</f>
        <v>44773</v>
      </c>
      <c r="D22" s="163" t="s">
        <v>18</v>
      </c>
      <c r="E22" s="163"/>
      <c r="F22" s="163"/>
      <c r="G22" s="31">
        <f>I21-G21</f>
        <v>3261767</v>
      </c>
      <c r="H22" s="129">
        <f t="shared" si="0"/>
        <v>4972.5848006707829</v>
      </c>
      <c r="I22" s="31"/>
      <c r="J22" s="132"/>
    </row>
    <row r="24" spans="2:10" s="1" customFormat="1" ht="14.25" x14ac:dyDescent="0.2">
      <c r="G24" s="49"/>
    </row>
    <row r="25" spans="2:10" s="1" customFormat="1" ht="14.25" x14ac:dyDescent="0.2"/>
    <row r="26" spans="2:10" s="1" customFormat="1" ht="14.25" x14ac:dyDescent="0.2"/>
    <row r="27" spans="2:10" s="1" customFormat="1" ht="14.25" x14ac:dyDescent="0.2"/>
  </sheetData>
  <mergeCells count="14">
    <mergeCell ref="D2:H2"/>
    <mergeCell ref="D3:H3"/>
    <mergeCell ref="D4:H4"/>
    <mergeCell ref="D5:H5"/>
    <mergeCell ref="E6:F6"/>
    <mergeCell ref="G8:H8"/>
    <mergeCell ref="I8:J8"/>
    <mergeCell ref="C21:F21"/>
    <mergeCell ref="D22:F22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1" firstPageNumber="0" orientation="landscape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B0F0"/>
    <pageSetUpPr fitToPage="1"/>
  </sheetPr>
  <dimension ref="A2:AMK22"/>
  <sheetViews>
    <sheetView zoomScale="80" zoomScaleNormal="80" workbookViewId="0">
      <selection activeCell="G11" sqref="G11"/>
    </sheetView>
  </sheetViews>
  <sheetFormatPr baseColWidth="10" defaultColWidth="9.140625" defaultRowHeight="15" x14ac:dyDescent="0.25"/>
  <cols>
    <col min="1" max="1" width="7.5703125" style="1" customWidth="1"/>
    <col min="2" max="2" width="15.140625" style="1" customWidth="1"/>
    <col min="3" max="3" width="13.85546875" style="1" customWidth="1"/>
    <col min="4" max="4" width="15.140625" style="1" bestFit="1" customWidth="1"/>
    <col min="5" max="5" width="18.5703125" style="1" bestFit="1" customWidth="1"/>
    <col min="6" max="6" width="78" style="1" customWidth="1"/>
    <col min="7" max="7" width="17.42578125" style="1" customWidth="1"/>
    <col min="8" max="8" width="16.7109375" style="1" customWidth="1"/>
    <col min="9" max="9" width="19" style="1" customWidth="1"/>
    <col min="10" max="10" width="16.28515625" style="1" customWidth="1"/>
    <col min="11" max="1025" width="11.42578125" style="1"/>
  </cols>
  <sheetData>
    <row r="2" spans="2:1025" x14ac:dyDescent="0.25">
      <c r="D2" s="157" t="s">
        <v>0</v>
      </c>
      <c r="E2" s="157"/>
      <c r="F2" s="157"/>
      <c r="G2" s="157"/>
      <c r="H2" s="157"/>
      <c r="J2" s="3"/>
    </row>
    <row r="3" spans="2:1025" x14ac:dyDescent="0.25">
      <c r="D3" s="158" t="s">
        <v>1</v>
      </c>
      <c r="E3" s="158"/>
      <c r="F3" s="158"/>
      <c r="G3" s="158"/>
      <c r="H3" s="158"/>
    </row>
    <row r="4" spans="2:1025" ht="30" customHeight="1" x14ac:dyDescent="0.25">
      <c r="D4" s="158"/>
      <c r="E4" s="158"/>
      <c r="F4" s="158"/>
      <c r="G4" s="158"/>
      <c r="H4" s="158"/>
    </row>
    <row r="5" spans="2:1025" x14ac:dyDescent="0.25">
      <c r="D5" s="159" t="s">
        <v>2</v>
      </c>
      <c r="E5" s="159"/>
      <c r="F5" s="159"/>
      <c r="G5" s="159"/>
      <c r="H5" s="159"/>
    </row>
    <row r="6" spans="2:1025" x14ac:dyDescent="0.25">
      <c r="E6" s="179" t="s">
        <v>21</v>
      </c>
      <c r="F6" s="179"/>
    </row>
    <row r="8" spans="2:1025" ht="14.45" customHeight="1" x14ac:dyDescent="0.25">
      <c r="B8" s="174" t="s">
        <v>4</v>
      </c>
      <c r="C8" s="175" t="s">
        <v>5</v>
      </c>
      <c r="D8" s="176" t="s">
        <v>6</v>
      </c>
      <c r="E8" s="177" t="s">
        <v>7</v>
      </c>
      <c r="F8" s="178" t="s">
        <v>8</v>
      </c>
      <c r="G8" s="151" t="s">
        <v>9</v>
      </c>
      <c r="H8" s="151"/>
      <c r="I8" s="151" t="s">
        <v>10</v>
      </c>
      <c r="J8" s="151"/>
    </row>
    <row r="9" spans="2:1025" ht="14.45" customHeight="1" thickBot="1" x14ac:dyDescent="0.3">
      <c r="B9" s="174"/>
      <c r="C9" s="175"/>
      <c r="D9" s="176"/>
      <c r="E9" s="177"/>
      <c r="F9" s="178"/>
      <c r="G9" s="35" t="s">
        <v>11</v>
      </c>
      <c r="H9" s="36" t="s">
        <v>12</v>
      </c>
      <c r="I9" s="36" t="s">
        <v>11</v>
      </c>
      <c r="J9" s="50" t="s">
        <v>12</v>
      </c>
    </row>
    <row r="10" spans="2:1025" ht="15.75" thickBot="1" x14ac:dyDescent="0.3">
      <c r="B10" s="37"/>
      <c r="C10" s="51">
        <f>Barkasse!C10</f>
        <v>44743</v>
      </c>
      <c r="D10" s="52" t="s">
        <v>19</v>
      </c>
      <c r="E10" s="53"/>
      <c r="F10" s="54"/>
      <c r="G10" s="92"/>
      <c r="H10" s="55">
        <f>G10/655.95</f>
        <v>0</v>
      </c>
      <c r="I10" s="96">
        <v>3085721</v>
      </c>
      <c r="J10" s="55">
        <f t="shared" ref="J10:J21" si="0">I10/655.95</f>
        <v>4704.2015397515052</v>
      </c>
      <c r="AMG10"/>
      <c r="AMH10"/>
      <c r="AMI10"/>
      <c r="AMJ10"/>
      <c r="AMK10"/>
    </row>
    <row r="11" spans="2:1025" ht="15.75" thickBot="1" x14ac:dyDescent="0.3">
      <c r="B11" s="60">
        <v>1</v>
      </c>
      <c r="C11" s="57">
        <v>44760</v>
      </c>
      <c r="D11" s="57" t="s">
        <v>22</v>
      </c>
      <c r="E11" s="21" t="s">
        <v>59</v>
      </c>
      <c r="F11" s="59" t="s">
        <v>58</v>
      </c>
      <c r="G11" s="93">
        <v>1100000</v>
      </c>
      <c r="H11" s="118">
        <f>G11/655.95</f>
        <v>1676.9570851436847</v>
      </c>
      <c r="I11" s="25"/>
      <c r="J11" s="55">
        <f t="shared" si="0"/>
        <v>0</v>
      </c>
      <c r="AMG11"/>
      <c r="AMH11"/>
      <c r="AMI11"/>
      <c r="AMJ11"/>
      <c r="AMK11"/>
    </row>
    <row r="12" spans="2:1025" ht="15.75" thickBot="1" x14ac:dyDescent="0.3">
      <c r="B12" s="46">
        <v>2</v>
      </c>
      <c r="C12" s="57">
        <v>44772</v>
      </c>
      <c r="D12" s="57" t="s">
        <v>22</v>
      </c>
      <c r="E12" s="21"/>
      <c r="F12" s="69" t="s">
        <v>49</v>
      </c>
      <c r="G12" s="93">
        <v>12521</v>
      </c>
      <c r="H12" s="55">
        <f>G12/655.95</f>
        <v>19.088345148258249</v>
      </c>
      <c r="I12" s="97"/>
      <c r="J12" s="55">
        <f t="shared" si="0"/>
        <v>0</v>
      </c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15.75" thickBot="1" x14ac:dyDescent="0.3">
      <c r="B13" s="46">
        <v>3</v>
      </c>
      <c r="C13" s="57"/>
      <c r="D13" s="57"/>
      <c r="E13" s="21"/>
      <c r="F13" s="59"/>
      <c r="G13" s="93"/>
      <c r="H13" s="55">
        <f>G13/655.95</f>
        <v>0</v>
      </c>
      <c r="I13" s="97"/>
      <c r="J13" s="55">
        <f t="shared" si="0"/>
        <v>0</v>
      </c>
      <c r="M13" s="116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46">
        <v>4</v>
      </c>
      <c r="C14" s="57"/>
      <c r="D14" s="57"/>
      <c r="E14" s="21"/>
      <c r="F14" s="59"/>
      <c r="G14" s="93"/>
      <c r="H14" s="55">
        <f t="shared" ref="H14:H21" si="1">G14/655.95</f>
        <v>0</v>
      </c>
      <c r="I14" s="97"/>
      <c r="J14" s="55">
        <f t="shared" si="0"/>
        <v>0</v>
      </c>
      <c r="AME14"/>
      <c r="AMF14"/>
      <c r="AMG14"/>
      <c r="AMH14"/>
      <c r="AMI14"/>
      <c r="AMJ14"/>
      <c r="AMK14"/>
    </row>
    <row r="15" spans="2:1025" ht="15.75" thickBot="1" x14ac:dyDescent="0.3">
      <c r="B15" s="46">
        <v>5</v>
      </c>
      <c r="C15" s="57"/>
      <c r="D15" s="57"/>
      <c r="E15" s="21"/>
      <c r="F15" s="59"/>
      <c r="G15" s="143"/>
      <c r="H15" s="55">
        <f t="shared" si="1"/>
        <v>0</v>
      </c>
      <c r="I15" s="98"/>
      <c r="J15" s="55"/>
      <c r="AME15"/>
      <c r="AMF15"/>
      <c r="AMG15"/>
      <c r="AMH15"/>
      <c r="AMI15"/>
      <c r="AMJ15"/>
      <c r="AMK15"/>
    </row>
    <row r="16" spans="2:1025" ht="15.75" thickBot="1" x14ac:dyDescent="0.3">
      <c r="B16" s="46">
        <v>6</v>
      </c>
      <c r="C16" s="57"/>
      <c r="D16" s="57"/>
      <c r="E16" s="21"/>
      <c r="F16" s="59"/>
      <c r="G16" s="143"/>
      <c r="H16" s="55">
        <f t="shared" si="1"/>
        <v>0</v>
      </c>
      <c r="I16" s="98"/>
      <c r="J16" s="55"/>
      <c r="AME16"/>
      <c r="AMF16"/>
      <c r="AMG16"/>
      <c r="AMH16"/>
      <c r="AMI16"/>
      <c r="AMJ16"/>
      <c r="AMK16"/>
    </row>
    <row r="17" spans="2:1025" ht="15.75" thickBot="1" x14ac:dyDescent="0.3">
      <c r="B17" s="46">
        <v>7</v>
      </c>
      <c r="C17" s="57"/>
      <c r="D17" s="57"/>
      <c r="E17" s="21"/>
      <c r="F17" s="59"/>
      <c r="G17" s="143"/>
      <c r="H17" s="55">
        <f t="shared" si="1"/>
        <v>0</v>
      </c>
      <c r="I17" s="98"/>
      <c r="J17" s="55"/>
      <c r="AME17"/>
      <c r="AMF17"/>
      <c r="AMG17"/>
      <c r="AMH17"/>
      <c r="AMI17"/>
      <c r="AMJ17"/>
      <c r="AMK17"/>
    </row>
    <row r="18" spans="2:1025" ht="15.75" thickBot="1" x14ac:dyDescent="0.3">
      <c r="B18" s="46">
        <v>8</v>
      </c>
      <c r="C18" s="57"/>
      <c r="D18" s="57"/>
      <c r="E18" s="21"/>
      <c r="F18" s="59"/>
      <c r="G18" s="143"/>
      <c r="H18" s="55">
        <f t="shared" si="1"/>
        <v>0</v>
      </c>
      <c r="I18" s="98"/>
      <c r="J18" s="55"/>
      <c r="AME18"/>
      <c r="AMF18"/>
      <c r="AMG18"/>
      <c r="AMH18"/>
      <c r="AMI18"/>
      <c r="AMJ18"/>
      <c r="AMK18"/>
    </row>
    <row r="19" spans="2:1025" s="27" customFormat="1" thickBot="1" x14ac:dyDescent="0.25">
      <c r="B19" s="46">
        <v>9</v>
      </c>
      <c r="C19" s="57"/>
      <c r="D19" s="57"/>
      <c r="E19" s="63"/>
      <c r="F19" s="69"/>
      <c r="G19" s="94"/>
      <c r="H19" s="55">
        <f t="shared" si="1"/>
        <v>0</v>
      </c>
      <c r="I19" s="98"/>
      <c r="J19" s="55">
        <f t="shared" si="0"/>
        <v>0</v>
      </c>
    </row>
    <row r="20" spans="2:1025" ht="15.75" customHeight="1" thickBot="1" x14ac:dyDescent="0.3">
      <c r="B20" s="122"/>
      <c r="C20" s="172" t="s">
        <v>17</v>
      </c>
      <c r="D20" s="172"/>
      <c r="E20" s="172"/>
      <c r="F20" s="172"/>
      <c r="G20" s="125">
        <f>SUM(G10:G19)</f>
        <v>1112521</v>
      </c>
      <c r="H20" s="124">
        <f t="shared" si="1"/>
        <v>1696.0454302919429</v>
      </c>
      <c r="I20" s="126">
        <f>SUM(I10:I19)</f>
        <v>3085721</v>
      </c>
      <c r="J20" s="124">
        <f t="shared" si="0"/>
        <v>4704.2015397515052</v>
      </c>
    </row>
    <row r="21" spans="2:1025" ht="15.75" thickBot="1" x14ac:dyDescent="0.3">
      <c r="B21" s="64"/>
      <c r="C21" s="48">
        <f>Barkasse!C34</f>
        <v>44773</v>
      </c>
      <c r="D21" s="173" t="s">
        <v>18</v>
      </c>
      <c r="E21" s="173"/>
      <c r="F21" s="173"/>
      <c r="G21" s="95">
        <f>I20-G20</f>
        <v>1973200</v>
      </c>
      <c r="H21" s="65">
        <f t="shared" si="1"/>
        <v>3008.1561094595622</v>
      </c>
      <c r="I21" s="95"/>
      <c r="J21" s="65">
        <f t="shared" si="0"/>
        <v>0</v>
      </c>
    </row>
    <row r="22" spans="2:1025" x14ac:dyDescent="0.25">
      <c r="B22" s="2"/>
    </row>
  </sheetData>
  <mergeCells count="14">
    <mergeCell ref="D2:H2"/>
    <mergeCell ref="D3:H3"/>
    <mergeCell ref="D4:H4"/>
    <mergeCell ref="D5:H5"/>
    <mergeCell ref="E6:F6"/>
    <mergeCell ref="G8:H8"/>
    <mergeCell ref="I8:J8"/>
    <mergeCell ref="C20:F20"/>
    <mergeCell ref="D21:F21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3" firstPageNumber="0" orientation="landscape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B050"/>
    <pageSetUpPr fitToPage="1"/>
  </sheetPr>
  <dimension ref="B2:J22"/>
  <sheetViews>
    <sheetView zoomScale="80" zoomScaleNormal="80" workbookViewId="0">
      <selection activeCell="H28" sqref="H28"/>
    </sheetView>
  </sheetViews>
  <sheetFormatPr baseColWidth="10" defaultColWidth="9.140625" defaultRowHeight="15" x14ac:dyDescent="0.25"/>
  <cols>
    <col min="1" max="1" width="10.5703125" customWidth="1"/>
    <col min="2" max="2" width="12.85546875" customWidth="1"/>
    <col min="3" max="3" width="13.85546875" customWidth="1"/>
    <col min="4" max="4" width="15.140625" bestFit="1" customWidth="1"/>
    <col min="5" max="5" width="19.85546875" bestFit="1" customWidth="1"/>
    <col min="6" max="6" width="84.140625" bestFit="1" customWidth="1"/>
    <col min="7" max="7" width="18.140625" bestFit="1" customWidth="1"/>
    <col min="8" max="8" width="14.7109375" customWidth="1"/>
    <col min="9" max="9" width="18.28515625" customWidth="1"/>
    <col min="10" max="10" width="14.5703125" customWidth="1"/>
    <col min="11" max="1025" width="10.5703125" customWidth="1"/>
  </cols>
  <sheetData>
    <row r="2" spans="2:10" x14ac:dyDescent="0.25">
      <c r="D2" s="157" t="s">
        <v>0</v>
      </c>
      <c r="E2" s="157"/>
      <c r="F2" s="157"/>
      <c r="G2" s="157"/>
      <c r="H2" s="157"/>
      <c r="I2" s="1"/>
      <c r="J2" s="3"/>
    </row>
    <row r="3" spans="2:10" x14ac:dyDescent="0.25">
      <c r="D3" s="158" t="s">
        <v>1</v>
      </c>
      <c r="E3" s="158"/>
      <c r="F3" s="158"/>
      <c r="G3" s="158"/>
      <c r="H3" s="158"/>
      <c r="I3" s="1"/>
      <c r="J3" s="1"/>
    </row>
    <row r="4" spans="2:10" ht="30" customHeight="1" x14ac:dyDescent="0.25">
      <c r="D4" s="158"/>
      <c r="E4" s="158"/>
      <c r="F4" s="158"/>
      <c r="G4" s="158"/>
      <c r="H4" s="158"/>
      <c r="I4" s="1"/>
      <c r="J4" s="1"/>
    </row>
    <row r="5" spans="2:10" x14ac:dyDescent="0.25">
      <c r="D5" s="159" t="s">
        <v>2</v>
      </c>
      <c r="E5" s="159"/>
      <c r="F5" s="159"/>
      <c r="G5" s="159"/>
      <c r="H5" s="159"/>
      <c r="I5" s="1"/>
      <c r="J5" s="1"/>
    </row>
    <row r="6" spans="2:10" x14ac:dyDescent="0.25">
      <c r="E6" s="181" t="s">
        <v>23</v>
      </c>
      <c r="F6" s="181"/>
    </row>
    <row r="8" spans="2:10" ht="15" customHeight="1" x14ac:dyDescent="0.25">
      <c r="B8" s="174" t="s">
        <v>4</v>
      </c>
      <c r="C8" s="175" t="s">
        <v>5</v>
      </c>
      <c r="D8" s="176" t="s">
        <v>6</v>
      </c>
      <c r="E8" s="177" t="s">
        <v>7</v>
      </c>
      <c r="F8" s="178" t="s">
        <v>8</v>
      </c>
      <c r="G8" s="151" t="s">
        <v>9</v>
      </c>
      <c r="H8" s="151"/>
      <c r="I8" s="151" t="s">
        <v>10</v>
      </c>
      <c r="J8" s="151"/>
    </row>
    <row r="9" spans="2:10" x14ac:dyDescent="0.25">
      <c r="B9" s="174"/>
      <c r="C9" s="175"/>
      <c r="D9" s="176"/>
      <c r="E9" s="177"/>
      <c r="F9" s="178"/>
      <c r="G9" s="35" t="s">
        <v>11</v>
      </c>
      <c r="H9" s="36" t="s">
        <v>12</v>
      </c>
      <c r="I9" s="36" t="s">
        <v>11</v>
      </c>
      <c r="J9" s="50" t="s">
        <v>12</v>
      </c>
    </row>
    <row r="10" spans="2:10" ht="15.75" thickBot="1" x14ac:dyDescent="0.3">
      <c r="B10" s="37"/>
      <c r="C10" s="38">
        <f>Barkasse!C10</f>
        <v>44743</v>
      </c>
      <c r="D10" s="52" t="s">
        <v>19</v>
      </c>
      <c r="E10" s="53"/>
      <c r="F10" s="54"/>
      <c r="G10" s="144"/>
      <c r="H10" s="66">
        <f t="shared" ref="H10:H17" si="0">G10/655.95</f>
        <v>0</v>
      </c>
      <c r="I10" s="56">
        <v>4808982</v>
      </c>
      <c r="J10" s="55">
        <f t="shared" ref="J10:J17" si="1">I10/655.95</f>
        <v>7331.3240338440428</v>
      </c>
    </row>
    <row r="11" spans="2:10" ht="15.75" thickBot="1" x14ac:dyDescent="0.3">
      <c r="B11" s="60">
        <v>1</v>
      </c>
      <c r="C11" s="57">
        <v>44743</v>
      </c>
      <c r="D11" s="67" t="s">
        <v>22</v>
      </c>
      <c r="E11" s="21"/>
      <c r="F11" s="59" t="s">
        <v>63</v>
      </c>
      <c r="G11" s="93"/>
      <c r="H11" s="66">
        <f t="shared" si="0"/>
        <v>0</v>
      </c>
      <c r="I11" s="26">
        <v>26238280</v>
      </c>
      <c r="J11" s="55">
        <f t="shared" si="1"/>
        <v>40000.426861803491</v>
      </c>
    </row>
    <row r="12" spans="2:10" ht="15.75" thickBot="1" x14ac:dyDescent="0.3">
      <c r="B12" s="46">
        <v>2</v>
      </c>
      <c r="C12" s="57">
        <v>44746</v>
      </c>
      <c r="D12" s="67" t="s">
        <v>22</v>
      </c>
      <c r="E12" s="21" t="s">
        <v>64</v>
      </c>
      <c r="F12" s="142" t="s">
        <v>71</v>
      </c>
      <c r="G12" s="145">
        <v>9183000</v>
      </c>
      <c r="H12" s="66">
        <f t="shared" si="0"/>
        <v>13999.542648067687</v>
      </c>
      <c r="I12" s="61"/>
      <c r="J12" s="55">
        <f t="shared" si="1"/>
        <v>0</v>
      </c>
    </row>
    <row r="13" spans="2:10" s="70" customFormat="1" ht="15.75" thickBot="1" x14ac:dyDescent="0.3">
      <c r="B13" s="46">
        <v>3</v>
      </c>
      <c r="C13" s="57">
        <v>44746</v>
      </c>
      <c r="D13" s="67" t="s">
        <v>22</v>
      </c>
      <c r="E13" s="21" t="s">
        <v>66</v>
      </c>
      <c r="F13" s="142" t="s">
        <v>72</v>
      </c>
      <c r="G13" s="145">
        <v>16988887</v>
      </c>
      <c r="H13" s="66">
        <f t="shared" si="0"/>
        <v>25899.667657595852</v>
      </c>
      <c r="I13" s="61"/>
      <c r="J13" s="55">
        <f t="shared" si="1"/>
        <v>0</v>
      </c>
    </row>
    <row r="14" spans="2:10" ht="15.75" thickBot="1" x14ac:dyDescent="0.3">
      <c r="B14" s="46">
        <v>4</v>
      </c>
      <c r="C14" s="57">
        <v>44760</v>
      </c>
      <c r="D14" s="67" t="s">
        <v>22</v>
      </c>
      <c r="E14" s="21" t="s">
        <v>67</v>
      </c>
      <c r="F14" s="69" t="s">
        <v>65</v>
      </c>
      <c r="G14" s="145">
        <v>524300</v>
      </c>
      <c r="H14" s="66">
        <f t="shared" si="0"/>
        <v>799.29872703712169</v>
      </c>
      <c r="I14" s="61"/>
      <c r="J14" s="55">
        <f t="shared" si="1"/>
        <v>0</v>
      </c>
    </row>
    <row r="15" spans="2:10" ht="15.75" thickBot="1" x14ac:dyDescent="0.3">
      <c r="B15" s="46">
        <v>5</v>
      </c>
      <c r="C15" s="57">
        <v>44772</v>
      </c>
      <c r="D15" s="67" t="s">
        <v>22</v>
      </c>
      <c r="E15" s="58"/>
      <c r="F15" s="69" t="s">
        <v>49</v>
      </c>
      <c r="G15" s="146">
        <v>12521</v>
      </c>
      <c r="H15" s="66">
        <f t="shared" si="0"/>
        <v>19.088345148258249</v>
      </c>
      <c r="I15" s="61"/>
      <c r="J15" s="55">
        <f t="shared" si="1"/>
        <v>0</v>
      </c>
    </row>
    <row r="16" spans="2:10" ht="15.75" thickBot="1" x14ac:dyDescent="0.3">
      <c r="B16" s="122"/>
      <c r="C16" s="172" t="s">
        <v>17</v>
      </c>
      <c r="D16" s="172"/>
      <c r="E16" s="172"/>
      <c r="F16" s="172"/>
      <c r="G16" s="119">
        <f>SUM(G11:G15)</f>
        <v>26708708</v>
      </c>
      <c r="H16" s="123">
        <f t="shared" si="0"/>
        <v>40717.597377848921</v>
      </c>
      <c r="I16" s="121">
        <f>SUM(I10:I15)</f>
        <v>31047262</v>
      </c>
      <c r="J16" s="124">
        <f t="shared" si="1"/>
        <v>47331.750895647529</v>
      </c>
    </row>
    <row r="17" spans="2:10" ht="15.75" thickBot="1" x14ac:dyDescent="0.3">
      <c r="B17" s="64"/>
      <c r="C17" s="72">
        <f>Barkasse!C34</f>
        <v>44773</v>
      </c>
      <c r="D17" s="180" t="s">
        <v>18</v>
      </c>
      <c r="E17" s="180"/>
      <c r="F17" s="180"/>
      <c r="G17" s="113">
        <f>I16-G16</f>
        <v>4338554</v>
      </c>
      <c r="H17" s="115">
        <f t="shared" si="0"/>
        <v>6614.1535177986125</v>
      </c>
      <c r="I17" s="114"/>
      <c r="J17" s="115">
        <f t="shared" si="1"/>
        <v>0</v>
      </c>
    </row>
    <row r="22" spans="2:10" x14ac:dyDescent="0.25">
      <c r="C22" t="s">
        <v>43</v>
      </c>
    </row>
  </sheetData>
  <mergeCells count="14">
    <mergeCell ref="D2:H2"/>
    <mergeCell ref="D3:H3"/>
    <mergeCell ref="D4:H4"/>
    <mergeCell ref="D5:H5"/>
    <mergeCell ref="E6:F6"/>
    <mergeCell ref="I8:J8"/>
    <mergeCell ref="C16:F16"/>
    <mergeCell ref="D17:F17"/>
    <mergeCell ref="B8:B9"/>
    <mergeCell ref="C8:C9"/>
    <mergeCell ref="D8:D9"/>
    <mergeCell ref="E8:E9"/>
    <mergeCell ref="F8:F9"/>
    <mergeCell ref="G8:H8"/>
  </mergeCells>
  <phoneticPr fontId="14" type="noConversion"/>
  <pageMargins left="0.7" right="0.7" top="0.75" bottom="0.75" header="0.51180555555555496" footer="0.51180555555555496"/>
  <pageSetup scale="55" firstPageNumber="0" orientation="landscape" horizontalDpi="4294967295" verticalDpi="4294967295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ED7D31"/>
    <pageSetUpPr fitToPage="1"/>
  </sheetPr>
  <dimension ref="A2:AMK22"/>
  <sheetViews>
    <sheetView zoomScale="80" zoomScaleNormal="80" workbookViewId="0">
      <selection activeCell="J13" sqref="J13"/>
    </sheetView>
  </sheetViews>
  <sheetFormatPr baseColWidth="10" defaultColWidth="9.140625" defaultRowHeight="15" x14ac:dyDescent="0.25"/>
  <cols>
    <col min="1" max="1" width="11.42578125" style="1"/>
    <col min="2" max="2" width="11.85546875" style="1" customWidth="1"/>
    <col min="3" max="3" width="16.140625" style="1" customWidth="1"/>
    <col min="4" max="4" width="15.140625" style="1" bestFit="1" customWidth="1"/>
    <col min="5" max="5" width="19.85546875" style="1" bestFit="1" customWidth="1"/>
    <col min="6" max="6" width="70.140625" style="1" bestFit="1" customWidth="1"/>
    <col min="7" max="7" width="17.42578125" style="1" bestFit="1" customWidth="1"/>
    <col min="8" max="8" width="13" style="1" bestFit="1" customWidth="1"/>
    <col min="9" max="9" width="17.42578125" style="1" customWidth="1"/>
    <col min="10" max="10" width="15.28515625" style="1" customWidth="1"/>
    <col min="11" max="1025" width="11.42578125" style="1"/>
  </cols>
  <sheetData>
    <row r="2" spans="2:12" x14ac:dyDescent="0.25">
      <c r="D2" s="157" t="s">
        <v>0</v>
      </c>
      <c r="E2" s="157"/>
      <c r="F2" s="157"/>
      <c r="G2" s="157"/>
      <c r="H2" s="157"/>
      <c r="J2" s="3"/>
    </row>
    <row r="3" spans="2:12" x14ac:dyDescent="0.25">
      <c r="D3" s="158" t="s">
        <v>1</v>
      </c>
      <c r="E3" s="158"/>
      <c r="F3" s="158"/>
      <c r="G3" s="158"/>
      <c r="H3" s="158"/>
    </row>
    <row r="4" spans="2:12" ht="27.75" customHeight="1" x14ac:dyDescent="0.25">
      <c r="D4" s="158"/>
      <c r="E4" s="158"/>
      <c r="F4" s="158"/>
      <c r="G4" s="158"/>
      <c r="H4" s="158"/>
    </row>
    <row r="5" spans="2:12" ht="15.75" thickBot="1" x14ac:dyDescent="0.3">
      <c r="D5" s="192" t="s">
        <v>2</v>
      </c>
      <c r="E5" s="192"/>
      <c r="F5" s="192"/>
      <c r="G5" s="192"/>
      <c r="H5" s="192"/>
    </row>
    <row r="6" spans="2:12" x14ac:dyDescent="0.25">
      <c r="E6" s="179" t="s">
        <v>24</v>
      </c>
      <c r="F6" s="179"/>
    </row>
    <row r="7" spans="2:12" ht="15.75" thickBot="1" x14ac:dyDescent="0.3">
      <c r="E7" s="156"/>
      <c r="F7" s="156"/>
    </row>
    <row r="8" spans="2:12" s="73" customFormat="1" ht="14.45" customHeight="1" thickBot="1" x14ac:dyDescent="0.25">
      <c r="B8" s="186" t="s">
        <v>4</v>
      </c>
      <c r="C8" s="188" t="s">
        <v>5</v>
      </c>
      <c r="D8" s="190" t="s">
        <v>6</v>
      </c>
      <c r="E8" s="191" t="s">
        <v>7</v>
      </c>
      <c r="F8" s="154" t="s">
        <v>8</v>
      </c>
      <c r="G8" s="182" t="s">
        <v>9</v>
      </c>
      <c r="H8" s="151"/>
      <c r="I8" s="151" t="s">
        <v>10</v>
      </c>
      <c r="J8" s="151"/>
    </row>
    <row r="9" spans="2:12" s="2" customFormat="1" ht="14.45" customHeight="1" thickBot="1" x14ac:dyDescent="0.25">
      <c r="B9" s="187"/>
      <c r="C9" s="189"/>
      <c r="D9" s="190"/>
      <c r="E9" s="191"/>
      <c r="F9" s="154"/>
      <c r="G9" s="100" t="s">
        <v>11</v>
      </c>
      <c r="H9" s="6" t="s">
        <v>12</v>
      </c>
      <c r="I9" s="6" t="s">
        <v>11</v>
      </c>
      <c r="J9" s="74" t="s">
        <v>12</v>
      </c>
    </row>
    <row r="10" spans="2:12" ht="15" customHeight="1" thickBot="1" x14ac:dyDescent="0.3">
      <c r="B10" s="103"/>
      <c r="C10" s="106">
        <f>Barkasse!C10</f>
        <v>44743</v>
      </c>
      <c r="D10" s="8" t="s">
        <v>19</v>
      </c>
      <c r="E10" s="75"/>
      <c r="F10" s="101"/>
      <c r="G10" s="136"/>
      <c r="H10" s="76">
        <f t="shared" ref="H10:H22" si="0">G10/655.95</f>
        <v>0</v>
      </c>
      <c r="I10" s="77">
        <v>4229546</v>
      </c>
      <c r="J10" s="76">
        <f t="shared" ref="J10:J22" si="1">I10/655.95</f>
        <v>6447.9701196737551</v>
      </c>
    </row>
    <row r="11" spans="2:12" ht="15.75" thickBot="1" x14ac:dyDescent="0.3">
      <c r="B11" s="104">
        <v>1</v>
      </c>
      <c r="C11" s="57">
        <v>44754</v>
      </c>
      <c r="D11" s="107" t="s">
        <v>24</v>
      </c>
      <c r="E11" s="17" t="s">
        <v>68</v>
      </c>
      <c r="F11" s="69" t="s">
        <v>69</v>
      </c>
      <c r="G11" s="137">
        <v>3017370</v>
      </c>
      <c r="H11" s="112">
        <f t="shared" ref="H11:H12" si="2">G11/655.95</f>
        <v>4600</v>
      </c>
      <c r="I11" s="23"/>
      <c r="J11" s="112">
        <f t="shared" si="1"/>
        <v>0</v>
      </c>
      <c r="L11" s="1" t="s">
        <v>43</v>
      </c>
    </row>
    <row r="12" spans="2:12" ht="15.75" customHeight="1" thickBot="1" x14ac:dyDescent="0.3">
      <c r="B12" s="104">
        <v>2</v>
      </c>
      <c r="C12" s="57">
        <v>44772</v>
      </c>
      <c r="D12" s="107" t="s">
        <v>24</v>
      </c>
      <c r="E12" s="17"/>
      <c r="F12" s="69" t="s">
        <v>49</v>
      </c>
      <c r="G12" s="137"/>
      <c r="H12" s="112">
        <f t="shared" si="2"/>
        <v>0</v>
      </c>
      <c r="I12" s="68"/>
      <c r="J12" s="112">
        <f t="shared" si="1"/>
        <v>0</v>
      </c>
    </row>
    <row r="13" spans="2:12" ht="15.75" thickBot="1" x14ac:dyDescent="0.3">
      <c r="B13" s="104">
        <v>3</v>
      </c>
      <c r="C13" s="57"/>
      <c r="D13" s="107"/>
      <c r="E13" s="17"/>
      <c r="F13" s="69"/>
      <c r="G13" s="137"/>
      <c r="H13" s="112">
        <f t="shared" ref="H13" si="3">G13/655.95</f>
        <v>0</v>
      </c>
      <c r="I13" s="68"/>
      <c r="J13" s="112">
        <f t="shared" si="1"/>
        <v>0</v>
      </c>
    </row>
    <row r="14" spans="2:12" ht="15.75" thickBot="1" x14ac:dyDescent="0.3">
      <c r="B14" s="104">
        <v>4</v>
      </c>
      <c r="C14" s="67"/>
      <c r="D14" s="107"/>
      <c r="E14" s="17"/>
      <c r="F14" s="69"/>
      <c r="G14" s="138"/>
      <c r="H14" s="112">
        <f t="shared" si="0"/>
        <v>0</v>
      </c>
      <c r="I14" s="23"/>
      <c r="J14" s="112">
        <f t="shared" si="1"/>
        <v>0</v>
      </c>
    </row>
    <row r="15" spans="2:12" ht="15.75" thickBot="1" x14ac:dyDescent="0.3">
      <c r="B15" s="104">
        <v>5</v>
      </c>
      <c r="C15" s="67"/>
      <c r="D15" s="108"/>
      <c r="E15" s="17"/>
      <c r="F15" s="102"/>
      <c r="G15" s="138"/>
      <c r="H15" s="112">
        <f t="shared" si="0"/>
        <v>0</v>
      </c>
      <c r="I15" s="23"/>
      <c r="J15" s="112">
        <f t="shared" si="1"/>
        <v>0</v>
      </c>
    </row>
    <row r="16" spans="2:12" ht="15.75" thickBot="1" x14ac:dyDescent="0.3">
      <c r="B16" s="104">
        <v>6</v>
      </c>
      <c r="C16" s="67"/>
      <c r="D16" s="108"/>
      <c r="E16" s="21"/>
      <c r="F16" s="102"/>
      <c r="G16" s="138"/>
      <c r="H16" s="112">
        <f t="shared" si="0"/>
        <v>0</v>
      </c>
      <c r="I16" s="23"/>
      <c r="J16" s="112">
        <f t="shared" si="1"/>
        <v>0</v>
      </c>
    </row>
    <row r="17" spans="2:10" ht="15.75" thickBot="1" x14ac:dyDescent="0.3">
      <c r="B17" s="104">
        <v>7</v>
      </c>
      <c r="C17" s="67"/>
      <c r="D17" s="108"/>
      <c r="E17" s="21"/>
      <c r="F17" s="102"/>
      <c r="G17" s="138"/>
      <c r="H17" s="112">
        <f t="shared" si="0"/>
        <v>0</v>
      </c>
      <c r="I17" s="23"/>
      <c r="J17" s="112">
        <f t="shared" si="1"/>
        <v>0</v>
      </c>
    </row>
    <row r="18" spans="2:10" ht="15.75" thickBot="1" x14ac:dyDescent="0.3">
      <c r="B18" s="104">
        <v>8</v>
      </c>
      <c r="C18" s="67"/>
      <c r="D18" s="108"/>
      <c r="E18" s="21"/>
      <c r="F18" s="110"/>
      <c r="G18" s="138"/>
      <c r="H18" s="112">
        <f t="shared" si="0"/>
        <v>0</v>
      </c>
      <c r="I18" s="23"/>
      <c r="J18" s="112">
        <f t="shared" si="1"/>
        <v>0</v>
      </c>
    </row>
    <row r="19" spans="2:10" ht="15.75" thickBot="1" x14ac:dyDescent="0.3">
      <c r="B19" s="104">
        <v>9</v>
      </c>
      <c r="C19" s="67"/>
      <c r="D19" s="108"/>
      <c r="E19" s="21"/>
      <c r="F19" s="110"/>
      <c r="G19" s="138"/>
      <c r="H19" s="112">
        <f t="shared" si="0"/>
        <v>0</v>
      </c>
      <c r="I19" s="23"/>
      <c r="J19" s="112">
        <f t="shared" si="1"/>
        <v>0</v>
      </c>
    </row>
    <row r="20" spans="2:10" ht="15.75" thickBot="1" x14ac:dyDescent="0.3">
      <c r="B20" s="105">
        <v>10</v>
      </c>
      <c r="C20" s="62"/>
      <c r="D20" s="109"/>
      <c r="E20" s="71"/>
      <c r="F20" s="111"/>
      <c r="G20" s="139"/>
      <c r="H20" s="112">
        <f t="shared" si="0"/>
        <v>0</v>
      </c>
      <c r="I20" s="28"/>
      <c r="J20" s="112">
        <f t="shared" si="1"/>
        <v>0</v>
      </c>
    </row>
    <row r="21" spans="2:10" ht="15.75" thickBot="1" x14ac:dyDescent="0.3">
      <c r="B21" s="183" t="s">
        <v>17</v>
      </c>
      <c r="C21" s="184"/>
      <c r="D21" s="184"/>
      <c r="E21" s="184"/>
      <c r="F21" s="185"/>
      <c r="G21" s="119">
        <f>SUM(G10:G20)</f>
        <v>3017370</v>
      </c>
      <c r="H21" s="120">
        <f t="shared" si="0"/>
        <v>4600</v>
      </c>
      <c r="I21" s="121">
        <f>SUM(I10:I20)</f>
        <v>4229546</v>
      </c>
      <c r="J21" s="120">
        <f t="shared" si="1"/>
        <v>6447.9701196737551</v>
      </c>
    </row>
    <row r="22" spans="2:10" ht="15.75" thickBot="1" x14ac:dyDescent="0.3">
      <c r="B22" s="64"/>
      <c r="C22" s="48">
        <f>Barkasse!C34</f>
        <v>44773</v>
      </c>
      <c r="D22" s="173" t="s">
        <v>18</v>
      </c>
      <c r="E22" s="173"/>
      <c r="F22" s="173"/>
      <c r="G22" s="78">
        <f>I21-G21</f>
        <v>1212176</v>
      </c>
      <c r="H22" s="76">
        <f t="shared" si="0"/>
        <v>1847.9701196737556</v>
      </c>
      <c r="I22" s="78"/>
      <c r="J22" s="76">
        <f t="shared" si="1"/>
        <v>0</v>
      </c>
    </row>
  </sheetData>
  <mergeCells count="15">
    <mergeCell ref="D2:H2"/>
    <mergeCell ref="D3:H3"/>
    <mergeCell ref="D4:H4"/>
    <mergeCell ref="D5:H5"/>
    <mergeCell ref="E6:F6"/>
    <mergeCell ref="E7:F7"/>
    <mergeCell ref="G8:H8"/>
    <mergeCell ref="I8:J8"/>
    <mergeCell ref="B21:F21"/>
    <mergeCell ref="D22:F22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0" firstPageNumber="0" orientation="landscape" horizontalDpi="4294967295" verticalDpi="4294967295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K24"/>
  <sheetViews>
    <sheetView zoomScale="80" zoomScaleNormal="80" workbookViewId="0">
      <selection activeCell="D27" sqref="D27"/>
    </sheetView>
  </sheetViews>
  <sheetFormatPr baseColWidth="10" defaultColWidth="9.140625" defaultRowHeight="15" x14ac:dyDescent="0.25"/>
  <cols>
    <col min="1" max="1" width="4.7109375" customWidth="1"/>
    <col min="2" max="2" width="51.7109375" customWidth="1"/>
    <col min="3" max="3" width="14.28515625" customWidth="1"/>
    <col min="4" max="4" width="28.42578125" customWidth="1"/>
    <col min="5" max="5" width="11.5703125" style="79" customWidth="1"/>
    <col min="6" max="6" width="12.7109375" style="79" customWidth="1"/>
    <col min="7" max="7" width="11.5703125" style="79" customWidth="1"/>
    <col min="8" max="8" width="17.140625" style="80" customWidth="1"/>
    <col min="9" max="9" width="18.140625" style="80" customWidth="1"/>
    <col min="10" max="10" width="15.28515625" style="80" customWidth="1"/>
    <col min="11" max="1025" width="10.5703125" customWidth="1"/>
  </cols>
  <sheetData>
    <row r="1" spans="1:11" x14ac:dyDescent="0.25">
      <c r="A1" s="81" t="s">
        <v>25</v>
      </c>
      <c r="B1" s="81" t="s">
        <v>26</v>
      </c>
      <c r="C1" s="82" t="s">
        <v>27</v>
      </c>
      <c r="D1" s="82" t="s">
        <v>28</v>
      </c>
      <c r="E1" s="83" t="s">
        <v>29</v>
      </c>
      <c r="F1" s="83" t="s">
        <v>30</v>
      </c>
      <c r="G1" s="83" t="s">
        <v>31</v>
      </c>
      <c r="H1" s="84" t="s">
        <v>32</v>
      </c>
      <c r="I1" s="84" t="s">
        <v>33</v>
      </c>
      <c r="J1" s="84" t="s">
        <v>34</v>
      </c>
    </row>
    <row r="2" spans="1:11" x14ac:dyDescent="0.25">
      <c r="A2" s="85">
        <v>552</v>
      </c>
      <c r="B2" s="85" t="s">
        <v>35</v>
      </c>
      <c r="C2" s="86">
        <v>2015</v>
      </c>
      <c r="D2" s="85"/>
      <c r="E2" s="87">
        <v>2000</v>
      </c>
      <c r="F2" s="87">
        <v>704.18</v>
      </c>
      <c r="G2" s="87">
        <v>1295.82</v>
      </c>
      <c r="H2" s="88">
        <v>600</v>
      </c>
      <c r="I2" s="88"/>
      <c r="J2" s="88">
        <f>G2-H2</f>
        <v>695.81999999999994</v>
      </c>
    </row>
    <row r="3" spans="1:11" x14ac:dyDescent="0.25">
      <c r="A3" s="85"/>
      <c r="B3" s="85"/>
      <c r="C3" s="86"/>
      <c r="D3" s="85"/>
      <c r="E3" s="87"/>
      <c r="F3" s="87"/>
      <c r="G3" s="87"/>
      <c r="J3" s="88"/>
    </row>
    <row r="4" spans="1:11" x14ac:dyDescent="0.25">
      <c r="A4" s="85">
        <v>553</v>
      </c>
      <c r="B4" s="85" t="s">
        <v>36</v>
      </c>
      <c r="C4" s="85">
        <v>2013</v>
      </c>
      <c r="D4" s="85"/>
      <c r="E4" s="89">
        <v>5000</v>
      </c>
      <c r="F4" s="89">
        <v>2335.62</v>
      </c>
      <c r="G4" s="89">
        <v>2754.39</v>
      </c>
      <c r="H4" s="88">
        <v>1637</v>
      </c>
      <c r="I4" s="88">
        <v>3650</v>
      </c>
      <c r="J4" s="88">
        <f>G4-H4+I4</f>
        <v>4767.3899999999994</v>
      </c>
      <c r="K4" s="90"/>
    </row>
    <row r="5" spans="1:11" x14ac:dyDescent="0.25">
      <c r="A5" s="85"/>
      <c r="B5" s="85"/>
      <c r="C5" s="86"/>
      <c r="D5" s="86"/>
      <c r="E5" s="87"/>
      <c r="F5" s="87"/>
      <c r="G5" s="87"/>
      <c r="H5" s="88" t="s">
        <v>37</v>
      </c>
      <c r="I5" s="88"/>
      <c r="J5" s="88"/>
    </row>
    <row r="6" spans="1:11" ht="15" customHeight="1" x14ac:dyDescent="0.25">
      <c r="A6" s="85">
        <v>555</v>
      </c>
      <c r="B6" s="85" t="s">
        <v>38</v>
      </c>
      <c r="C6" s="86">
        <v>2018</v>
      </c>
      <c r="D6" s="86" t="s">
        <v>39</v>
      </c>
      <c r="E6" s="87">
        <v>2000</v>
      </c>
      <c r="F6" s="87">
        <v>0</v>
      </c>
      <c r="G6" s="87">
        <v>2000</v>
      </c>
      <c r="H6" s="88">
        <v>500</v>
      </c>
      <c r="I6" s="88"/>
      <c r="J6" s="88">
        <f>G6-H6</f>
        <v>1500</v>
      </c>
    </row>
    <row r="7" spans="1:11" x14ac:dyDescent="0.25">
      <c r="A7" s="85"/>
      <c r="B7" s="85"/>
      <c r="C7" s="86"/>
      <c r="D7" s="86"/>
      <c r="E7" s="87"/>
      <c r="F7" s="87"/>
      <c r="G7" s="87"/>
      <c r="H7" s="88"/>
      <c r="I7" s="88"/>
      <c r="J7" s="88"/>
    </row>
    <row r="8" spans="1:11" ht="16.899999999999999" customHeight="1" x14ac:dyDescent="0.25">
      <c r="A8" s="85">
        <v>554</v>
      </c>
      <c r="B8" s="85" t="s">
        <v>40</v>
      </c>
      <c r="C8" s="86">
        <v>2018</v>
      </c>
      <c r="D8" s="86" t="s">
        <v>39</v>
      </c>
      <c r="E8" s="87">
        <v>1981.84</v>
      </c>
      <c r="F8" s="87">
        <v>0</v>
      </c>
      <c r="G8" s="87">
        <v>1981.84</v>
      </c>
      <c r="H8" s="88">
        <v>500</v>
      </c>
      <c r="I8" s="88"/>
      <c r="J8" s="88">
        <f>G8-H8</f>
        <v>1481.84</v>
      </c>
    </row>
    <row r="9" spans="1:11" x14ac:dyDescent="0.25">
      <c r="A9" s="86"/>
      <c r="B9" s="86"/>
      <c r="C9" s="86"/>
      <c r="D9" s="86"/>
      <c r="E9" s="87"/>
      <c r="F9" s="87"/>
      <c r="G9" s="87"/>
      <c r="H9" s="88"/>
      <c r="I9" s="88"/>
      <c r="J9" s="88"/>
    </row>
    <row r="10" spans="1:11" x14ac:dyDescent="0.25">
      <c r="A10" s="91"/>
      <c r="B10" s="91" t="s">
        <v>41</v>
      </c>
      <c r="C10" s="91">
        <v>1017</v>
      </c>
      <c r="D10" s="91" t="s">
        <v>42</v>
      </c>
      <c r="E10" s="87">
        <v>4000</v>
      </c>
      <c r="F10" s="87">
        <v>700</v>
      </c>
      <c r="G10" s="87">
        <v>3300</v>
      </c>
      <c r="H10" s="88">
        <v>600</v>
      </c>
      <c r="I10" s="88"/>
      <c r="J10" s="88">
        <f>G10-H10</f>
        <v>2700</v>
      </c>
    </row>
    <row r="11" spans="1:11" x14ac:dyDescent="0.25">
      <c r="A11" s="91"/>
      <c r="B11" s="91"/>
      <c r="C11" s="91"/>
      <c r="D11" s="91"/>
      <c r="E11" s="87"/>
      <c r="F11" s="87"/>
      <c r="G11" s="87"/>
      <c r="H11" s="88"/>
      <c r="I11" s="88"/>
      <c r="J11" s="88"/>
    </row>
    <row r="16" spans="1:11" x14ac:dyDescent="0.25">
      <c r="C16" s="80"/>
      <c r="E16"/>
      <c r="F16"/>
      <c r="G16"/>
      <c r="H16"/>
      <c r="I16"/>
      <c r="J16"/>
    </row>
    <row r="17" spans="3:10" x14ac:dyDescent="0.25">
      <c r="C17" s="80"/>
      <c r="E17"/>
      <c r="F17"/>
      <c r="G17"/>
      <c r="H17"/>
      <c r="I17"/>
      <c r="J17"/>
    </row>
    <row r="18" spans="3:10" x14ac:dyDescent="0.25">
      <c r="C18" s="80"/>
      <c r="E18"/>
      <c r="F18"/>
      <c r="G18"/>
      <c r="H18"/>
      <c r="I18"/>
      <c r="J18"/>
    </row>
    <row r="19" spans="3:10" x14ac:dyDescent="0.25">
      <c r="C19" s="80"/>
      <c r="E19"/>
      <c r="F19"/>
      <c r="G19"/>
      <c r="H19"/>
      <c r="I19"/>
      <c r="J19"/>
    </row>
    <row r="20" spans="3:10" x14ac:dyDescent="0.25">
      <c r="C20" s="80"/>
      <c r="E20"/>
      <c r="F20"/>
      <c r="G20"/>
      <c r="H20"/>
      <c r="I20"/>
      <c r="J20"/>
    </row>
    <row r="21" spans="3:10" x14ac:dyDescent="0.25">
      <c r="C21" s="80"/>
      <c r="E21"/>
      <c r="F21"/>
      <c r="G21"/>
      <c r="H21"/>
      <c r="I21"/>
      <c r="J21"/>
    </row>
    <row r="22" spans="3:10" x14ac:dyDescent="0.25">
      <c r="C22" s="80"/>
      <c r="E22"/>
      <c r="F22"/>
      <c r="G22"/>
      <c r="H22"/>
      <c r="I22"/>
      <c r="J22"/>
    </row>
    <row r="23" spans="3:10" x14ac:dyDescent="0.25">
      <c r="C23" s="80"/>
      <c r="E23"/>
      <c r="F23"/>
      <c r="G23"/>
      <c r="H23"/>
      <c r="I23"/>
      <c r="J23"/>
    </row>
    <row r="24" spans="3:10" x14ac:dyDescent="0.25">
      <c r="C24" s="80"/>
      <c r="E24"/>
      <c r="F24"/>
      <c r="G24"/>
      <c r="H24"/>
      <c r="I24"/>
      <c r="J2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Barkasse</vt:lpstr>
      <vt:lpstr>Haupkonto</vt:lpstr>
      <vt:lpstr>Wasserkonto</vt:lpstr>
      <vt:lpstr>Schulkonto</vt:lpstr>
      <vt:lpstr>Patenschaftskonto</vt:lpstr>
      <vt:lpstr>Darlehn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dc:description/>
  <cp:lastModifiedBy>MBALLO Saliou</cp:lastModifiedBy>
  <cp:revision>2</cp:revision>
  <cp:lastPrinted>2021-01-07T14:38:11Z</cp:lastPrinted>
  <dcterms:created xsi:type="dcterms:W3CDTF">2018-06-25T12:24:23Z</dcterms:created>
  <dcterms:modified xsi:type="dcterms:W3CDTF">2022-09-07T09:40:58Z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