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TR\GITHUB\TR_IL\docs\"/>
    </mc:Choice>
  </mc:AlternateContent>
  <xr:revisionPtr revIDLastSave="0" documentId="13_ncr:1_{4369FE72-FBE3-4C86-A1E3-7A7FF4116F60}" xr6:coauthVersionLast="47" xr6:coauthVersionMax="47" xr10:uidLastSave="{00000000-0000-0000-0000-000000000000}"/>
  <bookViews>
    <workbookView xWindow="-120" yWindow="-120" windowWidth="29040" windowHeight="15990" tabRatio="884" firstSheet="1" activeTab="4" xr2:uid="{6565BD79-42E3-4FA0-A94F-B3D6085AB73D}"/>
  </bookViews>
  <sheets>
    <sheet name="DADES" sheetId="1" r:id="rId1"/>
    <sheet name="MOTIUS D'ENCERT" sheetId="10" r:id="rId2"/>
    <sheet name="FASE1 Missatges-Temps" sheetId="2" r:id="rId3"/>
    <sheet name="FASE2 Missatges-Temps" sheetId="3" r:id="rId4"/>
    <sheet name="FASE1 Paraules_Missatge-Temps" sheetId="8" r:id="rId5"/>
    <sheet name="FASE2 Paraules_Missatge-Temps" sheetId="9" r:id="rId6"/>
    <sheet name="FASE1 Caracters-Temps" sheetId="6" r:id="rId7"/>
    <sheet name="FASE2 Caracters-Temps" sheetId="7" r:id="rId8"/>
    <sheet name="FASE 1 ERRORS" sheetId="4" r:id="rId9"/>
    <sheet name="FASE 2 ERROR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5" l="1"/>
  <c r="H31" i="5"/>
  <c r="I31" i="5"/>
  <c r="J31" i="5"/>
  <c r="K31" i="5"/>
  <c r="L31" i="5"/>
  <c r="M31" i="5"/>
  <c r="F31" i="5"/>
  <c r="H32" i="4"/>
  <c r="I32" i="4"/>
  <c r="J32" i="4"/>
  <c r="K32" i="4"/>
  <c r="L32" i="4"/>
  <c r="M32" i="4"/>
  <c r="F32" i="4"/>
  <c r="G30" i="5"/>
  <c r="H30" i="5"/>
  <c r="I30" i="5"/>
  <c r="J30" i="5"/>
  <c r="K30" i="5"/>
  <c r="L30" i="5"/>
  <c r="M30" i="5"/>
  <c r="F30" i="5"/>
  <c r="G31" i="4"/>
  <c r="H31" i="4"/>
  <c r="I31" i="4"/>
  <c r="J31" i="4"/>
  <c r="K31" i="4"/>
  <c r="L31" i="4"/>
  <c r="M31" i="4"/>
  <c r="F31" i="4"/>
  <c r="G32" i="4"/>
  <c r="B25" i="5"/>
  <c r="L25" i="5"/>
  <c r="L26" i="4"/>
  <c r="B26" i="4"/>
  <c r="C3" i="2"/>
  <c r="C3" i="8"/>
  <c r="N32" i="9"/>
  <c r="B32" i="9"/>
  <c r="N31" i="9"/>
  <c r="B31" i="9"/>
  <c r="P29" i="9" s="1"/>
  <c r="O29" i="9"/>
  <c r="C29" i="9"/>
  <c r="O28" i="9"/>
  <c r="C28" i="9"/>
  <c r="O27" i="9"/>
  <c r="C27" i="9"/>
  <c r="O26" i="9"/>
  <c r="C26" i="9"/>
  <c r="O25" i="9"/>
  <c r="C25" i="9"/>
  <c r="O24" i="9"/>
  <c r="C24" i="9"/>
  <c r="O23" i="9"/>
  <c r="C23" i="9"/>
  <c r="O22" i="9"/>
  <c r="C22" i="9"/>
  <c r="O21" i="9"/>
  <c r="C21" i="9"/>
  <c r="O20" i="9"/>
  <c r="C20" i="9"/>
  <c r="O19" i="9"/>
  <c r="C19" i="9"/>
  <c r="O18" i="9"/>
  <c r="C18" i="9"/>
  <c r="O17" i="9"/>
  <c r="C17" i="9"/>
  <c r="O16" i="9"/>
  <c r="C16" i="9"/>
  <c r="O15" i="9"/>
  <c r="C15" i="9"/>
  <c r="O14" i="9"/>
  <c r="C14" i="9"/>
  <c r="O13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N32" i="8"/>
  <c r="N31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O32" i="8" s="1"/>
  <c r="B32" i="8"/>
  <c r="C31" i="8"/>
  <c r="E21" i="8" s="1"/>
  <c r="B31" i="8"/>
  <c r="D24" i="8" s="1"/>
  <c r="C29" i="8"/>
  <c r="D28" i="8"/>
  <c r="C28" i="8"/>
  <c r="C27" i="8"/>
  <c r="D26" i="8"/>
  <c r="C26" i="8"/>
  <c r="D25" i="8"/>
  <c r="C25" i="8"/>
  <c r="C24" i="8"/>
  <c r="C23" i="8"/>
  <c r="D22" i="8"/>
  <c r="C22" i="8"/>
  <c r="C21" i="8"/>
  <c r="D20" i="8"/>
  <c r="C20" i="8"/>
  <c r="D19" i="8"/>
  <c r="C19" i="8"/>
  <c r="C18" i="8"/>
  <c r="C17" i="8"/>
  <c r="D16" i="8"/>
  <c r="C16" i="8"/>
  <c r="D15" i="8"/>
  <c r="C15" i="8"/>
  <c r="D14" i="8"/>
  <c r="C14" i="8"/>
  <c r="D13" i="8"/>
  <c r="C13" i="8"/>
  <c r="C12" i="8"/>
  <c r="C11" i="8"/>
  <c r="D10" i="8"/>
  <c r="C10" i="8"/>
  <c r="D9" i="8"/>
  <c r="C9" i="8"/>
  <c r="D8" i="8"/>
  <c r="C8" i="8"/>
  <c r="D7" i="8"/>
  <c r="C7" i="8"/>
  <c r="C6" i="8"/>
  <c r="C5" i="8"/>
  <c r="D4" i="8"/>
  <c r="C4" i="8"/>
  <c r="D3" i="8"/>
  <c r="C32" i="8"/>
  <c r="B32" i="7"/>
  <c r="B31" i="7"/>
  <c r="D28" i="7" s="1"/>
  <c r="C29" i="7"/>
  <c r="C28" i="7"/>
  <c r="C27" i="7"/>
  <c r="C26" i="7"/>
  <c r="C25" i="7"/>
  <c r="C24" i="7"/>
  <c r="C23" i="7"/>
  <c r="C22" i="7"/>
  <c r="C21" i="7"/>
  <c r="D20" i="7"/>
  <c r="C20" i="7"/>
  <c r="C19" i="7"/>
  <c r="C18" i="7"/>
  <c r="C17" i="7"/>
  <c r="C16" i="7"/>
  <c r="C15" i="7"/>
  <c r="C14" i="7"/>
  <c r="C13" i="7"/>
  <c r="C12" i="7"/>
  <c r="D11" i="7"/>
  <c r="C11" i="7"/>
  <c r="C10" i="7"/>
  <c r="C9" i="7"/>
  <c r="C8" i="7"/>
  <c r="C7" i="7"/>
  <c r="C6" i="7"/>
  <c r="C5" i="7"/>
  <c r="C4" i="7"/>
  <c r="C3" i="7"/>
  <c r="C32" i="7" s="1"/>
  <c r="B32" i="6"/>
  <c r="B31" i="6"/>
  <c r="D28" i="6" s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C2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D25" i="5"/>
  <c r="E25" i="5"/>
  <c r="F25" i="5"/>
  <c r="G25" i="5"/>
  <c r="H25" i="5"/>
  <c r="I25" i="5"/>
  <c r="C25" i="5"/>
  <c r="S25" i="5"/>
  <c r="R25" i="5"/>
  <c r="Q25" i="5"/>
  <c r="P25" i="5"/>
  <c r="O25" i="5"/>
  <c r="N25" i="5"/>
  <c r="M25" i="5"/>
  <c r="N26" i="4"/>
  <c r="O26" i="4"/>
  <c r="P26" i="4"/>
  <c r="Q26" i="4"/>
  <c r="R26" i="4"/>
  <c r="S26" i="4"/>
  <c r="M26" i="4"/>
  <c r="D26" i="4"/>
  <c r="F26" i="4"/>
  <c r="G26" i="4"/>
  <c r="H26" i="4"/>
  <c r="I26" i="4"/>
  <c r="C26" i="4"/>
  <c r="E3" i="4"/>
  <c r="E2" i="4"/>
  <c r="E26" i="4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" i="3"/>
  <c r="C32" i="3"/>
  <c r="C31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31" i="2" s="1"/>
  <c r="C5" i="2"/>
  <c r="C4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" i="3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B32" i="3"/>
  <c r="B31" i="3"/>
  <c r="D28" i="3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4" i="2"/>
  <c r="D3" i="2"/>
  <c r="C32" i="2"/>
  <c r="B32" i="2"/>
  <c r="B31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J3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U65" i="1"/>
  <c r="U61" i="1"/>
  <c r="U62" i="1"/>
  <c r="U63" i="1"/>
  <c r="U64" i="1"/>
  <c r="T61" i="1"/>
  <c r="T62" i="1"/>
  <c r="T63" i="1"/>
  <c r="T64" i="1"/>
  <c r="T65" i="1"/>
  <c r="S61" i="1"/>
  <c r="S62" i="1"/>
  <c r="S63" i="1"/>
  <c r="S64" i="1"/>
  <c r="S65" i="1"/>
  <c r="R61" i="1"/>
  <c r="R62" i="1"/>
  <c r="R63" i="1"/>
  <c r="R64" i="1"/>
  <c r="R65" i="1"/>
  <c r="Q61" i="1"/>
  <c r="Q62" i="1"/>
  <c r="Q63" i="1"/>
  <c r="Q64" i="1"/>
  <c r="Q65" i="1"/>
  <c r="P61" i="1"/>
  <c r="P62" i="1"/>
  <c r="P63" i="1"/>
  <c r="P64" i="1"/>
  <c r="P65" i="1"/>
  <c r="Q42" i="1"/>
  <c r="U53" i="1"/>
  <c r="U54" i="1"/>
  <c r="U55" i="1"/>
  <c r="U56" i="1"/>
  <c r="U57" i="1"/>
  <c r="U58" i="1"/>
  <c r="U59" i="1"/>
  <c r="U60" i="1"/>
  <c r="T53" i="1"/>
  <c r="T54" i="1"/>
  <c r="T55" i="1"/>
  <c r="T56" i="1"/>
  <c r="T57" i="1"/>
  <c r="T58" i="1"/>
  <c r="T59" i="1"/>
  <c r="T60" i="1"/>
  <c r="S53" i="1"/>
  <c r="S54" i="1"/>
  <c r="S55" i="1"/>
  <c r="S56" i="1"/>
  <c r="S57" i="1"/>
  <c r="S58" i="1"/>
  <c r="S59" i="1"/>
  <c r="S60" i="1"/>
  <c r="R53" i="1"/>
  <c r="R54" i="1"/>
  <c r="R55" i="1"/>
  <c r="R56" i="1"/>
  <c r="R57" i="1"/>
  <c r="R58" i="1"/>
  <c r="R59" i="1"/>
  <c r="R60" i="1"/>
  <c r="Q53" i="1"/>
  <c r="Q54" i="1"/>
  <c r="Q55" i="1"/>
  <c r="Q56" i="1"/>
  <c r="Q57" i="1"/>
  <c r="Q58" i="1"/>
  <c r="Q59" i="1"/>
  <c r="Q60" i="1"/>
  <c r="P53" i="1"/>
  <c r="P54" i="1"/>
  <c r="P55" i="1"/>
  <c r="P56" i="1"/>
  <c r="P57" i="1"/>
  <c r="P58" i="1"/>
  <c r="P59" i="1"/>
  <c r="P60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9" i="1"/>
  <c r="Q52" i="1"/>
  <c r="Q40" i="1"/>
  <c r="Q41" i="1"/>
  <c r="Q43" i="1"/>
  <c r="Q44" i="1"/>
  <c r="Q45" i="1"/>
  <c r="Q46" i="1"/>
  <c r="Q47" i="1"/>
  <c r="Q48" i="1"/>
  <c r="Q49" i="1"/>
  <c r="Q50" i="1"/>
  <c r="Q51" i="1"/>
  <c r="Q39" i="1"/>
  <c r="P40" i="1"/>
  <c r="P50" i="1"/>
  <c r="P51" i="1"/>
  <c r="P52" i="1"/>
  <c r="P43" i="1"/>
  <c r="P44" i="1"/>
  <c r="P45" i="1"/>
  <c r="P46" i="1"/>
  <c r="P47" i="1"/>
  <c r="P48" i="1"/>
  <c r="P49" i="1"/>
  <c r="P42" i="1"/>
  <c r="P41" i="1"/>
  <c r="P39" i="1"/>
  <c r="O32" i="9" l="1"/>
  <c r="C32" i="9"/>
  <c r="Q25" i="8"/>
  <c r="R25" i="8" s="1"/>
  <c r="Q26" i="8"/>
  <c r="R26" i="8" s="1"/>
  <c r="Q21" i="8"/>
  <c r="R21" i="8" s="1"/>
  <c r="Q5" i="8"/>
  <c r="R5" i="8" s="1"/>
  <c r="Q10" i="8"/>
  <c r="R10" i="8" s="1"/>
  <c r="E5" i="8"/>
  <c r="E13" i="8"/>
  <c r="F13" i="8" s="1"/>
  <c r="E28" i="8"/>
  <c r="F28" i="8" s="1"/>
  <c r="D3" i="9"/>
  <c r="P4" i="9"/>
  <c r="D6" i="9"/>
  <c r="P7" i="9"/>
  <c r="D9" i="9"/>
  <c r="P10" i="9"/>
  <c r="D12" i="9"/>
  <c r="P13" i="9"/>
  <c r="D15" i="9"/>
  <c r="P16" i="9"/>
  <c r="D18" i="9"/>
  <c r="P19" i="9"/>
  <c r="D21" i="9"/>
  <c r="P22" i="9"/>
  <c r="D24" i="9"/>
  <c r="P25" i="9"/>
  <c r="D27" i="9"/>
  <c r="P28" i="9"/>
  <c r="C31" i="9"/>
  <c r="E14" i="9" s="1"/>
  <c r="O31" i="9"/>
  <c r="P3" i="9"/>
  <c r="D5" i="9"/>
  <c r="P6" i="9"/>
  <c r="D8" i="9"/>
  <c r="P9" i="9"/>
  <c r="D11" i="9"/>
  <c r="P12" i="9"/>
  <c r="D14" i="9"/>
  <c r="P15" i="9"/>
  <c r="D17" i="9"/>
  <c r="P18" i="9"/>
  <c r="D20" i="9"/>
  <c r="P21" i="9"/>
  <c r="D23" i="9"/>
  <c r="P24" i="9"/>
  <c r="D26" i="9"/>
  <c r="P27" i="9"/>
  <c r="D29" i="9"/>
  <c r="D4" i="9"/>
  <c r="P5" i="9"/>
  <c r="D7" i="9"/>
  <c r="P8" i="9"/>
  <c r="D10" i="9"/>
  <c r="P11" i="9"/>
  <c r="D13" i="9"/>
  <c r="P14" i="9"/>
  <c r="D16" i="9"/>
  <c r="P17" i="9"/>
  <c r="D19" i="9"/>
  <c r="P20" i="9"/>
  <c r="D22" i="9"/>
  <c r="P23" i="9"/>
  <c r="D25" i="9"/>
  <c r="P26" i="9"/>
  <c r="D28" i="9"/>
  <c r="Q6" i="8"/>
  <c r="R6" i="8" s="1"/>
  <c r="Q11" i="8"/>
  <c r="R11" i="8" s="1"/>
  <c r="E7" i="8"/>
  <c r="F7" i="8" s="1"/>
  <c r="Q16" i="8"/>
  <c r="R16" i="8" s="1"/>
  <c r="Q27" i="8"/>
  <c r="R27" i="8" s="1"/>
  <c r="E22" i="8"/>
  <c r="F22" i="8" s="1"/>
  <c r="Q12" i="8"/>
  <c r="R12" i="8" s="1"/>
  <c r="Q17" i="8"/>
  <c r="R17" i="8" s="1"/>
  <c r="Q22" i="8"/>
  <c r="R22" i="8" s="1"/>
  <c r="Q7" i="8"/>
  <c r="R7" i="8" s="1"/>
  <c r="Q18" i="8"/>
  <c r="R18" i="8" s="1"/>
  <c r="Q23" i="8"/>
  <c r="R23" i="8" s="1"/>
  <c r="E16" i="8"/>
  <c r="F16" i="8" s="1"/>
  <c r="Q8" i="8"/>
  <c r="R8" i="8" s="1"/>
  <c r="Q28" i="8"/>
  <c r="R28" i="8" s="1"/>
  <c r="E25" i="8"/>
  <c r="F25" i="8" s="1"/>
  <c r="Q13" i="8"/>
  <c r="R13" i="8" s="1"/>
  <c r="Q24" i="8"/>
  <c r="R24" i="8" s="1"/>
  <c r="Q29" i="8"/>
  <c r="R29" i="8" s="1"/>
  <c r="E10" i="8"/>
  <c r="F10" i="8" s="1"/>
  <c r="Q9" i="8"/>
  <c r="R9" i="8" s="1"/>
  <c r="Q14" i="8"/>
  <c r="R14" i="8" s="1"/>
  <c r="Q19" i="8"/>
  <c r="R19" i="8" s="1"/>
  <c r="E4" i="8"/>
  <c r="F4" i="8" s="1"/>
  <c r="E19" i="8"/>
  <c r="F19" i="8" s="1"/>
  <c r="Q4" i="8"/>
  <c r="R4" i="8" s="1"/>
  <c r="Q15" i="8"/>
  <c r="R15" i="8" s="1"/>
  <c r="Q20" i="8"/>
  <c r="R20" i="8" s="1"/>
  <c r="O31" i="8"/>
  <c r="Q3" i="8"/>
  <c r="R3" i="8" s="1"/>
  <c r="D21" i="8"/>
  <c r="F21" i="8" s="1"/>
  <c r="D27" i="8"/>
  <c r="D5" i="8"/>
  <c r="D11" i="8"/>
  <c r="D17" i="8"/>
  <c r="D23" i="8"/>
  <c r="D29" i="8"/>
  <c r="D6" i="8"/>
  <c r="D12" i="8"/>
  <c r="D18" i="8"/>
  <c r="E15" i="8"/>
  <c r="F15" i="8" s="1"/>
  <c r="E18" i="8"/>
  <c r="F18" i="8" s="1"/>
  <c r="E12" i="8"/>
  <c r="E3" i="8"/>
  <c r="F3" i="8" s="1"/>
  <c r="E9" i="8"/>
  <c r="F9" i="8" s="1"/>
  <c r="E8" i="8"/>
  <c r="F8" i="8" s="1"/>
  <c r="E11" i="8"/>
  <c r="E14" i="8"/>
  <c r="F14" i="8" s="1"/>
  <c r="E17" i="8"/>
  <c r="E20" i="8"/>
  <c r="F20" i="8" s="1"/>
  <c r="E23" i="8"/>
  <c r="E26" i="8"/>
  <c r="F26" i="8" s="1"/>
  <c r="E29" i="8"/>
  <c r="E6" i="8"/>
  <c r="E27" i="8"/>
  <c r="E24" i="8"/>
  <c r="F24" i="8" s="1"/>
  <c r="D17" i="7"/>
  <c r="D9" i="7"/>
  <c r="D3" i="7"/>
  <c r="D6" i="7"/>
  <c r="D21" i="7"/>
  <c r="D8" i="7"/>
  <c r="D4" i="7"/>
  <c r="D12" i="7"/>
  <c r="D14" i="7"/>
  <c r="D18" i="7"/>
  <c r="D26" i="7"/>
  <c r="D5" i="7"/>
  <c r="D15" i="7"/>
  <c r="D23" i="7"/>
  <c r="D29" i="7"/>
  <c r="D24" i="7"/>
  <c r="D27" i="7"/>
  <c r="C31" i="7"/>
  <c r="E6" i="7" s="1"/>
  <c r="F6" i="7" s="1"/>
  <c r="D7" i="7"/>
  <c r="D10" i="7"/>
  <c r="D13" i="7"/>
  <c r="D16" i="7"/>
  <c r="D19" i="7"/>
  <c r="D22" i="7"/>
  <c r="D25" i="7"/>
  <c r="C32" i="6"/>
  <c r="D4" i="6"/>
  <c r="D10" i="6"/>
  <c r="D16" i="6"/>
  <c r="D25" i="6"/>
  <c r="D6" i="6"/>
  <c r="D12" i="6"/>
  <c r="D22" i="6"/>
  <c r="D18" i="6"/>
  <c r="D7" i="6"/>
  <c r="D13" i="6"/>
  <c r="D19" i="6"/>
  <c r="D26" i="6"/>
  <c r="D8" i="6"/>
  <c r="D14" i="6"/>
  <c r="D20" i="6"/>
  <c r="D3" i="6"/>
  <c r="D9" i="6"/>
  <c r="D15" i="6"/>
  <c r="D29" i="6"/>
  <c r="D23" i="6"/>
  <c r="D5" i="6"/>
  <c r="D11" i="6"/>
  <c r="D17" i="6"/>
  <c r="D21" i="6"/>
  <c r="D24" i="6"/>
  <c r="D27" i="6"/>
  <c r="C31" i="6"/>
  <c r="E6" i="6" s="1"/>
  <c r="P66" i="1"/>
  <c r="Q66" i="1"/>
  <c r="O66" i="1"/>
  <c r="E11" i="2"/>
  <c r="F11" i="2" s="1"/>
  <c r="E23" i="2"/>
  <c r="F23" i="2" s="1"/>
  <c r="E10" i="2"/>
  <c r="F10" i="2" s="1"/>
  <c r="E12" i="2"/>
  <c r="F12" i="2" s="1"/>
  <c r="E24" i="2"/>
  <c r="F24" i="2" s="1"/>
  <c r="E13" i="2"/>
  <c r="F13" i="2" s="1"/>
  <c r="E25" i="2"/>
  <c r="F25" i="2" s="1"/>
  <c r="E22" i="2"/>
  <c r="F22" i="2" s="1"/>
  <c r="E14" i="2"/>
  <c r="F14" i="2" s="1"/>
  <c r="E26" i="2"/>
  <c r="F26" i="2" s="1"/>
  <c r="E15" i="2"/>
  <c r="F15" i="2" s="1"/>
  <c r="E27" i="2"/>
  <c r="F27" i="2" s="1"/>
  <c r="E4" i="2"/>
  <c r="F4" i="2" s="1"/>
  <c r="E16" i="2"/>
  <c r="F16" i="2" s="1"/>
  <c r="E28" i="2"/>
  <c r="F28" i="2" s="1"/>
  <c r="E5" i="2"/>
  <c r="F5" i="2" s="1"/>
  <c r="E17" i="2"/>
  <c r="F17" i="2" s="1"/>
  <c r="E29" i="2"/>
  <c r="F29" i="2" s="1"/>
  <c r="E3" i="2"/>
  <c r="F3" i="2" s="1"/>
  <c r="E7" i="2"/>
  <c r="F7" i="2" s="1"/>
  <c r="E19" i="2"/>
  <c r="F19" i="2" s="1"/>
  <c r="E8" i="2"/>
  <c r="F8" i="2" s="1"/>
  <c r="E20" i="2"/>
  <c r="F20" i="2" s="1"/>
  <c r="E9" i="2"/>
  <c r="F9" i="2" s="1"/>
  <c r="E21" i="2"/>
  <c r="F21" i="2" s="1"/>
  <c r="E18" i="2"/>
  <c r="F18" i="2" s="1"/>
  <c r="E6" i="2"/>
  <c r="F6" i="2" s="1"/>
  <c r="F4" i="3"/>
  <c r="F28" i="3"/>
  <c r="D19" i="3"/>
  <c r="F19" i="3" s="1"/>
  <c r="D3" i="3"/>
  <c r="D4" i="3"/>
  <c r="S66" i="1"/>
  <c r="T66" i="1"/>
  <c r="U66" i="1"/>
  <c r="D10" i="3"/>
  <c r="D11" i="3"/>
  <c r="D26" i="3"/>
  <c r="D5" i="3"/>
  <c r="F5" i="3" s="1"/>
  <c r="D12" i="3"/>
  <c r="D20" i="3"/>
  <c r="D6" i="3"/>
  <c r="D13" i="3"/>
  <c r="F13" i="3" s="1"/>
  <c r="D14" i="3"/>
  <c r="D22" i="3"/>
  <c r="D9" i="3"/>
  <c r="D15" i="3"/>
  <c r="D21" i="3"/>
  <c r="D16" i="3"/>
  <c r="D29" i="3"/>
  <c r="D17" i="3"/>
  <c r="D7" i="3"/>
  <c r="D18" i="3"/>
  <c r="D8" i="3"/>
  <c r="F8" i="3" s="1"/>
  <c r="D25" i="3"/>
  <c r="F25" i="3" s="1"/>
  <c r="D23" i="3"/>
  <c r="D27" i="3"/>
  <c r="D24" i="3"/>
  <c r="R66" i="1"/>
  <c r="F5" i="8" l="1"/>
  <c r="F27" i="8"/>
  <c r="E14" i="7"/>
  <c r="E29" i="7"/>
  <c r="E11" i="7"/>
  <c r="F11" i="7" s="1"/>
  <c r="E18" i="7"/>
  <c r="E13" i="9"/>
  <c r="E26" i="9"/>
  <c r="Q22" i="9"/>
  <c r="R22" i="9" s="1"/>
  <c r="Q9" i="9"/>
  <c r="R9" i="9" s="1"/>
  <c r="F4" i="9"/>
  <c r="F14" i="9"/>
  <c r="E7" i="9"/>
  <c r="Q29" i="9"/>
  <c r="R29" i="9" s="1"/>
  <c r="Q16" i="9"/>
  <c r="E20" i="9"/>
  <c r="Q28" i="9"/>
  <c r="R28" i="9" s="1"/>
  <c r="Q3" i="9"/>
  <c r="R25" i="9"/>
  <c r="R7" i="9"/>
  <c r="E8" i="9"/>
  <c r="F8" i="9" s="1"/>
  <c r="Q23" i="9"/>
  <c r="R23" i="9" s="1"/>
  <c r="Q10" i="9"/>
  <c r="R10" i="9" s="1"/>
  <c r="E27" i="9"/>
  <c r="F27" i="9" s="1"/>
  <c r="E6" i="9"/>
  <c r="F29" i="9"/>
  <c r="F6" i="9"/>
  <c r="Q24" i="9"/>
  <c r="R24" i="9" s="1"/>
  <c r="Q17" i="9"/>
  <c r="R17" i="9" s="1"/>
  <c r="Q4" i="9"/>
  <c r="R4" i="9" s="1"/>
  <c r="E21" i="9"/>
  <c r="F21" i="9" s="1"/>
  <c r="Q15" i="9"/>
  <c r="R15" i="9" s="1"/>
  <c r="Q18" i="9"/>
  <c r="R18" i="9" s="1"/>
  <c r="Q11" i="9"/>
  <c r="R11" i="9" s="1"/>
  <c r="E28" i="9"/>
  <c r="F28" i="9" s="1"/>
  <c r="E15" i="9"/>
  <c r="F15" i="9" s="1"/>
  <c r="Q12" i="9"/>
  <c r="R12" i="9" s="1"/>
  <c r="Q5" i="9"/>
  <c r="R5" i="9" s="1"/>
  <c r="E22" i="9"/>
  <c r="F22" i="9" s="1"/>
  <c r="E9" i="9"/>
  <c r="F9" i="9" s="1"/>
  <c r="F7" i="9"/>
  <c r="Q25" i="9"/>
  <c r="Q6" i="9"/>
  <c r="R6" i="9" s="1"/>
  <c r="E5" i="9"/>
  <c r="F5" i="9" s="1"/>
  <c r="E16" i="9"/>
  <c r="Q26" i="9"/>
  <c r="R26" i="9" s="1"/>
  <c r="F16" i="9"/>
  <c r="F13" i="9"/>
  <c r="Q19" i="9"/>
  <c r="R19" i="9" s="1"/>
  <c r="E29" i="9"/>
  <c r="E10" i="9"/>
  <c r="F10" i="9" s="1"/>
  <c r="Q20" i="9"/>
  <c r="R20" i="9" s="1"/>
  <c r="F26" i="9"/>
  <c r="R3" i="9"/>
  <c r="R16" i="9"/>
  <c r="Q13" i="9"/>
  <c r="R13" i="9" s="1"/>
  <c r="E24" i="9"/>
  <c r="F24" i="9" s="1"/>
  <c r="E23" i="9"/>
  <c r="F23" i="9" s="1"/>
  <c r="E4" i="9"/>
  <c r="Q14" i="9"/>
  <c r="R14" i="9" s="1"/>
  <c r="F20" i="9"/>
  <c r="Q7" i="9"/>
  <c r="E18" i="9"/>
  <c r="F18" i="9" s="1"/>
  <c r="E17" i="9"/>
  <c r="F17" i="9" s="1"/>
  <c r="Q27" i="9"/>
  <c r="R27" i="9" s="1"/>
  <c r="Q8" i="9"/>
  <c r="R8" i="9" s="1"/>
  <c r="E19" i="9"/>
  <c r="F19" i="9" s="1"/>
  <c r="E3" i="9"/>
  <c r="F3" i="9" s="1"/>
  <c r="E25" i="9"/>
  <c r="F25" i="9" s="1"/>
  <c r="E12" i="9"/>
  <c r="F12" i="9" s="1"/>
  <c r="E11" i="9"/>
  <c r="F11" i="9" s="1"/>
  <c r="Q21" i="9"/>
  <c r="R21" i="9" s="1"/>
  <c r="F6" i="8"/>
  <c r="F11" i="8"/>
  <c r="F29" i="8"/>
  <c r="F17" i="8"/>
  <c r="F12" i="8"/>
  <c r="U31" i="8"/>
  <c r="U32" i="8" s="1"/>
  <c r="F23" i="8"/>
  <c r="I31" i="8"/>
  <c r="I32" i="8" s="1"/>
  <c r="F14" i="7"/>
  <c r="F18" i="7"/>
  <c r="E24" i="7"/>
  <c r="F24" i="7" s="1"/>
  <c r="E17" i="7"/>
  <c r="F17" i="7" s="1"/>
  <c r="E20" i="7"/>
  <c r="F20" i="7" s="1"/>
  <c r="E12" i="7"/>
  <c r="F12" i="7" s="1"/>
  <c r="E9" i="7"/>
  <c r="F9" i="7" s="1"/>
  <c r="F7" i="7"/>
  <c r="F29" i="7"/>
  <c r="E5" i="7"/>
  <c r="F5" i="7" s="1"/>
  <c r="E23" i="7"/>
  <c r="F23" i="7" s="1"/>
  <c r="E10" i="7"/>
  <c r="F10" i="7" s="1"/>
  <c r="E4" i="7"/>
  <c r="F4" i="7" s="1"/>
  <c r="E16" i="7"/>
  <c r="F16" i="7" s="1"/>
  <c r="E13" i="7"/>
  <c r="F13" i="7" s="1"/>
  <c r="E7" i="7"/>
  <c r="E22" i="7"/>
  <c r="F22" i="7" s="1"/>
  <c r="E19" i="7"/>
  <c r="F19" i="7" s="1"/>
  <c r="E25" i="7"/>
  <c r="F25" i="7" s="1"/>
  <c r="E28" i="7"/>
  <c r="F28" i="7" s="1"/>
  <c r="E15" i="7"/>
  <c r="F15" i="7" s="1"/>
  <c r="E3" i="7"/>
  <c r="F3" i="7" s="1"/>
  <c r="E27" i="7"/>
  <c r="F27" i="7" s="1"/>
  <c r="E21" i="7"/>
  <c r="F21" i="7" s="1"/>
  <c r="E26" i="7"/>
  <c r="F26" i="7" s="1"/>
  <c r="E8" i="7"/>
  <c r="F8" i="7" s="1"/>
  <c r="E23" i="6"/>
  <c r="E12" i="6"/>
  <c r="F12" i="6" s="1"/>
  <c r="E21" i="6"/>
  <c r="F21" i="6" s="1"/>
  <c r="E26" i="6"/>
  <c r="E29" i="6"/>
  <c r="F29" i="6" s="1"/>
  <c r="E9" i="6"/>
  <c r="F9" i="6" s="1"/>
  <c r="F26" i="6"/>
  <c r="E24" i="6"/>
  <c r="F24" i="6" s="1"/>
  <c r="E15" i="6"/>
  <c r="F15" i="6" s="1"/>
  <c r="E14" i="6"/>
  <c r="F14" i="6" s="1"/>
  <c r="E8" i="6"/>
  <c r="F8" i="6" s="1"/>
  <c r="F6" i="6"/>
  <c r="F23" i="6"/>
  <c r="E5" i="6"/>
  <c r="F5" i="6" s="1"/>
  <c r="E3" i="6"/>
  <c r="F3" i="6" s="1"/>
  <c r="E4" i="6"/>
  <c r="F4" i="6" s="1"/>
  <c r="E7" i="6"/>
  <c r="F7" i="6" s="1"/>
  <c r="E28" i="6"/>
  <c r="F28" i="6" s="1"/>
  <c r="E25" i="6"/>
  <c r="F25" i="6" s="1"/>
  <c r="E22" i="6"/>
  <c r="F22" i="6" s="1"/>
  <c r="E19" i="6"/>
  <c r="F19" i="6" s="1"/>
  <c r="E16" i="6"/>
  <c r="F16" i="6" s="1"/>
  <c r="E13" i="6"/>
  <c r="F13" i="6" s="1"/>
  <c r="E10" i="6"/>
  <c r="F10" i="6" s="1"/>
  <c r="E17" i="6"/>
  <c r="F17" i="6" s="1"/>
  <c r="E18" i="6"/>
  <c r="F18" i="6" s="1"/>
  <c r="E27" i="6"/>
  <c r="F27" i="6" s="1"/>
  <c r="E20" i="6"/>
  <c r="F20" i="6" s="1"/>
  <c r="E11" i="6"/>
  <c r="F11" i="6" s="1"/>
  <c r="F18" i="3"/>
  <c r="F14" i="3"/>
  <c r="F17" i="3"/>
  <c r="F26" i="3"/>
  <c r="F11" i="3"/>
  <c r="I31" i="2"/>
  <c r="I32" i="2" s="1"/>
  <c r="F27" i="3"/>
  <c r="F6" i="3"/>
  <c r="F16" i="3"/>
  <c r="F7" i="3"/>
  <c r="F22" i="3"/>
  <c r="F24" i="3"/>
  <c r="F3" i="3"/>
  <c r="F20" i="3"/>
  <c r="F12" i="3"/>
  <c r="F21" i="3"/>
  <c r="F10" i="3"/>
  <c r="F15" i="3"/>
  <c r="F29" i="3"/>
  <c r="F9" i="3"/>
  <c r="F23" i="3"/>
  <c r="I31" i="9" l="1"/>
  <c r="I32" i="9" s="1"/>
  <c r="U31" i="9"/>
  <c r="U32" i="9" s="1"/>
  <c r="I31" i="7"/>
  <c r="I32" i="7" s="1"/>
  <c r="I31" i="6"/>
  <c r="I32" i="6" s="1"/>
  <c r="I31" i="3"/>
  <c r="I32" i="3" s="1"/>
</calcChain>
</file>

<file path=xl/sharedStrings.xml><?xml version="1.0" encoding="utf-8"?>
<sst xmlns="http://schemas.openxmlformats.org/spreadsheetml/2006/main" count="544" uniqueCount="109">
  <si>
    <t>Imitation Game</t>
  </si>
  <si>
    <t>Subjectes</t>
  </si>
  <si>
    <t>Codi</t>
  </si>
  <si>
    <t>Edat</t>
  </si>
  <si>
    <t>Temps</t>
  </si>
  <si>
    <t>Encert</t>
  </si>
  <si>
    <t>Error</t>
  </si>
  <si>
    <t>Persona</t>
  </si>
  <si>
    <t>Màquina</t>
  </si>
  <si>
    <t>Manel</t>
  </si>
  <si>
    <t>Si</t>
  </si>
  <si>
    <t>No</t>
  </si>
  <si>
    <t>A</t>
  </si>
  <si>
    <t>B</t>
  </si>
  <si>
    <t>Miquel</t>
  </si>
  <si>
    <t>Alex</t>
  </si>
  <si>
    <t>Aileen</t>
  </si>
  <si>
    <t>Mitjana Paraules/Missatge BOT</t>
  </si>
  <si>
    <t>Mitjana Paraules/Missatge PERSONA</t>
  </si>
  <si>
    <t>Missatges nec. BOT</t>
  </si>
  <si>
    <t>Missatges nec. PERSONA</t>
  </si>
  <si>
    <t>Caracters BOT</t>
  </si>
  <si>
    <t>Caracters PERSONA</t>
  </si>
  <si>
    <t>MA2005</t>
  </si>
  <si>
    <t>MI2005</t>
  </si>
  <si>
    <t>AL2005</t>
  </si>
  <si>
    <t>AI2005</t>
  </si>
  <si>
    <t>Marc</t>
  </si>
  <si>
    <t>Aleix</t>
  </si>
  <si>
    <t>Uri</t>
  </si>
  <si>
    <t>Montse</t>
  </si>
  <si>
    <t>Julia</t>
  </si>
  <si>
    <t>Carla</t>
  </si>
  <si>
    <t>Mario</t>
  </si>
  <si>
    <t>Alberto</t>
  </si>
  <si>
    <t>Amaia</t>
  </si>
  <si>
    <t>Andreu</t>
  </si>
  <si>
    <t>MR2005</t>
  </si>
  <si>
    <t>AX2005</t>
  </si>
  <si>
    <t>UR2005</t>
  </si>
  <si>
    <t>MO2005</t>
  </si>
  <si>
    <t>JU2005</t>
  </si>
  <si>
    <t>CA2005</t>
  </si>
  <si>
    <t>MA2002</t>
  </si>
  <si>
    <t>AL2003</t>
  </si>
  <si>
    <t>AN2005</t>
  </si>
  <si>
    <t>AM2009</t>
  </si>
  <si>
    <t>Berta</t>
  </si>
  <si>
    <t>Martí</t>
  </si>
  <si>
    <t>Joel</t>
  </si>
  <si>
    <t>Iu</t>
  </si>
  <si>
    <t>Biel</t>
  </si>
  <si>
    <t>Martina</t>
  </si>
  <si>
    <t>Emma</t>
  </si>
  <si>
    <t>BE2007</t>
  </si>
  <si>
    <t>MA2009</t>
  </si>
  <si>
    <t>JO2009</t>
  </si>
  <si>
    <t>IU2009</t>
  </si>
  <si>
    <t>BI2009</t>
  </si>
  <si>
    <t>MR2009</t>
  </si>
  <si>
    <t>EM2009</t>
  </si>
  <si>
    <t>% Augment missatges BOT</t>
  </si>
  <si>
    <t>% Augment paraules/missatge BOT</t>
  </si>
  <si>
    <t>% Augment Paraules/Missatge PERSONA</t>
  </si>
  <si>
    <t>% Augment  Caracters BOT</t>
  </si>
  <si>
    <t>% Augment Caracters PERSONA</t>
  </si>
  <si>
    <t>Alvaro</t>
  </si>
  <si>
    <t>Arnau</t>
  </si>
  <si>
    <t>Manu</t>
  </si>
  <si>
    <t>Lucia</t>
  </si>
  <si>
    <t>AL2002</t>
  </si>
  <si>
    <t>AR2002</t>
  </si>
  <si>
    <t>LU2002</t>
  </si>
  <si>
    <t>JO2002</t>
  </si>
  <si>
    <t>% Augment temps</t>
  </si>
  <si>
    <t>% Augment missatges PERSONA</t>
  </si>
  <si>
    <t>Missatges totals</t>
  </si>
  <si>
    <t>FASE 1</t>
  </si>
  <si>
    <t>Mitjana</t>
  </si>
  <si>
    <t>Desviació tipica</t>
  </si>
  <si>
    <t>n</t>
  </si>
  <si>
    <t>(Xi-X̅)</t>
  </si>
  <si>
    <t>(Yi-Y̅)</t>
  </si>
  <si>
    <t>(Xi-X̅)(Yi-Y̅)</t>
  </si>
  <si>
    <t>Covariància</t>
  </si>
  <si>
    <t>Coeficient Pearson</t>
  </si>
  <si>
    <t>Temps (s)</t>
  </si>
  <si>
    <t>Temps(min)</t>
  </si>
  <si>
    <t>FASE 2</t>
  </si>
  <si>
    <t>ERRORS</t>
  </si>
  <si>
    <t>ENCERTS</t>
  </si>
  <si>
    <t>Mitjanes</t>
  </si>
  <si>
    <t>% Augment</t>
  </si>
  <si>
    <t>Caracters totals</t>
  </si>
  <si>
    <t>Paraules/Missatge BOT</t>
  </si>
  <si>
    <t>Paraules/Missatge PERSONA</t>
  </si>
  <si>
    <t>MOTIUS</t>
  </si>
  <si>
    <t>QUANTITAT DE VEGADES</t>
  </si>
  <si>
    <t>No te sentit el que diu el bot</t>
  </si>
  <si>
    <t>El que diu el bot es poc natural</t>
  </si>
  <si>
    <t xml:space="preserve">El bot és evasiu o no enten </t>
  </si>
  <si>
    <t>El bot no segueix el contexte</t>
  </si>
  <si>
    <t>El bot respón més rapid</t>
  </si>
  <si>
    <t>Mitjana Temps (s)</t>
  </si>
  <si>
    <t>Mitjana Missatges nec. BOT</t>
  </si>
  <si>
    <t>Mitjana Missatges nec. PERSONA</t>
  </si>
  <si>
    <t>Mitjana Missatges totals</t>
  </si>
  <si>
    <t>Mitjana Caracters BOT</t>
  </si>
  <si>
    <t>Mitjana Caracters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</si>
</sst>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7FDCF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EEE786"/>
        <bgColor indexed="64"/>
      </patternFill>
    </fill>
    <fill>
      <patternFill patternType="solid">
        <fgColor rgb="FFCF9A6F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20" fontId="6" fillId="0" borderId="1" xfId="0" applyNumberFormat="1" applyFont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20" fontId="2" fillId="0" borderId="0" xfId="0" applyNumberFormat="1" applyFont="1" applyAlignment="1">
      <alignment wrapText="1"/>
    </xf>
    <xf numFmtId="10" fontId="4" fillId="6" borderId="1" xfId="2" applyNumberFormat="1" applyBorder="1" applyAlignment="1">
      <alignment wrapText="1"/>
    </xf>
    <xf numFmtId="10" fontId="5" fillId="7" borderId="1" xfId="3" applyNumberFormat="1" applyBorder="1" applyAlignment="1">
      <alignment wrapText="1"/>
    </xf>
    <xf numFmtId="10" fontId="3" fillId="5" borderId="1" xfId="1" applyNumberFormat="1" applyBorder="1" applyAlignment="1">
      <alignment wrapText="1"/>
    </xf>
    <xf numFmtId="0" fontId="2" fillId="8" borderId="0" xfId="0" applyFont="1" applyFill="1" applyAlignment="1">
      <alignment wrapText="1"/>
    </xf>
    <xf numFmtId="10" fontId="2" fillId="0" borderId="0" xfId="0" applyNumberFormat="1" applyFont="1" applyAlignment="1">
      <alignment wrapText="1"/>
    </xf>
    <xf numFmtId="0" fontId="0" fillId="9" borderId="0" xfId="0" applyFill="1"/>
    <xf numFmtId="2" fontId="2" fillId="0" borderId="1" xfId="0" applyNumberFormat="1" applyFont="1" applyBorder="1" applyAlignment="1">
      <alignment wrapText="1"/>
    </xf>
    <xf numFmtId="0" fontId="7" fillId="0" borderId="0" xfId="0" applyFont="1"/>
    <xf numFmtId="0" fontId="7" fillId="10" borderId="0" xfId="0" applyFont="1" applyFill="1"/>
    <xf numFmtId="0" fontId="7" fillId="9" borderId="1" xfId="0" applyFont="1" applyFill="1" applyBorder="1" applyAlignment="1">
      <alignment wrapText="1"/>
    </xf>
    <xf numFmtId="20" fontId="8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2" fontId="7" fillId="0" borderId="1" xfId="0" applyNumberFormat="1" applyFont="1" applyBorder="1" applyAlignment="1">
      <alignment wrapText="1"/>
    </xf>
    <xf numFmtId="20" fontId="7" fillId="0" borderId="1" xfId="0" applyNumberFormat="1" applyFont="1" applyBorder="1" applyAlignment="1">
      <alignment horizontal="right" wrapText="1"/>
    </xf>
    <xf numFmtId="20" fontId="7" fillId="0" borderId="0" xfId="0" applyNumberFormat="1" applyFont="1" applyAlignment="1">
      <alignment wrapText="1"/>
    </xf>
    <xf numFmtId="2" fontId="7" fillId="0" borderId="0" xfId="0" applyNumberFormat="1" applyFont="1"/>
    <xf numFmtId="0" fontId="7" fillId="9" borderId="0" xfId="0" applyFont="1" applyFill="1" applyAlignment="1">
      <alignment horizontal="center"/>
    </xf>
    <xf numFmtId="0" fontId="7" fillId="9" borderId="0" xfId="0" applyFont="1" applyFill="1"/>
    <xf numFmtId="0" fontId="7" fillId="8" borderId="0" xfId="0" applyFont="1" applyFill="1"/>
    <xf numFmtId="0" fontId="8" fillId="0" borderId="1" xfId="0" applyFont="1" applyBorder="1" applyAlignment="1">
      <alignment wrapText="1"/>
    </xf>
    <xf numFmtId="20" fontId="7" fillId="0" borderId="5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2" fontId="7" fillId="0" borderId="0" xfId="0" applyNumberFormat="1" applyFont="1" applyAlignment="1">
      <alignment wrapText="1"/>
    </xf>
    <xf numFmtId="0" fontId="7" fillId="9" borderId="0" xfId="0" applyFont="1" applyFill="1" applyAlignment="1">
      <alignment horizontal="center" wrapText="1"/>
    </xf>
    <xf numFmtId="0" fontId="7" fillId="9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2" fillId="0" borderId="6" xfId="0" applyFont="1" applyBorder="1" applyAlignment="1">
      <alignment wrapText="1"/>
    </xf>
    <xf numFmtId="10" fontId="0" fillId="0" borderId="0" xfId="0" applyNumberFormat="1"/>
    <xf numFmtId="0" fontId="2" fillId="11" borderId="1" xfId="0" applyFont="1" applyFill="1" applyBorder="1" applyAlignment="1">
      <alignment wrapText="1"/>
    </xf>
    <xf numFmtId="0" fontId="2" fillId="11" borderId="3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10" fillId="7" borderId="0" xfId="3" applyFont="1"/>
    <xf numFmtId="0" fontId="2" fillId="11" borderId="6" xfId="0" applyFont="1" applyFill="1" applyBorder="1" applyAlignment="1">
      <alignment wrapText="1"/>
    </xf>
    <xf numFmtId="2" fontId="0" fillId="0" borderId="0" xfId="0" applyNumberFormat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5F5F59"/>
      <color rgb="FFEEE786"/>
      <color rgb="FFFF8F8F"/>
      <color rgb="FFF3AEF8"/>
      <color rgb="FF7FDCFD"/>
      <color rgb="FFC1F2B4"/>
      <color rgb="FFCF9A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MOTIUS</a:t>
            </a:r>
            <a:r>
              <a:rPr lang="es-ES" baseline="0"/>
              <a:t> D'ENCERT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'MOTIUS D''ENCERT'!$A$2:$A$6</c:f>
              <c:strCache>
                <c:ptCount val="5"/>
                <c:pt idx="0">
                  <c:v>No te sentit el que diu el bot</c:v>
                </c:pt>
                <c:pt idx="1">
                  <c:v>El que diu el bot es poc natural</c:v>
                </c:pt>
                <c:pt idx="2">
                  <c:v>El bot és evasiu o no enten </c:v>
                </c:pt>
                <c:pt idx="3">
                  <c:v>El bot no segueix el contexte</c:v>
                </c:pt>
                <c:pt idx="4">
                  <c:v>El bot respón més rapid</c:v>
                </c:pt>
              </c:strCache>
            </c:strRef>
          </c:cat>
          <c:val>
            <c:numRef>
              <c:f>'MOTIUS D''ENCERT'!$B$2:$B$6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1-43F9-B879-A733D049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263215"/>
        <c:axId val="2116260303"/>
      </c:barChart>
      <c:catAx>
        <c:axId val="21162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0303"/>
        <c:crosses val="autoZero"/>
        <c:auto val="1"/>
        <c:lblAlgn val="ctr"/>
        <c:lblOffset val="100"/>
        <c:noMultiLvlLbl val="0"/>
      </c:catAx>
      <c:valAx>
        <c:axId val="21162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</a:t>
            </a:r>
            <a:r>
              <a:rPr lang="es-ES" baseline="0"/>
              <a:t> ERRORS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'FASE 1 ERRORS'!$U$4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1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Caracters BOT</c:v>
                </c:pt>
                <c:pt idx="7">
                  <c:v>Mitjana Caracters PERSONA</c:v>
                </c:pt>
              </c:strCache>
            </c:strRef>
          </c:cat>
          <c:val>
            <c:numRef>
              <c:f>'FASE 1 ERRORS'!$V$4:$AC$4</c:f>
              <c:numCache>
                <c:formatCode>0.00</c:formatCode>
                <c:ptCount val="8"/>
                <c:pt idx="0">
                  <c:v>320</c:v>
                </c:pt>
                <c:pt idx="1">
                  <c:v>5</c:v>
                </c:pt>
                <c:pt idx="2">
                  <c:v>4.75</c:v>
                </c:pt>
                <c:pt idx="3">
                  <c:v>9.75</c:v>
                </c:pt>
                <c:pt idx="4">
                  <c:v>3.1974999999999998</c:v>
                </c:pt>
                <c:pt idx="5">
                  <c:v>3.29</c:v>
                </c:pt>
                <c:pt idx="6">
                  <c:v>85.25</c:v>
                </c:pt>
                <c:pt idx="7">
                  <c:v>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3-4A5B-ABE4-75A197BE989F}"/>
            </c:ext>
          </c:extLst>
        </c:ser>
        <c:ser>
          <c:idx val="1"/>
          <c:order val="1"/>
          <c:tx>
            <c:strRef>
              <c:f>'FASE 1 ERRORS'!$U$5</c:f>
              <c:strCache>
                <c:ptCount val="1"/>
                <c:pt idx="0">
                  <c:v>Encert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1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Caracters BOT</c:v>
                </c:pt>
                <c:pt idx="7">
                  <c:v>Mitjana Caracters PERSONA</c:v>
                </c:pt>
              </c:strCache>
            </c:strRef>
          </c:cat>
          <c:val>
            <c:numRef>
              <c:f>'FASE 1 ERRORS'!$V$5:$AC$5</c:f>
              <c:numCache>
                <c:formatCode>0.00</c:formatCode>
                <c:ptCount val="8"/>
                <c:pt idx="0">
                  <c:v>500.65217391304299</c:v>
                </c:pt>
                <c:pt idx="1">
                  <c:v>7.4782608695652177</c:v>
                </c:pt>
                <c:pt idx="2">
                  <c:v>7.5652173913043477</c:v>
                </c:pt>
                <c:pt idx="3">
                  <c:v>15.043478260869565</c:v>
                </c:pt>
                <c:pt idx="4">
                  <c:v>4.342173913043478</c:v>
                </c:pt>
                <c:pt idx="5">
                  <c:v>4.114782608695652</c:v>
                </c:pt>
                <c:pt idx="6">
                  <c:v>166.39130434782609</c:v>
                </c:pt>
                <c:pt idx="7">
                  <c:v>162.91304347826087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3-4A5B-ABE4-75A197BE98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2303680"/>
        <c:axId val="42309504"/>
      </c:barChart>
      <c:catAx>
        <c:axId val="42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09504"/>
        <c:crosses val="autoZero"/>
        <c:auto val="1"/>
        <c:lblAlgn val="ctr"/>
        <c:lblOffset val="100"/>
        <c:noMultiLvlLbl val="0"/>
      </c:catAx>
      <c:valAx>
        <c:axId val="4230950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23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'FASE 2 ERRORS'!$U$4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2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Caracters BOT</c:v>
                </c:pt>
                <c:pt idx="7">
                  <c:v>Mitjana Caracters PERSONA</c:v>
                </c:pt>
              </c:strCache>
            </c:strRef>
          </c:cat>
          <c:val>
            <c:numRef>
              <c:f>'FASE 2 ERRORS'!$V$4:$AC$4</c:f>
              <c:numCache>
                <c:formatCode>0.00</c:formatCode>
                <c:ptCount val="8"/>
                <c:pt idx="0">
                  <c:v>304.8</c:v>
                </c:pt>
                <c:pt idx="1">
                  <c:v>6.8</c:v>
                </c:pt>
                <c:pt idx="2">
                  <c:v>6.6</c:v>
                </c:pt>
                <c:pt idx="3">
                  <c:v>13.4</c:v>
                </c:pt>
                <c:pt idx="4">
                  <c:v>3.1719999999999997</c:v>
                </c:pt>
                <c:pt idx="5">
                  <c:v>3.9840000000000004</c:v>
                </c:pt>
                <c:pt idx="6">
                  <c:v>111.6</c:v>
                </c:pt>
                <c:pt idx="7" formatCode="General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8-4094-A037-F3BA3B61FC7B}"/>
            </c:ext>
          </c:extLst>
        </c:ser>
        <c:ser>
          <c:idx val="1"/>
          <c:order val="1"/>
          <c:tx>
            <c:strRef>
              <c:f>'FASE 2 ERRORS'!$U$5</c:f>
              <c:strCache>
                <c:ptCount val="1"/>
                <c:pt idx="0">
                  <c:v>Encert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2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Caracters BOT</c:v>
                </c:pt>
                <c:pt idx="7">
                  <c:v>Mitjana Caracters PERSONA</c:v>
                </c:pt>
              </c:strCache>
            </c:strRef>
          </c:cat>
          <c:val>
            <c:numRef>
              <c:f>'FASE 2 ERRORS'!$V$5:$AC$5</c:f>
              <c:numCache>
                <c:formatCode>0.00</c:formatCode>
                <c:ptCount val="8"/>
                <c:pt idx="0">
                  <c:v>465.72727272727275</c:v>
                </c:pt>
                <c:pt idx="1">
                  <c:v>8.8636363636363633</c:v>
                </c:pt>
                <c:pt idx="2">
                  <c:v>7.7727272727272725</c:v>
                </c:pt>
                <c:pt idx="3">
                  <c:v>16.636363636363637</c:v>
                </c:pt>
                <c:pt idx="4">
                  <c:v>4.0731818181818182</c:v>
                </c:pt>
                <c:pt idx="5">
                  <c:v>4.1627272727272731</c:v>
                </c:pt>
                <c:pt idx="6">
                  <c:v>198.36363636363637</c:v>
                </c:pt>
                <c:pt idx="7" formatCode="General">
                  <c:v>176.5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8-4094-A037-F3BA3B61FC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1104704"/>
        <c:axId val="71095552"/>
      </c:barChart>
      <c:catAx>
        <c:axId val="711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95552"/>
        <c:crosses val="autoZero"/>
        <c:auto val="1"/>
        <c:lblAlgn val="ctr"/>
        <c:lblOffset val="100"/>
        <c:noMultiLvlLbl val="0"/>
      </c:catAx>
      <c:valAx>
        <c:axId val="710955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11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Missatges-Temps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Missatges-Temps'!$B$3:$B$29</c:f>
              <c:numCache>
                <c:formatCode>General</c:formatCode>
                <c:ptCount val="27"/>
                <c:pt idx="0">
                  <c:v>17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  <c:pt idx="4">
                  <c:v>16</c:v>
                </c:pt>
                <c:pt idx="5">
                  <c:v>22</c:v>
                </c:pt>
                <c:pt idx="6">
                  <c:v>12</c:v>
                </c:pt>
                <c:pt idx="7">
                  <c:v>30</c:v>
                </c:pt>
                <c:pt idx="8">
                  <c:v>15</c:v>
                </c:pt>
                <c:pt idx="9">
                  <c:v>14</c:v>
                </c:pt>
                <c:pt idx="10">
                  <c:v>10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19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8</c:v>
                </c:pt>
                <c:pt idx="19">
                  <c:v>9</c:v>
                </c:pt>
                <c:pt idx="20">
                  <c:v>24</c:v>
                </c:pt>
                <c:pt idx="21">
                  <c:v>14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12</c:v>
                </c:pt>
                <c:pt idx="26">
                  <c:v>16</c:v>
                </c:pt>
              </c:numCache>
            </c:numRef>
          </c:xVal>
          <c:yVal>
            <c:numRef>
              <c:f>'FASE1 Missatges-Temps'!$C$3:$C$29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6-4447-A140-FD4C3492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08479"/>
        <c:axId val="1477310143"/>
      </c:scatterChart>
      <c:valAx>
        <c:axId val="14773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10143"/>
        <c:crosses val="autoZero"/>
        <c:crossBetween val="midCat"/>
      </c:valAx>
      <c:valAx>
        <c:axId val="14773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FASE2 Missatges-Temps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Missatges-Temps'!$B$3:$B$29</c:f>
              <c:numCache>
                <c:formatCode>General</c:formatCode>
                <c:ptCount val="27"/>
                <c:pt idx="0">
                  <c:v>28</c:v>
                </c:pt>
                <c:pt idx="1">
                  <c:v>32</c:v>
                </c:pt>
                <c:pt idx="2">
                  <c:v>40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26</c:v>
                </c:pt>
                <c:pt idx="8">
                  <c:v>15</c:v>
                </c:pt>
                <c:pt idx="9">
                  <c:v>10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20</c:v>
                </c:pt>
                <c:pt idx="15">
                  <c:v>13</c:v>
                </c:pt>
                <c:pt idx="16">
                  <c:v>6</c:v>
                </c:pt>
                <c:pt idx="17">
                  <c:v>6</c:v>
                </c:pt>
                <c:pt idx="18">
                  <c:v>15</c:v>
                </c:pt>
                <c:pt idx="19">
                  <c:v>13</c:v>
                </c:pt>
                <c:pt idx="20">
                  <c:v>21</c:v>
                </c:pt>
                <c:pt idx="21">
                  <c:v>17</c:v>
                </c:pt>
                <c:pt idx="22">
                  <c:v>6</c:v>
                </c:pt>
                <c:pt idx="23">
                  <c:v>2</c:v>
                </c:pt>
                <c:pt idx="24">
                  <c:v>12</c:v>
                </c:pt>
                <c:pt idx="25">
                  <c:v>9</c:v>
                </c:pt>
                <c:pt idx="26">
                  <c:v>16</c:v>
                </c:pt>
              </c:numCache>
            </c:numRef>
          </c:xVal>
          <c:yVal>
            <c:numRef>
              <c:f>'FASE2 Missatges-Temps'!$C$3:$C$29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7-4ABA-A2D4-9016A0D8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457871"/>
        <c:axId val="1741456207"/>
      </c:scatterChart>
      <c:valAx>
        <c:axId val="17414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6207"/>
        <c:crosses val="autoZero"/>
        <c:crossBetween val="midCat"/>
      </c:valAx>
      <c:valAx>
        <c:axId val="17414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Paraules/Missatge-Temps BOT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Paraules_Missatge-Temps'!$B$3:$B$29</c:f>
              <c:numCache>
                <c:formatCode>General</c:formatCode>
                <c:ptCount val="27"/>
                <c:pt idx="0">
                  <c:v>4.43</c:v>
                </c:pt>
                <c:pt idx="1">
                  <c:v>4.13</c:v>
                </c:pt>
                <c:pt idx="2">
                  <c:v>4</c:v>
                </c:pt>
                <c:pt idx="3">
                  <c:v>5.07</c:v>
                </c:pt>
                <c:pt idx="4">
                  <c:v>3.78</c:v>
                </c:pt>
                <c:pt idx="5">
                  <c:v>5.73</c:v>
                </c:pt>
                <c:pt idx="6">
                  <c:v>9</c:v>
                </c:pt>
                <c:pt idx="7">
                  <c:v>4.4000000000000004</c:v>
                </c:pt>
                <c:pt idx="8">
                  <c:v>3</c:v>
                </c:pt>
                <c:pt idx="9">
                  <c:v>4.1399999999999997</c:v>
                </c:pt>
                <c:pt idx="10">
                  <c:v>3.4</c:v>
                </c:pt>
                <c:pt idx="11">
                  <c:v>4</c:v>
                </c:pt>
                <c:pt idx="12">
                  <c:v>1</c:v>
                </c:pt>
                <c:pt idx="13">
                  <c:v>5.33</c:v>
                </c:pt>
                <c:pt idx="14">
                  <c:v>4.22</c:v>
                </c:pt>
                <c:pt idx="15">
                  <c:v>3.71</c:v>
                </c:pt>
                <c:pt idx="16">
                  <c:v>2.67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3.46</c:v>
                </c:pt>
                <c:pt idx="21">
                  <c:v>2.57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5.29</c:v>
                </c:pt>
              </c:numCache>
            </c:numRef>
          </c:xVal>
          <c:yVal>
            <c:numRef>
              <c:f>'FASE1 Paraules_Missatge-Temps'!$C$3:$C$29</c:f>
              <c:numCache>
                <c:formatCode>General</c:formatCode>
                <c:ptCount val="27"/>
                <c:pt idx="0">
                  <c:v>0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162-A293-54075FD4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199"/>
        <c:axId val="125614287"/>
      </c:scatterChart>
      <c:valAx>
        <c:axId val="125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4287"/>
        <c:crosses val="autoZero"/>
        <c:crossBetween val="midCat"/>
      </c:valAx>
      <c:valAx>
        <c:axId val="1256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Paraules/Missatge-Temps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Paraules_Missatge-Temps'!$N$3:$N$29</c:f>
              <c:numCache>
                <c:formatCode>General</c:formatCode>
                <c:ptCount val="27"/>
                <c:pt idx="0">
                  <c:v>5.8</c:v>
                </c:pt>
                <c:pt idx="1">
                  <c:v>3.73</c:v>
                </c:pt>
                <c:pt idx="2">
                  <c:v>3.4</c:v>
                </c:pt>
                <c:pt idx="3">
                  <c:v>5.43</c:v>
                </c:pt>
                <c:pt idx="4">
                  <c:v>3.14</c:v>
                </c:pt>
                <c:pt idx="5">
                  <c:v>5.36</c:v>
                </c:pt>
                <c:pt idx="6">
                  <c:v>7.5</c:v>
                </c:pt>
                <c:pt idx="7">
                  <c:v>4</c:v>
                </c:pt>
                <c:pt idx="8">
                  <c:v>3.5</c:v>
                </c:pt>
                <c:pt idx="9">
                  <c:v>4.1399999999999997</c:v>
                </c:pt>
                <c:pt idx="10">
                  <c:v>4.4000000000000004</c:v>
                </c:pt>
                <c:pt idx="11">
                  <c:v>3.5</c:v>
                </c:pt>
                <c:pt idx="12">
                  <c:v>2</c:v>
                </c:pt>
                <c:pt idx="13">
                  <c:v>4.25</c:v>
                </c:pt>
                <c:pt idx="14">
                  <c:v>3.1</c:v>
                </c:pt>
                <c:pt idx="15">
                  <c:v>3.67</c:v>
                </c:pt>
                <c:pt idx="16">
                  <c:v>1.5</c:v>
                </c:pt>
                <c:pt idx="17">
                  <c:v>3</c:v>
                </c:pt>
                <c:pt idx="18">
                  <c:v>3</c:v>
                </c:pt>
                <c:pt idx="19">
                  <c:v>2.5</c:v>
                </c:pt>
                <c:pt idx="20">
                  <c:v>3.91</c:v>
                </c:pt>
                <c:pt idx="21">
                  <c:v>1.86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4.78</c:v>
                </c:pt>
              </c:numCache>
            </c:numRef>
          </c:xVal>
          <c:yVal>
            <c:numRef>
              <c:f>'FASE1 Paraules_Missatge-Temps'!$O$3:$O$29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2-4B77-AD9F-23034046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94879"/>
        <c:axId val="2105995295"/>
      </c:scatterChart>
      <c:valAx>
        <c:axId val="210599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5295"/>
        <c:crosses val="autoZero"/>
        <c:crossBetween val="midCat"/>
      </c:valAx>
      <c:valAx>
        <c:axId val="21059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Paraules/Missatge-Temps BOT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Paraules_Missatge-Temps'!$B$3:$B$29</c:f>
              <c:numCache>
                <c:formatCode>General</c:formatCode>
                <c:ptCount val="27"/>
                <c:pt idx="0">
                  <c:v>4.93</c:v>
                </c:pt>
                <c:pt idx="1">
                  <c:v>6.88</c:v>
                </c:pt>
                <c:pt idx="2">
                  <c:v>4.6500000000000004</c:v>
                </c:pt>
                <c:pt idx="3">
                  <c:v>5.0999999999999996</c:v>
                </c:pt>
                <c:pt idx="4">
                  <c:v>2.93</c:v>
                </c:pt>
                <c:pt idx="5">
                  <c:v>6.17</c:v>
                </c:pt>
                <c:pt idx="6">
                  <c:v>4.75</c:v>
                </c:pt>
                <c:pt idx="7">
                  <c:v>3</c:v>
                </c:pt>
                <c:pt idx="8">
                  <c:v>5.33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2.5</c:v>
                </c:pt>
                <c:pt idx="13">
                  <c:v>4.67</c:v>
                </c:pt>
                <c:pt idx="14">
                  <c:v>2.8</c:v>
                </c:pt>
                <c:pt idx="15">
                  <c:v>4.17</c:v>
                </c:pt>
                <c:pt idx="16">
                  <c:v>3</c:v>
                </c:pt>
                <c:pt idx="17">
                  <c:v>2.33</c:v>
                </c:pt>
                <c:pt idx="18">
                  <c:v>2.57</c:v>
                </c:pt>
                <c:pt idx="19">
                  <c:v>3.29</c:v>
                </c:pt>
                <c:pt idx="20">
                  <c:v>3.71</c:v>
                </c:pt>
                <c:pt idx="21">
                  <c:v>2.11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2.5</c:v>
                </c:pt>
                <c:pt idx="26">
                  <c:v>5.91</c:v>
                </c:pt>
              </c:numCache>
            </c:numRef>
          </c:xVal>
          <c:yVal>
            <c:numRef>
              <c:f>'FASE2 Paraules_Missatge-Temps'!$C$3:$C$29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1B6-AACE-B94603C8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7935"/>
        <c:axId val="82777103"/>
      </c:scatterChart>
      <c:valAx>
        <c:axId val="827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103"/>
        <c:crosses val="autoZero"/>
        <c:crossBetween val="midCat"/>
      </c:valAx>
      <c:valAx>
        <c:axId val="827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Paraules/Missatge-Temps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Paraules_Missatge-Temps'!$N$3:$N$29</c:f>
              <c:numCache>
                <c:formatCode>General</c:formatCode>
                <c:ptCount val="27"/>
                <c:pt idx="0">
                  <c:v>7.23</c:v>
                </c:pt>
                <c:pt idx="1">
                  <c:v>5.07</c:v>
                </c:pt>
                <c:pt idx="2">
                  <c:v>4.2300000000000004</c:v>
                </c:pt>
                <c:pt idx="3">
                  <c:v>5.67</c:v>
                </c:pt>
                <c:pt idx="4">
                  <c:v>2.08</c:v>
                </c:pt>
                <c:pt idx="5">
                  <c:v>6.89</c:v>
                </c:pt>
                <c:pt idx="6">
                  <c:v>7.75</c:v>
                </c:pt>
                <c:pt idx="7">
                  <c:v>3.57</c:v>
                </c:pt>
                <c:pt idx="8">
                  <c:v>4.17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2.71</c:v>
                </c:pt>
                <c:pt idx="13">
                  <c:v>4.8600000000000003</c:v>
                </c:pt>
                <c:pt idx="14">
                  <c:v>4.4000000000000004</c:v>
                </c:pt>
                <c:pt idx="15">
                  <c:v>4.29</c:v>
                </c:pt>
                <c:pt idx="16">
                  <c:v>3.5</c:v>
                </c:pt>
                <c:pt idx="17">
                  <c:v>2.67</c:v>
                </c:pt>
                <c:pt idx="18">
                  <c:v>2.63</c:v>
                </c:pt>
                <c:pt idx="19">
                  <c:v>3.33</c:v>
                </c:pt>
                <c:pt idx="20">
                  <c:v>3.71</c:v>
                </c:pt>
                <c:pt idx="21">
                  <c:v>2.5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2.67</c:v>
                </c:pt>
                <c:pt idx="26">
                  <c:v>5.4</c:v>
                </c:pt>
              </c:numCache>
            </c:numRef>
          </c:xVal>
          <c:yVal>
            <c:numRef>
              <c:f>'FASE2 Paraules_Missatge-Temps'!$O$3:$O$29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D7B-A25D-9BD43E8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84431"/>
        <c:axId val="2116684015"/>
      </c:scatterChart>
      <c:valAx>
        <c:axId val="211668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015"/>
        <c:crosses val="autoZero"/>
        <c:crossBetween val="midCat"/>
      </c:valAx>
      <c:valAx>
        <c:axId val="21166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</a:t>
            </a:r>
            <a:r>
              <a:rPr lang="es-ES" baseline="0"/>
              <a:t> Caracters-Temps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Caracters-Temps'!$B$3:$B$29</c:f>
              <c:numCache>
                <c:formatCode>General</c:formatCode>
                <c:ptCount val="27"/>
                <c:pt idx="0">
                  <c:v>494</c:v>
                </c:pt>
                <c:pt idx="1">
                  <c:v>541</c:v>
                </c:pt>
                <c:pt idx="2">
                  <c:v>499</c:v>
                </c:pt>
                <c:pt idx="3">
                  <c:v>797</c:v>
                </c:pt>
                <c:pt idx="4">
                  <c:v>308</c:v>
                </c:pt>
                <c:pt idx="5">
                  <c:v>647</c:v>
                </c:pt>
                <c:pt idx="6">
                  <c:v>544</c:v>
                </c:pt>
                <c:pt idx="7">
                  <c:v>627</c:v>
                </c:pt>
                <c:pt idx="8">
                  <c:v>255</c:v>
                </c:pt>
                <c:pt idx="9">
                  <c:v>338</c:v>
                </c:pt>
                <c:pt idx="10">
                  <c:v>187</c:v>
                </c:pt>
                <c:pt idx="11">
                  <c:v>248</c:v>
                </c:pt>
                <c:pt idx="12">
                  <c:v>22</c:v>
                </c:pt>
                <c:pt idx="13">
                  <c:v>175</c:v>
                </c:pt>
                <c:pt idx="14">
                  <c:v>308</c:v>
                </c:pt>
                <c:pt idx="15">
                  <c:v>246</c:v>
                </c:pt>
                <c:pt idx="16">
                  <c:v>56</c:v>
                </c:pt>
                <c:pt idx="17">
                  <c:v>49</c:v>
                </c:pt>
                <c:pt idx="18">
                  <c:v>108</c:v>
                </c:pt>
                <c:pt idx="19">
                  <c:v>121</c:v>
                </c:pt>
                <c:pt idx="20">
                  <c:v>461</c:v>
                </c:pt>
                <c:pt idx="21">
                  <c:v>137</c:v>
                </c:pt>
                <c:pt idx="22">
                  <c:v>72</c:v>
                </c:pt>
                <c:pt idx="23">
                  <c:v>72</c:v>
                </c:pt>
                <c:pt idx="24">
                  <c:v>318</c:v>
                </c:pt>
                <c:pt idx="25">
                  <c:v>275</c:v>
                </c:pt>
                <c:pt idx="26">
                  <c:v>399</c:v>
                </c:pt>
              </c:numCache>
            </c:numRef>
          </c:xVal>
          <c:yVal>
            <c:numRef>
              <c:f>'FASE1 Caracters-Temps'!$C$3:$C$29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1E1-B324-D7EDC93D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5951"/>
        <c:axId val="82968831"/>
      </c:scatterChart>
      <c:valAx>
        <c:axId val="8294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68831"/>
        <c:crosses val="autoZero"/>
        <c:crossBetween val="midCat"/>
      </c:valAx>
      <c:valAx>
        <c:axId val="829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4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Caracters-Temps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Caracters-Temps'!$B$3:$B$29</c:f>
              <c:numCache>
                <c:formatCode>General</c:formatCode>
                <c:ptCount val="27"/>
                <c:pt idx="0">
                  <c:v>925</c:v>
                </c:pt>
                <c:pt idx="1">
                  <c:v>983</c:v>
                </c:pt>
                <c:pt idx="2">
                  <c:v>875</c:v>
                </c:pt>
                <c:pt idx="3">
                  <c:v>534</c:v>
                </c:pt>
                <c:pt idx="4">
                  <c:v>394</c:v>
                </c:pt>
                <c:pt idx="5">
                  <c:v>685</c:v>
                </c:pt>
                <c:pt idx="6">
                  <c:v>499</c:v>
                </c:pt>
                <c:pt idx="7">
                  <c:v>446</c:v>
                </c:pt>
                <c:pt idx="8">
                  <c:v>378</c:v>
                </c:pt>
                <c:pt idx="9">
                  <c:v>206</c:v>
                </c:pt>
                <c:pt idx="10">
                  <c:v>28</c:v>
                </c:pt>
                <c:pt idx="11">
                  <c:v>160</c:v>
                </c:pt>
                <c:pt idx="12">
                  <c:v>182</c:v>
                </c:pt>
                <c:pt idx="13">
                  <c:v>299</c:v>
                </c:pt>
                <c:pt idx="14">
                  <c:v>328</c:v>
                </c:pt>
                <c:pt idx="15">
                  <c:v>274</c:v>
                </c:pt>
                <c:pt idx="16">
                  <c:v>92</c:v>
                </c:pt>
                <c:pt idx="17">
                  <c:v>99</c:v>
                </c:pt>
                <c:pt idx="18">
                  <c:v>205</c:v>
                </c:pt>
                <c:pt idx="19">
                  <c:v>212</c:v>
                </c:pt>
                <c:pt idx="20">
                  <c:v>423</c:v>
                </c:pt>
                <c:pt idx="21">
                  <c:v>174</c:v>
                </c:pt>
                <c:pt idx="22">
                  <c:v>146</c:v>
                </c:pt>
                <c:pt idx="23">
                  <c:v>46</c:v>
                </c:pt>
                <c:pt idx="24">
                  <c:v>262</c:v>
                </c:pt>
                <c:pt idx="25">
                  <c:v>122</c:v>
                </c:pt>
                <c:pt idx="26">
                  <c:v>498</c:v>
                </c:pt>
              </c:numCache>
            </c:numRef>
          </c:xVal>
          <c:yVal>
            <c:numRef>
              <c:f>'FASE2 Caracters-Temps'!$C$3:$C$29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F-40C5-8F19-DFBEBE47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5007"/>
        <c:axId val="74915423"/>
      </c:scatterChart>
      <c:valAx>
        <c:axId val="749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423"/>
        <c:crosses val="autoZero"/>
        <c:crossBetween val="midCat"/>
      </c:valAx>
      <c:valAx>
        <c:axId val="749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90487</xdr:rowOff>
    </xdr:from>
    <xdr:to>
      <xdr:col>9</xdr:col>
      <xdr:colOff>466725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C3570-9661-8FC8-1236-273CD5842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715574</xdr:colOff>
      <xdr:row>2</xdr:row>
      <xdr:rowOff>6162</xdr:rowOff>
    </xdr:from>
    <xdr:to>
      <xdr:col>15</xdr:col>
      <xdr:colOff>544285</xdr:colOff>
      <xdr:row>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B820E2-B443-C588-B3B5-294593B4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224117</xdr:colOff>
      <xdr:row>5</xdr:row>
      <xdr:rowOff>156883</xdr:rowOff>
    </xdr:from>
    <xdr:to>
      <xdr:col>17</xdr:col>
      <xdr:colOff>123265</xdr:colOff>
      <xdr:row>27</xdr:row>
      <xdr:rowOff>21290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1F0B71-E35E-C7DC-08BA-DB82DF8D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149678</xdr:rowOff>
    </xdr:from>
    <xdr:to>
      <xdr:col>7</xdr:col>
      <xdr:colOff>932090</xdr:colOff>
      <xdr:row>54</xdr:row>
      <xdr:rowOff>187778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77C864-B544-4C61-6FD8-68A3AB67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6802</xdr:colOff>
      <xdr:row>33</xdr:row>
      <xdr:rowOff>111578</xdr:rowOff>
    </xdr:from>
    <xdr:to>
      <xdr:col>19</xdr:col>
      <xdr:colOff>1006928</xdr:colOff>
      <xdr:row>54</xdr:row>
      <xdr:rowOff>176893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0F77D7-14DB-19FE-D6DD-0EDD2000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364917</xdr:colOff>
      <xdr:row>33</xdr:row>
      <xdr:rowOff>54677</xdr:rowOff>
    </xdr:from>
    <xdr:to>
      <xdr:col>8</xdr:col>
      <xdr:colOff>394607</xdr:colOff>
      <xdr:row>55</xdr:row>
      <xdr:rowOff>40823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D75B03-5FC8-C7AB-458F-B5C0266E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69271</xdr:colOff>
      <xdr:row>33</xdr:row>
      <xdr:rowOff>83128</xdr:rowOff>
    </xdr:from>
    <xdr:to>
      <xdr:col>19</xdr:col>
      <xdr:colOff>775607</xdr:colOff>
      <xdr:row>53</xdr:row>
      <xdr:rowOff>81644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D3A89A-9CBF-3B8E-24C7-651BDAF05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1120588</xdr:colOff>
      <xdr:row>2</xdr:row>
      <xdr:rowOff>156882</xdr:rowOff>
    </xdr:from>
    <xdr:to>
      <xdr:col>15</xdr:col>
      <xdr:colOff>487455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FFA89-051C-F097-CF08-986202C6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1187823</xdr:colOff>
      <xdr:row>5</xdr:row>
      <xdr:rowOff>190500</xdr:rowOff>
    </xdr:from>
    <xdr:to>
      <xdr:col>15</xdr:col>
      <xdr:colOff>689161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625395-3C48-04E5-8BA5-582F320A1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632731</xdr:colOff>
      <xdr:row>7</xdr:row>
      <xdr:rowOff>29936</xdr:rowOff>
    </xdr:from>
    <xdr:to>
      <xdr:col>29</xdr:col>
      <xdr:colOff>421821</xdr:colOff>
      <xdr:row>28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B687EE-7053-9E0B-0373-C8F17E44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591909</xdr:colOff>
      <xdr:row>6</xdr:row>
      <xdr:rowOff>176893</xdr:rowOff>
    </xdr:from>
    <xdr:to>
      <xdr:col>30</xdr:col>
      <xdr:colOff>136071</xdr:colOff>
      <xdr:row>27</xdr:row>
      <xdr:rowOff>146957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6CFCF3-30EF-FDBD-F200-8B5A6367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8ACB-0EC5-4F6A-82FD-ED6EBE86EAB0}">
  <sheetPr>
    <tabColor rgb="FFFFC000"/>
  </sheetPr>
  <dimension ref="A1:AE70"/>
  <sheetViews>
    <sheetView topLeftCell="A2" zoomScale="55" zoomScaleNormal="55" workbookViewId="0">
      <selection activeCell="Q42" sqref="Q42"/>
    </sheetView>
  </sheetViews>
  <sheetFormatPr baseColWidth="10" defaultRowHeight="14.25" x14ac:dyDescent="0.2"/>
  <cols>
    <col min="1" max="14" width="11.42578125" style="1"/>
    <col min="15" max="15" width="13.85546875" style="1" bestFit="1" customWidth="1"/>
    <col min="16" max="16" width="11.42578125" style="1" customWidth="1"/>
    <col min="17" max="16384" width="11.42578125" style="1"/>
  </cols>
  <sheetData>
    <row r="1" spans="1:31" ht="29.25" thickBot="1" x14ac:dyDescent="0.25">
      <c r="A1" s="3" t="s">
        <v>0</v>
      </c>
      <c r="C1" s="4"/>
      <c r="D1" s="4"/>
      <c r="E1" s="51" t="s">
        <v>77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"/>
      <c r="Q1" s="50" t="s">
        <v>88</v>
      </c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31" ht="57.75" thickBot="1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19</v>
      </c>
      <c r="I2" s="3" t="s">
        <v>20</v>
      </c>
      <c r="J2" s="3" t="s">
        <v>76</v>
      </c>
      <c r="K2" s="3" t="s">
        <v>17</v>
      </c>
      <c r="L2" s="6" t="s">
        <v>18</v>
      </c>
      <c r="M2" s="3" t="s">
        <v>21</v>
      </c>
      <c r="N2" s="3" t="s">
        <v>22</v>
      </c>
      <c r="O2" s="3" t="s">
        <v>93</v>
      </c>
      <c r="P2" s="3" t="s">
        <v>7</v>
      </c>
      <c r="Q2" s="3" t="s">
        <v>8</v>
      </c>
      <c r="S2" s="3" t="s">
        <v>4</v>
      </c>
      <c r="T2" s="3" t="s">
        <v>5</v>
      </c>
      <c r="U2" s="3" t="s">
        <v>6</v>
      </c>
      <c r="V2" s="3" t="s">
        <v>19</v>
      </c>
      <c r="W2" s="3" t="s">
        <v>20</v>
      </c>
      <c r="X2" s="8" t="s">
        <v>76</v>
      </c>
      <c r="Y2" s="6" t="s">
        <v>17</v>
      </c>
      <c r="Z2" s="6" t="s">
        <v>18</v>
      </c>
      <c r="AA2" s="3" t="s">
        <v>21</v>
      </c>
      <c r="AB2" s="3" t="s">
        <v>22</v>
      </c>
      <c r="AC2" s="3" t="s">
        <v>93</v>
      </c>
      <c r="AD2" s="3" t="s">
        <v>7</v>
      </c>
      <c r="AE2" s="3" t="s">
        <v>8</v>
      </c>
    </row>
    <row r="3" spans="1:31" ht="15" thickBot="1" x14ac:dyDescent="0.25">
      <c r="A3" s="7">
        <v>1</v>
      </c>
      <c r="B3" s="8" t="s">
        <v>9</v>
      </c>
      <c r="C3" s="8" t="s">
        <v>23</v>
      </c>
      <c r="D3" s="9">
        <v>17</v>
      </c>
      <c r="E3" s="10">
        <v>0.41597222222222219</v>
      </c>
      <c r="F3" s="8" t="s">
        <v>10</v>
      </c>
      <c r="G3" s="8" t="s">
        <v>11</v>
      </c>
      <c r="H3" s="8">
        <v>7</v>
      </c>
      <c r="I3" s="8">
        <v>10</v>
      </c>
      <c r="J3" s="3">
        <f>SUM(H3:I3)</f>
        <v>17</v>
      </c>
      <c r="K3" s="3">
        <v>4.43</v>
      </c>
      <c r="L3" s="8">
        <v>5.8</v>
      </c>
      <c r="M3" s="8">
        <v>172</v>
      </c>
      <c r="N3" s="8">
        <v>322</v>
      </c>
      <c r="O3" s="3">
        <f>SUM(M3:N3)</f>
        <v>494</v>
      </c>
      <c r="P3" s="11" t="s">
        <v>12</v>
      </c>
      <c r="Q3" s="12" t="s">
        <v>13</v>
      </c>
      <c r="R3" s="2"/>
      <c r="S3" s="10">
        <v>0.54305555555555551</v>
      </c>
      <c r="T3" s="8" t="s">
        <v>10</v>
      </c>
      <c r="U3" s="8" t="s">
        <v>11</v>
      </c>
      <c r="V3" s="8">
        <v>15</v>
      </c>
      <c r="W3" s="8">
        <v>13</v>
      </c>
      <c r="X3" s="8">
        <f>SUM(V3:W3)</f>
        <v>28</v>
      </c>
      <c r="Y3" s="8">
        <v>4.93</v>
      </c>
      <c r="Z3" s="8">
        <v>7.23</v>
      </c>
      <c r="AA3" s="8">
        <v>393</v>
      </c>
      <c r="AB3" s="8">
        <v>532</v>
      </c>
      <c r="AC3" s="3">
        <f>SUM(AA3:AB3)</f>
        <v>925</v>
      </c>
      <c r="AD3" s="12" t="s">
        <v>13</v>
      </c>
      <c r="AE3" s="11" t="s">
        <v>12</v>
      </c>
    </row>
    <row r="4" spans="1:31" ht="15" thickBot="1" x14ac:dyDescent="0.25">
      <c r="A4" s="7">
        <v>2</v>
      </c>
      <c r="B4" s="8" t="s">
        <v>14</v>
      </c>
      <c r="C4" s="8" t="s">
        <v>24</v>
      </c>
      <c r="D4" s="9">
        <v>17</v>
      </c>
      <c r="E4" s="10">
        <v>0.53749999999999998</v>
      </c>
      <c r="F4" s="8" t="s">
        <v>10</v>
      </c>
      <c r="G4" s="8" t="s">
        <v>11</v>
      </c>
      <c r="H4" s="8">
        <v>15</v>
      </c>
      <c r="I4" s="8">
        <v>15</v>
      </c>
      <c r="J4" s="3">
        <f>SUM(H4:I4)</f>
        <v>30</v>
      </c>
      <c r="K4" s="3">
        <v>4.13</v>
      </c>
      <c r="L4" s="8">
        <v>3.73</v>
      </c>
      <c r="M4" s="8">
        <v>299</v>
      </c>
      <c r="N4" s="8">
        <v>242</v>
      </c>
      <c r="O4" s="3">
        <f t="shared" ref="O4:O29" si="0">SUM(M4:N4)</f>
        <v>541</v>
      </c>
      <c r="P4" s="12" t="s">
        <v>13</v>
      </c>
      <c r="Q4" s="11" t="s">
        <v>12</v>
      </c>
      <c r="R4" s="2"/>
      <c r="S4" s="10">
        <v>0.49722222222222223</v>
      </c>
      <c r="T4" s="8" t="s">
        <v>10</v>
      </c>
      <c r="U4" s="8" t="s">
        <v>11</v>
      </c>
      <c r="V4" s="8">
        <v>17</v>
      </c>
      <c r="W4" s="8">
        <v>15</v>
      </c>
      <c r="X4" s="8">
        <f t="shared" ref="X4:X29" si="1">SUM(V4:W4)</f>
        <v>32</v>
      </c>
      <c r="Y4" s="8">
        <v>6.88</v>
      </c>
      <c r="Z4" s="8">
        <v>5.07</v>
      </c>
      <c r="AA4" s="8">
        <v>589</v>
      </c>
      <c r="AB4" s="8">
        <v>394</v>
      </c>
      <c r="AC4" s="3">
        <f t="shared" ref="AC4:AC29" si="2">SUM(AA4:AB4)</f>
        <v>983</v>
      </c>
      <c r="AD4" s="11" t="s">
        <v>12</v>
      </c>
      <c r="AE4" s="12" t="s">
        <v>13</v>
      </c>
    </row>
    <row r="5" spans="1:31" ht="15" thickBot="1" x14ac:dyDescent="0.25">
      <c r="A5" s="7">
        <v>3</v>
      </c>
      <c r="B5" s="8" t="s">
        <v>15</v>
      </c>
      <c r="C5" s="8" t="s">
        <v>25</v>
      </c>
      <c r="D5" s="9">
        <v>17</v>
      </c>
      <c r="E5" s="10">
        <v>0.63194444444444442</v>
      </c>
      <c r="F5" s="8" t="s">
        <v>10</v>
      </c>
      <c r="G5" s="8" t="s">
        <v>11</v>
      </c>
      <c r="H5" s="8">
        <v>10</v>
      </c>
      <c r="I5" s="8">
        <v>15</v>
      </c>
      <c r="J5" s="3">
        <f t="shared" ref="J5:J29" si="3">SUM(H5:I5)</f>
        <v>25</v>
      </c>
      <c r="K5" s="3">
        <v>4</v>
      </c>
      <c r="L5" s="8">
        <v>3.4</v>
      </c>
      <c r="M5" s="8">
        <v>211</v>
      </c>
      <c r="N5" s="8">
        <v>288</v>
      </c>
      <c r="O5" s="3">
        <f t="shared" si="0"/>
        <v>499</v>
      </c>
      <c r="P5" s="12" t="s">
        <v>13</v>
      </c>
      <c r="Q5" s="11" t="s">
        <v>12</v>
      </c>
      <c r="R5" s="2"/>
      <c r="S5" s="10">
        <v>0.69444444444444453</v>
      </c>
      <c r="T5" s="8" t="s">
        <v>10</v>
      </c>
      <c r="U5" s="8" t="s">
        <v>11</v>
      </c>
      <c r="V5" s="8">
        <v>20</v>
      </c>
      <c r="W5" s="8">
        <v>20</v>
      </c>
      <c r="X5" s="8">
        <f t="shared" si="1"/>
        <v>40</v>
      </c>
      <c r="Y5" s="8">
        <v>4.6500000000000004</v>
      </c>
      <c r="Z5" s="8">
        <v>4.2300000000000004</v>
      </c>
      <c r="AA5" s="8">
        <v>441</v>
      </c>
      <c r="AB5" s="8">
        <v>434</v>
      </c>
      <c r="AC5" s="3">
        <f t="shared" si="2"/>
        <v>875</v>
      </c>
      <c r="AD5" s="12" t="s">
        <v>13</v>
      </c>
      <c r="AE5" s="11" t="s">
        <v>12</v>
      </c>
    </row>
    <row r="6" spans="1:31" ht="15" thickBot="1" x14ac:dyDescent="0.25">
      <c r="A6" s="7">
        <v>4</v>
      </c>
      <c r="B6" s="8" t="s">
        <v>16</v>
      </c>
      <c r="C6" s="8" t="s">
        <v>26</v>
      </c>
      <c r="D6" s="9">
        <v>17</v>
      </c>
      <c r="E6" s="10">
        <v>0.70277777777777783</v>
      </c>
      <c r="F6" s="8" t="s">
        <v>10</v>
      </c>
      <c r="G6" s="8" t="s">
        <v>11</v>
      </c>
      <c r="H6" s="8">
        <v>15</v>
      </c>
      <c r="I6" s="8">
        <v>14</v>
      </c>
      <c r="J6" s="3">
        <f t="shared" si="3"/>
        <v>29</v>
      </c>
      <c r="K6" s="3">
        <v>5.07</v>
      </c>
      <c r="L6" s="8">
        <v>5.43</v>
      </c>
      <c r="M6" s="8">
        <v>396</v>
      </c>
      <c r="N6" s="8">
        <v>401</v>
      </c>
      <c r="O6" s="3">
        <f t="shared" si="0"/>
        <v>797</v>
      </c>
      <c r="P6" s="12" t="s">
        <v>13</v>
      </c>
      <c r="Q6" s="11" t="s">
        <v>12</v>
      </c>
      <c r="R6" s="2"/>
      <c r="S6" s="10">
        <v>0.36944444444444446</v>
      </c>
      <c r="T6" s="8" t="s">
        <v>10</v>
      </c>
      <c r="U6" s="8" t="s">
        <v>11</v>
      </c>
      <c r="V6" s="8">
        <v>10</v>
      </c>
      <c r="W6" s="8">
        <v>9</v>
      </c>
      <c r="X6" s="8">
        <f t="shared" si="1"/>
        <v>19</v>
      </c>
      <c r="Y6" s="8">
        <v>5.0999999999999996</v>
      </c>
      <c r="Z6" s="8">
        <v>5.67</v>
      </c>
      <c r="AA6" s="8">
        <v>262</v>
      </c>
      <c r="AB6" s="8">
        <v>272</v>
      </c>
      <c r="AC6" s="3">
        <f t="shared" si="2"/>
        <v>534</v>
      </c>
      <c r="AD6" s="11" t="s">
        <v>12</v>
      </c>
      <c r="AE6" s="12" t="s">
        <v>13</v>
      </c>
    </row>
    <row r="7" spans="1:31" ht="15" thickBot="1" x14ac:dyDescent="0.25">
      <c r="A7" s="1">
        <v>5</v>
      </c>
      <c r="B7" s="3" t="s">
        <v>27</v>
      </c>
      <c r="C7" s="3" t="s">
        <v>37</v>
      </c>
      <c r="D7" s="7">
        <v>17</v>
      </c>
      <c r="E7" s="13">
        <v>0.3520833333333333</v>
      </c>
      <c r="F7" s="3" t="s">
        <v>10</v>
      </c>
      <c r="G7" s="3" t="s">
        <v>11</v>
      </c>
      <c r="H7" s="3">
        <v>9</v>
      </c>
      <c r="I7" s="3">
        <v>7</v>
      </c>
      <c r="J7" s="3">
        <f t="shared" si="3"/>
        <v>16</v>
      </c>
      <c r="K7" s="3">
        <v>3.78</v>
      </c>
      <c r="L7" s="3">
        <v>3.14</v>
      </c>
      <c r="M7" s="3">
        <v>187</v>
      </c>
      <c r="N7" s="3">
        <v>121</v>
      </c>
      <c r="O7" s="3">
        <f t="shared" si="0"/>
        <v>308</v>
      </c>
      <c r="P7" s="14" t="s">
        <v>13</v>
      </c>
      <c r="Q7" s="15" t="s">
        <v>12</v>
      </c>
      <c r="S7" s="13">
        <v>0.44722222222222219</v>
      </c>
      <c r="T7" s="3" t="s">
        <v>10</v>
      </c>
      <c r="U7" s="3" t="s">
        <v>11</v>
      </c>
      <c r="V7" s="3">
        <v>15</v>
      </c>
      <c r="W7" s="3">
        <v>13</v>
      </c>
      <c r="X7" s="8">
        <f t="shared" si="1"/>
        <v>28</v>
      </c>
      <c r="Y7" s="3">
        <v>2.93</v>
      </c>
      <c r="Z7" s="3">
        <v>2.08</v>
      </c>
      <c r="AA7" s="3">
        <v>237</v>
      </c>
      <c r="AB7" s="3">
        <v>157</v>
      </c>
      <c r="AC7" s="3">
        <f t="shared" si="2"/>
        <v>394</v>
      </c>
      <c r="AD7" s="14" t="s">
        <v>13</v>
      </c>
      <c r="AE7" s="15" t="s">
        <v>12</v>
      </c>
    </row>
    <row r="8" spans="1:31" ht="15" thickBot="1" x14ac:dyDescent="0.25">
      <c r="A8" s="1">
        <v>6</v>
      </c>
      <c r="B8" s="3" t="s">
        <v>28</v>
      </c>
      <c r="C8" s="3" t="s">
        <v>38</v>
      </c>
      <c r="D8" s="7">
        <v>17</v>
      </c>
      <c r="E8" s="13">
        <v>0.54861111111111105</v>
      </c>
      <c r="F8" s="3" t="s">
        <v>10</v>
      </c>
      <c r="G8" s="3" t="s">
        <v>11</v>
      </c>
      <c r="H8" s="3">
        <v>11</v>
      </c>
      <c r="I8" s="3">
        <v>11</v>
      </c>
      <c r="J8" s="3">
        <f t="shared" si="3"/>
        <v>22</v>
      </c>
      <c r="K8" s="3">
        <v>5.73</v>
      </c>
      <c r="L8" s="3">
        <v>5.36</v>
      </c>
      <c r="M8" s="3">
        <v>318</v>
      </c>
      <c r="N8" s="3">
        <v>329</v>
      </c>
      <c r="O8" s="3">
        <f t="shared" si="0"/>
        <v>647</v>
      </c>
      <c r="P8" s="15" t="s">
        <v>12</v>
      </c>
      <c r="Q8" s="14" t="s">
        <v>13</v>
      </c>
      <c r="S8" s="13">
        <v>0.46458333333333335</v>
      </c>
      <c r="T8" s="3" t="s">
        <v>10</v>
      </c>
      <c r="U8" s="3" t="s">
        <v>11</v>
      </c>
      <c r="V8" s="3">
        <v>12</v>
      </c>
      <c r="W8" s="3">
        <v>9</v>
      </c>
      <c r="X8" s="8">
        <f t="shared" si="1"/>
        <v>21</v>
      </c>
      <c r="Y8" s="3">
        <v>6.17</v>
      </c>
      <c r="Z8" s="3">
        <v>6.89</v>
      </c>
      <c r="AA8" s="3">
        <v>364</v>
      </c>
      <c r="AB8" s="3">
        <v>321</v>
      </c>
      <c r="AC8" s="3">
        <f t="shared" si="2"/>
        <v>685</v>
      </c>
      <c r="AD8" s="15" t="s">
        <v>12</v>
      </c>
      <c r="AE8" s="14" t="s">
        <v>13</v>
      </c>
    </row>
    <row r="9" spans="1:31" ht="15" thickBot="1" x14ac:dyDescent="0.25">
      <c r="A9" s="1">
        <v>7</v>
      </c>
      <c r="B9" s="3" t="s">
        <v>29</v>
      </c>
      <c r="C9" s="3" t="s">
        <v>39</v>
      </c>
      <c r="D9" s="7">
        <v>17</v>
      </c>
      <c r="E9" s="13">
        <v>0.41666666666666669</v>
      </c>
      <c r="F9" s="3" t="s">
        <v>10</v>
      </c>
      <c r="G9" s="3" t="s">
        <v>11</v>
      </c>
      <c r="H9" s="3">
        <v>6</v>
      </c>
      <c r="I9" s="3">
        <v>6</v>
      </c>
      <c r="J9" s="3">
        <f t="shared" si="3"/>
        <v>12</v>
      </c>
      <c r="K9" s="3">
        <v>9</v>
      </c>
      <c r="L9" s="3">
        <v>7.5</v>
      </c>
      <c r="M9" s="3">
        <v>306</v>
      </c>
      <c r="N9" s="3">
        <v>238</v>
      </c>
      <c r="O9" s="3">
        <f t="shared" si="0"/>
        <v>544</v>
      </c>
      <c r="P9" s="15" t="s">
        <v>12</v>
      </c>
      <c r="Q9" s="14" t="s">
        <v>13</v>
      </c>
      <c r="S9" s="13">
        <v>0.3430555555555555</v>
      </c>
      <c r="T9" s="16" t="s">
        <v>11</v>
      </c>
      <c r="U9" s="16" t="s">
        <v>10</v>
      </c>
      <c r="V9" s="3">
        <v>8</v>
      </c>
      <c r="W9" s="3">
        <v>8</v>
      </c>
      <c r="X9" s="8">
        <f t="shared" si="1"/>
        <v>16</v>
      </c>
      <c r="Y9" s="3">
        <v>4.75</v>
      </c>
      <c r="Z9" s="3">
        <v>7.75</v>
      </c>
      <c r="AA9" s="3">
        <v>212</v>
      </c>
      <c r="AB9" s="3">
        <v>287</v>
      </c>
      <c r="AC9" s="3">
        <f t="shared" si="2"/>
        <v>499</v>
      </c>
      <c r="AD9" s="14" t="s">
        <v>13</v>
      </c>
      <c r="AE9" s="15" t="s">
        <v>12</v>
      </c>
    </row>
    <row r="10" spans="1:31" ht="15" thickBot="1" x14ac:dyDescent="0.25">
      <c r="A10" s="1">
        <v>8</v>
      </c>
      <c r="B10" s="3" t="s">
        <v>30</v>
      </c>
      <c r="C10" s="3" t="s">
        <v>40</v>
      </c>
      <c r="D10" s="7">
        <v>17</v>
      </c>
      <c r="E10" s="13">
        <v>0.99861111111111101</v>
      </c>
      <c r="F10" s="3" t="s">
        <v>10</v>
      </c>
      <c r="G10" s="3" t="s">
        <v>11</v>
      </c>
      <c r="H10" s="3">
        <v>15</v>
      </c>
      <c r="I10" s="3">
        <v>15</v>
      </c>
      <c r="J10" s="3">
        <f t="shared" si="3"/>
        <v>30</v>
      </c>
      <c r="K10" s="3">
        <v>4.4000000000000004</v>
      </c>
      <c r="L10" s="3">
        <v>4</v>
      </c>
      <c r="M10" s="1">
        <v>322</v>
      </c>
      <c r="N10" s="3">
        <v>305</v>
      </c>
      <c r="O10" s="3">
        <f t="shared" si="0"/>
        <v>627</v>
      </c>
      <c r="P10" s="14" t="s">
        <v>13</v>
      </c>
      <c r="Q10" s="15" t="s">
        <v>12</v>
      </c>
      <c r="S10" s="13">
        <v>0.73055555555555562</v>
      </c>
      <c r="T10" s="3" t="s">
        <v>10</v>
      </c>
      <c r="U10" s="3" t="s">
        <v>11</v>
      </c>
      <c r="V10" s="3">
        <v>12</v>
      </c>
      <c r="W10" s="3">
        <v>14</v>
      </c>
      <c r="X10" s="8">
        <f t="shared" si="1"/>
        <v>26</v>
      </c>
      <c r="Y10" s="3">
        <v>3</v>
      </c>
      <c r="Z10" s="3">
        <v>3.57</v>
      </c>
      <c r="AA10" s="3">
        <v>200</v>
      </c>
      <c r="AB10" s="3">
        <v>246</v>
      </c>
      <c r="AC10" s="3">
        <f t="shared" si="2"/>
        <v>446</v>
      </c>
      <c r="AD10" s="14" t="s">
        <v>13</v>
      </c>
      <c r="AE10" s="15" t="s">
        <v>12</v>
      </c>
    </row>
    <row r="11" spans="1:31" ht="15" thickBot="1" x14ac:dyDescent="0.25">
      <c r="A11" s="1">
        <v>9</v>
      </c>
      <c r="B11" s="3" t="s">
        <v>31</v>
      </c>
      <c r="C11" s="3" t="s">
        <v>41</v>
      </c>
      <c r="D11" s="7">
        <v>17</v>
      </c>
      <c r="E11" s="13">
        <v>0.50902777777777775</v>
      </c>
      <c r="F11" s="3" t="s">
        <v>10</v>
      </c>
      <c r="G11" s="3" t="s">
        <v>11</v>
      </c>
      <c r="H11" s="3">
        <v>9</v>
      </c>
      <c r="I11" s="3">
        <v>6</v>
      </c>
      <c r="J11" s="3">
        <f t="shared" si="3"/>
        <v>15</v>
      </c>
      <c r="K11" s="3">
        <v>3</v>
      </c>
      <c r="L11" s="3">
        <v>3.5</v>
      </c>
      <c r="M11" s="3">
        <v>137</v>
      </c>
      <c r="N11" s="3">
        <v>118</v>
      </c>
      <c r="O11" s="3">
        <f t="shared" si="0"/>
        <v>255</v>
      </c>
      <c r="P11" s="14" t="s">
        <v>13</v>
      </c>
      <c r="Q11" s="15" t="s">
        <v>12</v>
      </c>
      <c r="S11" s="13">
        <v>0.45902777777777781</v>
      </c>
      <c r="T11" s="3" t="s">
        <v>10</v>
      </c>
      <c r="U11" s="3" t="s">
        <v>11</v>
      </c>
      <c r="V11" s="3">
        <v>9</v>
      </c>
      <c r="W11" s="3">
        <v>6</v>
      </c>
      <c r="X11" s="8">
        <f t="shared" si="1"/>
        <v>15</v>
      </c>
      <c r="Y11" s="3">
        <v>5.33</v>
      </c>
      <c r="Z11" s="3">
        <v>4.17</v>
      </c>
      <c r="AA11" s="3">
        <v>243</v>
      </c>
      <c r="AB11" s="3">
        <v>135</v>
      </c>
      <c r="AC11" s="3">
        <f t="shared" si="2"/>
        <v>378</v>
      </c>
      <c r="AD11" s="15" t="s">
        <v>12</v>
      </c>
      <c r="AE11" s="14" t="s">
        <v>13</v>
      </c>
    </row>
    <row r="12" spans="1:31" ht="15" thickBot="1" x14ac:dyDescent="0.25">
      <c r="A12" s="1">
        <v>10</v>
      </c>
      <c r="B12" s="3" t="s">
        <v>32</v>
      </c>
      <c r="C12" s="3" t="s">
        <v>42</v>
      </c>
      <c r="D12" s="7">
        <v>17</v>
      </c>
      <c r="E12" s="13">
        <v>0.32291666666666669</v>
      </c>
      <c r="F12" s="3" t="s">
        <v>10</v>
      </c>
      <c r="G12" s="3" t="s">
        <v>11</v>
      </c>
      <c r="H12" s="3">
        <v>7</v>
      </c>
      <c r="I12" s="3">
        <v>7</v>
      </c>
      <c r="J12" s="3">
        <f t="shared" si="3"/>
        <v>14</v>
      </c>
      <c r="K12" s="3">
        <v>4.1399999999999997</v>
      </c>
      <c r="L12" s="3">
        <v>4.1399999999999997</v>
      </c>
      <c r="M12" s="3">
        <v>169</v>
      </c>
      <c r="N12" s="3">
        <v>169</v>
      </c>
      <c r="O12" s="3">
        <f t="shared" si="0"/>
        <v>338</v>
      </c>
      <c r="P12" s="14" t="s">
        <v>13</v>
      </c>
      <c r="Q12" s="15" t="s">
        <v>12</v>
      </c>
      <c r="S12" s="13">
        <v>0.18611111111111112</v>
      </c>
      <c r="T12" s="3" t="s">
        <v>10</v>
      </c>
      <c r="U12" s="3" t="s">
        <v>11</v>
      </c>
      <c r="V12" s="3">
        <v>5</v>
      </c>
      <c r="W12" s="3">
        <v>5</v>
      </c>
      <c r="X12" s="8">
        <f t="shared" si="1"/>
        <v>10</v>
      </c>
      <c r="Y12" s="3">
        <v>4</v>
      </c>
      <c r="Z12" s="3">
        <v>4</v>
      </c>
      <c r="AA12" s="3">
        <v>103</v>
      </c>
      <c r="AB12" s="3">
        <v>103</v>
      </c>
      <c r="AC12" s="3">
        <f t="shared" si="2"/>
        <v>206</v>
      </c>
      <c r="AD12" s="14" t="s">
        <v>13</v>
      </c>
      <c r="AE12" s="15" t="s">
        <v>12</v>
      </c>
    </row>
    <row r="13" spans="1:31" ht="15" thickBot="1" x14ac:dyDescent="0.25">
      <c r="A13" s="1">
        <v>11</v>
      </c>
      <c r="B13" s="3" t="s">
        <v>33</v>
      </c>
      <c r="C13" s="3" t="s">
        <v>43</v>
      </c>
      <c r="D13" s="7">
        <v>20</v>
      </c>
      <c r="E13" s="13">
        <v>0.16944444444444443</v>
      </c>
      <c r="F13" s="3" t="s">
        <v>10</v>
      </c>
      <c r="G13" s="3" t="s">
        <v>11</v>
      </c>
      <c r="H13" s="3">
        <v>5</v>
      </c>
      <c r="I13" s="3">
        <v>5</v>
      </c>
      <c r="J13" s="3">
        <f t="shared" si="3"/>
        <v>10</v>
      </c>
      <c r="K13" s="3">
        <v>3.4</v>
      </c>
      <c r="L13" s="3">
        <v>4.4000000000000004</v>
      </c>
      <c r="M13" s="3">
        <v>81</v>
      </c>
      <c r="N13" s="3">
        <v>106</v>
      </c>
      <c r="O13" s="3">
        <f t="shared" si="0"/>
        <v>187</v>
      </c>
      <c r="P13" s="14" t="s">
        <v>13</v>
      </c>
      <c r="Q13" s="15" t="s">
        <v>12</v>
      </c>
      <c r="S13" s="13">
        <v>1.6666666666666666E-2</v>
      </c>
      <c r="T13" s="3" t="s">
        <v>10</v>
      </c>
      <c r="U13" s="3" t="s">
        <v>11</v>
      </c>
      <c r="V13" s="3">
        <v>1</v>
      </c>
      <c r="W13" s="3">
        <v>1</v>
      </c>
      <c r="X13" s="8">
        <f t="shared" si="1"/>
        <v>2</v>
      </c>
      <c r="Y13" s="3">
        <v>2</v>
      </c>
      <c r="Z13" s="3">
        <v>2</v>
      </c>
      <c r="AA13" s="3">
        <v>14</v>
      </c>
      <c r="AB13" s="3">
        <v>14</v>
      </c>
      <c r="AC13" s="3">
        <f t="shared" si="2"/>
        <v>28</v>
      </c>
      <c r="AD13" s="15" t="s">
        <v>12</v>
      </c>
      <c r="AE13" s="14" t="s">
        <v>13</v>
      </c>
    </row>
    <row r="14" spans="1:31" ht="15" thickBot="1" x14ac:dyDescent="0.25">
      <c r="A14" s="1">
        <v>12</v>
      </c>
      <c r="B14" s="3" t="s">
        <v>34</v>
      </c>
      <c r="C14" s="3" t="s">
        <v>44</v>
      </c>
      <c r="D14" s="7">
        <v>18</v>
      </c>
      <c r="E14" s="13">
        <v>0.22291666666666665</v>
      </c>
      <c r="F14" s="3" t="s">
        <v>10</v>
      </c>
      <c r="G14" s="3" t="s">
        <v>11</v>
      </c>
      <c r="H14" s="3">
        <v>7</v>
      </c>
      <c r="I14" s="3">
        <v>6</v>
      </c>
      <c r="J14" s="3">
        <f t="shared" si="3"/>
        <v>13</v>
      </c>
      <c r="K14" s="3">
        <v>4</v>
      </c>
      <c r="L14" s="3">
        <v>3.5</v>
      </c>
      <c r="M14" s="3">
        <v>142</v>
      </c>
      <c r="N14" s="3">
        <v>106</v>
      </c>
      <c r="O14" s="3">
        <f t="shared" si="0"/>
        <v>248</v>
      </c>
      <c r="P14" s="14" t="s">
        <v>13</v>
      </c>
      <c r="Q14" s="15" t="s">
        <v>12</v>
      </c>
      <c r="S14" s="13">
        <v>0.25138888888888888</v>
      </c>
      <c r="T14" s="3" t="s">
        <v>10</v>
      </c>
      <c r="U14" s="3" t="s">
        <v>11</v>
      </c>
      <c r="V14" s="3">
        <v>6</v>
      </c>
      <c r="W14" s="3">
        <v>6</v>
      </c>
      <c r="X14" s="8">
        <f t="shared" si="1"/>
        <v>12</v>
      </c>
      <c r="Y14" s="3">
        <v>2.67</v>
      </c>
      <c r="Z14" s="3">
        <v>2.67</v>
      </c>
      <c r="AA14" s="3">
        <v>80</v>
      </c>
      <c r="AB14" s="3">
        <v>80</v>
      </c>
      <c r="AC14" s="3">
        <f t="shared" si="2"/>
        <v>160</v>
      </c>
      <c r="AD14" s="15" t="s">
        <v>12</v>
      </c>
      <c r="AE14" s="14" t="s">
        <v>13</v>
      </c>
    </row>
    <row r="15" spans="1:31" ht="15" thickBot="1" x14ac:dyDescent="0.25">
      <c r="A15" s="1">
        <v>13</v>
      </c>
      <c r="B15" s="3" t="s">
        <v>35</v>
      </c>
      <c r="C15" s="3" t="s">
        <v>46</v>
      </c>
      <c r="D15" s="7">
        <v>13</v>
      </c>
      <c r="E15" s="13">
        <v>3.4722222222222224E-2</v>
      </c>
      <c r="F15" s="16" t="s">
        <v>11</v>
      </c>
      <c r="G15" s="16" t="s">
        <v>10</v>
      </c>
      <c r="H15" s="3">
        <v>2</v>
      </c>
      <c r="I15" s="3">
        <v>2</v>
      </c>
      <c r="J15" s="3">
        <f t="shared" si="3"/>
        <v>4</v>
      </c>
      <c r="K15" s="3">
        <v>1</v>
      </c>
      <c r="L15" s="3">
        <v>2</v>
      </c>
      <c r="M15" s="3">
        <v>8</v>
      </c>
      <c r="N15" s="3">
        <v>14</v>
      </c>
      <c r="O15" s="3">
        <f t="shared" si="0"/>
        <v>22</v>
      </c>
      <c r="P15" s="14" t="s">
        <v>13</v>
      </c>
      <c r="Q15" s="15" t="s">
        <v>12</v>
      </c>
      <c r="S15" s="13">
        <v>0.15555555555555556</v>
      </c>
      <c r="T15" s="16" t="s">
        <v>11</v>
      </c>
      <c r="U15" s="16" t="s">
        <v>10</v>
      </c>
      <c r="V15" s="3">
        <v>8</v>
      </c>
      <c r="W15" s="3">
        <v>7</v>
      </c>
      <c r="X15" s="8">
        <f t="shared" si="1"/>
        <v>15</v>
      </c>
      <c r="Y15" s="3">
        <v>2.5</v>
      </c>
      <c r="Z15" s="3">
        <v>2.71</v>
      </c>
      <c r="AA15" s="3">
        <v>101</v>
      </c>
      <c r="AB15" s="3">
        <v>81</v>
      </c>
      <c r="AC15" s="3">
        <f t="shared" si="2"/>
        <v>182</v>
      </c>
      <c r="AD15" s="14" t="s">
        <v>13</v>
      </c>
      <c r="AE15" s="15" t="s">
        <v>12</v>
      </c>
    </row>
    <row r="16" spans="1:31" ht="15" thickBot="1" x14ac:dyDescent="0.25">
      <c r="A16" s="1">
        <v>14</v>
      </c>
      <c r="B16" s="3" t="s">
        <v>36</v>
      </c>
      <c r="C16" s="3" t="s">
        <v>45</v>
      </c>
      <c r="D16" s="7">
        <v>17</v>
      </c>
      <c r="E16" s="13">
        <v>0.23194444444444443</v>
      </c>
      <c r="F16" s="16" t="s">
        <v>11</v>
      </c>
      <c r="G16" s="16" t="s">
        <v>10</v>
      </c>
      <c r="H16" s="17">
        <v>3</v>
      </c>
      <c r="I16" s="17">
        <v>4</v>
      </c>
      <c r="J16" s="3">
        <f t="shared" si="3"/>
        <v>7</v>
      </c>
      <c r="K16" s="3">
        <v>5.33</v>
      </c>
      <c r="L16" s="17">
        <v>4.25</v>
      </c>
      <c r="M16" s="17">
        <v>90</v>
      </c>
      <c r="N16" s="17">
        <v>85</v>
      </c>
      <c r="O16" s="3">
        <f t="shared" si="0"/>
        <v>175</v>
      </c>
      <c r="P16" s="14" t="s">
        <v>13</v>
      </c>
      <c r="Q16" s="15" t="s">
        <v>12</v>
      </c>
      <c r="S16" s="13">
        <v>0.21319444444444444</v>
      </c>
      <c r="T16" s="3" t="s">
        <v>10</v>
      </c>
      <c r="U16" s="3" t="s">
        <v>11</v>
      </c>
      <c r="V16" s="17">
        <v>6</v>
      </c>
      <c r="W16" s="17">
        <v>7</v>
      </c>
      <c r="X16" s="8">
        <f t="shared" si="1"/>
        <v>13</v>
      </c>
      <c r="Y16" s="17">
        <v>4.67</v>
      </c>
      <c r="Z16" s="17">
        <v>4.8600000000000003</v>
      </c>
      <c r="AA16" s="17">
        <v>127</v>
      </c>
      <c r="AB16" s="17">
        <v>172</v>
      </c>
      <c r="AC16" s="3">
        <f t="shared" si="2"/>
        <v>299</v>
      </c>
      <c r="AD16" s="15" t="s">
        <v>12</v>
      </c>
      <c r="AE16" s="14" t="s">
        <v>13</v>
      </c>
    </row>
    <row r="17" spans="1:31" ht="15" thickBot="1" x14ac:dyDescent="0.25">
      <c r="A17" s="1">
        <v>15</v>
      </c>
      <c r="B17" s="1" t="s">
        <v>47</v>
      </c>
      <c r="C17" s="1" t="s">
        <v>54</v>
      </c>
      <c r="D17" s="1">
        <v>14</v>
      </c>
      <c r="E17" s="18">
        <v>0.29166666666666669</v>
      </c>
      <c r="F17" s="1" t="s">
        <v>10</v>
      </c>
      <c r="G17" s="1" t="s">
        <v>11</v>
      </c>
      <c r="H17" s="3">
        <v>9</v>
      </c>
      <c r="I17" s="3">
        <v>10</v>
      </c>
      <c r="J17" s="3">
        <f t="shared" si="3"/>
        <v>19</v>
      </c>
      <c r="K17" s="3">
        <v>4.22</v>
      </c>
      <c r="L17" s="3">
        <v>3.1</v>
      </c>
      <c r="M17" s="3">
        <v>172</v>
      </c>
      <c r="N17" s="3">
        <v>136</v>
      </c>
      <c r="O17" s="3">
        <f t="shared" si="0"/>
        <v>308</v>
      </c>
      <c r="P17" s="14" t="s">
        <v>13</v>
      </c>
      <c r="Q17" s="15" t="s">
        <v>12</v>
      </c>
      <c r="S17" s="13">
        <v>0.24305555555555555</v>
      </c>
      <c r="T17" s="1" t="s">
        <v>10</v>
      </c>
      <c r="U17" s="1" t="s">
        <v>11</v>
      </c>
      <c r="V17" s="3">
        <v>10</v>
      </c>
      <c r="W17" s="3">
        <v>10</v>
      </c>
      <c r="X17" s="8">
        <f t="shared" si="1"/>
        <v>20</v>
      </c>
      <c r="Y17" s="3">
        <v>2.8</v>
      </c>
      <c r="Z17" s="3">
        <v>4.4000000000000004</v>
      </c>
      <c r="AA17" s="3">
        <v>132</v>
      </c>
      <c r="AB17" s="3">
        <v>196</v>
      </c>
      <c r="AC17" s="3">
        <f t="shared" si="2"/>
        <v>328</v>
      </c>
      <c r="AD17" s="15" t="s">
        <v>12</v>
      </c>
      <c r="AE17" s="14" t="s">
        <v>13</v>
      </c>
    </row>
    <row r="18" spans="1:31" ht="15" thickBot="1" x14ac:dyDescent="0.25">
      <c r="A18" s="1">
        <v>16</v>
      </c>
      <c r="B18" s="3" t="s">
        <v>48</v>
      </c>
      <c r="C18" s="3" t="s">
        <v>55</v>
      </c>
      <c r="D18" s="7">
        <v>13</v>
      </c>
      <c r="E18" s="13">
        <v>0.27083333333333331</v>
      </c>
      <c r="F18" s="3" t="s">
        <v>10</v>
      </c>
      <c r="G18" s="3" t="s">
        <v>11</v>
      </c>
      <c r="H18" s="3">
        <v>7</v>
      </c>
      <c r="I18" s="3">
        <v>6</v>
      </c>
      <c r="J18" s="3">
        <f t="shared" si="3"/>
        <v>13</v>
      </c>
      <c r="K18" s="3">
        <v>3.71</v>
      </c>
      <c r="L18" s="3">
        <v>3.67</v>
      </c>
      <c r="M18" s="3">
        <v>138</v>
      </c>
      <c r="N18" s="3">
        <v>108</v>
      </c>
      <c r="O18" s="3">
        <f t="shared" si="0"/>
        <v>246</v>
      </c>
      <c r="P18" s="15" t="s">
        <v>12</v>
      </c>
      <c r="Q18" s="14" t="s">
        <v>13</v>
      </c>
      <c r="S18" s="13">
        <v>0.30208333333333331</v>
      </c>
      <c r="T18" s="16" t="s">
        <v>11</v>
      </c>
      <c r="U18" s="16" t="s">
        <v>10</v>
      </c>
      <c r="V18" s="3">
        <v>6</v>
      </c>
      <c r="W18" s="3">
        <v>7</v>
      </c>
      <c r="X18" s="8">
        <f t="shared" si="1"/>
        <v>13</v>
      </c>
      <c r="Y18" s="3">
        <v>4.17</v>
      </c>
      <c r="Z18" s="3">
        <v>4.29</v>
      </c>
      <c r="AA18" s="3">
        <v>117</v>
      </c>
      <c r="AB18" s="3">
        <v>157</v>
      </c>
      <c r="AC18" s="3">
        <f t="shared" si="2"/>
        <v>274</v>
      </c>
      <c r="AD18" s="15" t="s">
        <v>12</v>
      </c>
      <c r="AE18" s="14" t="s">
        <v>13</v>
      </c>
    </row>
    <row r="19" spans="1:31" ht="15" thickBot="1" x14ac:dyDescent="0.25">
      <c r="A19" s="1">
        <v>17</v>
      </c>
      <c r="B19" s="3" t="s">
        <v>49</v>
      </c>
      <c r="C19" s="3" t="s">
        <v>56</v>
      </c>
      <c r="D19" s="7">
        <v>13</v>
      </c>
      <c r="E19" s="13">
        <v>9.3055555555555558E-2</v>
      </c>
      <c r="F19" s="3" t="s">
        <v>10</v>
      </c>
      <c r="G19" s="3" t="s">
        <v>11</v>
      </c>
      <c r="H19" s="3">
        <v>3</v>
      </c>
      <c r="I19" s="3">
        <v>4</v>
      </c>
      <c r="J19" s="3">
        <f t="shared" si="3"/>
        <v>7</v>
      </c>
      <c r="K19" s="3">
        <v>2.67</v>
      </c>
      <c r="L19" s="3">
        <v>1.5</v>
      </c>
      <c r="M19" s="3">
        <v>32</v>
      </c>
      <c r="N19" s="3">
        <v>24</v>
      </c>
      <c r="O19" s="3">
        <f t="shared" si="0"/>
        <v>56</v>
      </c>
      <c r="P19" s="15" t="s">
        <v>12</v>
      </c>
      <c r="Q19" s="14" t="s">
        <v>13</v>
      </c>
      <c r="S19" s="13">
        <v>9.6527777777777768E-2</v>
      </c>
      <c r="T19" s="3" t="s">
        <v>10</v>
      </c>
      <c r="U19" s="3" t="s">
        <v>11</v>
      </c>
      <c r="V19" s="3">
        <v>2</v>
      </c>
      <c r="W19" s="3">
        <v>4</v>
      </c>
      <c r="X19" s="8">
        <f t="shared" si="1"/>
        <v>6</v>
      </c>
      <c r="Y19" s="3">
        <v>3</v>
      </c>
      <c r="Z19" s="3">
        <v>3.5</v>
      </c>
      <c r="AA19" s="3">
        <v>26</v>
      </c>
      <c r="AB19" s="3">
        <v>66</v>
      </c>
      <c r="AC19" s="3">
        <f t="shared" si="2"/>
        <v>92</v>
      </c>
      <c r="AD19" s="15" t="s">
        <v>12</v>
      </c>
      <c r="AE19" s="14" t="s">
        <v>13</v>
      </c>
    </row>
    <row r="20" spans="1:31" ht="15" thickBot="1" x14ac:dyDescent="0.25">
      <c r="A20" s="1">
        <v>18</v>
      </c>
      <c r="B20" s="3" t="s">
        <v>50</v>
      </c>
      <c r="C20" s="3" t="s">
        <v>57</v>
      </c>
      <c r="D20" s="7">
        <v>13</v>
      </c>
      <c r="E20" s="13">
        <v>4.1666666666666664E-2</v>
      </c>
      <c r="F20" s="3" t="s">
        <v>10</v>
      </c>
      <c r="G20" s="3" t="s">
        <v>11</v>
      </c>
      <c r="H20" s="3">
        <v>1</v>
      </c>
      <c r="I20" s="3">
        <v>2</v>
      </c>
      <c r="J20" s="3">
        <f t="shared" si="3"/>
        <v>3</v>
      </c>
      <c r="K20" s="3">
        <v>3</v>
      </c>
      <c r="L20" s="3">
        <v>3</v>
      </c>
      <c r="M20" s="3">
        <v>15</v>
      </c>
      <c r="N20" s="1">
        <v>34</v>
      </c>
      <c r="O20" s="3">
        <f t="shared" si="0"/>
        <v>49</v>
      </c>
      <c r="P20" s="14" t="s">
        <v>13</v>
      </c>
      <c r="Q20" s="15" t="s">
        <v>12</v>
      </c>
      <c r="S20" s="13">
        <v>7.4305555555555555E-2</v>
      </c>
      <c r="T20" s="16" t="s">
        <v>11</v>
      </c>
      <c r="U20" s="16" t="s">
        <v>11</v>
      </c>
      <c r="V20" s="3">
        <v>3</v>
      </c>
      <c r="W20" s="3">
        <v>3</v>
      </c>
      <c r="X20" s="8">
        <f t="shared" si="1"/>
        <v>6</v>
      </c>
      <c r="Y20" s="3">
        <v>2.33</v>
      </c>
      <c r="Z20" s="3">
        <v>2.67</v>
      </c>
      <c r="AA20" s="3">
        <v>45</v>
      </c>
      <c r="AB20" s="3">
        <v>54</v>
      </c>
      <c r="AC20" s="3">
        <f t="shared" si="2"/>
        <v>99</v>
      </c>
      <c r="AD20" s="14" t="s">
        <v>13</v>
      </c>
      <c r="AE20" s="15" t="s">
        <v>12</v>
      </c>
    </row>
    <row r="21" spans="1:31" ht="15" thickBot="1" x14ac:dyDescent="0.25">
      <c r="A21" s="1">
        <v>19</v>
      </c>
      <c r="B21" s="3" t="s">
        <v>27</v>
      </c>
      <c r="C21" s="3" t="s">
        <v>55</v>
      </c>
      <c r="D21" s="7">
        <v>13</v>
      </c>
      <c r="E21" s="13">
        <v>0.22013888888888888</v>
      </c>
      <c r="F21" s="3" t="s">
        <v>10</v>
      </c>
      <c r="G21" s="3" t="s">
        <v>11</v>
      </c>
      <c r="H21" s="3">
        <v>5</v>
      </c>
      <c r="I21" s="3">
        <v>3</v>
      </c>
      <c r="J21" s="3">
        <f t="shared" si="3"/>
        <v>8</v>
      </c>
      <c r="K21" s="3">
        <v>3</v>
      </c>
      <c r="L21" s="3">
        <v>3</v>
      </c>
      <c r="M21" s="3">
        <v>64</v>
      </c>
      <c r="N21" s="3">
        <v>44</v>
      </c>
      <c r="O21" s="3">
        <f t="shared" si="0"/>
        <v>108</v>
      </c>
      <c r="P21" s="14" t="s">
        <v>13</v>
      </c>
      <c r="Q21" s="15" t="s">
        <v>12</v>
      </c>
      <c r="S21" s="13">
        <v>0.16666666666666666</v>
      </c>
      <c r="T21" s="3" t="s">
        <v>10</v>
      </c>
      <c r="U21" s="3" t="s">
        <v>11</v>
      </c>
      <c r="V21" s="3">
        <v>7</v>
      </c>
      <c r="W21" s="3">
        <v>8</v>
      </c>
      <c r="X21" s="8">
        <f t="shared" si="1"/>
        <v>15</v>
      </c>
      <c r="Y21" s="3">
        <v>2.57</v>
      </c>
      <c r="Z21" s="3">
        <v>2.63</v>
      </c>
      <c r="AA21" s="3">
        <v>95</v>
      </c>
      <c r="AB21" s="3">
        <v>110</v>
      </c>
      <c r="AC21" s="3">
        <f t="shared" si="2"/>
        <v>205</v>
      </c>
      <c r="AD21" s="14" t="s">
        <v>13</v>
      </c>
      <c r="AE21" s="15" t="s">
        <v>12</v>
      </c>
    </row>
    <row r="22" spans="1:31" ht="15" thickBot="1" x14ac:dyDescent="0.25">
      <c r="A22" s="1">
        <v>20</v>
      </c>
      <c r="B22" s="3" t="s">
        <v>51</v>
      </c>
      <c r="C22" s="3" t="s">
        <v>58</v>
      </c>
      <c r="D22" s="7">
        <v>13</v>
      </c>
      <c r="E22" s="13">
        <v>0.1125</v>
      </c>
      <c r="F22" s="3" t="s">
        <v>10</v>
      </c>
      <c r="G22" s="3" t="s">
        <v>11</v>
      </c>
      <c r="H22" s="3">
        <v>5</v>
      </c>
      <c r="I22" s="3">
        <v>4</v>
      </c>
      <c r="J22" s="3">
        <f t="shared" si="3"/>
        <v>9</v>
      </c>
      <c r="K22" s="3">
        <v>3</v>
      </c>
      <c r="L22" s="3">
        <v>2.5</v>
      </c>
      <c r="M22" s="3">
        <v>71</v>
      </c>
      <c r="N22" s="3">
        <v>50</v>
      </c>
      <c r="O22" s="3">
        <f t="shared" si="0"/>
        <v>121</v>
      </c>
      <c r="P22" s="15" t="s">
        <v>12</v>
      </c>
      <c r="Q22" s="14" t="s">
        <v>13</v>
      </c>
      <c r="S22" s="13">
        <v>0.16388888888888889</v>
      </c>
      <c r="T22" s="3" t="s">
        <v>10</v>
      </c>
      <c r="U22" s="3" t="s">
        <v>11</v>
      </c>
      <c r="V22" s="3">
        <v>7</v>
      </c>
      <c r="W22" s="3">
        <v>6</v>
      </c>
      <c r="X22" s="8">
        <f t="shared" si="1"/>
        <v>13</v>
      </c>
      <c r="Y22" s="3">
        <v>3.29</v>
      </c>
      <c r="Z22" s="3">
        <v>3.33</v>
      </c>
      <c r="AA22" s="3">
        <v>115</v>
      </c>
      <c r="AB22" s="3">
        <v>97</v>
      </c>
      <c r="AC22" s="3">
        <f t="shared" si="2"/>
        <v>212</v>
      </c>
      <c r="AD22" s="14" t="s">
        <v>13</v>
      </c>
      <c r="AE22" s="15" t="s">
        <v>12</v>
      </c>
    </row>
    <row r="23" spans="1:31" ht="15" thickBot="1" x14ac:dyDescent="0.25">
      <c r="A23" s="1">
        <v>21</v>
      </c>
      <c r="B23" s="3" t="s">
        <v>52</v>
      </c>
      <c r="C23" s="3" t="s">
        <v>59</v>
      </c>
      <c r="D23" s="7">
        <v>13</v>
      </c>
      <c r="E23" s="13">
        <v>0.49722222222222223</v>
      </c>
      <c r="F23" s="16" t="s">
        <v>11</v>
      </c>
      <c r="G23" s="16" t="s">
        <v>10</v>
      </c>
      <c r="H23" s="3">
        <v>13</v>
      </c>
      <c r="I23" s="3">
        <v>11</v>
      </c>
      <c r="J23" s="3">
        <f t="shared" si="3"/>
        <v>24</v>
      </c>
      <c r="K23" s="3">
        <v>3.46</v>
      </c>
      <c r="L23" s="3">
        <v>3.91</v>
      </c>
      <c r="M23" s="3">
        <v>207</v>
      </c>
      <c r="N23" s="3">
        <v>254</v>
      </c>
      <c r="O23" s="3">
        <f t="shared" si="0"/>
        <v>461</v>
      </c>
      <c r="P23" s="15" t="s">
        <v>12</v>
      </c>
      <c r="Q23" s="14" t="s">
        <v>13</v>
      </c>
      <c r="S23" s="13">
        <v>0.41111111111111115</v>
      </c>
      <c r="T23" s="3" t="s">
        <v>10</v>
      </c>
      <c r="U23" s="3" t="s">
        <v>11</v>
      </c>
      <c r="V23" s="3">
        <v>14</v>
      </c>
      <c r="W23" s="3">
        <v>7</v>
      </c>
      <c r="X23" s="8">
        <f t="shared" si="1"/>
        <v>21</v>
      </c>
      <c r="Y23" s="3">
        <v>3.71</v>
      </c>
      <c r="Z23" s="3">
        <v>3.71</v>
      </c>
      <c r="AA23" s="3">
        <v>284</v>
      </c>
      <c r="AB23" s="3">
        <v>139</v>
      </c>
      <c r="AC23" s="3">
        <f t="shared" si="2"/>
        <v>423</v>
      </c>
      <c r="AD23" s="15" t="s">
        <v>12</v>
      </c>
      <c r="AE23" s="14" t="s">
        <v>13</v>
      </c>
    </row>
    <row r="24" spans="1:31" ht="15" thickBot="1" x14ac:dyDescent="0.25">
      <c r="A24" s="1">
        <v>22</v>
      </c>
      <c r="B24" s="3" t="s">
        <v>53</v>
      </c>
      <c r="C24" s="3" t="s">
        <v>60</v>
      </c>
      <c r="D24" s="7">
        <v>13</v>
      </c>
      <c r="E24" s="13">
        <v>0.17916666666666667</v>
      </c>
      <c r="F24" s="3" t="s">
        <v>10</v>
      </c>
      <c r="G24" s="3" t="s">
        <v>11</v>
      </c>
      <c r="H24" s="3">
        <v>7</v>
      </c>
      <c r="I24" s="3">
        <v>7</v>
      </c>
      <c r="J24" s="3">
        <f t="shared" si="3"/>
        <v>14</v>
      </c>
      <c r="K24" s="3">
        <v>2.57</v>
      </c>
      <c r="L24" s="3">
        <v>1.86</v>
      </c>
      <c r="M24" s="3">
        <v>85</v>
      </c>
      <c r="N24" s="3">
        <v>52</v>
      </c>
      <c r="O24" s="3">
        <f t="shared" si="0"/>
        <v>137</v>
      </c>
      <c r="P24" s="14" t="s">
        <v>13</v>
      </c>
      <c r="Q24" s="15" t="s">
        <v>12</v>
      </c>
      <c r="S24" s="13">
        <v>0.18333333333333335</v>
      </c>
      <c r="T24" s="16" t="s">
        <v>11</v>
      </c>
      <c r="U24" s="16" t="s">
        <v>10</v>
      </c>
      <c r="V24" s="3">
        <v>9</v>
      </c>
      <c r="W24" s="3">
        <v>8</v>
      </c>
      <c r="X24" s="8">
        <f t="shared" si="1"/>
        <v>17</v>
      </c>
      <c r="Y24" s="3">
        <v>2.11</v>
      </c>
      <c r="Z24" s="3">
        <v>2.5</v>
      </c>
      <c r="AA24" s="3">
        <v>83</v>
      </c>
      <c r="AB24" s="3">
        <v>91</v>
      </c>
      <c r="AC24" s="3">
        <f t="shared" si="2"/>
        <v>174</v>
      </c>
      <c r="AD24" s="14" t="s">
        <v>13</v>
      </c>
      <c r="AE24" s="15" t="s">
        <v>12</v>
      </c>
    </row>
    <row r="25" spans="1:31" ht="15" thickBot="1" x14ac:dyDescent="0.25">
      <c r="A25" s="7">
        <v>23</v>
      </c>
      <c r="B25" s="3" t="s">
        <v>66</v>
      </c>
      <c r="C25" s="3" t="s">
        <v>70</v>
      </c>
      <c r="D25" s="7">
        <v>19</v>
      </c>
      <c r="E25" s="13">
        <v>0.125</v>
      </c>
      <c r="F25" s="16" t="s">
        <v>11</v>
      </c>
      <c r="G25" s="16" t="s">
        <v>10</v>
      </c>
      <c r="H25" s="3">
        <v>2</v>
      </c>
      <c r="I25" s="3">
        <v>2</v>
      </c>
      <c r="J25" s="3">
        <f t="shared" si="3"/>
        <v>4</v>
      </c>
      <c r="K25" s="3">
        <v>3</v>
      </c>
      <c r="L25" s="3">
        <v>3</v>
      </c>
      <c r="M25" s="3">
        <v>36</v>
      </c>
      <c r="N25" s="3">
        <v>36</v>
      </c>
      <c r="O25" s="3">
        <f t="shared" si="0"/>
        <v>72</v>
      </c>
      <c r="P25" s="12" t="s">
        <v>13</v>
      </c>
      <c r="Q25" s="15" t="s">
        <v>12</v>
      </c>
      <c r="S25" s="13">
        <v>0.20902777777777778</v>
      </c>
      <c r="T25" s="3" t="s">
        <v>10</v>
      </c>
      <c r="U25" s="3" t="s">
        <v>11</v>
      </c>
      <c r="V25" s="3">
        <v>3</v>
      </c>
      <c r="W25" s="3">
        <v>3</v>
      </c>
      <c r="X25" s="8">
        <f t="shared" si="1"/>
        <v>6</v>
      </c>
      <c r="Y25" s="3">
        <v>4</v>
      </c>
      <c r="Z25" s="3">
        <v>4</v>
      </c>
      <c r="AA25" s="3">
        <v>73</v>
      </c>
      <c r="AB25" s="3">
        <v>73</v>
      </c>
      <c r="AC25" s="3">
        <f t="shared" si="2"/>
        <v>146</v>
      </c>
      <c r="AD25" s="15" t="s">
        <v>12</v>
      </c>
      <c r="AE25" s="14" t="s">
        <v>13</v>
      </c>
    </row>
    <row r="26" spans="1:31" ht="15" thickBot="1" x14ac:dyDescent="0.25">
      <c r="A26" s="7">
        <v>24</v>
      </c>
      <c r="B26" s="3" t="s">
        <v>67</v>
      </c>
      <c r="C26" s="3" t="s">
        <v>71</v>
      </c>
      <c r="D26" s="7">
        <v>19</v>
      </c>
      <c r="E26" s="13">
        <v>6.805555555555555E-2</v>
      </c>
      <c r="F26" s="3" t="s">
        <v>10</v>
      </c>
      <c r="G26" s="3" t="s">
        <v>11</v>
      </c>
      <c r="H26" s="3">
        <v>2</v>
      </c>
      <c r="I26" s="3">
        <v>2</v>
      </c>
      <c r="J26" s="3">
        <f t="shared" si="3"/>
        <v>4</v>
      </c>
      <c r="K26" s="3">
        <v>3.5</v>
      </c>
      <c r="L26" s="3">
        <v>3.5</v>
      </c>
      <c r="M26" s="3">
        <v>36</v>
      </c>
      <c r="N26" s="3">
        <v>36</v>
      </c>
      <c r="O26" s="3">
        <f t="shared" si="0"/>
        <v>72</v>
      </c>
      <c r="P26" s="15" t="s">
        <v>12</v>
      </c>
      <c r="Q26" s="12" t="s">
        <v>13</v>
      </c>
      <c r="S26" s="13">
        <v>2.6388888888888889E-2</v>
      </c>
      <c r="T26" s="3" t="s">
        <v>10</v>
      </c>
      <c r="U26" s="3" t="s">
        <v>11</v>
      </c>
      <c r="V26" s="3">
        <v>1</v>
      </c>
      <c r="W26" s="3">
        <v>1</v>
      </c>
      <c r="X26" s="8">
        <f t="shared" si="1"/>
        <v>2</v>
      </c>
      <c r="Y26" s="3">
        <v>5</v>
      </c>
      <c r="Z26" s="3">
        <v>5</v>
      </c>
      <c r="AA26" s="3">
        <v>23</v>
      </c>
      <c r="AB26" s="3">
        <v>23</v>
      </c>
      <c r="AC26" s="3">
        <f t="shared" si="2"/>
        <v>46</v>
      </c>
      <c r="AD26" s="15" t="s">
        <v>12</v>
      </c>
      <c r="AE26" s="14" t="s">
        <v>13</v>
      </c>
    </row>
    <row r="27" spans="1:31" ht="15" thickBot="1" x14ac:dyDescent="0.25">
      <c r="A27" s="7">
        <v>25</v>
      </c>
      <c r="B27" s="3" t="s">
        <v>68</v>
      </c>
      <c r="C27" s="3" t="s">
        <v>43</v>
      </c>
      <c r="D27" s="7">
        <v>19</v>
      </c>
      <c r="E27" s="13">
        <v>0.21597222222222223</v>
      </c>
      <c r="F27" s="3" t="s">
        <v>10</v>
      </c>
      <c r="G27" s="3" t="s">
        <v>11</v>
      </c>
      <c r="H27" s="3">
        <v>4</v>
      </c>
      <c r="I27" s="3">
        <v>4</v>
      </c>
      <c r="J27" s="3">
        <f t="shared" si="3"/>
        <v>8</v>
      </c>
      <c r="K27" s="3">
        <v>9.5</v>
      </c>
      <c r="L27" s="3">
        <v>9.5</v>
      </c>
      <c r="M27" s="3">
        <v>159</v>
      </c>
      <c r="N27" s="3">
        <v>159</v>
      </c>
      <c r="O27" s="3">
        <f t="shared" si="0"/>
        <v>318</v>
      </c>
      <c r="P27" s="15" t="s">
        <v>12</v>
      </c>
      <c r="Q27" s="14" t="s">
        <v>13</v>
      </c>
      <c r="S27" s="13">
        <v>0.26944444444444443</v>
      </c>
      <c r="T27" s="3" t="s">
        <v>10</v>
      </c>
      <c r="U27" s="3" t="s">
        <v>11</v>
      </c>
      <c r="V27" s="3">
        <v>6</v>
      </c>
      <c r="W27" s="3">
        <v>6</v>
      </c>
      <c r="X27" s="8">
        <f t="shared" si="1"/>
        <v>12</v>
      </c>
      <c r="Y27" s="3">
        <v>4.5</v>
      </c>
      <c r="Z27" s="3">
        <v>4.5</v>
      </c>
      <c r="AA27" s="3">
        <v>131</v>
      </c>
      <c r="AB27" s="3">
        <v>131</v>
      </c>
      <c r="AC27" s="3">
        <f t="shared" si="2"/>
        <v>262</v>
      </c>
      <c r="AD27" s="14" t="s">
        <v>13</v>
      </c>
      <c r="AE27" s="15" t="s">
        <v>12</v>
      </c>
    </row>
    <row r="28" spans="1:31" ht="15" thickBot="1" x14ac:dyDescent="0.25">
      <c r="A28" s="7">
        <v>26</v>
      </c>
      <c r="B28" s="3" t="s">
        <v>69</v>
      </c>
      <c r="C28" s="3" t="s">
        <v>72</v>
      </c>
      <c r="D28" s="7">
        <v>19</v>
      </c>
      <c r="E28" s="13">
        <v>0.33819444444444446</v>
      </c>
      <c r="F28" s="3" t="s">
        <v>10</v>
      </c>
      <c r="G28" s="3" t="s">
        <v>11</v>
      </c>
      <c r="H28" s="3">
        <v>6</v>
      </c>
      <c r="I28" s="3">
        <v>6</v>
      </c>
      <c r="J28" s="3">
        <f t="shared" si="3"/>
        <v>12</v>
      </c>
      <c r="K28" s="3">
        <v>4.33</v>
      </c>
      <c r="L28" s="3">
        <v>4.33</v>
      </c>
      <c r="M28" s="3">
        <v>137</v>
      </c>
      <c r="N28" s="3">
        <v>138</v>
      </c>
      <c r="O28" s="3">
        <f t="shared" si="0"/>
        <v>275</v>
      </c>
      <c r="P28" s="14" t="s">
        <v>13</v>
      </c>
      <c r="Q28" s="15" t="s">
        <v>12</v>
      </c>
      <c r="S28" s="13">
        <v>0.22847222222222222</v>
      </c>
      <c r="T28" s="3" t="s">
        <v>10</v>
      </c>
      <c r="U28" s="3" t="s">
        <v>11</v>
      </c>
      <c r="V28" s="3">
        <v>6</v>
      </c>
      <c r="W28" s="3">
        <v>3</v>
      </c>
      <c r="X28" s="8">
        <f t="shared" si="1"/>
        <v>9</v>
      </c>
      <c r="Y28" s="3">
        <v>2.5</v>
      </c>
      <c r="Z28" s="3">
        <v>2.67</v>
      </c>
      <c r="AA28" s="3">
        <v>82</v>
      </c>
      <c r="AB28" s="3">
        <v>40</v>
      </c>
      <c r="AC28" s="3">
        <f t="shared" si="2"/>
        <v>122</v>
      </c>
      <c r="AD28" s="14" t="s">
        <v>13</v>
      </c>
      <c r="AE28" s="15" t="s">
        <v>12</v>
      </c>
    </row>
    <row r="29" spans="1:31" ht="15" thickBot="1" x14ac:dyDescent="0.25">
      <c r="A29" s="7">
        <v>27</v>
      </c>
      <c r="B29" s="3" t="s">
        <v>49</v>
      </c>
      <c r="C29" s="3" t="s">
        <v>73</v>
      </c>
      <c r="D29" s="7">
        <v>19</v>
      </c>
      <c r="E29" s="13">
        <v>0.33680555555555558</v>
      </c>
      <c r="F29" s="3" t="s">
        <v>10</v>
      </c>
      <c r="G29" s="3" t="s">
        <v>11</v>
      </c>
      <c r="H29" s="3">
        <v>7</v>
      </c>
      <c r="I29" s="3">
        <v>9</v>
      </c>
      <c r="J29" s="3">
        <f t="shared" si="3"/>
        <v>16</v>
      </c>
      <c r="K29" s="3">
        <v>5.29</v>
      </c>
      <c r="L29" s="3">
        <v>4.78</v>
      </c>
      <c r="M29" s="3">
        <v>178</v>
      </c>
      <c r="N29" s="3">
        <v>221</v>
      </c>
      <c r="O29" s="3">
        <f t="shared" si="0"/>
        <v>399</v>
      </c>
      <c r="P29" s="15" t="s">
        <v>12</v>
      </c>
      <c r="Q29" s="14" t="s">
        <v>13</v>
      </c>
      <c r="S29" s="13">
        <v>0.42777777777777781</v>
      </c>
      <c r="T29" s="3" t="s">
        <v>10</v>
      </c>
      <c r="U29" s="3" t="s">
        <v>11</v>
      </c>
      <c r="V29" s="3">
        <v>11</v>
      </c>
      <c r="W29" s="3">
        <v>5</v>
      </c>
      <c r="X29" s="8">
        <f t="shared" si="1"/>
        <v>16</v>
      </c>
      <c r="Y29" s="3">
        <v>5.91</v>
      </c>
      <c r="Z29" s="3">
        <v>5.4</v>
      </c>
      <c r="AA29" s="3">
        <v>350</v>
      </c>
      <c r="AB29" s="3">
        <v>148</v>
      </c>
      <c r="AC29" s="3">
        <f t="shared" si="2"/>
        <v>498</v>
      </c>
      <c r="AD29" s="14" t="s">
        <v>13</v>
      </c>
      <c r="AE29" s="15" t="s">
        <v>12</v>
      </c>
    </row>
    <row r="30" spans="1:31" x14ac:dyDescent="0.2">
      <c r="P30" s="22"/>
    </row>
    <row r="34" spans="12:22" ht="15" x14ac:dyDescent="0.25">
      <c r="V34"/>
    </row>
    <row r="35" spans="12:22" ht="15" x14ac:dyDescent="0.25">
      <c r="V35"/>
    </row>
    <row r="37" spans="12:22" ht="15" thickBot="1" x14ac:dyDescent="0.25"/>
    <row r="38" spans="12:22" ht="72" thickBot="1" x14ac:dyDescent="0.25">
      <c r="L38" s="3"/>
      <c r="M38" s="3" t="s">
        <v>1</v>
      </c>
      <c r="N38" s="3" t="s">
        <v>2</v>
      </c>
      <c r="O38" s="3" t="s">
        <v>74</v>
      </c>
      <c r="P38" s="3" t="s">
        <v>61</v>
      </c>
      <c r="Q38" s="3" t="s">
        <v>75</v>
      </c>
      <c r="R38" s="3" t="s">
        <v>62</v>
      </c>
      <c r="S38" s="3" t="s">
        <v>63</v>
      </c>
      <c r="T38" s="3" t="s">
        <v>64</v>
      </c>
      <c r="U38" s="3" t="s">
        <v>65</v>
      </c>
    </row>
    <row r="39" spans="12:22" ht="15.75" thickBot="1" x14ac:dyDescent="0.3">
      <c r="L39" s="3">
        <v>1</v>
      </c>
      <c r="M39" s="3" t="s">
        <v>9</v>
      </c>
      <c r="N39" s="3" t="s">
        <v>23</v>
      </c>
      <c r="O39" s="21">
        <f t="shared" ref="O39:O65" si="4">(S3-E3)/E3</f>
        <v>0.30550918196994992</v>
      </c>
      <c r="P39" s="21">
        <f t="shared" ref="P39:P65" si="5">(V3-H3)/H3</f>
        <v>1.1428571428571428</v>
      </c>
      <c r="Q39" s="21">
        <f t="shared" ref="Q39:Q65" si="6">(W3-I3)/I3</f>
        <v>0.3</v>
      </c>
      <c r="R39" s="21">
        <f t="shared" ref="R39:R65" si="7">(Y3-K3)/K3</f>
        <v>0.11286681715575622</v>
      </c>
      <c r="S39" s="21">
        <f t="shared" ref="S39:S65" si="8">(Z3-L3)/L3</f>
        <v>0.24655172413793114</v>
      </c>
      <c r="T39" s="21">
        <f t="shared" ref="T39:T65" si="9">(AA3-M3)/M3</f>
        <v>1.2848837209302326</v>
      </c>
      <c r="U39" s="21">
        <f t="shared" ref="U39:U65" si="10">(AB3-N3)/N3</f>
        <v>0.65217391304347827</v>
      </c>
    </row>
    <row r="40" spans="12:22" ht="15.75" thickBot="1" x14ac:dyDescent="0.3">
      <c r="L40" s="3">
        <v>2</v>
      </c>
      <c r="M40" s="3" t="s">
        <v>14</v>
      </c>
      <c r="N40" s="3" t="s">
        <v>24</v>
      </c>
      <c r="O40" s="19">
        <f t="shared" si="4"/>
        <v>-7.4935400516795814E-2</v>
      </c>
      <c r="P40" s="21">
        <f t="shared" si="5"/>
        <v>0.13333333333333333</v>
      </c>
      <c r="Q40" s="20">
        <f t="shared" si="6"/>
        <v>0</v>
      </c>
      <c r="R40" s="21">
        <f t="shared" si="7"/>
        <v>0.66585956416464898</v>
      </c>
      <c r="S40" s="21">
        <f t="shared" si="8"/>
        <v>0.35924932975871321</v>
      </c>
      <c r="T40" s="21">
        <f t="shared" si="9"/>
        <v>0.96989966555183948</v>
      </c>
      <c r="U40" s="21">
        <f t="shared" si="10"/>
        <v>0.62809917355371903</v>
      </c>
    </row>
    <row r="41" spans="12:22" ht="15.75" thickBot="1" x14ac:dyDescent="0.3">
      <c r="L41" s="3">
        <v>3</v>
      </c>
      <c r="M41" s="3" t="s">
        <v>15</v>
      </c>
      <c r="N41" s="3" t="s">
        <v>25</v>
      </c>
      <c r="O41" s="21">
        <f t="shared" si="4"/>
        <v>9.8901098901099077E-2</v>
      </c>
      <c r="P41" s="21">
        <f t="shared" si="5"/>
        <v>1</v>
      </c>
      <c r="Q41" s="21">
        <f t="shared" si="6"/>
        <v>0.33333333333333331</v>
      </c>
      <c r="R41" s="21">
        <f t="shared" si="7"/>
        <v>0.16250000000000009</v>
      </c>
      <c r="S41" s="21">
        <f t="shared" si="8"/>
        <v>0.24411764705882369</v>
      </c>
      <c r="T41" s="21">
        <f t="shared" si="9"/>
        <v>1.0900473933649288</v>
      </c>
      <c r="U41" s="21">
        <f t="shared" si="10"/>
        <v>0.50694444444444442</v>
      </c>
    </row>
    <row r="42" spans="12:22" ht="15.75" thickBot="1" x14ac:dyDescent="0.3">
      <c r="L42" s="3">
        <v>4</v>
      </c>
      <c r="M42" s="3" t="s">
        <v>16</v>
      </c>
      <c r="N42" s="3" t="s">
        <v>26</v>
      </c>
      <c r="O42" s="19">
        <f t="shared" si="4"/>
        <v>-0.47430830039525695</v>
      </c>
      <c r="P42" s="19">
        <f t="shared" si="5"/>
        <v>-0.33333333333333331</v>
      </c>
      <c r="Q42" s="19">
        <f t="shared" si="6"/>
        <v>-0.35714285714285715</v>
      </c>
      <c r="R42" s="21">
        <f t="shared" si="7"/>
        <v>5.9171597633134827E-3</v>
      </c>
      <c r="S42" s="21">
        <f t="shared" si="8"/>
        <v>4.4198895027624349E-2</v>
      </c>
      <c r="T42" s="19">
        <f t="shared" si="9"/>
        <v>-0.3383838383838384</v>
      </c>
      <c r="U42" s="19">
        <f t="shared" si="10"/>
        <v>-0.32169576059850374</v>
      </c>
    </row>
    <row r="43" spans="12:22" ht="15.75" thickBot="1" x14ac:dyDescent="0.3">
      <c r="L43" s="3">
        <v>5</v>
      </c>
      <c r="M43" s="3" t="s">
        <v>27</v>
      </c>
      <c r="N43" s="3" t="s">
        <v>37</v>
      </c>
      <c r="O43" s="21">
        <f t="shared" si="4"/>
        <v>0.27021696252465482</v>
      </c>
      <c r="P43" s="21">
        <f t="shared" si="5"/>
        <v>0.66666666666666663</v>
      </c>
      <c r="Q43" s="21">
        <f t="shared" si="6"/>
        <v>0.8571428571428571</v>
      </c>
      <c r="R43" s="19">
        <f t="shared" si="7"/>
        <v>-0.22486772486772477</v>
      </c>
      <c r="S43" s="19">
        <f t="shared" si="8"/>
        <v>-0.33757961783439489</v>
      </c>
      <c r="T43" s="21">
        <f t="shared" si="9"/>
        <v>0.26737967914438504</v>
      </c>
      <c r="U43" s="21">
        <f t="shared" si="10"/>
        <v>0.2975206611570248</v>
      </c>
    </row>
    <row r="44" spans="12:22" ht="15.75" thickBot="1" x14ac:dyDescent="0.3">
      <c r="L44" s="3">
        <v>6</v>
      </c>
      <c r="M44" s="3" t="s">
        <v>28</v>
      </c>
      <c r="N44" s="3" t="s">
        <v>38</v>
      </c>
      <c r="O44" s="19">
        <f t="shared" si="4"/>
        <v>-0.15316455696202519</v>
      </c>
      <c r="P44" s="21">
        <f t="shared" si="5"/>
        <v>9.0909090909090912E-2</v>
      </c>
      <c r="Q44" s="19">
        <f t="shared" si="6"/>
        <v>-0.18181818181818182</v>
      </c>
      <c r="R44" s="21">
        <f t="shared" si="7"/>
        <v>7.6788830715532191E-2</v>
      </c>
      <c r="S44" s="21">
        <f t="shared" si="8"/>
        <v>0.2854477611940297</v>
      </c>
      <c r="T44" s="21">
        <f t="shared" si="9"/>
        <v>0.14465408805031446</v>
      </c>
      <c r="U44" s="19">
        <f t="shared" si="10"/>
        <v>-2.4316109422492401E-2</v>
      </c>
    </row>
    <row r="45" spans="12:22" ht="15.75" thickBot="1" x14ac:dyDescent="0.3">
      <c r="L45" s="3">
        <v>7</v>
      </c>
      <c r="M45" s="3" t="s">
        <v>29</v>
      </c>
      <c r="N45" s="3" t="s">
        <v>39</v>
      </c>
      <c r="O45" s="19">
        <f t="shared" si="4"/>
        <v>-0.17666666666666683</v>
      </c>
      <c r="P45" s="21">
        <f t="shared" si="5"/>
        <v>0.33333333333333331</v>
      </c>
      <c r="Q45" s="21">
        <f t="shared" si="6"/>
        <v>0.33333333333333331</v>
      </c>
      <c r="R45" s="19">
        <f t="shared" si="7"/>
        <v>-0.47222222222222221</v>
      </c>
      <c r="S45" s="21">
        <f t="shared" si="8"/>
        <v>3.3333333333333333E-2</v>
      </c>
      <c r="T45" s="19">
        <f t="shared" si="9"/>
        <v>-0.30718954248366015</v>
      </c>
      <c r="U45" s="21">
        <f t="shared" si="10"/>
        <v>0.20588235294117646</v>
      </c>
    </row>
    <row r="46" spans="12:22" ht="15.75" thickBot="1" x14ac:dyDescent="0.3">
      <c r="L46" s="3">
        <v>8</v>
      </c>
      <c r="M46" s="3" t="s">
        <v>30</v>
      </c>
      <c r="N46" s="3" t="s">
        <v>40</v>
      </c>
      <c r="O46" s="19">
        <f t="shared" si="4"/>
        <v>-0.26842837273991638</v>
      </c>
      <c r="P46" s="19">
        <f t="shared" si="5"/>
        <v>-0.2</v>
      </c>
      <c r="Q46" s="19">
        <f t="shared" si="6"/>
        <v>-6.6666666666666666E-2</v>
      </c>
      <c r="R46" s="19">
        <f t="shared" si="7"/>
        <v>-0.31818181818181823</v>
      </c>
      <c r="S46" s="19">
        <f t="shared" si="8"/>
        <v>-0.10750000000000004</v>
      </c>
      <c r="T46" s="19">
        <f t="shared" si="9"/>
        <v>-0.37888198757763975</v>
      </c>
      <c r="U46" s="19">
        <f t="shared" si="10"/>
        <v>-0.19344262295081968</v>
      </c>
    </row>
    <row r="47" spans="12:22" ht="15.75" thickBot="1" x14ac:dyDescent="0.3">
      <c r="L47" s="3">
        <v>9</v>
      </c>
      <c r="M47" s="3" t="s">
        <v>31</v>
      </c>
      <c r="N47" s="3" t="s">
        <v>41</v>
      </c>
      <c r="O47" s="19">
        <f t="shared" si="4"/>
        <v>-9.8226466575716112E-2</v>
      </c>
      <c r="P47" s="20">
        <f t="shared" si="5"/>
        <v>0</v>
      </c>
      <c r="Q47" s="20">
        <f t="shared" si="6"/>
        <v>0</v>
      </c>
      <c r="R47" s="21">
        <f t="shared" si="7"/>
        <v>0.77666666666666673</v>
      </c>
      <c r="S47" s="21">
        <f t="shared" si="8"/>
        <v>0.19142857142857142</v>
      </c>
      <c r="T47" s="21">
        <f t="shared" si="9"/>
        <v>0.77372262773722633</v>
      </c>
      <c r="U47" s="21">
        <f t="shared" si="10"/>
        <v>0.1440677966101695</v>
      </c>
    </row>
    <row r="48" spans="12:22" ht="15.75" thickBot="1" x14ac:dyDescent="0.3">
      <c r="L48" s="3">
        <v>10</v>
      </c>
      <c r="M48" s="3" t="s">
        <v>32</v>
      </c>
      <c r="N48" s="3" t="s">
        <v>42</v>
      </c>
      <c r="O48" s="19">
        <f t="shared" si="4"/>
        <v>-0.42365591397849461</v>
      </c>
      <c r="P48" s="19">
        <f t="shared" si="5"/>
        <v>-0.2857142857142857</v>
      </c>
      <c r="Q48" s="19">
        <f t="shared" si="6"/>
        <v>-0.2857142857142857</v>
      </c>
      <c r="R48" s="19">
        <f t="shared" si="7"/>
        <v>-3.3816425120772875E-2</v>
      </c>
      <c r="S48" s="19">
        <f t="shared" si="8"/>
        <v>-3.3816425120772875E-2</v>
      </c>
      <c r="T48" s="19">
        <f t="shared" si="9"/>
        <v>-0.39053254437869822</v>
      </c>
      <c r="U48" s="19">
        <f t="shared" si="10"/>
        <v>-0.39053254437869822</v>
      </c>
    </row>
    <row r="49" spans="12:24" ht="15.75" thickBot="1" x14ac:dyDescent="0.3">
      <c r="L49" s="3">
        <v>11</v>
      </c>
      <c r="M49" s="3" t="s">
        <v>33</v>
      </c>
      <c r="N49" s="3" t="s">
        <v>43</v>
      </c>
      <c r="O49" s="19">
        <f t="shared" si="4"/>
        <v>-0.90163934426229508</v>
      </c>
      <c r="P49" s="19">
        <f t="shared" si="5"/>
        <v>-0.8</v>
      </c>
      <c r="Q49" s="19">
        <f t="shared" si="6"/>
        <v>-0.8</v>
      </c>
      <c r="R49" s="19">
        <f t="shared" si="7"/>
        <v>-0.41176470588235292</v>
      </c>
      <c r="S49" s="19">
        <f t="shared" si="8"/>
        <v>-0.54545454545454553</v>
      </c>
      <c r="T49" s="19">
        <f t="shared" si="9"/>
        <v>-0.8271604938271605</v>
      </c>
      <c r="U49" s="19">
        <f t="shared" si="10"/>
        <v>-0.86792452830188682</v>
      </c>
    </row>
    <row r="50" spans="12:24" ht="15.75" thickBot="1" x14ac:dyDescent="0.3">
      <c r="L50" s="3">
        <v>12</v>
      </c>
      <c r="M50" s="3" t="s">
        <v>34</v>
      </c>
      <c r="N50" s="3" t="s">
        <v>44</v>
      </c>
      <c r="O50" s="21">
        <f t="shared" si="4"/>
        <v>0.12772585669781936</v>
      </c>
      <c r="P50" s="19">
        <f t="shared" si="5"/>
        <v>-0.14285714285714285</v>
      </c>
      <c r="Q50" s="20">
        <f t="shared" si="6"/>
        <v>0</v>
      </c>
      <c r="R50" s="19">
        <f t="shared" si="7"/>
        <v>-0.33250000000000002</v>
      </c>
      <c r="S50" s="19">
        <f t="shared" si="8"/>
        <v>-0.23714285714285716</v>
      </c>
      <c r="T50" s="19">
        <f t="shared" si="9"/>
        <v>-0.43661971830985913</v>
      </c>
      <c r="U50" s="19">
        <f t="shared" si="10"/>
        <v>-0.24528301886792453</v>
      </c>
    </row>
    <row r="51" spans="12:24" ht="15.75" thickBot="1" x14ac:dyDescent="0.3">
      <c r="L51" s="3">
        <v>13</v>
      </c>
      <c r="M51" s="3" t="s">
        <v>35</v>
      </c>
      <c r="N51" s="3" t="s">
        <v>46</v>
      </c>
      <c r="O51" s="21">
        <f t="shared" si="4"/>
        <v>3.48</v>
      </c>
      <c r="P51" s="21">
        <f t="shared" si="5"/>
        <v>3</v>
      </c>
      <c r="Q51" s="21">
        <f t="shared" si="6"/>
        <v>2.5</v>
      </c>
      <c r="R51" s="21">
        <f t="shared" si="7"/>
        <v>1.5</v>
      </c>
      <c r="S51" s="21">
        <f t="shared" si="8"/>
        <v>0.35499999999999998</v>
      </c>
      <c r="T51" s="21">
        <f t="shared" si="9"/>
        <v>11.625</v>
      </c>
      <c r="U51" s="21">
        <f t="shared" si="10"/>
        <v>4.7857142857142856</v>
      </c>
    </row>
    <row r="52" spans="12:24" ht="15.75" thickBot="1" x14ac:dyDescent="0.3">
      <c r="L52" s="3">
        <v>14</v>
      </c>
      <c r="M52" s="3" t="s">
        <v>36</v>
      </c>
      <c r="N52" s="3" t="s">
        <v>45</v>
      </c>
      <c r="O52" s="19">
        <f t="shared" si="4"/>
        <v>-8.083832335329337E-2</v>
      </c>
      <c r="P52" s="21">
        <f t="shared" si="5"/>
        <v>1</v>
      </c>
      <c r="Q52" s="21">
        <f t="shared" si="6"/>
        <v>0.75</v>
      </c>
      <c r="R52" s="19">
        <f t="shared" si="7"/>
        <v>-0.12382739212007507</v>
      </c>
      <c r="S52" s="21">
        <f t="shared" si="8"/>
        <v>0.14352941176470596</v>
      </c>
      <c r="T52" s="21">
        <f t="shared" si="9"/>
        <v>0.41111111111111109</v>
      </c>
      <c r="U52" s="21">
        <f t="shared" si="10"/>
        <v>1.0235294117647058</v>
      </c>
    </row>
    <row r="53" spans="12:24" ht="15.75" thickBot="1" x14ac:dyDescent="0.3">
      <c r="L53" s="3">
        <v>15</v>
      </c>
      <c r="M53" s="1" t="s">
        <v>47</v>
      </c>
      <c r="N53" s="1" t="s">
        <v>54</v>
      </c>
      <c r="O53" s="19">
        <f t="shared" si="4"/>
        <v>-0.16666666666666674</v>
      </c>
      <c r="P53" s="21">
        <f t="shared" si="5"/>
        <v>0.1111111111111111</v>
      </c>
      <c r="Q53" s="20">
        <f t="shared" si="6"/>
        <v>0</v>
      </c>
      <c r="R53" s="19">
        <f t="shared" si="7"/>
        <v>-0.33649289099526064</v>
      </c>
      <c r="S53" s="21">
        <f t="shared" si="8"/>
        <v>0.41935483870967749</v>
      </c>
      <c r="T53" s="19">
        <f t="shared" si="9"/>
        <v>-0.23255813953488372</v>
      </c>
      <c r="U53" s="21">
        <f t="shared" si="10"/>
        <v>0.44117647058823528</v>
      </c>
    </row>
    <row r="54" spans="12:24" ht="15.75" thickBot="1" x14ac:dyDescent="0.3">
      <c r="L54" s="3">
        <v>16</v>
      </c>
      <c r="M54" s="3" t="s">
        <v>48</v>
      </c>
      <c r="N54" s="3" t="s">
        <v>55</v>
      </c>
      <c r="O54" s="21">
        <f t="shared" si="4"/>
        <v>0.11538461538461539</v>
      </c>
      <c r="P54" s="19">
        <f t="shared" si="5"/>
        <v>-0.14285714285714285</v>
      </c>
      <c r="Q54" s="21">
        <f t="shared" si="6"/>
        <v>0.16666666666666666</v>
      </c>
      <c r="R54" s="21">
        <f t="shared" si="7"/>
        <v>0.12398921832884097</v>
      </c>
      <c r="S54" s="21">
        <f t="shared" si="8"/>
        <v>0.1689373297002725</v>
      </c>
      <c r="T54" s="19">
        <f t="shared" si="9"/>
        <v>-0.15217391304347827</v>
      </c>
      <c r="U54" s="21">
        <f t="shared" si="10"/>
        <v>0.45370370370370372</v>
      </c>
      <c r="X54"/>
    </row>
    <row r="55" spans="12:24" ht="15.75" thickBot="1" x14ac:dyDescent="0.3">
      <c r="L55" s="3">
        <v>17</v>
      </c>
      <c r="M55" s="3" t="s">
        <v>49</v>
      </c>
      <c r="N55" s="3" t="s">
        <v>56</v>
      </c>
      <c r="O55" s="21">
        <f t="shared" si="4"/>
        <v>3.731343283582076E-2</v>
      </c>
      <c r="P55" s="19">
        <f t="shared" si="5"/>
        <v>-0.33333333333333331</v>
      </c>
      <c r="Q55" s="20">
        <f t="shared" si="6"/>
        <v>0</v>
      </c>
      <c r="R55" s="21">
        <f t="shared" si="7"/>
        <v>0.12359550561797755</v>
      </c>
      <c r="S55" s="21">
        <f t="shared" si="8"/>
        <v>1.3333333333333333</v>
      </c>
      <c r="T55" s="19">
        <f t="shared" si="9"/>
        <v>-0.1875</v>
      </c>
      <c r="U55" s="21">
        <f t="shared" si="10"/>
        <v>1.75</v>
      </c>
    </row>
    <row r="56" spans="12:24" ht="15.75" thickBot="1" x14ac:dyDescent="0.3">
      <c r="L56" s="3">
        <v>18</v>
      </c>
      <c r="M56" s="3" t="s">
        <v>50</v>
      </c>
      <c r="N56" s="3" t="s">
        <v>57</v>
      </c>
      <c r="O56" s="21">
        <f t="shared" si="4"/>
        <v>0.78333333333333344</v>
      </c>
      <c r="P56" s="21">
        <f t="shared" si="5"/>
        <v>2</v>
      </c>
      <c r="Q56" s="21">
        <f t="shared" si="6"/>
        <v>0.5</v>
      </c>
      <c r="R56" s="19">
        <f t="shared" si="7"/>
        <v>-0.2233333333333333</v>
      </c>
      <c r="S56" s="19">
        <f t="shared" si="8"/>
        <v>-0.11000000000000003</v>
      </c>
      <c r="T56" s="21">
        <f t="shared" si="9"/>
        <v>2</v>
      </c>
      <c r="U56" s="21">
        <f t="shared" si="10"/>
        <v>0.58823529411764708</v>
      </c>
    </row>
    <row r="57" spans="12:24" ht="15.75" thickBot="1" x14ac:dyDescent="0.3">
      <c r="L57" s="3">
        <v>19</v>
      </c>
      <c r="M57" s="3" t="s">
        <v>27</v>
      </c>
      <c r="N57" s="3" t="s">
        <v>55</v>
      </c>
      <c r="O57" s="19">
        <f t="shared" si="4"/>
        <v>-0.24290220820189276</v>
      </c>
      <c r="P57" s="21">
        <f t="shared" si="5"/>
        <v>0.4</v>
      </c>
      <c r="Q57" s="21">
        <f t="shared" si="6"/>
        <v>1.6666666666666667</v>
      </c>
      <c r="R57" s="19">
        <f t="shared" si="7"/>
        <v>-0.1433333333333334</v>
      </c>
      <c r="S57" s="19">
        <f t="shared" si="8"/>
        <v>-0.12333333333333336</v>
      </c>
      <c r="T57" s="21">
        <f t="shared" si="9"/>
        <v>0.484375</v>
      </c>
      <c r="U57" s="21">
        <f t="shared" si="10"/>
        <v>1.5</v>
      </c>
    </row>
    <row r="58" spans="12:24" ht="15.75" thickBot="1" x14ac:dyDescent="0.3">
      <c r="L58" s="3">
        <v>20</v>
      </c>
      <c r="M58" s="3" t="s">
        <v>51</v>
      </c>
      <c r="N58" s="3" t="s">
        <v>58</v>
      </c>
      <c r="O58" s="21">
        <f t="shared" si="4"/>
        <v>0.4567901234567901</v>
      </c>
      <c r="P58" s="19">
        <f t="shared" si="5"/>
        <v>0.4</v>
      </c>
      <c r="Q58" s="21">
        <f t="shared" si="6"/>
        <v>0.5</v>
      </c>
      <c r="R58" s="21">
        <f t="shared" si="7"/>
        <v>9.6666666666666679E-2</v>
      </c>
      <c r="S58" s="21">
        <f t="shared" si="8"/>
        <v>0.33200000000000002</v>
      </c>
      <c r="T58" s="21">
        <f t="shared" si="9"/>
        <v>0.61971830985915488</v>
      </c>
      <c r="U58" s="21">
        <f t="shared" si="10"/>
        <v>0.94</v>
      </c>
    </row>
    <row r="59" spans="12:24" ht="15.75" thickBot="1" x14ac:dyDescent="0.3">
      <c r="L59" s="3">
        <v>21</v>
      </c>
      <c r="M59" s="3" t="s">
        <v>52</v>
      </c>
      <c r="N59" s="3" t="s">
        <v>59</v>
      </c>
      <c r="O59" s="19">
        <f t="shared" si="4"/>
        <v>-0.17318435754189937</v>
      </c>
      <c r="P59" s="21">
        <f t="shared" si="5"/>
        <v>7.6923076923076927E-2</v>
      </c>
      <c r="Q59" s="19">
        <f t="shared" si="6"/>
        <v>-0.36363636363636365</v>
      </c>
      <c r="R59" s="19">
        <f t="shared" si="7"/>
        <v>7.2254335260115612E-2</v>
      </c>
      <c r="S59" s="19">
        <f t="shared" si="8"/>
        <v>-5.1150895140665002E-2</v>
      </c>
      <c r="T59" s="21">
        <f t="shared" si="9"/>
        <v>0.3719806763285024</v>
      </c>
      <c r="U59" s="19">
        <f t="shared" si="10"/>
        <v>-0.452755905511811</v>
      </c>
    </row>
    <row r="60" spans="12:24" ht="15.75" thickBot="1" x14ac:dyDescent="0.3">
      <c r="L60" s="3">
        <v>22</v>
      </c>
      <c r="M60" s="3" t="s">
        <v>53</v>
      </c>
      <c r="N60" s="3" t="s">
        <v>60</v>
      </c>
      <c r="O60" s="21">
        <f t="shared" si="4"/>
        <v>2.3255813953488445E-2</v>
      </c>
      <c r="P60" s="21">
        <f t="shared" si="5"/>
        <v>0.2857142857142857</v>
      </c>
      <c r="Q60" s="21">
        <f t="shared" si="6"/>
        <v>0.14285714285714285</v>
      </c>
      <c r="R60" s="19">
        <f t="shared" si="7"/>
        <v>-0.17898832684824903</v>
      </c>
      <c r="S60" s="21">
        <f t="shared" si="8"/>
        <v>0.34408602150537626</v>
      </c>
      <c r="T60" s="19">
        <f t="shared" si="9"/>
        <v>-2.3529411764705882E-2</v>
      </c>
      <c r="U60" s="21">
        <f t="shared" si="10"/>
        <v>0.75</v>
      </c>
    </row>
    <row r="61" spans="12:24" ht="15.75" thickBot="1" x14ac:dyDescent="0.3">
      <c r="L61" s="7">
        <v>23</v>
      </c>
      <c r="M61" s="3" t="s">
        <v>66</v>
      </c>
      <c r="N61" s="3" t="s">
        <v>70</v>
      </c>
      <c r="O61" s="21">
        <f t="shared" si="4"/>
        <v>0.67222222222222228</v>
      </c>
      <c r="P61" s="21">
        <f t="shared" si="5"/>
        <v>0.5</v>
      </c>
      <c r="Q61" s="21">
        <f t="shared" si="6"/>
        <v>0.5</v>
      </c>
      <c r="R61" s="21">
        <f t="shared" si="7"/>
        <v>0.33333333333333331</v>
      </c>
      <c r="S61" s="21">
        <f t="shared" si="8"/>
        <v>0.33333333333333331</v>
      </c>
      <c r="T61" s="21">
        <f t="shared" si="9"/>
        <v>1.0277777777777777</v>
      </c>
      <c r="U61" s="21">
        <f t="shared" si="10"/>
        <v>1.0277777777777777</v>
      </c>
    </row>
    <row r="62" spans="12:24" ht="15.75" thickBot="1" x14ac:dyDescent="0.3">
      <c r="L62" s="7">
        <v>24</v>
      </c>
      <c r="M62" s="3" t="s">
        <v>67</v>
      </c>
      <c r="N62" s="3" t="s">
        <v>71</v>
      </c>
      <c r="O62" s="19">
        <f t="shared" si="4"/>
        <v>-0.61224489795918358</v>
      </c>
      <c r="P62" s="19">
        <f t="shared" si="5"/>
        <v>-0.5</v>
      </c>
      <c r="Q62" s="19">
        <f t="shared" si="6"/>
        <v>-0.5</v>
      </c>
      <c r="R62" s="21">
        <f t="shared" si="7"/>
        <v>0.42857142857142855</v>
      </c>
      <c r="S62" s="21">
        <f t="shared" si="8"/>
        <v>0.42857142857142855</v>
      </c>
      <c r="T62" s="19">
        <f t="shared" si="9"/>
        <v>-0.3611111111111111</v>
      </c>
      <c r="U62" s="19">
        <f t="shared" si="10"/>
        <v>-0.3611111111111111</v>
      </c>
    </row>
    <row r="63" spans="12:24" ht="15.75" thickBot="1" x14ac:dyDescent="0.3">
      <c r="L63" s="7">
        <v>25</v>
      </c>
      <c r="M63" s="3" t="s">
        <v>68</v>
      </c>
      <c r="N63" s="3" t="s">
        <v>43</v>
      </c>
      <c r="O63" s="21">
        <f t="shared" si="4"/>
        <v>0.24758842443729892</v>
      </c>
      <c r="P63" s="21">
        <f t="shared" si="5"/>
        <v>0.5</v>
      </c>
      <c r="Q63" s="21">
        <f t="shared" si="6"/>
        <v>0.5</v>
      </c>
      <c r="R63" s="19">
        <f t="shared" si="7"/>
        <v>-0.52631578947368418</v>
      </c>
      <c r="S63" s="19">
        <f t="shared" si="8"/>
        <v>-0.52631578947368418</v>
      </c>
      <c r="T63" s="19">
        <f t="shared" si="9"/>
        <v>-0.1761006289308176</v>
      </c>
      <c r="U63" s="19">
        <f t="shared" si="10"/>
        <v>-0.1761006289308176</v>
      </c>
    </row>
    <row r="64" spans="12:24" ht="15.75" thickBot="1" x14ac:dyDescent="0.3">
      <c r="L64" s="7">
        <v>26</v>
      </c>
      <c r="M64" s="3" t="s">
        <v>69</v>
      </c>
      <c r="N64" s="3" t="s">
        <v>72</v>
      </c>
      <c r="O64" s="19">
        <f t="shared" si="4"/>
        <v>-0.32443531827515404</v>
      </c>
      <c r="P64" s="20">
        <f t="shared" si="5"/>
        <v>0</v>
      </c>
      <c r="Q64" s="19">
        <f t="shared" si="6"/>
        <v>-0.5</v>
      </c>
      <c r="R64" s="19">
        <f t="shared" si="7"/>
        <v>-0.42263279445727486</v>
      </c>
      <c r="S64" s="19">
        <f t="shared" si="8"/>
        <v>-0.38337182448036955</v>
      </c>
      <c r="T64" s="19">
        <f t="shared" si="9"/>
        <v>-0.40145985401459855</v>
      </c>
      <c r="U64" s="19">
        <f t="shared" si="10"/>
        <v>-0.71014492753623193</v>
      </c>
    </row>
    <row r="65" spans="12:22" ht="15.75" thickBot="1" x14ac:dyDescent="0.3">
      <c r="L65" s="7">
        <v>27</v>
      </c>
      <c r="M65" s="3" t="s">
        <v>49</v>
      </c>
      <c r="N65" s="3" t="s">
        <v>73</v>
      </c>
      <c r="O65" s="21">
        <f t="shared" si="4"/>
        <v>0.27010309278350514</v>
      </c>
      <c r="P65" s="21">
        <f t="shared" si="5"/>
        <v>0.5714285714285714</v>
      </c>
      <c r="Q65" s="19">
        <f t="shared" si="6"/>
        <v>-0.44444444444444442</v>
      </c>
      <c r="R65" s="21">
        <f t="shared" si="7"/>
        <v>0.11720226843100191</v>
      </c>
      <c r="S65" s="21">
        <f t="shared" si="8"/>
        <v>0.1297071129707113</v>
      </c>
      <c r="T65" s="21">
        <f t="shared" si="9"/>
        <v>0.9662921348314607</v>
      </c>
      <c r="U65" s="19">
        <f t="shared" si="10"/>
        <v>-0.33031674208144796</v>
      </c>
    </row>
    <row r="66" spans="12:22" x14ac:dyDescent="0.2">
      <c r="O66" s="23">
        <f>SUM(O39:O65)/27</f>
        <v>0.10063138386686449</v>
      </c>
      <c r="P66" s="23">
        <f>SUM(P39:P65)/27</f>
        <v>0.35089560645116197</v>
      </c>
      <c r="Q66" s="23">
        <f t="shared" ref="Q66:U66" si="11">SUM(Q39:Q65)/27</f>
        <v>0.20557693335471117</v>
      </c>
      <c r="R66" s="23">
        <f t="shared" si="11"/>
        <v>3.1405001401451145E-2</v>
      </c>
      <c r="S66" s="23">
        <f t="shared" si="11"/>
        <v>0.10875980680915713</v>
      </c>
      <c r="T66" s="23">
        <f t="shared" si="11"/>
        <v>0.66013485190098087</v>
      </c>
      <c r="U66" s="23">
        <f t="shared" si="11"/>
        <v>0.43041486613794894</v>
      </c>
    </row>
    <row r="69" spans="12:22" ht="15" x14ac:dyDescent="0.25">
      <c r="O69"/>
    </row>
    <row r="70" spans="12:22" ht="15" x14ac:dyDescent="0.25">
      <c r="V70"/>
    </row>
  </sheetData>
  <mergeCells count="2">
    <mergeCell ref="Q1:AA1"/>
    <mergeCell ref="E1:O1"/>
  </mergeCells>
  <phoneticPr fontId="1" type="noConversion"/>
  <pageMargins left="0.7" right="0.7" top="0.75" bottom="0.75" header="0.3" footer="0.3"/>
  <pageSetup paperSize="9" orientation="portrait" r:id="rId1"/>
  <ignoredErrors>
    <ignoredError sqref="O3:O29 AC3:AC2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6A66-FE13-4B57-90F7-FD98FC5B202A}">
  <sheetPr>
    <tabColor rgb="FFFF8F8F"/>
  </sheetPr>
  <dimension ref="A1:AC31"/>
  <sheetViews>
    <sheetView zoomScale="70" zoomScaleNormal="70" workbookViewId="0">
      <selection activeCell="X36" sqref="X36"/>
    </sheetView>
  </sheetViews>
  <sheetFormatPr baseColWidth="10" defaultRowHeight="15" x14ac:dyDescent="0.25"/>
  <sheetData>
    <row r="1" spans="1:29" ht="58.5" thickBot="1" x14ac:dyDescent="0.3">
      <c r="B1" s="48" t="s">
        <v>4</v>
      </c>
      <c r="C1" s="48" t="s">
        <v>19</v>
      </c>
      <c r="D1" s="48" t="s">
        <v>20</v>
      </c>
      <c r="E1" s="48" t="s">
        <v>76</v>
      </c>
      <c r="F1" s="48" t="s">
        <v>17</v>
      </c>
      <c r="G1" s="49" t="s">
        <v>18</v>
      </c>
      <c r="H1" s="48" t="s">
        <v>21</v>
      </c>
      <c r="I1" s="48" t="s">
        <v>22</v>
      </c>
      <c r="K1" s="46"/>
      <c r="L1" s="58" t="s">
        <v>4</v>
      </c>
      <c r="M1" s="48" t="s">
        <v>19</v>
      </c>
      <c r="N1" s="48" t="s">
        <v>20</v>
      </c>
      <c r="O1" s="48" t="s">
        <v>76</v>
      </c>
      <c r="P1" s="48" t="s">
        <v>17</v>
      </c>
      <c r="Q1" s="49" t="s">
        <v>18</v>
      </c>
      <c r="R1" s="48" t="s">
        <v>21</v>
      </c>
      <c r="S1" s="48" t="s">
        <v>22</v>
      </c>
    </row>
    <row r="2" spans="1:29" ht="16.5" thickBot="1" x14ac:dyDescent="0.3">
      <c r="A2" s="24" t="s">
        <v>89</v>
      </c>
      <c r="B2" s="38">
        <v>494</v>
      </c>
      <c r="C2" s="3">
        <v>8</v>
      </c>
      <c r="D2" s="3">
        <v>8</v>
      </c>
      <c r="E2" s="8">
        <v>16</v>
      </c>
      <c r="F2" s="3">
        <v>4.75</v>
      </c>
      <c r="G2" s="3">
        <v>7.75</v>
      </c>
      <c r="H2" s="3">
        <v>212</v>
      </c>
      <c r="I2" s="3">
        <v>287</v>
      </c>
      <c r="K2" s="24" t="s">
        <v>90</v>
      </c>
      <c r="L2" s="38">
        <v>782</v>
      </c>
      <c r="M2" s="8">
        <v>15</v>
      </c>
      <c r="N2" s="8">
        <v>13</v>
      </c>
      <c r="O2" s="8">
        <v>28</v>
      </c>
      <c r="P2" s="8">
        <v>4.93</v>
      </c>
      <c r="Q2" s="8">
        <v>7.23</v>
      </c>
      <c r="R2" s="8">
        <v>393</v>
      </c>
      <c r="S2" s="8">
        <v>532</v>
      </c>
    </row>
    <row r="3" spans="1:29" ht="14.25" customHeight="1" thickBot="1" x14ac:dyDescent="0.3">
      <c r="B3" s="38">
        <v>224</v>
      </c>
      <c r="C3" s="3">
        <v>8</v>
      </c>
      <c r="D3" s="3">
        <v>7</v>
      </c>
      <c r="E3" s="8">
        <v>15</v>
      </c>
      <c r="F3" s="3">
        <v>2.5</v>
      </c>
      <c r="G3" s="3">
        <v>2.71</v>
      </c>
      <c r="H3" s="3">
        <v>101</v>
      </c>
      <c r="I3" s="3">
        <v>81</v>
      </c>
      <c r="L3" s="38">
        <v>716</v>
      </c>
      <c r="M3" s="8">
        <v>17</v>
      </c>
      <c r="N3" s="8">
        <v>15</v>
      </c>
      <c r="O3" s="8">
        <v>32</v>
      </c>
      <c r="P3" s="8">
        <v>6.88</v>
      </c>
      <c r="Q3" s="8">
        <v>5.07</v>
      </c>
      <c r="R3" s="8">
        <v>589</v>
      </c>
      <c r="S3" s="8">
        <v>394</v>
      </c>
      <c r="V3" t="s">
        <v>103</v>
      </c>
      <c r="W3" s="3" t="s">
        <v>104</v>
      </c>
      <c r="X3" s="3" t="s">
        <v>105</v>
      </c>
      <c r="Y3" s="3" t="s">
        <v>106</v>
      </c>
      <c r="Z3" s="3" t="s">
        <v>17</v>
      </c>
      <c r="AA3" s="3" t="s">
        <v>18</v>
      </c>
      <c r="AB3" s="3" t="s">
        <v>107</v>
      </c>
      <c r="AC3" s="3" t="s">
        <v>108</v>
      </c>
    </row>
    <row r="4" spans="1:29" ht="16.5" thickBot="1" x14ac:dyDescent="0.3">
      <c r="B4" s="38">
        <v>435</v>
      </c>
      <c r="C4" s="3">
        <v>6</v>
      </c>
      <c r="D4" s="3">
        <v>7</v>
      </c>
      <c r="E4" s="8">
        <v>13</v>
      </c>
      <c r="F4" s="3">
        <v>4.17</v>
      </c>
      <c r="G4" s="3">
        <v>4.29</v>
      </c>
      <c r="H4" s="3">
        <v>117</v>
      </c>
      <c r="I4" s="3">
        <v>157</v>
      </c>
      <c r="L4" s="38">
        <v>1000</v>
      </c>
      <c r="M4" s="8">
        <v>20</v>
      </c>
      <c r="N4" s="8">
        <v>20</v>
      </c>
      <c r="O4" s="8">
        <v>40</v>
      </c>
      <c r="P4" s="8">
        <v>4.6500000000000004</v>
      </c>
      <c r="Q4" s="8">
        <v>4.2300000000000004</v>
      </c>
      <c r="R4" s="8">
        <v>441</v>
      </c>
      <c r="S4" s="8">
        <v>434</v>
      </c>
      <c r="U4" s="57" t="s">
        <v>6</v>
      </c>
      <c r="V4" s="25">
        <v>304.8</v>
      </c>
      <c r="W4" s="25">
        <v>6.8</v>
      </c>
      <c r="X4" s="25">
        <v>6.6</v>
      </c>
      <c r="Y4" s="25">
        <v>13.4</v>
      </c>
      <c r="Z4" s="25">
        <v>3.1719999999999997</v>
      </c>
      <c r="AA4" s="25">
        <v>3.9840000000000004</v>
      </c>
      <c r="AB4" s="25">
        <v>111.6</v>
      </c>
      <c r="AC4">
        <v>134</v>
      </c>
    </row>
    <row r="5" spans="1:29" ht="16.5" thickBot="1" x14ac:dyDescent="0.3">
      <c r="B5" s="38">
        <v>107</v>
      </c>
      <c r="C5" s="3">
        <v>3</v>
      </c>
      <c r="D5" s="3">
        <v>3</v>
      </c>
      <c r="E5" s="8">
        <v>6</v>
      </c>
      <c r="F5" s="3">
        <v>2.33</v>
      </c>
      <c r="G5" s="3">
        <v>2.67</v>
      </c>
      <c r="H5" s="3">
        <v>45</v>
      </c>
      <c r="I5" s="3">
        <v>54</v>
      </c>
      <c r="L5" s="38">
        <v>532</v>
      </c>
      <c r="M5" s="8">
        <v>10</v>
      </c>
      <c r="N5" s="8">
        <v>9</v>
      </c>
      <c r="O5" s="8">
        <v>19</v>
      </c>
      <c r="P5" s="8">
        <v>5.0999999999999996</v>
      </c>
      <c r="Q5" s="8">
        <v>5.67</v>
      </c>
      <c r="R5" s="8">
        <v>262</v>
      </c>
      <c r="S5" s="8">
        <v>272</v>
      </c>
      <c r="U5" s="57" t="s">
        <v>5</v>
      </c>
      <c r="V5" s="25">
        <v>465.72727272727275</v>
      </c>
      <c r="W5" s="25">
        <v>8.8636363636363633</v>
      </c>
      <c r="X5" s="25">
        <v>7.7727272727272725</v>
      </c>
      <c r="Y5" s="25">
        <v>16.636363636363637</v>
      </c>
      <c r="Z5" s="25">
        <v>4.0731818181818182</v>
      </c>
      <c r="AA5" s="25">
        <v>4.1627272727272731</v>
      </c>
      <c r="AB5" s="25">
        <v>198.36363636363637</v>
      </c>
      <c r="AC5">
        <v>176.5</v>
      </c>
    </row>
    <row r="6" spans="1:29" ht="16.5" thickBot="1" x14ac:dyDescent="0.3">
      <c r="B6" s="38">
        <v>264</v>
      </c>
      <c r="C6" s="3">
        <v>9</v>
      </c>
      <c r="D6" s="3">
        <v>8</v>
      </c>
      <c r="E6" s="8">
        <v>17</v>
      </c>
      <c r="F6" s="3">
        <v>2.11</v>
      </c>
      <c r="G6" s="3">
        <v>2.5</v>
      </c>
      <c r="H6" s="3">
        <v>83</v>
      </c>
      <c r="I6" s="3">
        <v>91</v>
      </c>
      <c r="L6" s="38">
        <v>644</v>
      </c>
      <c r="M6" s="3">
        <v>15</v>
      </c>
      <c r="N6" s="3">
        <v>13</v>
      </c>
      <c r="O6" s="8">
        <v>28</v>
      </c>
      <c r="P6" s="3">
        <v>2.93</v>
      </c>
      <c r="Q6" s="3">
        <v>2.08</v>
      </c>
      <c r="R6" s="3">
        <v>237</v>
      </c>
      <c r="S6" s="3">
        <v>157</v>
      </c>
    </row>
    <row r="7" spans="1:29" ht="16.5" thickBot="1" x14ac:dyDescent="0.3">
      <c r="L7" s="38">
        <v>669</v>
      </c>
      <c r="M7" s="3">
        <v>12</v>
      </c>
      <c r="N7" s="3">
        <v>9</v>
      </c>
      <c r="O7" s="8">
        <v>21</v>
      </c>
      <c r="P7" s="3">
        <v>6.17</v>
      </c>
      <c r="Q7" s="3">
        <v>6.89</v>
      </c>
      <c r="R7" s="3">
        <v>364</v>
      </c>
      <c r="S7" s="3">
        <v>321</v>
      </c>
    </row>
    <row r="8" spans="1:29" ht="16.5" thickBot="1" x14ac:dyDescent="0.3">
      <c r="L8" s="38">
        <v>1052</v>
      </c>
      <c r="M8" s="3">
        <v>12</v>
      </c>
      <c r="N8" s="3">
        <v>14</v>
      </c>
      <c r="O8" s="8">
        <v>26</v>
      </c>
      <c r="P8" s="3">
        <v>3</v>
      </c>
      <c r="Q8" s="3">
        <v>3.57</v>
      </c>
      <c r="R8" s="3">
        <v>200</v>
      </c>
      <c r="S8" s="3">
        <v>246</v>
      </c>
    </row>
    <row r="9" spans="1:29" ht="16.5" thickBot="1" x14ac:dyDescent="0.3">
      <c r="L9" s="38">
        <v>661</v>
      </c>
      <c r="M9" s="3">
        <v>9</v>
      </c>
      <c r="N9" s="3">
        <v>6</v>
      </c>
      <c r="O9" s="8">
        <v>15</v>
      </c>
      <c r="P9" s="3">
        <v>5.33</v>
      </c>
      <c r="Q9" s="3">
        <v>4.17</v>
      </c>
      <c r="R9" s="3">
        <v>243</v>
      </c>
      <c r="S9" s="3">
        <v>135</v>
      </c>
    </row>
    <row r="10" spans="1:29" ht="16.5" thickBot="1" x14ac:dyDescent="0.3">
      <c r="L10" s="38">
        <v>268</v>
      </c>
      <c r="M10" s="3">
        <v>5</v>
      </c>
      <c r="N10" s="3">
        <v>5</v>
      </c>
      <c r="O10" s="8">
        <v>10</v>
      </c>
      <c r="P10" s="3">
        <v>4</v>
      </c>
      <c r="Q10" s="3">
        <v>4</v>
      </c>
      <c r="R10" s="3">
        <v>103</v>
      </c>
      <c r="S10" s="3">
        <v>103</v>
      </c>
    </row>
    <row r="11" spans="1:29" ht="16.5" thickBot="1" x14ac:dyDescent="0.3">
      <c r="L11" s="38">
        <v>24</v>
      </c>
      <c r="M11" s="3">
        <v>1</v>
      </c>
      <c r="N11" s="3">
        <v>1</v>
      </c>
      <c r="O11" s="8">
        <v>2</v>
      </c>
      <c r="P11" s="3">
        <v>2</v>
      </c>
      <c r="Q11" s="3">
        <v>2</v>
      </c>
      <c r="R11" s="3">
        <v>14</v>
      </c>
      <c r="S11" s="3">
        <v>14</v>
      </c>
    </row>
    <row r="12" spans="1:29" ht="16.5" thickBot="1" x14ac:dyDescent="0.3">
      <c r="L12" s="38">
        <v>362</v>
      </c>
      <c r="M12" s="3">
        <v>6</v>
      </c>
      <c r="N12" s="3">
        <v>6</v>
      </c>
      <c r="O12" s="8">
        <v>12</v>
      </c>
      <c r="P12" s="3">
        <v>2.67</v>
      </c>
      <c r="Q12" s="3">
        <v>2.67</v>
      </c>
      <c r="R12" s="3">
        <v>80</v>
      </c>
      <c r="S12" s="3">
        <v>80</v>
      </c>
    </row>
    <row r="13" spans="1:29" ht="16.5" thickBot="1" x14ac:dyDescent="0.3">
      <c r="L13" s="38">
        <v>307</v>
      </c>
      <c r="M13" s="17">
        <v>6</v>
      </c>
      <c r="N13" s="17">
        <v>7</v>
      </c>
      <c r="O13" s="8">
        <v>13</v>
      </c>
      <c r="P13" s="17">
        <v>4.67</v>
      </c>
      <c r="Q13" s="17">
        <v>4.8600000000000003</v>
      </c>
      <c r="R13" s="17">
        <v>127</v>
      </c>
      <c r="S13" s="17">
        <v>172</v>
      </c>
    </row>
    <row r="14" spans="1:29" ht="16.5" thickBot="1" x14ac:dyDescent="0.3">
      <c r="L14" s="38">
        <v>350</v>
      </c>
      <c r="M14" s="3">
        <v>10</v>
      </c>
      <c r="N14" s="3">
        <v>10</v>
      </c>
      <c r="O14" s="8">
        <v>20</v>
      </c>
      <c r="P14" s="3">
        <v>2.8</v>
      </c>
      <c r="Q14" s="3">
        <v>4.4000000000000004</v>
      </c>
      <c r="R14" s="3">
        <v>132</v>
      </c>
      <c r="S14" s="3">
        <v>196</v>
      </c>
    </row>
    <row r="15" spans="1:29" ht="16.5" thickBot="1" x14ac:dyDescent="0.3">
      <c r="L15" s="38">
        <v>139</v>
      </c>
      <c r="M15" s="3">
        <v>2</v>
      </c>
      <c r="N15" s="3">
        <v>4</v>
      </c>
      <c r="O15" s="8">
        <v>6</v>
      </c>
      <c r="P15" s="3">
        <v>3</v>
      </c>
      <c r="Q15" s="3">
        <v>3.5</v>
      </c>
      <c r="R15" s="3">
        <v>26</v>
      </c>
      <c r="S15" s="3">
        <v>66</v>
      </c>
    </row>
    <row r="16" spans="1:29" ht="16.5" thickBot="1" x14ac:dyDescent="0.3">
      <c r="L16" s="38">
        <v>240</v>
      </c>
      <c r="M16" s="3">
        <v>7</v>
      </c>
      <c r="N16" s="3">
        <v>8</v>
      </c>
      <c r="O16" s="8">
        <v>15</v>
      </c>
      <c r="P16" s="3">
        <v>2.57</v>
      </c>
      <c r="Q16" s="3">
        <v>2.63</v>
      </c>
      <c r="R16" s="3">
        <v>95</v>
      </c>
      <c r="S16" s="3">
        <v>110</v>
      </c>
    </row>
    <row r="17" spans="1:19" ht="16.5" thickBot="1" x14ac:dyDescent="0.3">
      <c r="L17" s="38">
        <v>236</v>
      </c>
      <c r="M17" s="3">
        <v>7</v>
      </c>
      <c r="N17" s="3">
        <v>6</v>
      </c>
      <c r="O17" s="8">
        <v>13</v>
      </c>
      <c r="P17" s="3">
        <v>3.29</v>
      </c>
      <c r="Q17" s="3">
        <v>3.33</v>
      </c>
      <c r="R17" s="3">
        <v>115</v>
      </c>
      <c r="S17" s="3">
        <v>97</v>
      </c>
    </row>
    <row r="18" spans="1:19" ht="16.5" thickBot="1" x14ac:dyDescent="0.3">
      <c r="L18" s="38">
        <v>592</v>
      </c>
      <c r="M18" s="3">
        <v>14</v>
      </c>
      <c r="N18" s="3">
        <v>7</v>
      </c>
      <c r="O18" s="8">
        <v>21</v>
      </c>
      <c r="P18" s="3">
        <v>3.71</v>
      </c>
      <c r="Q18" s="3">
        <v>3.71</v>
      </c>
      <c r="R18" s="3">
        <v>284</v>
      </c>
      <c r="S18" s="3">
        <v>139</v>
      </c>
    </row>
    <row r="19" spans="1:19" ht="16.5" thickBot="1" x14ac:dyDescent="0.3">
      <c r="L19" s="38">
        <v>301</v>
      </c>
      <c r="M19" s="3">
        <v>3</v>
      </c>
      <c r="N19" s="3">
        <v>3</v>
      </c>
      <c r="O19" s="8">
        <v>6</v>
      </c>
      <c r="P19" s="3">
        <v>4</v>
      </c>
      <c r="Q19" s="3">
        <v>4</v>
      </c>
      <c r="R19" s="3">
        <v>73</v>
      </c>
      <c r="S19" s="3">
        <v>73</v>
      </c>
    </row>
    <row r="20" spans="1:19" ht="16.5" thickBot="1" x14ac:dyDescent="0.3">
      <c r="L20" s="38">
        <v>38</v>
      </c>
      <c r="M20" s="3">
        <v>1</v>
      </c>
      <c r="N20" s="3">
        <v>1</v>
      </c>
      <c r="O20" s="8">
        <v>2</v>
      </c>
      <c r="P20" s="3">
        <v>5</v>
      </c>
      <c r="Q20" s="3">
        <v>5</v>
      </c>
      <c r="R20" s="3">
        <v>23</v>
      </c>
      <c r="S20" s="3">
        <v>23</v>
      </c>
    </row>
    <row r="21" spans="1:19" ht="16.5" thickBot="1" x14ac:dyDescent="0.3">
      <c r="L21" s="38">
        <v>388</v>
      </c>
      <c r="M21" s="3">
        <v>6</v>
      </c>
      <c r="N21" s="3">
        <v>6</v>
      </c>
      <c r="O21" s="8">
        <v>12</v>
      </c>
      <c r="P21" s="3">
        <v>4.5</v>
      </c>
      <c r="Q21" s="3">
        <v>4.5</v>
      </c>
      <c r="R21" s="3">
        <v>131</v>
      </c>
      <c r="S21" s="3">
        <v>131</v>
      </c>
    </row>
    <row r="22" spans="1:19" ht="16.5" thickBot="1" x14ac:dyDescent="0.3">
      <c r="L22" s="38">
        <v>329</v>
      </c>
      <c r="M22" s="3">
        <v>6</v>
      </c>
      <c r="N22" s="3">
        <v>3</v>
      </c>
      <c r="O22" s="8">
        <v>9</v>
      </c>
      <c r="P22" s="3">
        <v>2.5</v>
      </c>
      <c r="Q22" s="3">
        <v>2.67</v>
      </c>
      <c r="R22" s="3">
        <v>82</v>
      </c>
      <c r="S22" s="3">
        <v>40</v>
      </c>
    </row>
    <row r="23" spans="1:19" ht="16.5" thickBot="1" x14ac:dyDescent="0.3">
      <c r="L23" s="38">
        <v>616</v>
      </c>
      <c r="M23" s="3">
        <v>11</v>
      </c>
      <c r="N23" s="3">
        <v>5</v>
      </c>
      <c r="O23" s="8">
        <v>16</v>
      </c>
      <c r="P23" s="3">
        <v>5.91</v>
      </c>
      <c r="Q23" s="3">
        <v>5.4</v>
      </c>
      <c r="R23" s="3">
        <v>350</v>
      </c>
      <c r="S23" s="3">
        <v>148</v>
      </c>
    </row>
    <row r="24" spans="1:19" ht="15.75" thickBot="1" x14ac:dyDescent="0.3">
      <c r="M24" s="3"/>
      <c r="N24" s="3"/>
      <c r="O24" s="3"/>
      <c r="P24" s="3"/>
      <c r="Q24" s="3"/>
      <c r="R24" s="3"/>
      <c r="S24" s="3"/>
    </row>
    <row r="25" spans="1:19" ht="15.75" thickBot="1" x14ac:dyDescent="0.3">
      <c r="A25" s="24" t="s">
        <v>91</v>
      </c>
      <c r="B25" s="25">
        <f>AVERAGE(B2:B6)</f>
        <v>304.8</v>
      </c>
      <c r="C25" s="25">
        <f>AVERAGE(C2:C6)</f>
        <v>6.8</v>
      </c>
      <c r="D25" s="25">
        <f>AVERAGE(D2:D6)</f>
        <v>6.6</v>
      </c>
      <c r="E25" s="25">
        <f>AVERAGE(E2:E6)</f>
        <v>13.4</v>
      </c>
      <c r="F25" s="25">
        <f>AVERAGE(F2:F6)</f>
        <v>3.1719999999999997</v>
      </c>
      <c r="G25" s="25">
        <f>AVERAGE(G2:G6)</f>
        <v>3.9840000000000004</v>
      </c>
      <c r="H25" s="25">
        <f>AVERAGE(H2:H6)</f>
        <v>111.6</v>
      </c>
      <c r="I25" s="25">
        <f>AVERAGE(I2:I6)</f>
        <v>134</v>
      </c>
      <c r="K25" s="24" t="s">
        <v>91</v>
      </c>
      <c r="L25" s="25">
        <f>AVERAGE(L2:L24)</f>
        <v>465.72727272727275</v>
      </c>
      <c r="M25" s="25">
        <f>AVERAGE(M2:M24)</f>
        <v>8.8636363636363633</v>
      </c>
      <c r="N25" s="25">
        <f>AVERAGE(N2:N24)</f>
        <v>7.7727272727272725</v>
      </c>
      <c r="O25" s="25">
        <f>AVERAGE(O2:O24)</f>
        <v>16.636363636363637</v>
      </c>
      <c r="P25" s="25">
        <f>AVERAGE(P2:P24)</f>
        <v>4.0731818181818182</v>
      </c>
      <c r="Q25" s="25">
        <f>AVERAGE(Q2:Q24)</f>
        <v>4.1627272727272731</v>
      </c>
      <c r="R25" s="25">
        <f>AVERAGE(R2:R24)</f>
        <v>198.36363636363637</v>
      </c>
      <c r="S25" s="25">
        <f>AVERAGE(S2:S24)</f>
        <v>176.5</v>
      </c>
    </row>
    <row r="28" spans="1:19" ht="15.75" thickBot="1" x14ac:dyDescent="0.3">
      <c r="G28" s="24" t="s">
        <v>92</v>
      </c>
    </row>
    <row r="29" spans="1:19" ht="58.5" thickBot="1" x14ac:dyDescent="0.3">
      <c r="F29" s="48" t="s">
        <v>4</v>
      </c>
      <c r="G29" s="48" t="s">
        <v>19</v>
      </c>
      <c r="H29" s="48" t="s">
        <v>20</v>
      </c>
      <c r="I29" s="48" t="s">
        <v>76</v>
      </c>
      <c r="J29" s="48" t="s">
        <v>17</v>
      </c>
      <c r="K29" s="49" t="s">
        <v>18</v>
      </c>
      <c r="L29" s="48" t="s">
        <v>21</v>
      </c>
      <c r="M29" s="48" t="s">
        <v>22</v>
      </c>
    </row>
    <row r="30" spans="1:19" x14ac:dyDescent="0.25">
      <c r="F30" s="47">
        <f>(L25-B25)/B25</f>
        <v>0.52797661655929373</v>
      </c>
      <c r="G30" s="47">
        <f>(M25-C25)/C25</f>
        <v>0.303475935828877</v>
      </c>
      <c r="H30" s="47">
        <f>(N25-D25)/D25</f>
        <v>0.17768595041322316</v>
      </c>
      <c r="I30" s="47">
        <f>(O25-E25)/E25</f>
        <v>0.24151967435549523</v>
      </c>
      <c r="J30" s="47">
        <f>(P25-F25)/F25</f>
        <v>0.28410523902327195</v>
      </c>
      <c r="K30" s="47">
        <f>(Q25-G25)/G25</f>
        <v>4.4861263234757177E-2</v>
      </c>
      <c r="L30" s="47">
        <f>(R25-H25)/H25</f>
        <v>0.77745193874226148</v>
      </c>
      <c r="M30" s="47">
        <f>(S25-I25)/I25</f>
        <v>0.31716417910447764</v>
      </c>
    </row>
    <row r="31" spans="1:19" x14ac:dyDescent="0.25">
      <c r="F31" s="47">
        <f>(B25-L25)/L25</f>
        <v>-0.34553972281866097</v>
      </c>
      <c r="G31" s="47">
        <f t="shared" ref="G31:M31" si="0">(C25-M25)/M25</f>
        <v>-0.2328205128205128</v>
      </c>
      <c r="H31" s="47">
        <f t="shared" si="0"/>
        <v>-0.15087719298245617</v>
      </c>
      <c r="I31" s="47">
        <f t="shared" si="0"/>
        <v>-0.19453551912568307</v>
      </c>
      <c r="J31" s="47">
        <f t="shared" si="0"/>
        <v>-0.22124762861287811</v>
      </c>
      <c r="K31" s="47">
        <f t="shared" si="0"/>
        <v>-4.2935138676566904E-2</v>
      </c>
      <c r="L31" s="47">
        <f t="shared" si="0"/>
        <v>-0.43739688359303397</v>
      </c>
      <c r="M31" s="47">
        <f t="shared" si="0"/>
        <v>-0.24079320113314448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F284-7DEB-45E7-95B7-F28568B23494}">
  <sheetPr>
    <tabColor rgb="FF5F5F59"/>
  </sheetPr>
  <dimension ref="A1:B6"/>
  <sheetViews>
    <sheetView workbookViewId="0">
      <selection activeCell="E21" sqref="E21"/>
    </sheetView>
  </sheetViews>
  <sheetFormatPr baseColWidth="10" defaultRowHeight="15" x14ac:dyDescent="0.25"/>
  <cols>
    <col min="1" max="1" width="28.42578125" bestFit="1" customWidth="1"/>
    <col min="2" max="2" width="22.85546875" bestFit="1" customWidth="1"/>
  </cols>
  <sheetData>
    <row r="1" spans="1:2" x14ac:dyDescent="0.25">
      <c r="A1" s="24" t="s">
        <v>96</v>
      </c>
      <c r="B1" s="24" t="s">
        <v>97</v>
      </c>
    </row>
    <row r="2" spans="1:2" x14ac:dyDescent="0.25">
      <c r="A2" t="s">
        <v>98</v>
      </c>
      <c r="B2">
        <v>14</v>
      </c>
    </row>
    <row r="3" spans="1:2" x14ac:dyDescent="0.25">
      <c r="A3" t="s">
        <v>99</v>
      </c>
      <c r="B3">
        <v>10</v>
      </c>
    </row>
    <row r="4" spans="1:2" x14ac:dyDescent="0.25">
      <c r="A4" t="s">
        <v>100</v>
      </c>
      <c r="B4">
        <v>17</v>
      </c>
    </row>
    <row r="5" spans="1:2" x14ac:dyDescent="0.25">
      <c r="A5" t="s">
        <v>101</v>
      </c>
      <c r="B5">
        <v>9</v>
      </c>
    </row>
    <row r="6" spans="1:2" x14ac:dyDescent="0.25">
      <c r="A6" t="s">
        <v>102</v>
      </c>
      <c r="B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3193-B735-499B-ABC1-C13E807EF59B}">
  <sheetPr>
    <tabColor rgb="FFC1F2B4"/>
  </sheetPr>
  <dimension ref="A1:I33"/>
  <sheetViews>
    <sheetView zoomScale="70" zoomScaleNormal="70" workbookViewId="0">
      <selection activeCell="S27" sqref="S27"/>
    </sheetView>
  </sheetViews>
  <sheetFormatPr baseColWidth="10" defaultRowHeight="15" x14ac:dyDescent="0.2"/>
  <cols>
    <col min="1" max="1" width="15" style="26" customWidth="1"/>
    <col min="2" max="7" width="11.42578125" style="26"/>
    <col min="8" max="8" width="12.85546875" style="26" customWidth="1"/>
    <col min="9" max="16384" width="11.42578125" style="26"/>
  </cols>
  <sheetData>
    <row r="1" spans="1:6" ht="15.75" thickBot="1" x14ac:dyDescent="0.25">
      <c r="B1" s="26" t="s">
        <v>77</v>
      </c>
    </row>
    <row r="2" spans="1:6" ht="30.75" thickBot="1" x14ac:dyDescent="0.25">
      <c r="A2" s="27" t="s">
        <v>87</v>
      </c>
      <c r="B2" s="28" t="s">
        <v>76</v>
      </c>
      <c r="C2" s="28" t="s">
        <v>86</v>
      </c>
      <c r="D2" s="28" t="s">
        <v>81</v>
      </c>
      <c r="E2" s="28" t="s">
        <v>82</v>
      </c>
      <c r="F2" s="28" t="s">
        <v>83</v>
      </c>
    </row>
    <row r="3" spans="1:6" ht="15.75" thickBot="1" x14ac:dyDescent="0.25">
      <c r="A3" s="29">
        <v>0.41597222222222219</v>
      </c>
      <c r="B3" s="30">
        <v>17</v>
      </c>
      <c r="C3" s="26">
        <f t="shared" ref="C3:C29" si="0">HOUR(A3)*60+MINUTE(A3)</f>
        <v>599</v>
      </c>
      <c r="D3" s="31">
        <f>B3-$B$31</f>
        <v>2.7407407407407405</v>
      </c>
      <c r="E3" s="31">
        <f>C3-$C$31</f>
        <v>125.11111111111109</v>
      </c>
      <c r="F3" s="31">
        <f>D3*E3</f>
        <v>342.89711934156367</v>
      </c>
    </row>
    <row r="4" spans="1:6" ht="15.75" thickBot="1" x14ac:dyDescent="0.25">
      <c r="A4" s="29">
        <v>0.53749999999999998</v>
      </c>
      <c r="B4" s="30">
        <v>30</v>
      </c>
      <c r="C4" s="26">
        <f t="shared" si="0"/>
        <v>774</v>
      </c>
      <c r="D4" s="31">
        <f>B4-$B$31</f>
        <v>15.74074074074074</v>
      </c>
      <c r="E4" s="31">
        <f t="shared" ref="E4:E29" si="1">C4-$C$31</f>
        <v>300.11111111111109</v>
      </c>
      <c r="F4" s="31">
        <f t="shared" ref="F4:F29" si="2">D4*E4</f>
        <v>4723.9711934156376</v>
      </c>
    </row>
    <row r="5" spans="1:6" ht="15.75" thickBot="1" x14ac:dyDescent="0.25">
      <c r="A5" s="29">
        <v>0.63194444444444442</v>
      </c>
      <c r="B5" s="30">
        <v>25</v>
      </c>
      <c r="C5" s="26">
        <f t="shared" si="0"/>
        <v>910</v>
      </c>
      <c r="D5" s="31">
        <f t="shared" ref="D5:D29" si="3">B5-$B$31</f>
        <v>10.74074074074074</v>
      </c>
      <c r="E5" s="31">
        <f t="shared" si="1"/>
        <v>436.11111111111109</v>
      </c>
      <c r="F5" s="31">
        <f t="shared" si="2"/>
        <v>4684.1563786008228</v>
      </c>
    </row>
    <row r="6" spans="1:6" ht="15.75" thickBot="1" x14ac:dyDescent="0.25">
      <c r="A6" s="29">
        <v>0.70277777777777783</v>
      </c>
      <c r="B6" s="30">
        <v>29</v>
      </c>
      <c r="C6" s="26">
        <f t="shared" si="0"/>
        <v>1012</v>
      </c>
      <c r="D6" s="31">
        <f t="shared" si="3"/>
        <v>14.74074074074074</v>
      </c>
      <c r="E6" s="31">
        <f t="shared" si="1"/>
        <v>538.11111111111109</v>
      </c>
      <c r="F6" s="31">
        <f t="shared" si="2"/>
        <v>7932.1563786008228</v>
      </c>
    </row>
    <row r="7" spans="1:6" ht="15.75" thickBot="1" x14ac:dyDescent="0.25">
      <c r="A7" s="32">
        <v>0.3520833333333333</v>
      </c>
      <c r="B7" s="30">
        <v>16</v>
      </c>
      <c r="C7" s="26">
        <f t="shared" si="0"/>
        <v>507</v>
      </c>
      <c r="D7" s="31">
        <f t="shared" si="3"/>
        <v>1.7407407407407405</v>
      </c>
      <c r="E7" s="31">
        <f t="shared" si="1"/>
        <v>33.111111111111086</v>
      </c>
      <c r="F7" s="31">
        <f t="shared" si="2"/>
        <v>57.637860082304471</v>
      </c>
    </row>
    <row r="8" spans="1:6" ht="15.75" thickBot="1" x14ac:dyDescent="0.25">
      <c r="A8" s="32">
        <v>0.54861111111111105</v>
      </c>
      <c r="B8" s="30">
        <v>22</v>
      </c>
      <c r="C8" s="26">
        <f t="shared" si="0"/>
        <v>790</v>
      </c>
      <c r="D8" s="31">
        <f t="shared" si="3"/>
        <v>7.7407407407407405</v>
      </c>
      <c r="E8" s="31">
        <f t="shared" si="1"/>
        <v>316.11111111111109</v>
      </c>
      <c r="F8" s="31">
        <f t="shared" si="2"/>
        <v>2446.9341563786006</v>
      </c>
    </row>
    <row r="9" spans="1:6" ht="15.75" thickBot="1" x14ac:dyDescent="0.25">
      <c r="A9" s="32">
        <v>0.41666666666666669</v>
      </c>
      <c r="B9" s="30">
        <v>12</v>
      </c>
      <c r="C9" s="26">
        <f t="shared" si="0"/>
        <v>600</v>
      </c>
      <c r="D9" s="31">
        <f t="shared" si="3"/>
        <v>-2.2592592592592595</v>
      </c>
      <c r="E9" s="31">
        <f t="shared" si="1"/>
        <v>126.11111111111109</v>
      </c>
      <c r="F9" s="31">
        <f t="shared" si="2"/>
        <v>-284.917695473251</v>
      </c>
    </row>
    <row r="10" spans="1:6" ht="15.75" thickBot="1" x14ac:dyDescent="0.25">
      <c r="A10" s="32">
        <v>0.99861111111111101</v>
      </c>
      <c r="B10" s="30">
        <v>30</v>
      </c>
      <c r="C10" s="26">
        <f t="shared" si="0"/>
        <v>1438</v>
      </c>
      <c r="D10" s="31">
        <f t="shared" si="3"/>
        <v>15.74074074074074</v>
      </c>
      <c r="E10" s="31">
        <f t="shared" si="1"/>
        <v>964.11111111111109</v>
      </c>
      <c r="F10" s="31">
        <f t="shared" si="2"/>
        <v>15175.823045267489</v>
      </c>
    </row>
    <row r="11" spans="1:6" ht="15.75" thickBot="1" x14ac:dyDescent="0.25">
      <c r="A11" s="32">
        <v>0.50902777777777775</v>
      </c>
      <c r="B11" s="30">
        <v>15</v>
      </c>
      <c r="C11" s="26">
        <f t="shared" si="0"/>
        <v>733</v>
      </c>
      <c r="D11" s="31">
        <f t="shared" si="3"/>
        <v>0.74074074074074048</v>
      </c>
      <c r="E11" s="31">
        <f t="shared" si="1"/>
        <v>259.11111111111109</v>
      </c>
      <c r="F11" s="31">
        <f t="shared" si="2"/>
        <v>191.93415637860073</v>
      </c>
    </row>
    <row r="12" spans="1:6" ht="15.75" thickBot="1" x14ac:dyDescent="0.25">
      <c r="A12" s="32">
        <v>0.32291666666666669</v>
      </c>
      <c r="B12" s="30">
        <v>14</v>
      </c>
      <c r="C12" s="26">
        <f t="shared" si="0"/>
        <v>465</v>
      </c>
      <c r="D12" s="31">
        <f t="shared" si="3"/>
        <v>-0.25925925925925952</v>
      </c>
      <c r="E12" s="31">
        <f t="shared" si="1"/>
        <v>-8.8888888888889142</v>
      </c>
      <c r="F12" s="31">
        <f t="shared" si="2"/>
        <v>2.3045267489712025</v>
      </c>
    </row>
    <row r="13" spans="1:6" ht="15.75" thickBot="1" x14ac:dyDescent="0.25">
      <c r="A13" s="32">
        <v>0.16944444444444443</v>
      </c>
      <c r="B13" s="30">
        <v>10</v>
      </c>
      <c r="C13" s="26">
        <f t="shared" si="0"/>
        <v>244</v>
      </c>
      <c r="D13" s="31">
        <f t="shared" si="3"/>
        <v>-4.2592592592592595</v>
      </c>
      <c r="E13" s="31">
        <f t="shared" si="1"/>
        <v>-229.88888888888891</v>
      </c>
      <c r="F13" s="31">
        <f t="shared" si="2"/>
        <v>979.15637860082325</v>
      </c>
    </row>
    <row r="14" spans="1:6" ht="15.75" thickBot="1" x14ac:dyDescent="0.25">
      <c r="A14" s="32">
        <v>0.22291666666666665</v>
      </c>
      <c r="B14" s="30">
        <v>13</v>
      </c>
      <c r="C14" s="26">
        <f t="shared" si="0"/>
        <v>321</v>
      </c>
      <c r="D14" s="31">
        <f t="shared" si="3"/>
        <v>-1.2592592592592595</v>
      </c>
      <c r="E14" s="31">
        <f t="shared" si="1"/>
        <v>-152.88888888888891</v>
      </c>
      <c r="F14" s="31">
        <f t="shared" si="2"/>
        <v>192.52674897119348</v>
      </c>
    </row>
    <row r="15" spans="1:6" ht="15.75" thickBot="1" x14ac:dyDescent="0.25">
      <c r="A15" s="32">
        <v>3.4722222222222224E-2</v>
      </c>
      <c r="B15" s="30">
        <v>4</v>
      </c>
      <c r="C15" s="26">
        <f t="shared" si="0"/>
        <v>50</v>
      </c>
      <c r="D15" s="31">
        <f t="shared" si="3"/>
        <v>-10.25925925925926</v>
      </c>
      <c r="E15" s="31">
        <f t="shared" si="1"/>
        <v>-423.88888888888891</v>
      </c>
      <c r="F15" s="31">
        <f t="shared" si="2"/>
        <v>4348.7860082304533</v>
      </c>
    </row>
    <row r="16" spans="1:6" ht="15.75" thickBot="1" x14ac:dyDescent="0.25">
      <c r="A16" s="32">
        <v>0.23194444444444443</v>
      </c>
      <c r="B16" s="30">
        <v>7</v>
      </c>
      <c r="C16" s="26">
        <f t="shared" si="0"/>
        <v>334</v>
      </c>
      <c r="D16" s="31">
        <f t="shared" si="3"/>
        <v>-7.2592592592592595</v>
      </c>
      <c r="E16" s="31">
        <f t="shared" si="1"/>
        <v>-139.88888888888891</v>
      </c>
      <c r="F16" s="31">
        <f t="shared" si="2"/>
        <v>1015.4897119341566</v>
      </c>
    </row>
    <row r="17" spans="1:9" ht="15.75" thickBot="1" x14ac:dyDescent="0.25">
      <c r="A17" s="33">
        <v>0.29166666666666669</v>
      </c>
      <c r="B17" s="30">
        <v>19</v>
      </c>
      <c r="C17" s="26">
        <f t="shared" si="0"/>
        <v>420</v>
      </c>
      <c r="D17" s="31">
        <f t="shared" si="3"/>
        <v>4.7407407407407405</v>
      </c>
      <c r="E17" s="31">
        <f t="shared" si="1"/>
        <v>-53.888888888888914</v>
      </c>
      <c r="F17" s="31">
        <f t="shared" si="2"/>
        <v>-255.47325102880669</v>
      </c>
    </row>
    <row r="18" spans="1:9" ht="15.75" thickBot="1" x14ac:dyDescent="0.25">
      <c r="A18" s="32">
        <v>0.27083333333333331</v>
      </c>
      <c r="B18" s="30">
        <v>13</v>
      </c>
      <c r="C18" s="26">
        <f t="shared" si="0"/>
        <v>390</v>
      </c>
      <c r="D18" s="31">
        <f t="shared" si="3"/>
        <v>-1.2592592592592595</v>
      </c>
      <c r="E18" s="31">
        <f t="shared" si="1"/>
        <v>-83.888888888888914</v>
      </c>
      <c r="F18" s="31">
        <f t="shared" si="2"/>
        <v>105.63786008230458</v>
      </c>
    </row>
    <row r="19" spans="1:9" ht="15.75" thickBot="1" x14ac:dyDescent="0.25">
      <c r="A19" s="32">
        <v>9.3055555555555558E-2</v>
      </c>
      <c r="B19" s="30">
        <v>7</v>
      </c>
      <c r="C19" s="26">
        <f t="shared" si="0"/>
        <v>134</v>
      </c>
      <c r="D19" s="31">
        <f t="shared" si="3"/>
        <v>-7.2592592592592595</v>
      </c>
      <c r="E19" s="31">
        <f t="shared" si="1"/>
        <v>-339.88888888888891</v>
      </c>
      <c r="F19" s="31">
        <f t="shared" si="2"/>
        <v>2467.3415637860085</v>
      </c>
    </row>
    <row r="20" spans="1:9" ht="15.75" thickBot="1" x14ac:dyDescent="0.25">
      <c r="A20" s="32">
        <v>4.1666666666666664E-2</v>
      </c>
      <c r="B20" s="30">
        <v>3</v>
      </c>
      <c r="C20" s="26">
        <f t="shared" si="0"/>
        <v>60</v>
      </c>
      <c r="D20" s="31">
        <f t="shared" si="3"/>
        <v>-11.25925925925926</v>
      </c>
      <c r="E20" s="31">
        <f t="shared" si="1"/>
        <v>-413.88888888888891</v>
      </c>
      <c r="F20" s="31">
        <f t="shared" si="2"/>
        <v>4660.0823045267498</v>
      </c>
    </row>
    <row r="21" spans="1:9" ht="15.75" thickBot="1" x14ac:dyDescent="0.25">
      <c r="A21" s="32">
        <v>0.22013888888888888</v>
      </c>
      <c r="B21" s="30">
        <v>8</v>
      </c>
      <c r="C21" s="26">
        <f t="shared" si="0"/>
        <v>317</v>
      </c>
      <c r="D21" s="31">
        <f t="shared" si="3"/>
        <v>-6.2592592592592595</v>
      </c>
      <c r="E21" s="31">
        <f t="shared" si="1"/>
        <v>-156.88888888888891</v>
      </c>
      <c r="F21" s="31">
        <f t="shared" si="2"/>
        <v>982.00823045267509</v>
      </c>
    </row>
    <row r="22" spans="1:9" ht="15.75" thickBot="1" x14ac:dyDescent="0.25">
      <c r="A22" s="32">
        <v>0.1125</v>
      </c>
      <c r="B22" s="30">
        <v>9</v>
      </c>
      <c r="C22" s="26">
        <f t="shared" si="0"/>
        <v>162</v>
      </c>
      <c r="D22" s="31">
        <f t="shared" si="3"/>
        <v>-5.2592592592592595</v>
      </c>
      <c r="E22" s="31">
        <f t="shared" si="1"/>
        <v>-311.88888888888891</v>
      </c>
      <c r="F22" s="31">
        <f t="shared" si="2"/>
        <v>1640.3045267489715</v>
      </c>
    </row>
    <row r="23" spans="1:9" ht="15.75" thickBot="1" x14ac:dyDescent="0.25">
      <c r="A23" s="32">
        <v>0.49722222222222223</v>
      </c>
      <c r="B23" s="30">
        <v>24</v>
      </c>
      <c r="C23" s="26">
        <f t="shared" si="0"/>
        <v>716</v>
      </c>
      <c r="D23" s="31">
        <f t="shared" si="3"/>
        <v>9.7407407407407405</v>
      </c>
      <c r="E23" s="31">
        <f t="shared" si="1"/>
        <v>242.11111111111109</v>
      </c>
      <c r="F23" s="31">
        <f t="shared" si="2"/>
        <v>2358.341563786008</v>
      </c>
    </row>
    <row r="24" spans="1:9" ht="15.75" thickBot="1" x14ac:dyDescent="0.25">
      <c r="A24" s="32">
        <v>0.17916666666666667</v>
      </c>
      <c r="B24" s="30">
        <v>14</v>
      </c>
      <c r="C24" s="26">
        <f t="shared" si="0"/>
        <v>258</v>
      </c>
      <c r="D24" s="31">
        <f t="shared" si="3"/>
        <v>-0.25925925925925952</v>
      </c>
      <c r="E24" s="31">
        <f t="shared" si="1"/>
        <v>-215.88888888888891</v>
      </c>
      <c r="F24" s="31">
        <f t="shared" si="2"/>
        <v>55.97119341563792</v>
      </c>
    </row>
    <row r="25" spans="1:9" ht="15.75" thickBot="1" x14ac:dyDescent="0.25">
      <c r="A25" s="32">
        <v>0.125</v>
      </c>
      <c r="B25" s="30">
        <v>4</v>
      </c>
      <c r="C25" s="26">
        <f t="shared" si="0"/>
        <v>180</v>
      </c>
      <c r="D25" s="31">
        <f t="shared" si="3"/>
        <v>-10.25925925925926</v>
      </c>
      <c r="E25" s="31">
        <f t="shared" si="1"/>
        <v>-293.88888888888891</v>
      </c>
      <c r="F25" s="31">
        <f t="shared" si="2"/>
        <v>3015.0823045267493</v>
      </c>
    </row>
    <row r="26" spans="1:9" ht="15.75" thickBot="1" x14ac:dyDescent="0.25">
      <c r="A26" s="32">
        <v>6.805555555555555E-2</v>
      </c>
      <c r="B26" s="30">
        <v>4</v>
      </c>
      <c r="C26" s="26">
        <f t="shared" si="0"/>
        <v>98</v>
      </c>
      <c r="D26" s="31">
        <f t="shared" si="3"/>
        <v>-10.25925925925926</v>
      </c>
      <c r="E26" s="31">
        <f t="shared" si="1"/>
        <v>-375.88888888888891</v>
      </c>
      <c r="F26" s="31">
        <f t="shared" si="2"/>
        <v>3856.3415637860085</v>
      </c>
    </row>
    <row r="27" spans="1:9" ht="15.75" thickBot="1" x14ac:dyDescent="0.25">
      <c r="A27" s="32">
        <v>0.21597222222222223</v>
      </c>
      <c r="B27" s="30">
        <v>8</v>
      </c>
      <c r="C27" s="26">
        <f t="shared" si="0"/>
        <v>311</v>
      </c>
      <c r="D27" s="31">
        <f t="shared" si="3"/>
        <v>-6.2592592592592595</v>
      </c>
      <c r="E27" s="31">
        <f t="shared" si="1"/>
        <v>-162.88888888888891</v>
      </c>
      <c r="F27" s="31">
        <f t="shared" si="2"/>
        <v>1019.5637860082306</v>
      </c>
    </row>
    <row r="28" spans="1:9" ht="15.75" thickBot="1" x14ac:dyDescent="0.25">
      <c r="A28" s="32">
        <v>0.33819444444444446</v>
      </c>
      <c r="B28" s="30">
        <v>12</v>
      </c>
      <c r="C28" s="26">
        <f t="shared" si="0"/>
        <v>487</v>
      </c>
      <c r="D28" s="31">
        <f t="shared" si="3"/>
        <v>-2.2592592592592595</v>
      </c>
      <c r="E28" s="31">
        <f t="shared" si="1"/>
        <v>13.111111111111086</v>
      </c>
      <c r="F28" s="31">
        <f t="shared" si="2"/>
        <v>-29.621399176954679</v>
      </c>
    </row>
    <row r="29" spans="1:9" ht="15.75" thickBot="1" x14ac:dyDescent="0.25">
      <c r="A29" s="32">
        <v>0.33680555555555558</v>
      </c>
      <c r="B29" s="30">
        <v>16</v>
      </c>
      <c r="C29" s="26">
        <f t="shared" si="0"/>
        <v>485</v>
      </c>
      <c r="D29" s="31">
        <f t="shared" si="3"/>
        <v>1.7407407407407405</v>
      </c>
      <c r="E29" s="31">
        <f t="shared" si="1"/>
        <v>11.111111111111086</v>
      </c>
      <c r="F29" s="31">
        <f t="shared" si="2"/>
        <v>19.341563786008184</v>
      </c>
      <c r="I29" s="34"/>
    </row>
    <row r="30" spans="1:9" x14ac:dyDescent="0.2">
      <c r="I30" s="34"/>
    </row>
    <row r="31" spans="1:9" x14ac:dyDescent="0.2">
      <c r="A31" s="35" t="s">
        <v>78</v>
      </c>
      <c r="B31" s="34">
        <f>AVERAGE(B3:B29)</f>
        <v>14.25925925925926</v>
      </c>
      <c r="C31" s="34">
        <f>AVERAGE(C3:C29)</f>
        <v>473.88888888888891</v>
      </c>
      <c r="F31" s="34"/>
      <c r="H31" s="36" t="s">
        <v>84</v>
      </c>
      <c r="I31" s="34">
        <f>SUM(F3:F29)/B33</f>
        <v>2285.3251028806585</v>
      </c>
    </row>
    <row r="32" spans="1:9" x14ac:dyDescent="0.2">
      <c r="A32" s="35" t="s">
        <v>79</v>
      </c>
      <c r="B32" s="34">
        <f>_xlfn.STDEV.P(B3:B29)</f>
        <v>7.9470124486319111</v>
      </c>
      <c r="C32" s="34">
        <f>_xlfn.STDEV.P(C3:C29)</f>
        <v>319.31527823388006</v>
      </c>
      <c r="H32" s="36" t="s">
        <v>85</v>
      </c>
      <c r="I32" s="34">
        <f>I31/(B32*C32)</f>
        <v>0.90058435505131951</v>
      </c>
    </row>
    <row r="33" spans="1:8" x14ac:dyDescent="0.2">
      <c r="A33" s="35" t="s">
        <v>80</v>
      </c>
      <c r="B33" s="52">
        <v>27</v>
      </c>
      <c r="C33" s="52"/>
      <c r="H33" s="37"/>
    </row>
  </sheetData>
  <mergeCells count="1">
    <mergeCell ref="B33:C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B51A-B730-4CBE-8F8B-FDE98C89CBAA}">
  <sheetPr>
    <tabColor rgb="FFC1F2B4"/>
  </sheetPr>
  <dimension ref="A1:I33"/>
  <sheetViews>
    <sheetView zoomScale="70" zoomScaleNormal="70" workbookViewId="0">
      <selection activeCell="N43" sqref="N43"/>
    </sheetView>
  </sheetViews>
  <sheetFormatPr baseColWidth="10" defaultRowHeight="15" x14ac:dyDescent="0.2"/>
  <cols>
    <col min="1" max="1" width="15.42578125" style="40" customWidth="1"/>
    <col min="2" max="2" width="11.42578125" style="40"/>
    <col min="3" max="3" width="11.85546875" style="40" bestFit="1" customWidth="1"/>
    <col min="4" max="16384" width="11.42578125" style="40"/>
  </cols>
  <sheetData>
    <row r="1" spans="1:8" ht="15.75" thickBot="1" x14ac:dyDescent="0.25">
      <c r="B1" s="40" t="s">
        <v>88</v>
      </c>
    </row>
    <row r="2" spans="1:8" ht="30.75" thickBot="1" x14ac:dyDescent="0.25">
      <c r="A2" s="41" t="s">
        <v>87</v>
      </c>
      <c r="B2" s="28" t="s">
        <v>76</v>
      </c>
      <c r="C2" s="28" t="s">
        <v>86</v>
      </c>
      <c r="D2" s="28" t="s">
        <v>81</v>
      </c>
      <c r="E2" s="28" t="s">
        <v>82</v>
      </c>
      <c r="F2" s="28" t="s">
        <v>83</v>
      </c>
    </row>
    <row r="3" spans="1:8" ht="15.75" thickBot="1" x14ac:dyDescent="0.25">
      <c r="A3" s="29">
        <v>0.54305555555555551</v>
      </c>
      <c r="B3" s="38">
        <v>28</v>
      </c>
      <c r="C3" s="38">
        <f t="shared" ref="C3:C29" si="0">HOUR(A3)*60+MINUTE(A3)</f>
        <v>782</v>
      </c>
      <c r="D3" s="31">
        <f>B3-$B$31</f>
        <v>11.962962962962962</v>
      </c>
      <c r="E3" s="31">
        <f>C3-$C$31</f>
        <v>346.07407407407408</v>
      </c>
      <c r="F3" s="31">
        <f>D3*E3</f>
        <v>4140.0713305898489</v>
      </c>
    </row>
    <row r="4" spans="1:8" ht="15.75" thickBot="1" x14ac:dyDescent="0.25">
      <c r="A4" s="29">
        <v>0.49722222222222223</v>
      </c>
      <c r="B4" s="38">
        <v>32</v>
      </c>
      <c r="C4" s="38">
        <f t="shared" si="0"/>
        <v>716</v>
      </c>
      <c r="D4" s="31">
        <f>B4-$B$31</f>
        <v>15.962962962962962</v>
      </c>
      <c r="E4" s="31">
        <f t="shared" ref="E4:E29" si="1">C4-$C$31</f>
        <v>280.07407407407408</v>
      </c>
      <c r="F4" s="31">
        <f t="shared" ref="F4:F29" si="2">D4*E4</f>
        <v>4470.8120713305898</v>
      </c>
      <c r="H4" s="13">
        <v>0.3430555555555555</v>
      </c>
    </row>
    <row r="5" spans="1:8" ht="15.75" thickBot="1" x14ac:dyDescent="0.25">
      <c r="A5" s="29">
        <v>0.69444444444444453</v>
      </c>
      <c r="B5" s="38">
        <v>40</v>
      </c>
      <c r="C5" s="38">
        <f t="shared" si="0"/>
        <v>1000</v>
      </c>
      <c r="D5" s="31">
        <f t="shared" ref="D5:D29" si="3">B5-$B$31</f>
        <v>23.962962962962962</v>
      </c>
      <c r="E5" s="31">
        <f t="shared" si="1"/>
        <v>564.07407407407413</v>
      </c>
      <c r="F5" s="31">
        <f t="shared" si="2"/>
        <v>13516.886145404666</v>
      </c>
      <c r="H5" s="13">
        <v>0.15555555555555556</v>
      </c>
    </row>
    <row r="6" spans="1:8" ht="15.75" thickBot="1" x14ac:dyDescent="0.25">
      <c r="A6" s="29">
        <v>0.36944444444444446</v>
      </c>
      <c r="B6" s="38">
        <v>19</v>
      </c>
      <c r="C6" s="38">
        <f t="shared" si="0"/>
        <v>532</v>
      </c>
      <c r="D6" s="31">
        <f t="shared" si="3"/>
        <v>2.9629629629629619</v>
      </c>
      <c r="E6" s="31">
        <f t="shared" si="1"/>
        <v>96.074074074074076</v>
      </c>
      <c r="F6" s="31">
        <f t="shared" si="2"/>
        <v>284.66392318244158</v>
      </c>
      <c r="H6" s="13">
        <v>0.30208333333333331</v>
      </c>
    </row>
    <row r="7" spans="1:8" ht="15.75" thickBot="1" x14ac:dyDescent="0.25">
      <c r="A7" s="32">
        <v>0.44722222222222219</v>
      </c>
      <c r="B7" s="38">
        <v>28</v>
      </c>
      <c r="C7" s="38">
        <f t="shared" si="0"/>
        <v>644</v>
      </c>
      <c r="D7" s="31">
        <f t="shared" si="3"/>
        <v>11.962962962962962</v>
      </c>
      <c r="E7" s="31">
        <f t="shared" si="1"/>
        <v>208.07407407407408</v>
      </c>
      <c r="F7" s="31">
        <f t="shared" si="2"/>
        <v>2489.1824417009602</v>
      </c>
      <c r="H7" s="13">
        <v>7.4305555555555555E-2</v>
      </c>
    </row>
    <row r="8" spans="1:8" ht="15.75" thickBot="1" x14ac:dyDescent="0.25">
      <c r="A8" s="32">
        <v>0.46458333333333335</v>
      </c>
      <c r="B8" s="38">
        <v>21</v>
      </c>
      <c r="C8" s="38">
        <f t="shared" si="0"/>
        <v>669</v>
      </c>
      <c r="D8" s="31">
        <f t="shared" si="3"/>
        <v>4.9629629629629619</v>
      </c>
      <c r="E8" s="31">
        <f t="shared" si="1"/>
        <v>233.07407407407408</v>
      </c>
      <c r="F8" s="31">
        <f t="shared" si="2"/>
        <v>1156.7379972565154</v>
      </c>
      <c r="H8" s="13">
        <v>0.18333333333333335</v>
      </c>
    </row>
    <row r="9" spans="1:8" ht="15.75" thickBot="1" x14ac:dyDescent="0.25">
      <c r="A9" s="32">
        <v>0.3430555555555555</v>
      </c>
      <c r="B9" s="38">
        <v>16</v>
      </c>
      <c r="C9" s="38">
        <f t="shared" si="0"/>
        <v>494</v>
      </c>
      <c r="D9" s="31">
        <f t="shared" si="3"/>
        <v>-3.703703703703809E-2</v>
      </c>
      <c r="E9" s="31">
        <f t="shared" si="1"/>
        <v>58.074074074074076</v>
      </c>
      <c r="F9" s="31">
        <f t="shared" si="2"/>
        <v>-2.1508916323731753</v>
      </c>
    </row>
    <row r="10" spans="1:8" ht="15.75" thickBot="1" x14ac:dyDescent="0.25">
      <c r="A10" s="32">
        <v>0.73055555555555562</v>
      </c>
      <c r="B10" s="38">
        <v>26</v>
      </c>
      <c r="C10" s="38">
        <f t="shared" si="0"/>
        <v>1052</v>
      </c>
      <c r="D10" s="31">
        <f t="shared" si="3"/>
        <v>9.9629629629629619</v>
      </c>
      <c r="E10" s="31">
        <f t="shared" si="1"/>
        <v>616.07407407407413</v>
      </c>
      <c r="F10" s="31">
        <f t="shared" si="2"/>
        <v>6137.9231824417011</v>
      </c>
    </row>
    <row r="11" spans="1:8" ht="15.75" thickBot="1" x14ac:dyDescent="0.25">
      <c r="A11" s="32">
        <v>0.45902777777777781</v>
      </c>
      <c r="B11" s="38">
        <v>15</v>
      </c>
      <c r="C11" s="38">
        <f t="shared" si="0"/>
        <v>661</v>
      </c>
      <c r="D11" s="31">
        <f t="shared" si="3"/>
        <v>-1.0370370370370381</v>
      </c>
      <c r="E11" s="31">
        <f t="shared" si="1"/>
        <v>225.07407407407408</v>
      </c>
      <c r="F11" s="31">
        <f t="shared" si="2"/>
        <v>-233.41015089163261</v>
      </c>
    </row>
    <row r="12" spans="1:8" ht="15.75" thickBot="1" x14ac:dyDescent="0.25">
      <c r="A12" s="32">
        <v>0.18611111111111112</v>
      </c>
      <c r="B12" s="38">
        <v>10</v>
      </c>
      <c r="C12" s="38">
        <f t="shared" si="0"/>
        <v>268</v>
      </c>
      <c r="D12" s="31">
        <f t="shared" si="3"/>
        <v>-6.0370370370370381</v>
      </c>
      <c r="E12" s="31">
        <f t="shared" si="1"/>
        <v>-167.92592592592592</v>
      </c>
      <c r="F12" s="31">
        <f t="shared" si="2"/>
        <v>1013.7750342935529</v>
      </c>
    </row>
    <row r="13" spans="1:8" ht="15.75" thickBot="1" x14ac:dyDescent="0.25">
      <c r="A13" s="32">
        <v>1.6666666666666666E-2</v>
      </c>
      <c r="B13" s="38">
        <v>2</v>
      </c>
      <c r="C13" s="38">
        <f t="shared" si="0"/>
        <v>24</v>
      </c>
      <c r="D13" s="31">
        <f t="shared" si="3"/>
        <v>-14.037037037037038</v>
      </c>
      <c r="E13" s="31">
        <f t="shared" si="1"/>
        <v>-411.92592592592592</v>
      </c>
      <c r="F13" s="31">
        <f t="shared" si="2"/>
        <v>5782.2194787379976</v>
      </c>
    </row>
    <row r="14" spans="1:8" ht="15.75" thickBot="1" x14ac:dyDescent="0.25">
      <c r="A14" s="32">
        <v>0.25138888888888888</v>
      </c>
      <c r="B14" s="38">
        <v>12</v>
      </c>
      <c r="C14" s="38">
        <f t="shared" si="0"/>
        <v>362</v>
      </c>
      <c r="D14" s="31">
        <f t="shared" si="3"/>
        <v>-4.0370370370370381</v>
      </c>
      <c r="E14" s="31">
        <f t="shared" si="1"/>
        <v>-73.925925925925924</v>
      </c>
      <c r="F14" s="31">
        <f t="shared" si="2"/>
        <v>298.44170096021952</v>
      </c>
    </row>
    <row r="15" spans="1:8" ht="15.75" thickBot="1" x14ac:dyDescent="0.25">
      <c r="A15" s="32">
        <v>0.15555555555555556</v>
      </c>
      <c r="B15" s="38">
        <v>15</v>
      </c>
      <c r="C15" s="38">
        <f t="shared" si="0"/>
        <v>224</v>
      </c>
      <c r="D15" s="31">
        <f t="shared" si="3"/>
        <v>-1.0370370370370381</v>
      </c>
      <c r="E15" s="31">
        <f t="shared" si="1"/>
        <v>-211.92592592592592</v>
      </c>
      <c r="F15" s="31">
        <f t="shared" si="2"/>
        <v>219.77503429355303</v>
      </c>
    </row>
    <row r="16" spans="1:8" ht="15.75" thickBot="1" x14ac:dyDescent="0.25">
      <c r="A16" s="32">
        <v>0.21319444444444444</v>
      </c>
      <c r="B16" s="38">
        <v>13</v>
      </c>
      <c r="C16" s="38">
        <f t="shared" si="0"/>
        <v>307</v>
      </c>
      <c r="D16" s="31">
        <f t="shared" si="3"/>
        <v>-3.0370370370370381</v>
      </c>
      <c r="E16" s="31">
        <f t="shared" si="1"/>
        <v>-128.92592592592592</v>
      </c>
      <c r="F16" s="31">
        <f t="shared" si="2"/>
        <v>391.55281207133072</v>
      </c>
    </row>
    <row r="17" spans="1:9" ht="15.75" thickBot="1" x14ac:dyDescent="0.25">
      <c r="A17" s="39">
        <v>0.24305555555555555</v>
      </c>
      <c r="B17" s="38">
        <v>20</v>
      </c>
      <c r="C17" s="38">
        <f t="shared" si="0"/>
        <v>350</v>
      </c>
      <c r="D17" s="31">
        <f t="shared" si="3"/>
        <v>3.9629629629629619</v>
      </c>
      <c r="E17" s="31">
        <f t="shared" si="1"/>
        <v>-85.925925925925924</v>
      </c>
      <c r="F17" s="31">
        <f t="shared" si="2"/>
        <v>-340.52126200274341</v>
      </c>
    </row>
    <row r="18" spans="1:9" ht="15.75" thickBot="1" x14ac:dyDescent="0.25">
      <c r="A18" s="32">
        <v>0.30208333333333331</v>
      </c>
      <c r="B18" s="38">
        <v>13</v>
      </c>
      <c r="C18" s="38">
        <f t="shared" si="0"/>
        <v>435</v>
      </c>
      <c r="D18" s="31">
        <f t="shared" si="3"/>
        <v>-3.0370370370370381</v>
      </c>
      <c r="E18" s="31">
        <f t="shared" si="1"/>
        <v>-0.92592592592592382</v>
      </c>
      <c r="F18" s="31">
        <f t="shared" si="2"/>
        <v>2.8120713305898435</v>
      </c>
    </row>
    <row r="19" spans="1:9" ht="15.75" thickBot="1" x14ac:dyDescent="0.25">
      <c r="A19" s="32">
        <v>9.6527777777777768E-2</v>
      </c>
      <c r="B19" s="38">
        <v>6</v>
      </c>
      <c r="C19" s="38">
        <f t="shared" si="0"/>
        <v>139</v>
      </c>
      <c r="D19" s="31">
        <f t="shared" si="3"/>
        <v>-10.037037037037038</v>
      </c>
      <c r="E19" s="31">
        <f t="shared" si="1"/>
        <v>-296.92592592592592</v>
      </c>
      <c r="F19" s="31">
        <f t="shared" si="2"/>
        <v>2980.2565157750346</v>
      </c>
    </row>
    <row r="20" spans="1:9" ht="15.75" thickBot="1" x14ac:dyDescent="0.25">
      <c r="A20" s="32">
        <v>7.4305555555555555E-2</v>
      </c>
      <c r="B20" s="38">
        <v>6</v>
      </c>
      <c r="C20" s="38">
        <f t="shared" si="0"/>
        <v>107</v>
      </c>
      <c r="D20" s="31">
        <f t="shared" si="3"/>
        <v>-10.037037037037038</v>
      </c>
      <c r="E20" s="31">
        <f t="shared" si="1"/>
        <v>-328.92592592592592</v>
      </c>
      <c r="F20" s="31">
        <f t="shared" si="2"/>
        <v>3301.4417009602198</v>
      </c>
    </row>
    <row r="21" spans="1:9" ht="15.75" thickBot="1" x14ac:dyDescent="0.25">
      <c r="A21" s="32">
        <v>0.16666666666666666</v>
      </c>
      <c r="B21" s="38">
        <v>15</v>
      </c>
      <c r="C21" s="38">
        <f t="shared" si="0"/>
        <v>240</v>
      </c>
      <c r="D21" s="31">
        <f t="shared" si="3"/>
        <v>-1.0370370370370381</v>
      </c>
      <c r="E21" s="31">
        <f t="shared" si="1"/>
        <v>-195.92592592592592</v>
      </c>
      <c r="F21" s="31">
        <f t="shared" si="2"/>
        <v>203.18244170096042</v>
      </c>
    </row>
    <row r="22" spans="1:9" ht="15.75" thickBot="1" x14ac:dyDescent="0.25">
      <c r="A22" s="32">
        <v>0.16388888888888889</v>
      </c>
      <c r="B22" s="38">
        <v>13</v>
      </c>
      <c r="C22" s="38">
        <f t="shared" si="0"/>
        <v>236</v>
      </c>
      <c r="D22" s="31">
        <f t="shared" si="3"/>
        <v>-3.0370370370370381</v>
      </c>
      <c r="E22" s="31">
        <f t="shared" si="1"/>
        <v>-199.92592592592592</v>
      </c>
      <c r="F22" s="31">
        <f t="shared" si="2"/>
        <v>607.18244170096045</v>
      </c>
    </row>
    <row r="23" spans="1:9" ht="15.75" thickBot="1" x14ac:dyDescent="0.25">
      <c r="A23" s="32">
        <v>0.41111111111111115</v>
      </c>
      <c r="B23" s="38">
        <v>21</v>
      </c>
      <c r="C23" s="38">
        <f t="shared" si="0"/>
        <v>592</v>
      </c>
      <c r="D23" s="31">
        <f t="shared" si="3"/>
        <v>4.9629629629629619</v>
      </c>
      <c r="E23" s="31">
        <f t="shared" si="1"/>
        <v>156.07407407407408</v>
      </c>
      <c r="F23" s="31">
        <f t="shared" si="2"/>
        <v>774.5898491083675</v>
      </c>
    </row>
    <row r="24" spans="1:9" ht="15.75" thickBot="1" x14ac:dyDescent="0.25">
      <c r="A24" s="32">
        <v>0.18333333333333335</v>
      </c>
      <c r="B24" s="38">
        <v>17</v>
      </c>
      <c r="C24" s="38">
        <f t="shared" si="0"/>
        <v>264</v>
      </c>
      <c r="D24" s="31">
        <f t="shared" si="3"/>
        <v>0.96296296296296191</v>
      </c>
      <c r="E24" s="31">
        <f t="shared" si="1"/>
        <v>-171.92592592592592</v>
      </c>
      <c r="F24" s="31">
        <f t="shared" si="2"/>
        <v>-165.55829903978034</v>
      </c>
    </row>
    <row r="25" spans="1:9" ht="15.75" thickBot="1" x14ac:dyDescent="0.25">
      <c r="A25" s="32">
        <v>0.20902777777777778</v>
      </c>
      <c r="B25" s="38">
        <v>6</v>
      </c>
      <c r="C25" s="38">
        <f t="shared" si="0"/>
        <v>301</v>
      </c>
      <c r="D25" s="31">
        <f t="shared" si="3"/>
        <v>-10.037037037037038</v>
      </c>
      <c r="E25" s="31">
        <f t="shared" si="1"/>
        <v>-134.92592592592592</v>
      </c>
      <c r="F25" s="31">
        <f t="shared" si="2"/>
        <v>1354.2565157750344</v>
      </c>
    </row>
    <row r="26" spans="1:9" ht="15.75" thickBot="1" x14ac:dyDescent="0.25">
      <c r="A26" s="32">
        <v>2.6388888888888889E-2</v>
      </c>
      <c r="B26" s="38">
        <v>2</v>
      </c>
      <c r="C26" s="38">
        <f t="shared" si="0"/>
        <v>38</v>
      </c>
      <c r="D26" s="31">
        <f t="shared" si="3"/>
        <v>-14.037037037037038</v>
      </c>
      <c r="E26" s="31">
        <f t="shared" si="1"/>
        <v>-397.92592592592592</v>
      </c>
      <c r="F26" s="31">
        <f t="shared" si="2"/>
        <v>5585.7009602194794</v>
      </c>
    </row>
    <row r="27" spans="1:9" ht="15.75" thickBot="1" x14ac:dyDescent="0.25">
      <c r="A27" s="32">
        <v>0.26944444444444443</v>
      </c>
      <c r="B27" s="38">
        <v>12</v>
      </c>
      <c r="C27" s="38">
        <f t="shared" si="0"/>
        <v>388</v>
      </c>
      <c r="D27" s="31">
        <f t="shared" si="3"/>
        <v>-4.0370370370370381</v>
      </c>
      <c r="E27" s="31">
        <f t="shared" si="1"/>
        <v>-47.925925925925924</v>
      </c>
      <c r="F27" s="31">
        <f t="shared" si="2"/>
        <v>193.47873799725656</v>
      </c>
    </row>
    <row r="28" spans="1:9" ht="15.75" thickBot="1" x14ac:dyDescent="0.25">
      <c r="A28" s="32">
        <v>0.22847222222222222</v>
      </c>
      <c r="B28" s="38">
        <v>9</v>
      </c>
      <c r="C28" s="38">
        <f t="shared" si="0"/>
        <v>329</v>
      </c>
      <c r="D28" s="31">
        <f t="shared" si="3"/>
        <v>-7.0370370370370381</v>
      </c>
      <c r="E28" s="31">
        <f t="shared" si="1"/>
        <v>-106.92592592592592</v>
      </c>
      <c r="F28" s="31">
        <f t="shared" si="2"/>
        <v>752.44170096021958</v>
      </c>
      <c r="H28" s="42"/>
      <c r="I28" s="42"/>
    </row>
    <row r="29" spans="1:9" ht="15.75" thickBot="1" x14ac:dyDescent="0.25">
      <c r="A29" s="32">
        <v>0.42777777777777781</v>
      </c>
      <c r="B29" s="38">
        <v>16</v>
      </c>
      <c r="C29" s="38">
        <f t="shared" si="0"/>
        <v>616</v>
      </c>
      <c r="D29" s="31">
        <f t="shared" si="3"/>
        <v>-3.703703703703809E-2</v>
      </c>
      <c r="E29" s="31">
        <f t="shared" si="1"/>
        <v>180.07407407407408</v>
      </c>
      <c r="F29" s="31">
        <f t="shared" si="2"/>
        <v>-6.6694101508918218</v>
      </c>
      <c r="H29" s="42"/>
      <c r="I29" s="42"/>
    </row>
    <row r="30" spans="1:9" x14ac:dyDescent="0.2">
      <c r="I30" s="42"/>
    </row>
    <row r="31" spans="1:9" ht="30" x14ac:dyDescent="0.2">
      <c r="A31" s="43" t="s">
        <v>78</v>
      </c>
      <c r="B31" s="42">
        <f>AVERAGE(B3:B29)</f>
        <v>16.037037037037038</v>
      </c>
      <c r="C31" s="42">
        <f>AVERAGE(C3:C29)</f>
        <v>435.92592592592592</v>
      </c>
      <c r="F31" s="42"/>
      <c r="H31" s="44" t="s">
        <v>84</v>
      </c>
      <c r="I31" s="42">
        <f>SUM(F3:F29)/B33</f>
        <v>2033.6694101508915</v>
      </c>
    </row>
    <row r="32" spans="1:9" ht="30" x14ac:dyDescent="0.2">
      <c r="A32" s="43" t="s">
        <v>79</v>
      </c>
      <c r="B32" s="42">
        <f>_xlfn.STDEV.P(B3:B29)</f>
        <v>8.8922833025023209</v>
      </c>
      <c r="C32" s="42">
        <f>_xlfn.STDEV.P(C3:C29)</f>
        <v>263.9037318762596</v>
      </c>
      <c r="H32" s="44" t="s">
        <v>85</v>
      </c>
      <c r="I32" s="42">
        <f>I31/(B32*C32)</f>
        <v>0.86660568539734451</v>
      </c>
    </row>
    <row r="33" spans="1:8" x14ac:dyDescent="0.2">
      <c r="A33" s="43" t="s">
        <v>80</v>
      </c>
      <c r="B33" s="53">
        <v>27</v>
      </c>
      <c r="C33" s="53"/>
      <c r="H33" s="45"/>
    </row>
  </sheetData>
  <mergeCells count="1">
    <mergeCell ref="B33:C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2218-5989-47D1-999B-44487ED65B03}">
  <sheetPr>
    <tabColor rgb="FF7FDCFD"/>
  </sheetPr>
  <dimension ref="A1:U33"/>
  <sheetViews>
    <sheetView tabSelected="1" topLeftCell="A6" zoomScale="70" zoomScaleNormal="70" workbookViewId="0">
      <selection activeCell="AA45" sqref="AA45"/>
    </sheetView>
  </sheetViews>
  <sheetFormatPr baseColWidth="10" defaultRowHeight="15" x14ac:dyDescent="0.25"/>
  <cols>
    <col min="1" max="1" width="17.42578125" customWidth="1"/>
    <col min="2" max="2" width="11" bestFit="1" customWidth="1"/>
    <col min="4" max="4" width="7.140625" bestFit="1" customWidth="1"/>
    <col min="5" max="5" width="9" bestFit="1" customWidth="1"/>
    <col min="6" max="6" width="10.7109375" bestFit="1" customWidth="1"/>
    <col min="8" max="8" width="20.5703125" bestFit="1" customWidth="1"/>
    <col min="9" max="9" width="8.28515625" bestFit="1" customWidth="1"/>
    <col min="13" max="13" width="17.42578125" bestFit="1" customWidth="1"/>
    <col min="14" max="14" width="11" bestFit="1" customWidth="1"/>
    <col min="16" max="16" width="7.140625" bestFit="1" customWidth="1"/>
    <col min="17" max="17" width="9" bestFit="1" customWidth="1"/>
    <col min="18" max="18" width="10.7109375" bestFit="1" customWidth="1"/>
    <col min="20" max="20" width="20.5703125" bestFit="1" customWidth="1"/>
    <col min="21" max="21" width="8.28515625" bestFit="1" customWidth="1"/>
  </cols>
  <sheetData>
    <row r="1" spans="1:21" ht="18.75" thickBot="1" x14ac:dyDescent="0.3">
      <c r="A1" s="26"/>
      <c r="B1" s="56" t="s">
        <v>77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26"/>
      <c r="T1" s="26"/>
      <c r="U1" s="26"/>
    </row>
    <row r="2" spans="1:21" ht="61.5" thickBot="1" x14ac:dyDescent="0.3">
      <c r="A2" s="27" t="s">
        <v>87</v>
      </c>
      <c r="B2" s="28" t="s">
        <v>94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  <c r="M2" s="27" t="s">
        <v>87</v>
      </c>
      <c r="N2" s="28" t="s">
        <v>95</v>
      </c>
      <c r="O2" s="28" t="s">
        <v>86</v>
      </c>
      <c r="P2" s="28" t="s">
        <v>81</v>
      </c>
      <c r="Q2" s="28" t="s">
        <v>82</v>
      </c>
      <c r="R2" s="28" t="s">
        <v>83</v>
      </c>
      <c r="S2" s="26"/>
      <c r="T2" s="26"/>
      <c r="U2" s="26"/>
    </row>
    <row r="3" spans="1:21" ht="16.5" thickBot="1" x14ac:dyDescent="0.3">
      <c r="A3" s="29">
        <v>0.41597222222222219</v>
      </c>
      <c r="B3" s="3">
        <v>4.43</v>
      </c>
      <c r="C3" s="3">
        <f>'FASE 1 ERRORS'!H21</f>
        <v>0</v>
      </c>
      <c r="D3" s="31">
        <f>B3-$B$31</f>
        <v>0.25740740740740797</v>
      </c>
      <c r="E3" s="31">
        <f>C3-$C$31</f>
        <v>-451.7037037037037</v>
      </c>
      <c r="F3" s="31">
        <f>D3*E3</f>
        <v>-116.27187928669436</v>
      </c>
      <c r="G3" s="26"/>
      <c r="H3" s="26"/>
      <c r="I3" s="26"/>
      <c r="M3" s="29">
        <v>0.41597222222222219</v>
      </c>
      <c r="N3" s="8">
        <v>5.8</v>
      </c>
      <c r="O3" s="3">
        <f t="shared" ref="O3:O29" si="0">HOUR(M3)*60+MINUTE(M3)</f>
        <v>599</v>
      </c>
      <c r="P3" s="31">
        <f>N3-$B$31</f>
        <v>1.6274074074074081</v>
      </c>
      <c r="Q3" s="31">
        <f>O3-$C$31</f>
        <v>147.2962962962963</v>
      </c>
      <c r="R3" s="31">
        <f>P3*Q3</f>
        <v>239.71108367626897</v>
      </c>
      <c r="S3" s="26"/>
      <c r="T3" s="26"/>
      <c r="U3" s="26"/>
    </row>
    <row r="4" spans="1:21" ht="16.5" thickBot="1" x14ac:dyDescent="0.3">
      <c r="A4" s="29">
        <v>0.53749999999999998</v>
      </c>
      <c r="B4" s="3">
        <v>4.13</v>
      </c>
      <c r="C4" s="3">
        <f t="shared" ref="C3:C29" si="1">HOUR(A4)*60+MINUTE(A4)</f>
        <v>774</v>
      </c>
      <c r="D4" s="31">
        <f>B4-$B$31</f>
        <v>-4.2592592592591849E-2</v>
      </c>
      <c r="E4" s="31">
        <f t="shared" ref="E4:E29" si="2">C4-$C$31</f>
        <v>322.2962962962963</v>
      </c>
      <c r="F4" s="31">
        <f t="shared" ref="F4:F29" si="3">D4*E4</f>
        <v>-13.727434842249417</v>
      </c>
      <c r="G4" s="26"/>
      <c r="H4" s="26"/>
      <c r="I4" s="26"/>
      <c r="M4" s="29">
        <v>0.53749999999999998</v>
      </c>
      <c r="N4" s="8">
        <v>3.73</v>
      </c>
      <c r="O4" s="3">
        <f t="shared" si="0"/>
        <v>774</v>
      </c>
      <c r="P4" s="31">
        <f>N4-$B$31</f>
        <v>-0.44259259259259176</v>
      </c>
      <c r="Q4" s="31">
        <f t="shared" ref="Q4:Q29" si="4">O4-$C$31</f>
        <v>322.2962962962963</v>
      </c>
      <c r="R4" s="31">
        <f t="shared" ref="R4:R29" si="5">P4*Q4</f>
        <v>-142.64595336076792</v>
      </c>
      <c r="S4" s="26"/>
      <c r="T4" s="26"/>
      <c r="U4" s="26"/>
    </row>
    <row r="5" spans="1:21" ht="16.5" thickBot="1" x14ac:dyDescent="0.3">
      <c r="A5" s="29">
        <v>0.63194444444444442</v>
      </c>
      <c r="B5" s="3">
        <v>4</v>
      </c>
      <c r="C5" s="3">
        <f t="shared" si="1"/>
        <v>910</v>
      </c>
      <c r="D5" s="31">
        <f t="shared" ref="D5:D29" si="6">B5-$B$31</f>
        <v>-0.17259259259259174</v>
      </c>
      <c r="E5" s="31">
        <f t="shared" si="2"/>
        <v>458.2962962962963</v>
      </c>
      <c r="F5" s="31">
        <f t="shared" si="3"/>
        <v>-79.098545953360386</v>
      </c>
      <c r="G5" s="26"/>
      <c r="H5" s="26"/>
      <c r="I5" s="26"/>
      <c r="M5" s="29">
        <v>0.63194444444444442</v>
      </c>
      <c r="N5" s="8">
        <v>3.4</v>
      </c>
      <c r="O5" s="3">
        <f t="shared" si="0"/>
        <v>910</v>
      </c>
      <c r="P5" s="31">
        <f t="shared" ref="P5:P29" si="7">N5-$B$31</f>
        <v>-0.77259259259259183</v>
      </c>
      <c r="Q5" s="31">
        <f t="shared" si="4"/>
        <v>458.2962962962963</v>
      </c>
      <c r="R5" s="31">
        <f t="shared" si="5"/>
        <v>-354.07632373113819</v>
      </c>
      <c r="S5" s="26"/>
      <c r="T5" s="26"/>
      <c r="U5" s="26"/>
    </row>
    <row r="6" spans="1:21" ht="16.5" thickBot="1" x14ac:dyDescent="0.3">
      <c r="A6" s="29">
        <v>0.70277777777777783</v>
      </c>
      <c r="B6" s="3">
        <v>5.07</v>
      </c>
      <c r="C6" s="3">
        <f t="shared" si="1"/>
        <v>1012</v>
      </c>
      <c r="D6" s="31">
        <f t="shared" si="6"/>
        <v>0.89740740740740854</v>
      </c>
      <c r="E6" s="31">
        <f t="shared" si="2"/>
        <v>560.2962962962963</v>
      </c>
      <c r="F6" s="31">
        <f t="shared" si="3"/>
        <v>502.81404663923246</v>
      </c>
      <c r="G6" s="26"/>
      <c r="H6" s="26"/>
      <c r="I6" s="26"/>
      <c r="M6" s="29">
        <v>0.70277777777777783</v>
      </c>
      <c r="N6" s="8">
        <v>5.43</v>
      </c>
      <c r="O6" s="3">
        <f t="shared" si="0"/>
        <v>1012</v>
      </c>
      <c r="P6" s="31">
        <f t="shared" si="7"/>
        <v>1.257407407407408</v>
      </c>
      <c r="Q6" s="31">
        <f t="shared" si="4"/>
        <v>560.2962962962963</v>
      </c>
      <c r="R6" s="31">
        <f t="shared" si="5"/>
        <v>704.52071330589877</v>
      </c>
      <c r="S6" s="26"/>
      <c r="T6" s="26"/>
      <c r="U6" s="26"/>
    </row>
    <row r="7" spans="1:21" ht="16.5" thickBot="1" x14ac:dyDescent="0.3">
      <c r="A7" s="32">
        <v>0.3520833333333333</v>
      </c>
      <c r="B7" s="3">
        <v>3.78</v>
      </c>
      <c r="C7" s="3">
        <f t="shared" si="1"/>
        <v>507</v>
      </c>
      <c r="D7" s="31">
        <f t="shared" si="6"/>
        <v>-0.39259259259259194</v>
      </c>
      <c r="E7" s="31">
        <f t="shared" si="2"/>
        <v>55.296296296296305</v>
      </c>
      <c r="F7" s="31">
        <f t="shared" si="3"/>
        <v>-21.708916323731106</v>
      </c>
      <c r="G7" s="26"/>
      <c r="H7" s="26"/>
      <c r="I7" s="26"/>
      <c r="M7" s="32">
        <v>0.3520833333333333</v>
      </c>
      <c r="N7" s="3">
        <v>3.14</v>
      </c>
      <c r="O7" s="3">
        <f t="shared" si="0"/>
        <v>507</v>
      </c>
      <c r="P7" s="31">
        <f t="shared" si="7"/>
        <v>-1.0325925925925916</v>
      </c>
      <c r="Q7" s="31">
        <f t="shared" si="4"/>
        <v>55.296296296296305</v>
      </c>
      <c r="R7" s="31">
        <f t="shared" si="5"/>
        <v>-57.09854595336072</v>
      </c>
      <c r="S7" s="26"/>
      <c r="T7" s="26"/>
      <c r="U7" s="26"/>
    </row>
    <row r="8" spans="1:21" ht="16.5" thickBot="1" x14ac:dyDescent="0.3">
      <c r="A8" s="32">
        <v>0.54861111111111105</v>
      </c>
      <c r="B8" s="3">
        <v>5.73</v>
      </c>
      <c r="C8" s="3">
        <f t="shared" si="1"/>
        <v>790</v>
      </c>
      <c r="D8" s="31">
        <f t="shared" si="6"/>
        <v>1.5574074074074087</v>
      </c>
      <c r="E8" s="31">
        <f t="shared" si="2"/>
        <v>338.2962962962963</v>
      </c>
      <c r="F8" s="31">
        <f t="shared" si="3"/>
        <v>526.86515775034343</v>
      </c>
      <c r="G8" s="26"/>
      <c r="H8" s="26"/>
      <c r="I8" s="26"/>
      <c r="M8" s="32">
        <v>0.54861111111111105</v>
      </c>
      <c r="N8" s="3">
        <v>5.36</v>
      </c>
      <c r="O8" s="3">
        <f t="shared" si="0"/>
        <v>790</v>
      </c>
      <c r="P8" s="31">
        <f t="shared" si="7"/>
        <v>1.1874074074074086</v>
      </c>
      <c r="Q8" s="31">
        <f t="shared" si="4"/>
        <v>338.2962962962963</v>
      </c>
      <c r="R8" s="31">
        <f t="shared" si="5"/>
        <v>401.69552812071373</v>
      </c>
      <c r="S8" s="26"/>
      <c r="T8" s="26"/>
      <c r="U8" s="26"/>
    </row>
    <row r="9" spans="1:21" ht="16.5" thickBot="1" x14ac:dyDescent="0.3">
      <c r="A9" s="32">
        <v>0.41666666666666669</v>
      </c>
      <c r="B9" s="3">
        <v>9</v>
      </c>
      <c r="C9" s="3">
        <f t="shared" si="1"/>
        <v>600</v>
      </c>
      <c r="D9" s="31">
        <f t="shared" si="6"/>
        <v>4.8274074074074083</v>
      </c>
      <c r="E9" s="31">
        <f t="shared" si="2"/>
        <v>148.2962962962963</v>
      </c>
      <c r="F9" s="31">
        <f t="shared" si="3"/>
        <v>715.88663923182457</v>
      </c>
      <c r="G9" s="26"/>
      <c r="H9" s="26"/>
      <c r="I9" s="26"/>
      <c r="M9" s="32">
        <v>0.41666666666666669</v>
      </c>
      <c r="N9" s="3">
        <v>7.5</v>
      </c>
      <c r="O9" s="3">
        <f t="shared" si="0"/>
        <v>600</v>
      </c>
      <c r="P9" s="31">
        <f t="shared" si="7"/>
        <v>3.3274074074074083</v>
      </c>
      <c r="Q9" s="31">
        <f t="shared" si="4"/>
        <v>148.2962962962963</v>
      </c>
      <c r="R9" s="31">
        <f t="shared" si="5"/>
        <v>493.44219478738012</v>
      </c>
      <c r="S9" s="26"/>
      <c r="T9" s="26"/>
      <c r="U9" s="26"/>
    </row>
    <row r="10" spans="1:21" ht="16.5" thickBot="1" x14ac:dyDescent="0.3">
      <c r="A10" s="32">
        <v>0.99861111111111101</v>
      </c>
      <c r="B10" s="3">
        <v>4.4000000000000004</v>
      </c>
      <c r="C10" s="3">
        <f t="shared" si="1"/>
        <v>1438</v>
      </c>
      <c r="D10" s="31">
        <f t="shared" si="6"/>
        <v>0.22740740740740861</v>
      </c>
      <c r="E10" s="31">
        <f t="shared" si="2"/>
        <v>986.2962962962963</v>
      </c>
      <c r="F10" s="31">
        <f t="shared" si="3"/>
        <v>224.29108367627006</v>
      </c>
      <c r="G10" s="26"/>
      <c r="H10" s="26"/>
      <c r="I10" s="26"/>
      <c r="M10" s="32">
        <v>0.99861111111111101</v>
      </c>
      <c r="N10" s="3">
        <v>4</v>
      </c>
      <c r="O10" s="3">
        <f t="shared" si="0"/>
        <v>1438</v>
      </c>
      <c r="P10" s="31">
        <f t="shared" si="7"/>
        <v>-0.17259259259259174</v>
      </c>
      <c r="Q10" s="31">
        <f t="shared" si="4"/>
        <v>986.2962962962963</v>
      </c>
      <c r="R10" s="31">
        <f t="shared" si="5"/>
        <v>-170.22743484224881</v>
      </c>
      <c r="S10" s="26"/>
      <c r="T10" s="26"/>
      <c r="U10" s="26"/>
    </row>
    <row r="11" spans="1:21" ht="16.5" thickBot="1" x14ac:dyDescent="0.3">
      <c r="A11" s="32">
        <v>0.50902777777777775</v>
      </c>
      <c r="B11" s="3">
        <v>3</v>
      </c>
      <c r="C11" s="3">
        <f t="shared" si="1"/>
        <v>733</v>
      </c>
      <c r="D11" s="31">
        <f t="shared" si="6"/>
        <v>-1.1725925925925917</v>
      </c>
      <c r="E11" s="31">
        <f t="shared" si="2"/>
        <v>281.2962962962963</v>
      </c>
      <c r="F11" s="31">
        <f t="shared" si="3"/>
        <v>-329.84595336076796</v>
      </c>
      <c r="G11" s="26"/>
      <c r="H11" s="26"/>
      <c r="I11" s="26"/>
      <c r="M11" s="32">
        <v>0.50902777777777775</v>
      </c>
      <c r="N11" s="3">
        <v>3.5</v>
      </c>
      <c r="O11" s="3">
        <f t="shared" si="0"/>
        <v>733</v>
      </c>
      <c r="P11" s="31">
        <f t="shared" si="7"/>
        <v>-0.67259259259259174</v>
      </c>
      <c r="Q11" s="31">
        <f t="shared" si="4"/>
        <v>281.2962962962963</v>
      </c>
      <c r="R11" s="31">
        <f t="shared" si="5"/>
        <v>-189.19780521261978</v>
      </c>
      <c r="S11" s="26"/>
      <c r="T11" s="26"/>
      <c r="U11" s="26"/>
    </row>
    <row r="12" spans="1:21" ht="16.5" thickBot="1" x14ac:dyDescent="0.3">
      <c r="A12" s="32">
        <v>0.32291666666666669</v>
      </c>
      <c r="B12" s="3">
        <v>4.1399999999999997</v>
      </c>
      <c r="C12" s="3">
        <f t="shared" si="1"/>
        <v>465</v>
      </c>
      <c r="D12" s="31">
        <f t="shared" si="6"/>
        <v>-3.2592592592592062E-2</v>
      </c>
      <c r="E12" s="31">
        <f t="shared" si="2"/>
        <v>13.296296296296305</v>
      </c>
      <c r="F12" s="31">
        <f t="shared" si="3"/>
        <v>-0.43336076817557623</v>
      </c>
      <c r="G12" s="26"/>
      <c r="H12" s="26"/>
      <c r="I12" s="26"/>
      <c r="M12" s="32">
        <v>0.32291666666666669</v>
      </c>
      <c r="N12" s="3">
        <v>4.1399999999999997</v>
      </c>
      <c r="O12" s="3">
        <f t="shared" si="0"/>
        <v>465</v>
      </c>
      <c r="P12" s="31">
        <f t="shared" si="7"/>
        <v>-3.2592592592592062E-2</v>
      </c>
      <c r="Q12" s="31">
        <f t="shared" si="4"/>
        <v>13.296296296296305</v>
      </c>
      <c r="R12" s="31">
        <f t="shared" si="5"/>
        <v>-0.43336076817557623</v>
      </c>
      <c r="S12" s="26"/>
      <c r="T12" s="26"/>
      <c r="U12" s="26"/>
    </row>
    <row r="13" spans="1:21" ht="16.5" thickBot="1" x14ac:dyDescent="0.3">
      <c r="A13" s="32">
        <v>0.16944444444444443</v>
      </c>
      <c r="B13" s="3">
        <v>3.4</v>
      </c>
      <c r="C13" s="3">
        <f t="shared" si="1"/>
        <v>244</v>
      </c>
      <c r="D13" s="31">
        <f t="shared" si="6"/>
        <v>-0.77259259259259183</v>
      </c>
      <c r="E13" s="31">
        <f t="shared" si="2"/>
        <v>-207.7037037037037</v>
      </c>
      <c r="F13" s="31">
        <f t="shared" si="3"/>
        <v>160.47034293552795</v>
      </c>
      <c r="G13" s="26"/>
      <c r="H13" s="26"/>
      <c r="I13" s="26"/>
      <c r="M13" s="32">
        <v>0.16944444444444443</v>
      </c>
      <c r="N13" s="3">
        <v>4.4000000000000004</v>
      </c>
      <c r="O13" s="3">
        <f t="shared" si="0"/>
        <v>244</v>
      </c>
      <c r="P13" s="31">
        <f t="shared" si="7"/>
        <v>0.22740740740740861</v>
      </c>
      <c r="Q13" s="31">
        <f t="shared" si="4"/>
        <v>-207.7037037037037</v>
      </c>
      <c r="R13" s="31">
        <f t="shared" si="5"/>
        <v>-47.233360768175828</v>
      </c>
      <c r="S13" s="26"/>
      <c r="T13" s="26"/>
      <c r="U13" s="26"/>
    </row>
    <row r="14" spans="1:21" ht="16.5" thickBot="1" x14ac:dyDescent="0.3">
      <c r="A14" s="32">
        <v>0.22291666666666665</v>
      </c>
      <c r="B14" s="3">
        <v>4</v>
      </c>
      <c r="C14" s="3">
        <f t="shared" si="1"/>
        <v>321</v>
      </c>
      <c r="D14" s="31">
        <f t="shared" si="6"/>
        <v>-0.17259259259259174</v>
      </c>
      <c r="E14" s="31">
        <f t="shared" si="2"/>
        <v>-130.7037037037037</v>
      </c>
      <c r="F14" s="31">
        <f t="shared" si="3"/>
        <v>22.558491083676156</v>
      </c>
      <c r="G14" s="26"/>
      <c r="H14" s="26"/>
      <c r="I14" s="26"/>
      <c r="M14" s="32">
        <v>0.22291666666666665</v>
      </c>
      <c r="N14" s="3">
        <v>3.5</v>
      </c>
      <c r="O14" s="3">
        <f t="shared" si="0"/>
        <v>321</v>
      </c>
      <c r="P14" s="31">
        <f t="shared" si="7"/>
        <v>-0.67259259259259174</v>
      </c>
      <c r="Q14" s="31">
        <f t="shared" si="4"/>
        <v>-130.7037037037037</v>
      </c>
      <c r="R14" s="31">
        <f t="shared" si="5"/>
        <v>87.910342935528007</v>
      </c>
      <c r="S14" s="26"/>
      <c r="T14" s="26"/>
      <c r="U14" s="26"/>
    </row>
    <row r="15" spans="1:21" ht="16.5" thickBot="1" x14ac:dyDescent="0.3">
      <c r="A15" s="32">
        <v>3.4722222222222224E-2</v>
      </c>
      <c r="B15" s="3">
        <v>1</v>
      </c>
      <c r="C15" s="3">
        <f t="shared" si="1"/>
        <v>50</v>
      </c>
      <c r="D15" s="31">
        <f t="shared" si="6"/>
        <v>-3.1725925925925917</v>
      </c>
      <c r="E15" s="31">
        <f t="shared" si="2"/>
        <v>-401.7037037037037</v>
      </c>
      <c r="F15" s="31">
        <f t="shared" si="3"/>
        <v>1274.4421947873795</v>
      </c>
      <c r="G15" s="26"/>
      <c r="H15" s="26"/>
      <c r="I15" s="26"/>
      <c r="M15" s="32">
        <v>3.4722222222222224E-2</v>
      </c>
      <c r="N15" s="3">
        <v>2</v>
      </c>
      <c r="O15" s="3">
        <f t="shared" si="0"/>
        <v>50</v>
      </c>
      <c r="P15" s="31">
        <f t="shared" si="7"/>
        <v>-2.1725925925925917</v>
      </c>
      <c r="Q15" s="31">
        <f t="shared" si="4"/>
        <v>-401.7037037037037</v>
      </c>
      <c r="R15" s="31">
        <f t="shared" si="5"/>
        <v>872.73849108367585</v>
      </c>
      <c r="S15" s="26"/>
      <c r="T15" s="26"/>
      <c r="U15" s="26"/>
    </row>
    <row r="16" spans="1:21" ht="16.5" thickBot="1" x14ac:dyDescent="0.3">
      <c r="A16" s="32">
        <v>0.23194444444444443</v>
      </c>
      <c r="B16" s="3">
        <v>5.33</v>
      </c>
      <c r="C16" s="3">
        <f t="shared" si="1"/>
        <v>334</v>
      </c>
      <c r="D16" s="31">
        <f t="shared" si="6"/>
        <v>1.1574074074074083</v>
      </c>
      <c r="E16" s="31">
        <f t="shared" si="2"/>
        <v>-117.7037037037037</v>
      </c>
      <c r="F16" s="31">
        <f t="shared" si="3"/>
        <v>-136.23113854595346</v>
      </c>
      <c r="G16" s="26"/>
      <c r="H16" s="26"/>
      <c r="I16" s="26"/>
      <c r="M16" s="32">
        <v>0.23194444444444443</v>
      </c>
      <c r="N16" s="17">
        <v>4.25</v>
      </c>
      <c r="O16" s="3">
        <f t="shared" si="0"/>
        <v>334</v>
      </c>
      <c r="P16" s="31">
        <f t="shared" si="7"/>
        <v>7.7407407407408257E-2</v>
      </c>
      <c r="Q16" s="31">
        <f t="shared" si="4"/>
        <v>-117.7037037037037</v>
      </c>
      <c r="R16" s="31">
        <f t="shared" si="5"/>
        <v>-9.1111385459534606</v>
      </c>
      <c r="S16" s="26"/>
      <c r="T16" s="26"/>
      <c r="U16" s="26"/>
    </row>
    <row r="17" spans="1:21" ht="16.5" thickBot="1" x14ac:dyDescent="0.3">
      <c r="A17" s="33">
        <v>0.29166666666666669</v>
      </c>
      <c r="B17" s="3">
        <v>4.22</v>
      </c>
      <c r="C17" s="3">
        <f t="shared" si="1"/>
        <v>420</v>
      </c>
      <c r="D17" s="31">
        <f t="shared" si="6"/>
        <v>4.7407407407408009E-2</v>
      </c>
      <c r="E17" s="31">
        <f t="shared" si="2"/>
        <v>-31.703703703703695</v>
      </c>
      <c r="F17" s="31">
        <f t="shared" si="3"/>
        <v>-1.5029903978052312</v>
      </c>
      <c r="G17" s="26"/>
      <c r="H17" s="26"/>
      <c r="I17" s="26"/>
      <c r="M17" s="32">
        <v>0.29166666666666669</v>
      </c>
      <c r="N17" s="3">
        <v>3.1</v>
      </c>
      <c r="O17" s="3">
        <f t="shared" si="0"/>
        <v>420</v>
      </c>
      <c r="P17" s="31">
        <f t="shared" si="7"/>
        <v>-1.0725925925925917</v>
      </c>
      <c r="Q17" s="31">
        <f t="shared" si="4"/>
        <v>-31.703703703703695</v>
      </c>
      <c r="R17" s="31">
        <f t="shared" si="5"/>
        <v>34.005157750342896</v>
      </c>
      <c r="S17" s="26"/>
      <c r="T17" s="26"/>
      <c r="U17" s="26"/>
    </row>
    <row r="18" spans="1:21" ht="16.5" thickBot="1" x14ac:dyDescent="0.3">
      <c r="A18" s="32">
        <v>0.27083333333333331</v>
      </c>
      <c r="B18" s="3">
        <v>3.71</v>
      </c>
      <c r="C18" s="3">
        <f t="shared" si="1"/>
        <v>390</v>
      </c>
      <c r="D18" s="31">
        <f t="shared" si="6"/>
        <v>-0.46259259259259178</v>
      </c>
      <c r="E18" s="31">
        <f t="shared" si="2"/>
        <v>-61.703703703703695</v>
      </c>
      <c r="F18" s="31">
        <f t="shared" si="3"/>
        <v>28.5436762688614</v>
      </c>
      <c r="G18" s="26"/>
      <c r="H18" s="26"/>
      <c r="I18" s="26"/>
      <c r="M18" s="32">
        <v>0.27083333333333331</v>
      </c>
      <c r="N18" s="3">
        <v>3.67</v>
      </c>
      <c r="O18" s="3">
        <f t="shared" si="0"/>
        <v>390</v>
      </c>
      <c r="P18" s="31">
        <f t="shared" si="7"/>
        <v>-0.50259259259259181</v>
      </c>
      <c r="Q18" s="31">
        <f t="shared" si="4"/>
        <v>-61.703703703703695</v>
      </c>
      <c r="R18" s="31">
        <f t="shared" si="5"/>
        <v>31.011824417009549</v>
      </c>
      <c r="S18" s="26"/>
      <c r="T18" s="26"/>
      <c r="U18" s="26"/>
    </row>
    <row r="19" spans="1:21" ht="16.5" thickBot="1" x14ac:dyDescent="0.3">
      <c r="A19" s="32">
        <v>9.3055555555555558E-2</v>
      </c>
      <c r="B19" s="3">
        <v>2.67</v>
      </c>
      <c r="C19" s="3">
        <f t="shared" si="1"/>
        <v>134</v>
      </c>
      <c r="D19" s="31">
        <f t="shared" si="6"/>
        <v>-1.5025925925925918</v>
      </c>
      <c r="E19" s="31">
        <f t="shared" si="2"/>
        <v>-317.7037037037037</v>
      </c>
      <c r="F19" s="31">
        <f t="shared" si="3"/>
        <v>477.37923182441676</v>
      </c>
      <c r="G19" s="26"/>
      <c r="H19" s="26"/>
      <c r="I19" s="26"/>
      <c r="M19" s="32">
        <v>9.3055555555555558E-2</v>
      </c>
      <c r="N19" s="3">
        <v>1.5</v>
      </c>
      <c r="O19" s="3">
        <f t="shared" si="0"/>
        <v>134</v>
      </c>
      <c r="P19" s="31">
        <f t="shared" si="7"/>
        <v>-2.6725925925925917</v>
      </c>
      <c r="Q19" s="31">
        <f t="shared" si="4"/>
        <v>-317.7037037037037</v>
      </c>
      <c r="R19" s="31">
        <f t="shared" si="5"/>
        <v>849.09256515775007</v>
      </c>
      <c r="S19" s="26"/>
      <c r="T19" s="26"/>
      <c r="U19" s="26"/>
    </row>
    <row r="20" spans="1:21" ht="16.5" thickBot="1" x14ac:dyDescent="0.3">
      <c r="A20" s="32">
        <v>4.1666666666666664E-2</v>
      </c>
      <c r="B20" s="3">
        <v>3</v>
      </c>
      <c r="C20" s="3">
        <f t="shared" si="1"/>
        <v>60</v>
      </c>
      <c r="D20" s="31">
        <f t="shared" si="6"/>
        <v>-1.1725925925925917</v>
      </c>
      <c r="E20" s="31">
        <f t="shared" si="2"/>
        <v>-391.7037037037037</v>
      </c>
      <c r="F20" s="31">
        <f t="shared" si="3"/>
        <v>459.30886145404628</v>
      </c>
      <c r="G20" s="26"/>
      <c r="H20" s="26"/>
      <c r="I20" s="26"/>
      <c r="M20" s="32">
        <v>4.1666666666666664E-2</v>
      </c>
      <c r="N20" s="3">
        <v>3</v>
      </c>
      <c r="O20" s="3">
        <f t="shared" si="0"/>
        <v>60</v>
      </c>
      <c r="P20" s="31">
        <f t="shared" si="7"/>
        <v>-1.1725925925925917</v>
      </c>
      <c r="Q20" s="31">
        <f t="shared" si="4"/>
        <v>-391.7037037037037</v>
      </c>
      <c r="R20" s="31">
        <f t="shared" si="5"/>
        <v>459.30886145404628</v>
      </c>
      <c r="S20" s="26"/>
      <c r="T20" s="26"/>
      <c r="U20" s="26"/>
    </row>
    <row r="21" spans="1:21" ht="16.5" thickBot="1" x14ac:dyDescent="0.3">
      <c r="A21" s="32">
        <v>0.22013888888888888</v>
      </c>
      <c r="B21" s="3">
        <v>3</v>
      </c>
      <c r="C21" s="3">
        <f t="shared" si="1"/>
        <v>317</v>
      </c>
      <c r="D21" s="31">
        <f t="shared" si="6"/>
        <v>-1.1725925925925917</v>
      </c>
      <c r="E21" s="31">
        <f t="shared" si="2"/>
        <v>-134.7037037037037</v>
      </c>
      <c r="F21" s="31">
        <f t="shared" si="3"/>
        <v>157.95256515775023</v>
      </c>
      <c r="G21" s="26"/>
      <c r="H21" s="26"/>
      <c r="I21" s="26"/>
      <c r="M21" s="32">
        <v>0.22013888888888888</v>
      </c>
      <c r="N21" s="3">
        <v>3</v>
      </c>
      <c r="O21" s="3">
        <f t="shared" si="0"/>
        <v>317</v>
      </c>
      <c r="P21" s="31">
        <f t="shared" si="7"/>
        <v>-1.1725925925925917</v>
      </c>
      <c r="Q21" s="31">
        <f t="shared" si="4"/>
        <v>-134.7037037037037</v>
      </c>
      <c r="R21" s="31">
        <f t="shared" si="5"/>
        <v>157.95256515775023</v>
      </c>
      <c r="S21" s="26"/>
      <c r="T21" s="26"/>
      <c r="U21" s="26"/>
    </row>
    <row r="22" spans="1:21" ht="16.5" thickBot="1" x14ac:dyDescent="0.3">
      <c r="A22" s="32">
        <v>0.1125</v>
      </c>
      <c r="B22" s="3">
        <v>3</v>
      </c>
      <c r="C22" s="3">
        <f t="shared" si="1"/>
        <v>162</v>
      </c>
      <c r="D22" s="31">
        <f t="shared" si="6"/>
        <v>-1.1725925925925917</v>
      </c>
      <c r="E22" s="31">
        <f t="shared" si="2"/>
        <v>-289.7037037037037</v>
      </c>
      <c r="F22" s="31">
        <f t="shared" si="3"/>
        <v>339.70441700960191</v>
      </c>
      <c r="G22" s="26"/>
      <c r="H22" s="26"/>
      <c r="I22" s="26"/>
      <c r="M22" s="32">
        <v>0.1125</v>
      </c>
      <c r="N22" s="3">
        <v>2.5</v>
      </c>
      <c r="O22" s="3">
        <f t="shared" si="0"/>
        <v>162</v>
      </c>
      <c r="P22" s="31">
        <f t="shared" si="7"/>
        <v>-1.6725925925925917</v>
      </c>
      <c r="Q22" s="31">
        <f t="shared" si="4"/>
        <v>-289.7037037037037</v>
      </c>
      <c r="R22" s="31">
        <f t="shared" si="5"/>
        <v>484.55626886145376</v>
      </c>
      <c r="S22" s="26"/>
      <c r="T22" s="26"/>
      <c r="U22" s="26"/>
    </row>
    <row r="23" spans="1:21" ht="16.5" thickBot="1" x14ac:dyDescent="0.3">
      <c r="A23" s="32">
        <v>0.49722222222222223</v>
      </c>
      <c r="B23" s="3">
        <v>3.46</v>
      </c>
      <c r="C23" s="3">
        <f t="shared" si="1"/>
        <v>716</v>
      </c>
      <c r="D23" s="31">
        <f t="shared" si="6"/>
        <v>-0.71259259259259178</v>
      </c>
      <c r="E23" s="31">
        <f t="shared" si="2"/>
        <v>264.2962962962963</v>
      </c>
      <c r="F23" s="31">
        <f t="shared" si="3"/>
        <v>-188.3355829903976</v>
      </c>
      <c r="G23" s="26"/>
      <c r="H23" s="26"/>
      <c r="I23" s="26"/>
      <c r="M23" s="32">
        <v>0.49722222222222223</v>
      </c>
      <c r="N23" s="3">
        <v>3.91</v>
      </c>
      <c r="O23" s="3">
        <f t="shared" si="0"/>
        <v>716</v>
      </c>
      <c r="P23" s="31">
        <f t="shared" si="7"/>
        <v>-0.2625925925925916</v>
      </c>
      <c r="Q23" s="31">
        <f t="shared" si="4"/>
        <v>264.2962962962963</v>
      </c>
      <c r="R23" s="31">
        <f t="shared" si="5"/>
        <v>-69.402249657064218</v>
      </c>
      <c r="S23" s="26"/>
      <c r="T23" s="26"/>
      <c r="U23" s="26"/>
    </row>
    <row r="24" spans="1:21" ht="16.5" thickBot="1" x14ac:dyDescent="0.3">
      <c r="A24" s="32">
        <v>0.17916666666666667</v>
      </c>
      <c r="B24" s="3">
        <v>2.57</v>
      </c>
      <c r="C24" s="3">
        <f t="shared" si="1"/>
        <v>258</v>
      </c>
      <c r="D24" s="31">
        <f t="shared" si="6"/>
        <v>-1.6025925925925919</v>
      </c>
      <c r="E24" s="31">
        <f t="shared" si="2"/>
        <v>-193.7037037037037</v>
      </c>
      <c r="F24" s="31">
        <f t="shared" si="3"/>
        <v>310.42812071330576</v>
      </c>
      <c r="G24" s="26"/>
      <c r="H24" s="26"/>
      <c r="I24" s="26"/>
      <c r="M24" s="32">
        <v>0.17916666666666667</v>
      </c>
      <c r="N24" s="3">
        <v>1.86</v>
      </c>
      <c r="O24" s="3">
        <f t="shared" si="0"/>
        <v>258</v>
      </c>
      <c r="P24" s="31">
        <f t="shared" si="7"/>
        <v>-2.3125925925925914</v>
      </c>
      <c r="Q24" s="31">
        <f t="shared" si="4"/>
        <v>-193.7037037037037</v>
      </c>
      <c r="R24" s="31">
        <f t="shared" si="5"/>
        <v>447.9577503429353</v>
      </c>
      <c r="S24" s="26"/>
      <c r="T24" s="26"/>
      <c r="U24" s="26"/>
    </row>
    <row r="25" spans="1:21" ht="16.5" thickBot="1" x14ac:dyDescent="0.3">
      <c r="A25" s="32">
        <v>0.125</v>
      </c>
      <c r="B25" s="3">
        <v>3</v>
      </c>
      <c r="C25" s="3">
        <f t="shared" si="1"/>
        <v>180</v>
      </c>
      <c r="D25" s="31">
        <f t="shared" si="6"/>
        <v>-1.1725925925925917</v>
      </c>
      <c r="E25" s="31">
        <f t="shared" si="2"/>
        <v>-271.7037037037037</v>
      </c>
      <c r="F25" s="31">
        <f t="shared" si="3"/>
        <v>318.59775034293529</v>
      </c>
      <c r="G25" s="26"/>
      <c r="H25" s="26"/>
      <c r="I25" s="26"/>
      <c r="M25" s="32">
        <v>0.125</v>
      </c>
      <c r="N25" s="3">
        <v>3</v>
      </c>
      <c r="O25" s="3">
        <f t="shared" si="0"/>
        <v>180</v>
      </c>
      <c r="P25" s="31">
        <f t="shared" si="7"/>
        <v>-1.1725925925925917</v>
      </c>
      <c r="Q25" s="31">
        <f t="shared" si="4"/>
        <v>-271.7037037037037</v>
      </c>
      <c r="R25" s="31">
        <f t="shared" si="5"/>
        <v>318.59775034293529</v>
      </c>
      <c r="S25" s="26"/>
      <c r="T25" s="26"/>
      <c r="U25" s="26"/>
    </row>
    <row r="26" spans="1:21" ht="16.5" thickBot="1" x14ac:dyDescent="0.3">
      <c r="A26" s="32">
        <v>6.805555555555555E-2</v>
      </c>
      <c r="B26" s="3">
        <v>3.5</v>
      </c>
      <c r="C26" s="3">
        <f t="shared" si="1"/>
        <v>98</v>
      </c>
      <c r="D26" s="31">
        <f t="shared" si="6"/>
        <v>-0.67259259259259174</v>
      </c>
      <c r="E26" s="31">
        <f t="shared" si="2"/>
        <v>-353.7037037037037</v>
      </c>
      <c r="F26" s="31">
        <f t="shared" si="3"/>
        <v>237.89849108367596</v>
      </c>
      <c r="G26" s="26"/>
      <c r="H26" s="26"/>
      <c r="I26" s="26"/>
      <c r="M26" s="32">
        <v>6.805555555555555E-2</v>
      </c>
      <c r="N26" s="3">
        <v>3.5</v>
      </c>
      <c r="O26" s="3">
        <f t="shared" si="0"/>
        <v>98</v>
      </c>
      <c r="P26" s="31">
        <f t="shared" si="7"/>
        <v>-0.67259259259259174</v>
      </c>
      <c r="Q26" s="31">
        <f t="shared" si="4"/>
        <v>-353.7037037037037</v>
      </c>
      <c r="R26" s="31">
        <f t="shared" si="5"/>
        <v>237.89849108367596</v>
      </c>
      <c r="S26" s="26"/>
      <c r="T26" s="26"/>
      <c r="U26" s="26"/>
    </row>
    <row r="27" spans="1:21" ht="16.5" thickBot="1" x14ac:dyDescent="0.3">
      <c r="A27" s="32">
        <v>0.21597222222222223</v>
      </c>
      <c r="B27" s="3">
        <v>9.5</v>
      </c>
      <c r="C27" s="3">
        <f t="shared" si="1"/>
        <v>311</v>
      </c>
      <c r="D27" s="31">
        <f t="shared" si="6"/>
        <v>5.3274074074074083</v>
      </c>
      <c r="E27" s="31">
        <f t="shared" si="2"/>
        <v>-140.7037037037037</v>
      </c>
      <c r="F27" s="31">
        <f t="shared" si="3"/>
        <v>-749.58595336076826</v>
      </c>
      <c r="G27" s="26"/>
      <c r="H27" s="26"/>
      <c r="I27" s="26"/>
      <c r="M27" s="32">
        <v>0.21597222222222223</v>
      </c>
      <c r="N27" s="3">
        <v>9.5</v>
      </c>
      <c r="O27" s="3">
        <f t="shared" si="0"/>
        <v>311</v>
      </c>
      <c r="P27" s="31">
        <f t="shared" si="7"/>
        <v>5.3274074074074083</v>
      </c>
      <c r="Q27" s="31">
        <f t="shared" si="4"/>
        <v>-140.7037037037037</v>
      </c>
      <c r="R27" s="31">
        <f t="shared" si="5"/>
        <v>-749.58595336076826</v>
      </c>
      <c r="S27" s="26"/>
      <c r="T27" s="26"/>
      <c r="U27" s="26"/>
    </row>
    <row r="28" spans="1:21" ht="16.5" thickBot="1" x14ac:dyDescent="0.3">
      <c r="A28" s="32">
        <v>0.33819444444444446</v>
      </c>
      <c r="B28" s="3">
        <v>4.33</v>
      </c>
      <c r="C28" s="3">
        <f t="shared" si="1"/>
        <v>487</v>
      </c>
      <c r="D28" s="31">
        <f t="shared" si="6"/>
        <v>0.15740740740740833</v>
      </c>
      <c r="E28" s="31">
        <f t="shared" si="2"/>
        <v>35.296296296296305</v>
      </c>
      <c r="F28" s="31">
        <f t="shared" si="3"/>
        <v>5.5558984910837097</v>
      </c>
      <c r="G28" s="26"/>
      <c r="H28" s="26"/>
      <c r="I28" s="26"/>
      <c r="M28" s="32">
        <v>0.33819444444444446</v>
      </c>
      <c r="N28" s="3">
        <v>4.33</v>
      </c>
      <c r="O28" s="3">
        <f t="shared" si="0"/>
        <v>487</v>
      </c>
      <c r="P28" s="31">
        <f t="shared" si="7"/>
        <v>0.15740740740740833</v>
      </c>
      <c r="Q28" s="31">
        <f t="shared" si="4"/>
        <v>35.296296296296305</v>
      </c>
      <c r="R28" s="31">
        <f t="shared" si="5"/>
        <v>5.5558984910837097</v>
      </c>
      <c r="S28" s="26"/>
      <c r="T28" s="26"/>
      <c r="U28" s="26"/>
    </row>
    <row r="29" spans="1:21" ht="16.5" thickBot="1" x14ac:dyDescent="0.3">
      <c r="A29" s="32">
        <v>0.33680555555555558</v>
      </c>
      <c r="B29" s="3">
        <v>5.29</v>
      </c>
      <c r="C29" s="3">
        <f t="shared" si="1"/>
        <v>485</v>
      </c>
      <c r="D29" s="31">
        <f t="shared" si="6"/>
        <v>1.1174074074074083</v>
      </c>
      <c r="E29" s="31">
        <f t="shared" si="2"/>
        <v>33.296296296296305</v>
      </c>
      <c r="F29" s="31">
        <f t="shared" si="3"/>
        <v>37.205528120713346</v>
      </c>
      <c r="G29" s="26"/>
      <c r="H29" s="26"/>
      <c r="I29" s="34"/>
      <c r="M29" s="32">
        <v>0.33680555555555558</v>
      </c>
      <c r="N29" s="3">
        <v>4.78</v>
      </c>
      <c r="O29" s="3">
        <f t="shared" si="0"/>
        <v>485</v>
      </c>
      <c r="P29" s="31">
        <f t="shared" si="7"/>
        <v>0.60740740740740851</v>
      </c>
      <c r="Q29" s="31">
        <f t="shared" si="4"/>
        <v>33.296296296296305</v>
      </c>
      <c r="R29" s="31">
        <f t="shared" si="5"/>
        <v>20.224417009602238</v>
      </c>
      <c r="S29" s="26"/>
      <c r="T29" s="26"/>
      <c r="U29" s="34"/>
    </row>
    <row r="30" spans="1:21" ht="16.5" thickBot="1" x14ac:dyDescent="0.3">
      <c r="A30" s="26"/>
      <c r="B30" s="26"/>
      <c r="C30" s="26"/>
      <c r="D30" s="26"/>
      <c r="E30" s="26"/>
      <c r="F30" s="26"/>
      <c r="G30" s="26"/>
      <c r="H30" s="26"/>
      <c r="I30" s="34"/>
      <c r="M30" s="26"/>
      <c r="N30" s="26"/>
      <c r="O30" s="26"/>
      <c r="P30" s="26"/>
      <c r="Q30" s="26"/>
      <c r="R30" s="26"/>
      <c r="S30" s="26"/>
      <c r="T30" s="26"/>
      <c r="U30" s="34"/>
    </row>
    <row r="31" spans="1:21" ht="16.5" thickBot="1" x14ac:dyDescent="0.3">
      <c r="A31" s="28" t="s">
        <v>78</v>
      </c>
      <c r="B31" s="31">
        <f>AVERAGE(B3:B29)</f>
        <v>4.1725925925925917</v>
      </c>
      <c r="C31" s="31">
        <f>AVERAGE(C3:C29)</f>
        <v>451.7037037037037</v>
      </c>
      <c r="D31" s="26"/>
      <c r="E31" s="26"/>
      <c r="F31" s="34"/>
      <c r="G31" s="26"/>
      <c r="H31" s="28" t="s">
        <v>84</v>
      </c>
      <c r="I31" s="31">
        <f>SUM(F3:F29)/B33</f>
        <v>154.19113854595338</v>
      </c>
      <c r="M31" s="28" t="s">
        <v>78</v>
      </c>
      <c r="N31" s="31">
        <f>AVERAGE(N3:N29)</f>
        <v>3.9925925925925925</v>
      </c>
      <c r="O31" s="31">
        <f>AVERAGE(O3:O29)</f>
        <v>473.88888888888891</v>
      </c>
      <c r="P31" s="26"/>
      <c r="Q31" s="26"/>
      <c r="R31" s="34"/>
      <c r="S31" s="26"/>
      <c r="T31" s="28" t="s">
        <v>84</v>
      </c>
      <c r="U31" s="31">
        <f>SUM(R3:R29)/N33</f>
        <v>150.26547325102879</v>
      </c>
    </row>
    <row r="32" spans="1:21" ht="16.5" thickBot="1" x14ac:dyDescent="0.3">
      <c r="A32" s="28" t="s">
        <v>79</v>
      </c>
      <c r="B32" s="31">
        <f>_xlfn.STDEV.P(B3:B29)</f>
        <v>1.7363554692230192</v>
      </c>
      <c r="C32" s="31">
        <f>_xlfn.STDEV.P(C3:C29)</f>
        <v>330.46598018609518</v>
      </c>
      <c r="D32" s="26"/>
      <c r="E32" s="26"/>
      <c r="F32" s="26"/>
      <c r="G32" s="26"/>
      <c r="H32" s="28" t="s">
        <v>85</v>
      </c>
      <c r="I32" s="31">
        <f>I31/(B32*C32)</f>
        <v>0.26871630448464418</v>
      </c>
      <c r="M32" s="28" t="s">
        <v>79</v>
      </c>
      <c r="N32" s="31">
        <f>_xlfn.STDEV.P(N3:N29)</f>
        <v>1.6501573271629519</v>
      </c>
      <c r="O32" s="31">
        <f>_xlfn.STDEV.P(O3:O29)</f>
        <v>319.31527823388006</v>
      </c>
      <c r="P32" s="26"/>
      <c r="Q32" s="26"/>
      <c r="R32" s="26"/>
      <c r="S32" s="26"/>
      <c r="T32" s="28" t="s">
        <v>85</v>
      </c>
      <c r="U32" s="31">
        <f>U31/(N32*O32)</f>
        <v>0.28517677455240753</v>
      </c>
    </row>
    <row r="33" spans="1:21" ht="16.5" thickBot="1" x14ac:dyDescent="0.3">
      <c r="A33" s="28" t="s">
        <v>80</v>
      </c>
      <c r="B33" s="54">
        <v>27</v>
      </c>
      <c r="C33" s="55"/>
      <c r="D33" s="26"/>
      <c r="E33" s="26"/>
      <c r="F33" s="26"/>
      <c r="G33" s="26"/>
      <c r="H33" s="37"/>
      <c r="I33" s="26"/>
      <c r="M33" s="28" t="s">
        <v>80</v>
      </c>
      <c r="N33" s="54">
        <v>27</v>
      </c>
      <c r="O33" s="55"/>
      <c r="P33" s="26"/>
      <c r="Q33" s="26"/>
      <c r="R33" s="26"/>
      <c r="S33" s="26"/>
      <c r="U33" s="26"/>
    </row>
  </sheetData>
  <mergeCells count="3">
    <mergeCell ref="B33:C33"/>
    <mergeCell ref="N33:O33"/>
    <mergeCell ref="B1:R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78CB-79F4-4881-8E7E-59F155A203E9}">
  <sheetPr>
    <tabColor rgb="FF7FDCFD"/>
  </sheetPr>
  <dimension ref="A1:U33"/>
  <sheetViews>
    <sheetView topLeftCell="A6" zoomScale="70" zoomScaleNormal="70" workbookViewId="0">
      <selection activeCell="W45" sqref="W45"/>
    </sheetView>
  </sheetViews>
  <sheetFormatPr baseColWidth="10" defaultRowHeight="15" x14ac:dyDescent="0.25"/>
  <cols>
    <col min="1" max="1" width="18.85546875" customWidth="1"/>
    <col min="2" max="2" width="11" bestFit="1" customWidth="1"/>
    <col min="3" max="3" width="11.28515625" bestFit="1" customWidth="1"/>
    <col min="4" max="4" width="7.140625" bestFit="1" customWidth="1"/>
    <col min="5" max="5" width="9.42578125" bestFit="1" customWidth="1"/>
    <col min="6" max="6" width="10.42578125" bestFit="1" customWidth="1"/>
    <col min="8" max="8" width="23" bestFit="1" customWidth="1"/>
    <col min="9" max="9" width="8.28515625" bestFit="1" customWidth="1"/>
    <col min="13" max="13" width="18.85546875" bestFit="1" customWidth="1"/>
    <col min="14" max="14" width="12.28515625" bestFit="1" customWidth="1"/>
    <col min="15" max="15" width="11.28515625" bestFit="1" customWidth="1"/>
    <col min="16" max="16" width="7.140625" bestFit="1" customWidth="1"/>
    <col min="17" max="17" width="9.42578125" bestFit="1" customWidth="1"/>
    <col min="18" max="18" width="10.42578125" bestFit="1" customWidth="1"/>
    <col min="20" max="20" width="23" bestFit="1" customWidth="1"/>
    <col min="21" max="21" width="8.28515625" bestFit="1" customWidth="1"/>
  </cols>
  <sheetData>
    <row r="1" spans="1:21" ht="18.75" thickBot="1" x14ac:dyDescent="0.3">
      <c r="A1" s="26"/>
      <c r="B1" s="56" t="s">
        <v>88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26"/>
      <c r="T1" s="26"/>
      <c r="U1" s="26"/>
    </row>
    <row r="2" spans="1:21" ht="61.5" thickBot="1" x14ac:dyDescent="0.3">
      <c r="A2" s="27" t="s">
        <v>87</v>
      </c>
      <c r="B2" s="28" t="s">
        <v>94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  <c r="M2" s="27" t="s">
        <v>87</v>
      </c>
      <c r="N2" s="28" t="s">
        <v>95</v>
      </c>
      <c r="O2" s="28" t="s">
        <v>86</v>
      </c>
      <c r="P2" s="28" t="s">
        <v>81</v>
      </c>
      <c r="Q2" s="28" t="s">
        <v>82</v>
      </c>
      <c r="R2" s="28" t="s">
        <v>83</v>
      </c>
      <c r="S2" s="26"/>
      <c r="T2" s="26"/>
      <c r="U2" s="26"/>
    </row>
    <row r="3" spans="1:21" ht="16.5" thickBot="1" x14ac:dyDescent="0.3">
      <c r="A3" s="10">
        <v>0.54305555555555551</v>
      </c>
      <c r="B3" s="8">
        <v>4.93</v>
      </c>
      <c r="C3" s="3">
        <f t="shared" ref="C3:C29" si="0">HOUR(A3)*60+MINUTE(A3)</f>
        <v>782</v>
      </c>
      <c r="D3" s="31">
        <f>B3-$B$31</f>
        <v>1.023703703703704</v>
      </c>
      <c r="E3" s="31">
        <f>C3-$C$31</f>
        <v>346.07407407407408</v>
      </c>
      <c r="F3" s="31">
        <f>D3*E3</f>
        <v>354.27731138545965</v>
      </c>
      <c r="G3" s="26"/>
      <c r="H3" s="26"/>
      <c r="I3" s="26"/>
      <c r="M3" s="10">
        <v>0.54305555555555551</v>
      </c>
      <c r="N3" s="8">
        <v>7.23</v>
      </c>
      <c r="O3" s="3">
        <f t="shared" ref="O3:O29" si="1">HOUR(M3)*60+MINUTE(M3)</f>
        <v>782</v>
      </c>
      <c r="P3" s="31">
        <f>N3-$B$31</f>
        <v>3.3237037037037047</v>
      </c>
      <c r="Q3" s="31">
        <f>O3-$C$31</f>
        <v>346.07407407407408</v>
      </c>
      <c r="R3" s="31">
        <f>P3*Q3</f>
        <v>1150.2476817558302</v>
      </c>
      <c r="S3" s="26"/>
      <c r="T3" s="26"/>
      <c r="U3" s="26"/>
    </row>
    <row r="4" spans="1:21" ht="16.5" thickBot="1" x14ac:dyDescent="0.3">
      <c r="A4" s="10">
        <v>0.49722222222222223</v>
      </c>
      <c r="B4" s="8">
        <v>6.88</v>
      </c>
      <c r="C4" s="3">
        <f t="shared" si="0"/>
        <v>716</v>
      </c>
      <c r="D4" s="31">
        <f>B4-$B$31</f>
        <v>2.9737037037037042</v>
      </c>
      <c r="E4" s="31">
        <f t="shared" ref="E4:E29" si="2">C4-$C$31</f>
        <v>280.07407407407408</v>
      </c>
      <c r="F4" s="31">
        <f t="shared" ref="F4:F29" si="3">D4*E4</f>
        <v>832.85731138545964</v>
      </c>
      <c r="G4" s="26"/>
      <c r="H4" s="26"/>
      <c r="I4" s="26"/>
      <c r="M4" s="10">
        <v>0.49722222222222223</v>
      </c>
      <c r="N4" s="8">
        <v>5.07</v>
      </c>
      <c r="O4" s="3">
        <f t="shared" si="1"/>
        <v>716</v>
      </c>
      <c r="P4" s="31">
        <f>N4-$B$31</f>
        <v>1.1637037037037046</v>
      </c>
      <c r="Q4" s="31">
        <f t="shared" ref="Q4:Q29" si="4">O4-$C$31</f>
        <v>280.07407407407408</v>
      </c>
      <c r="R4" s="31">
        <f t="shared" ref="R4:R29" si="5">P4*Q4</f>
        <v>325.92323731138572</v>
      </c>
      <c r="S4" s="26"/>
      <c r="T4" s="26"/>
      <c r="U4" s="26"/>
    </row>
    <row r="5" spans="1:21" ht="16.5" thickBot="1" x14ac:dyDescent="0.3">
      <c r="A5" s="10">
        <v>0.69444444444444453</v>
      </c>
      <c r="B5" s="8">
        <v>4.6500000000000004</v>
      </c>
      <c r="C5" s="3">
        <f t="shared" si="0"/>
        <v>1000</v>
      </c>
      <c r="D5" s="31">
        <f t="shared" ref="D5:D29" si="6">B5-$B$31</f>
        <v>0.74370370370370464</v>
      </c>
      <c r="E5" s="31">
        <f t="shared" si="2"/>
        <v>564.07407407407413</v>
      </c>
      <c r="F5" s="31">
        <f t="shared" si="3"/>
        <v>419.5039780521268</v>
      </c>
      <c r="G5" s="26"/>
      <c r="H5" s="26"/>
      <c r="I5" s="26"/>
      <c r="M5" s="10">
        <v>0.69444444444444453</v>
      </c>
      <c r="N5" s="8">
        <v>4.2300000000000004</v>
      </c>
      <c r="O5" s="3">
        <f t="shared" si="1"/>
        <v>1000</v>
      </c>
      <c r="P5" s="31">
        <f t="shared" ref="P5:P29" si="7">N5-$B$31</f>
        <v>0.32370370370370471</v>
      </c>
      <c r="Q5" s="31">
        <f t="shared" si="4"/>
        <v>564.07407407407413</v>
      </c>
      <c r="R5" s="31">
        <f t="shared" si="5"/>
        <v>182.59286694101567</v>
      </c>
      <c r="S5" s="26"/>
      <c r="T5" s="26"/>
      <c r="U5" s="26"/>
    </row>
    <row r="6" spans="1:21" ht="16.5" thickBot="1" x14ac:dyDescent="0.3">
      <c r="A6" s="10">
        <v>0.36944444444444446</v>
      </c>
      <c r="B6" s="8">
        <v>5.0999999999999996</v>
      </c>
      <c r="C6" s="3">
        <f t="shared" si="0"/>
        <v>532</v>
      </c>
      <c r="D6" s="31">
        <f t="shared" si="6"/>
        <v>1.1937037037037039</v>
      </c>
      <c r="E6" s="31">
        <f t="shared" si="2"/>
        <v>96.074074074074076</v>
      </c>
      <c r="F6" s="31">
        <f t="shared" si="3"/>
        <v>114.68397805212622</v>
      </c>
      <c r="G6" s="26"/>
      <c r="H6" s="26"/>
      <c r="I6" s="26"/>
      <c r="M6" s="10">
        <v>0.36944444444444446</v>
      </c>
      <c r="N6" s="8">
        <v>5.67</v>
      </c>
      <c r="O6" s="3">
        <f t="shared" si="1"/>
        <v>532</v>
      </c>
      <c r="P6" s="31">
        <f t="shared" si="7"/>
        <v>1.7637037037037042</v>
      </c>
      <c r="Q6" s="31">
        <f t="shared" si="4"/>
        <v>96.074074074074076</v>
      </c>
      <c r="R6" s="31">
        <f t="shared" si="5"/>
        <v>169.44620027434848</v>
      </c>
      <c r="S6" s="26"/>
      <c r="T6" s="26"/>
      <c r="U6" s="26"/>
    </row>
    <row r="7" spans="1:21" ht="16.5" thickBot="1" x14ac:dyDescent="0.3">
      <c r="A7" s="13">
        <v>0.44722222222222219</v>
      </c>
      <c r="B7" s="3">
        <v>2.93</v>
      </c>
      <c r="C7" s="3">
        <f t="shared" si="0"/>
        <v>644</v>
      </c>
      <c r="D7" s="31">
        <f t="shared" si="6"/>
        <v>-0.97629629629629555</v>
      </c>
      <c r="E7" s="31">
        <f t="shared" si="2"/>
        <v>208.07407407407408</v>
      </c>
      <c r="F7" s="31">
        <f t="shared" si="3"/>
        <v>-203.14194787379958</v>
      </c>
      <c r="G7" s="26"/>
      <c r="H7" s="26"/>
      <c r="I7" s="26"/>
      <c r="M7" s="13">
        <v>0.44722222222222219</v>
      </c>
      <c r="N7" s="3">
        <v>2.08</v>
      </c>
      <c r="O7" s="3">
        <f t="shared" si="1"/>
        <v>644</v>
      </c>
      <c r="P7" s="31">
        <f t="shared" si="7"/>
        <v>-1.8262962962962956</v>
      </c>
      <c r="Q7" s="31">
        <f t="shared" si="4"/>
        <v>208.07407407407408</v>
      </c>
      <c r="R7" s="31">
        <f t="shared" si="5"/>
        <v>-380.00491083676258</v>
      </c>
      <c r="S7" s="26"/>
      <c r="T7" s="26"/>
      <c r="U7" s="26"/>
    </row>
    <row r="8" spans="1:21" ht="16.5" thickBot="1" x14ac:dyDescent="0.3">
      <c r="A8" s="13">
        <v>0.46458333333333335</v>
      </c>
      <c r="B8" s="3">
        <v>6.17</v>
      </c>
      <c r="C8" s="3">
        <f t="shared" si="0"/>
        <v>669</v>
      </c>
      <c r="D8" s="31">
        <f t="shared" si="6"/>
        <v>2.2637037037037042</v>
      </c>
      <c r="E8" s="31">
        <f t="shared" si="2"/>
        <v>233.07407407407408</v>
      </c>
      <c r="F8" s="31">
        <f t="shared" si="3"/>
        <v>527.61064471879297</v>
      </c>
      <c r="G8" s="26"/>
      <c r="H8" s="26"/>
      <c r="I8" s="26"/>
      <c r="M8" s="13">
        <v>0.46458333333333335</v>
      </c>
      <c r="N8" s="3">
        <v>6.89</v>
      </c>
      <c r="O8" s="3">
        <f t="shared" si="1"/>
        <v>669</v>
      </c>
      <c r="P8" s="31">
        <f t="shared" si="7"/>
        <v>2.983703703703704</v>
      </c>
      <c r="Q8" s="31">
        <f t="shared" si="4"/>
        <v>233.07407407407408</v>
      </c>
      <c r="R8" s="31">
        <f t="shared" si="5"/>
        <v>695.42397805212624</v>
      </c>
      <c r="S8" s="26"/>
      <c r="T8" s="26"/>
      <c r="U8" s="26"/>
    </row>
    <row r="9" spans="1:21" ht="16.5" thickBot="1" x14ac:dyDescent="0.3">
      <c r="A9" s="13">
        <v>0.3430555555555555</v>
      </c>
      <c r="B9" s="3">
        <v>4.75</v>
      </c>
      <c r="C9" s="3">
        <f t="shared" si="0"/>
        <v>494</v>
      </c>
      <c r="D9" s="31">
        <f t="shared" si="6"/>
        <v>0.84370370370370429</v>
      </c>
      <c r="E9" s="31">
        <f t="shared" si="2"/>
        <v>58.074074074074076</v>
      </c>
      <c r="F9" s="31">
        <f t="shared" si="3"/>
        <v>48.997311385459568</v>
      </c>
      <c r="G9" s="26"/>
      <c r="H9" s="26"/>
      <c r="I9" s="26"/>
      <c r="M9" s="13">
        <v>0.3430555555555555</v>
      </c>
      <c r="N9" s="3">
        <v>7.75</v>
      </c>
      <c r="O9" s="3">
        <f t="shared" si="1"/>
        <v>494</v>
      </c>
      <c r="P9" s="31">
        <f t="shared" si="7"/>
        <v>3.8437037037037043</v>
      </c>
      <c r="Q9" s="31">
        <f t="shared" si="4"/>
        <v>58.074074074074076</v>
      </c>
      <c r="R9" s="31">
        <f t="shared" si="5"/>
        <v>223.2195336076818</v>
      </c>
      <c r="S9" s="26"/>
      <c r="T9" s="26"/>
      <c r="U9" s="26"/>
    </row>
    <row r="10" spans="1:21" ht="16.5" thickBot="1" x14ac:dyDescent="0.3">
      <c r="A10" s="13">
        <v>0.73055555555555562</v>
      </c>
      <c r="B10" s="3">
        <v>3</v>
      </c>
      <c r="C10" s="3">
        <f t="shared" si="0"/>
        <v>1052</v>
      </c>
      <c r="D10" s="31">
        <f t="shared" si="6"/>
        <v>-0.90629629629629571</v>
      </c>
      <c r="E10" s="31">
        <f t="shared" si="2"/>
        <v>616.07407407407413</v>
      </c>
      <c r="F10" s="31">
        <f t="shared" si="3"/>
        <v>-558.34565157750308</v>
      </c>
      <c r="G10" s="26"/>
      <c r="H10" s="26"/>
      <c r="I10" s="26"/>
      <c r="M10" s="13">
        <v>0.73055555555555562</v>
      </c>
      <c r="N10" s="3">
        <v>3.57</v>
      </c>
      <c r="O10" s="3">
        <f t="shared" si="1"/>
        <v>1052</v>
      </c>
      <c r="P10" s="31">
        <f t="shared" si="7"/>
        <v>-0.33629629629629587</v>
      </c>
      <c r="Q10" s="31">
        <f t="shared" si="4"/>
        <v>616.07407407407413</v>
      </c>
      <c r="R10" s="31">
        <f t="shared" si="5"/>
        <v>-207.18342935528096</v>
      </c>
      <c r="S10" s="26"/>
      <c r="T10" s="26"/>
      <c r="U10" s="26"/>
    </row>
    <row r="11" spans="1:21" ht="16.5" thickBot="1" x14ac:dyDescent="0.3">
      <c r="A11" s="13">
        <v>0.45902777777777781</v>
      </c>
      <c r="B11" s="3">
        <v>5.33</v>
      </c>
      <c r="C11" s="3">
        <f t="shared" si="0"/>
        <v>661</v>
      </c>
      <c r="D11" s="31">
        <f t="shared" si="6"/>
        <v>1.4237037037037044</v>
      </c>
      <c r="E11" s="31">
        <f t="shared" si="2"/>
        <v>225.07407407407408</v>
      </c>
      <c r="F11" s="31">
        <f t="shared" si="3"/>
        <v>320.43879286694118</v>
      </c>
      <c r="G11" s="26"/>
      <c r="H11" s="26"/>
      <c r="I11" s="26"/>
      <c r="M11" s="13">
        <v>0.45902777777777781</v>
      </c>
      <c r="N11" s="3">
        <v>4.17</v>
      </c>
      <c r="O11" s="3">
        <f t="shared" si="1"/>
        <v>661</v>
      </c>
      <c r="P11" s="31">
        <f t="shared" si="7"/>
        <v>0.26370370370370422</v>
      </c>
      <c r="Q11" s="31">
        <f t="shared" si="4"/>
        <v>225.07407407407408</v>
      </c>
      <c r="R11" s="31">
        <f t="shared" si="5"/>
        <v>59.352866941015208</v>
      </c>
      <c r="S11" s="26"/>
      <c r="T11" s="26"/>
      <c r="U11" s="26"/>
    </row>
    <row r="12" spans="1:21" ht="16.5" thickBot="1" x14ac:dyDescent="0.3">
      <c r="A12" s="13">
        <v>0.18611111111111112</v>
      </c>
      <c r="B12" s="3">
        <v>4</v>
      </c>
      <c r="C12" s="3">
        <f t="shared" si="0"/>
        <v>268</v>
      </c>
      <c r="D12" s="31">
        <f t="shared" si="6"/>
        <v>9.3703703703704289E-2</v>
      </c>
      <c r="E12" s="31">
        <f t="shared" si="2"/>
        <v>-167.92592592592592</v>
      </c>
      <c r="F12" s="31">
        <f t="shared" si="3"/>
        <v>-15.735281207133157</v>
      </c>
      <c r="G12" s="26"/>
      <c r="H12" s="26"/>
      <c r="I12" s="26"/>
      <c r="M12" s="13">
        <v>0.18611111111111112</v>
      </c>
      <c r="N12" s="3">
        <v>4</v>
      </c>
      <c r="O12" s="3">
        <f t="shared" si="1"/>
        <v>268</v>
      </c>
      <c r="P12" s="31">
        <f t="shared" si="7"/>
        <v>9.3703703703704289E-2</v>
      </c>
      <c r="Q12" s="31">
        <f t="shared" si="4"/>
        <v>-167.92592592592592</v>
      </c>
      <c r="R12" s="31">
        <f t="shared" si="5"/>
        <v>-15.735281207133157</v>
      </c>
      <c r="S12" s="26"/>
      <c r="T12" s="26"/>
      <c r="U12" s="26"/>
    </row>
    <row r="13" spans="1:21" ht="16.5" thickBot="1" x14ac:dyDescent="0.3">
      <c r="A13" s="13">
        <v>1.6666666666666666E-2</v>
      </c>
      <c r="B13" s="3">
        <v>2</v>
      </c>
      <c r="C13" s="3">
        <f t="shared" si="0"/>
        <v>24</v>
      </c>
      <c r="D13" s="31">
        <f t="shared" si="6"/>
        <v>-1.9062962962962957</v>
      </c>
      <c r="E13" s="31">
        <f t="shared" si="2"/>
        <v>-411.92592592592592</v>
      </c>
      <c r="F13" s="31">
        <f t="shared" si="3"/>
        <v>785.25286694101487</v>
      </c>
      <c r="G13" s="26"/>
      <c r="H13" s="26"/>
      <c r="I13" s="26"/>
      <c r="M13" s="13">
        <v>1.6666666666666666E-2</v>
      </c>
      <c r="N13" s="3">
        <v>2</v>
      </c>
      <c r="O13" s="3">
        <f t="shared" si="1"/>
        <v>24</v>
      </c>
      <c r="P13" s="31">
        <f t="shared" si="7"/>
        <v>-1.9062962962962957</v>
      </c>
      <c r="Q13" s="31">
        <f t="shared" si="4"/>
        <v>-411.92592592592592</v>
      </c>
      <c r="R13" s="31">
        <f t="shared" si="5"/>
        <v>785.25286694101487</v>
      </c>
      <c r="S13" s="26"/>
      <c r="T13" s="26"/>
      <c r="U13" s="26"/>
    </row>
    <row r="14" spans="1:21" ht="16.5" thickBot="1" x14ac:dyDescent="0.3">
      <c r="A14" s="13">
        <v>0.25138888888888888</v>
      </c>
      <c r="B14" s="3">
        <v>2.67</v>
      </c>
      <c r="C14" s="3">
        <f t="shared" si="0"/>
        <v>362</v>
      </c>
      <c r="D14" s="31">
        <f t="shared" si="6"/>
        <v>-1.2362962962962958</v>
      </c>
      <c r="E14" s="31">
        <f t="shared" si="2"/>
        <v>-73.925925925925924</v>
      </c>
      <c r="F14" s="31">
        <f t="shared" si="3"/>
        <v>91.394348422496535</v>
      </c>
      <c r="G14" s="26"/>
      <c r="H14" s="26"/>
      <c r="I14" s="26"/>
      <c r="M14" s="13">
        <v>0.25138888888888888</v>
      </c>
      <c r="N14" s="3">
        <v>2.67</v>
      </c>
      <c r="O14" s="3">
        <f t="shared" si="1"/>
        <v>362</v>
      </c>
      <c r="P14" s="31">
        <f t="shared" si="7"/>
        <v>-1.2362962962962958</v>
      </c>
      <c r="Q14" s="31">
        <f t="shared" si="4"/>
        <v>-73.925925925925924</v>
      </c>
      <c r="R14" s="31">
        <f t="shared" si="5"/>
        <v>91.394348422496535</v>
      </c>
      <c r="S14" s="26"/>
      <c r="T14" s="26"/>
      <c r="U14" s="26"/>
    </row>
    <row r="15" spans="1:21" ht="16.5" thickBot="1" x14ac:dyDescent="0.3">
      <c r="A15" s="13">
        <v>0.15555555555555556</v>
      </c>
      <c r="B15" s="3">
        <v>2.5</v>
      </c>
      <c r="C15" s="3">
        <f t="shared" si="0"/>
        <v>224</v>
      </c>
      <c r="D15" s="31">
        <f t="shared" si="6"/>
        <v>-1.4062962962962957</v>
      </c>
      <c r="E15" s="31">
        <f t="shared" si="2"/>
        <v>-211.92592592592592</v>
      </c>
      <c r="F15" s="31">
        <f t="shared" si="3"/>
        <v>298.03064471879276</v>
      </c>
      <c r="G15" s="26"/>
      <c r="H15" s="26"/>
      <c r="I15" s="26"/>
      <c r="M15" s="13">
        <v>0.15555555555555556</v>
      </c>
      <c r="N15" s="3">
        <v>2.71</v>
      </c>
      <c r="O15" s="3">
        <f t="shared" si="1"/>
        <v>224</v>
      </c>
      <c r="P15" s="31">
        <f t="shared" si="7"/>
        <v>-1.1962962962962957</v>
      </c>
      <c r="Q15" s="31">
        <f t="shared" si="4"/>
        <v>-211.92592592592592</v>
      </c>
      <c r="R15" s="31">
        <f t="shared" si="5"/>
        <v>253.5262002743483</v>
      </c>
      <c r="S15" s="26"/>
      <c r="T15" s="26"/>
      <c r="U15" s="26"/>
    </row>
    <row r="16" spans="1:21" ht="16.5" thickBot="1" x14ac:dyDescent="0.3">
      <c r="A16" s="13">
        <v>0.21319444444444444</v>
      </c>
      <c r="B16" s="17">
        <v>4.67</v>
      </c>
      <c r="C16" s="3">
        <f t="shared" si="0"/>
        <v>307</v>
      </c>
      <c r="D16" s="31">
        <f t="shared" si="6"/>
        <v>0.76370370370370422</v>
      </c>
      <c r="E16" s="31">
        <f t="shared" si="2"/>
        <v>-128.92592592592592</v>
      </c>
      <c r="F16" s="31">
        <f t="shared" si="3"/>
        <v>-98.461207133059048</v>
      </c>
      <c r="G16" s="26"/>
      <c r="H16" s="26"/>
      <c r="I16" s="26"/>
      <c r="M16" s="13">
        <v>0.21319444444444444</v>
      </c>
      <c r="N16" s="17">
        <v>4.8600000000000003</v>
      </c>
      <c r="O16" s="3">
        <f t="shared" si="1"/>
        <v>307</v>
      </c>
      <c r="P16" s="31">
        <f t="shared" si="7"/>
        <v>0.95370370370370461</v>
      </c>
      <c r="Q16" s="31">
        <f t="shared" si="4"/>
        <v>-128.92592592592592</v>
      </c>
      <c r="R16" s="31">
        <f t="shared" si="5"/>
        <v>-122.95713305898502</v>
      </c>
      <c r="S16" s="26"/>
      <c r="T16" s="26"/>
      <c r="U16" s="26"/>
    </row>
    <row r="17" spans="1:21" ht="16.5" thickBot="1" x14ac:dyDescent="0.3">
      <c r="A17" s="13">
        <v>0.24305555555555555</v>
      </c>
      <c r="B17" s="3">
        <v>2.8</v>
      </c>
      <c r="C17" s="3">
        <f t="shared" si="0"/>
        <v>350</v>
      </c>
      <c r="D17" s="31">
        <f t="shared" si="6"/>
        <v>-1.1062962962962959</v>
      </c>
      <c r="E17" s="31">
        <f t="shared" si="2"/>
        <v>-85.925925925925924</v>
      </c>
      <c r="F17" s="31">
        <f t="shared" si="3"/>
        <v>95.059533607681715</v>
      </c>
      <c r="G17" s="26"/>
      <c r="H17" s="26"/>
      <c r="I17" s="26"/>
      <c r="M17" s="13">
        <v>0.24305555555555555</v>
      </c>
      <c r="N17" s="3">
        <v>4.4000000000000004</v>
      </c>
      <c r="O17" s="3">
        <f t="shared" si="1"/>
        <v>350</v>
      </c>
      <c r="P17" s="31">
        <f t="shared" si="7"/>
        <v>0.49370370370370464</v>
      </c>
      <c r="Q17" s="31">
        <f t="shared" si="4"/>
        <v>-85.925925925925924</v>
      </c>
      <c r="R17" s="31">
        <f t="shared" si="5"/>
        <v>-42.421947873799809</v>
      </c>
      <c r="S17" s="26"/>
      <c r="T17" s="26"/>
      <c r="U17" s="26"/>
    </row>
    <row r="18" spans="1:21" ht="16.5" thickBot="1" x14ac:dyDescent="0.3">
      <c r="A18" s="13">
        <v>0.30208333333333331</v>
      </c>
      <c r="B18" s="3">
        <v>4.17</v>
      </c>
      <c r="C18" s="3">
        <f t="shared" si="0"/>
        <v>435</v>
      </c>
      <c r="D18" s="31">
        <f t="shared" si="6"/>
        <v>0.26370370370370422</v>
      </c>
      <c r="E18" s="31">
        <f t="shared" si="2"/>
        <v>-0.92592592592592382</v>
      </c>
      <c r="F18" s="31">
        <f t="shared" si="3"/>
        <v>-0.24417009602194781</v>
      </c>
      <c r="G18" s="26"/>
      <c r="H18" s="26"/>
      <c r="I18" s="26"/>
      <c r="M18" s="13">
        <v>0.30208333333333331</v>
      </c>
      <c r="N18" s="3">
        <v>4.29</v>
      </c>
      <c r="O18" s="3">
        <f t="shared" si="1"/>
        <v>435</v>
      </c>
      <c r="P18" s="31">
        <f t="shared" si="7"/>
        <v>0.38370370370370432</v>
      </c>
      <c r="Q18" s="31">
        <f t="shared" si="4"/>
        <v>-0.92592592592592382</v>
      </c>
      <c r="R18" s="31">
        <f t="shared" si="5"/>
        <v>-0.35528120713305877</v>
      </c>
      <c r="S18" s="26"/>
      <c r="T18" s="26"/>
      <c r="U18" s="26"/>
    </row>
    <row r="19" spans="1:21" ht="16.5" thickBot="1" x14ac:dyDescent="0.3">
      <c r="A19" s="13">
        <v>9.6527777777777768E-2</v>
      </c>
      <c r="B19" s="3">
        <v>3</v>
      </c>
      <c r="C19" s="3">
        <f t="shared" si="0"/>
        <v>139</v>
      </c>
      <c r="D19" s="31">
        <f t="shared" si="6"/>
        <v>-0.90629629629629571</v>
      </c>
      <c r="E19" s="31">
        <f t="shared" si="2"/>
        <v>-296.92592592592592</v>
      </c>
      <c r="F19" s="31">
        <f t="shared" si="3"/>
        <v>269.1028669410149</v>
      </c>
      <c r="G19" s="26"/>
      <c r="H19" s="26"/>
      <c r="I19" s="26"/>
      <c r="M19" s="13">
        <v>9.6527777777777768E-2</v>
      </c>
      <c r="N19" s="3">
        <v>3.5</v>
      </c>
      <c r="O19" s="3">
        <f t="shared" si="1"/>
        <v>139</v>
      </c>
      <c r="P19" s="31">
        <f t="shared" si="7"/>
        <v>-0.40629629629629571</v>
      </c>
      <c r="Q19" s="31">
        <f t="shared" si="4"/>
        <v>-296.92592592592592</v>
      </c>
      <c r="R19" s="31">
        <f t="shared" si="5"/>
        <v>120.63990397805195</v>
      </c>
      <c r="S19" s="26"/>
      <c r="T19" s="26"/>
      <c r="U19" s="26"/>
    </row>
    <row r="20" spans="1:21" ht="16.5" thickBot="1" x14ac:dyDescent="0.3">
      <c r="A20" s="13">
        <v>7.4305555555555555E-2</v>
      </c>
      <c r="B20" s="3">
        <v>2.33</v>
      </c>
      <c r="C20" s="3">
        <f t="shared" si="0"/>
        <v>107</v>
      </c>
      <c r="D20" s="31">
        <f t="shared" si="6"/>
        <v>-1.5762962962962956</v>
      </c>
      <c r="E20" s="31">
        <f t="shared" si="2"/>
        <v>-328.92592592592592</v>
      </c>
      <c r="F20" s="31">
        <f t="shared" si="3"/>
        <v>518.48471879286672</v>
      </c>
      <c r="G20" s="26"/>
      <c r="H20" s="26"/>
      <c r="I20" s="26"/>
      <c r="M20" s="13">
        <v>7.4305555555555555E-2</v>
      </c>
      <c r="N20" s="3">
        <v>2.67</v>
      </c>
      <c r="O20" s="3">
        <f t="shared" si="1"/>
        <v>107</v>
      </c>
      <c r="P20" s="31">
        <f t="shared" si="7"/>
        <v>-1.2362962962962958</v>
      </c>
      <c r="Q20" s="31">
        <f t="shared" si="4"/>
        <v>-328.92592592592592</v>
      </c>
      <c r="R20" s="31">
        <f t="shared" si="5"/>
        <v>406.64990397805195</v>
      </c>
      <c r="S20" s="26"/>
      <c r="T20" s="26"/>
      <c r="U20" s="26"/>
    </row>
    <row r="21" spans="1:21" ht="16.5" thickBot="1" x14ac:dyDescent="0.3">
      <c r="A21" s="13">
        <v>0.16666666666666666</v>
      </c>
      <c r="B21" s="3">
        <v>2.57</v>
      </c>
      <c r="C21" s="3">
        <f t="shared" si="0"/>
        <v>240</v>
      </c>
      <c r="D21" s="31">
        <f t="shared" si="6"/>
        <v>-1.3362962962962959</v>
      </c>
      <c r="E21" s="31">
        <f t="shared" si="2"/>
        <v>-195.92592592592592</v>
      </c>
      <c r="F21" s="31">
        <f t="shared" si="3"/>
        <v>261.81508916323725</v>
      </c>
      <c r="G21" s="26"/>
      <c r="H21" s="26"/>
      <c r="I21" s="26"/>
      <c r="M21" s="13">
        <v>0.16666666666666666</v>
      </c>
      <c r="N21" s="3">
        <v>2.63</v>
      </c>
      <c r="O21" s="3">
        <f t="shared" si="1"/>
        <v>240</v>
      </c>
      <c r="P21" s="31">
        <f t="shared" si="7"/>
        <v>-1.2762962962962958</v>
      </c>
      <c r="Q21" s="31">
        <f t="shared" si="4"/>
        <v>-195.92592592592592</v>
      </c>
      <c r="R21" s="31">
        <f t="shared" si="5"/>
        <v>250.05953360768166</v>
      </c>
      <c r="S21" s="26"/>
      <c r="T21" s="26"/>
      <c r="U21" s="26"/>
    </row>
    <row r="22" spans="1:21" ht="16.5" thickBot="1" x14ac:dyDescent="0.3">
      <c r="A22" s="13">
        <v>0.16388888888888889</v>
      </c>
      <c r="B22" s="3">
        <v>3.29</v>
      </c>
      <c r="C22" s="3">
        <f t="shared" si="0"/>
        <v>236</v>
      </c>
      <c r="D22" s="31">
        <f t="shared" si="6"/>
        <v>-0.61629629629629568</v>
      </c>
      <c r="E22" s="31">
        <f t="shared" si="2"/>
        <v>-199.92592592592592</v>
      </c>
      <c r="F22" s="31">
        <f t="shared" si="3"/>
        <v>123.2136076817557</v>
      </c>
      <c r="G22" s="26"/>
      <c r="H22" s="26"/>
      <c r="I22" s="26"/>
      <c r="M22" s="13">
        <v>0.16388888888888889</v>
      </c>
      <c r="N22" s="3">
        <v>3.33</v>
      </c>
      <c r="O22" s="3">
        <f t="shared" si="1"/>
        <v>236</v>
      </c>
      <c r="P22" s="31">
        <f t="shared" si="7"/>
        <v>-0.57629629629629564</v>
      </c>
      <c r="Q22" s="31">
        <f t="shared" si="4"/>
        <v>-199.92592592592592</v>
      </c>
      <c r="R22" s="31">
        <f t="shared" si="5"/>
        <v>115.21657064471866</v>
      </c>
      <c r="S22" s="26"/>
      <c r="T22" s="26"/>
      <c r="U22" s="26"/>
    </row>
    <row r="23" spans="1:21" ht="16.5" thickBot="1" x14ac:dyDescent="0.3">
      <c r="A23" s="13">
        <v>0.41111111111111115</v>
      </c>
      <c r="B23" s="3">
        <v>3.71</v>
      </c>
      <c r="C23" s="3">
        <f t="shared" si="0"/>
        <v>592</v>
      </c>
      <c r="D23" s="31">
        <f t="shared" si="6"/>
        <v>-0.19629629629629575</v>
      </c>
      <c r="E23" s="31">
        <f t="shared" si="2"/>
        <v>156.07407407407408</v>
      </c>
      <c r="F23" s="31">
        <f t="shared" si="3"/>
        <v>-30.636762688614454</v>
      </c>
      <c r="G23" s="26"/>
      <c r="H23" s="26"/>
      <c r="I23" s="26"/>
      <c r="M23" s="13">
        <v>0.41111111111111115</v>
      </c>
      <c r="N23" s="3">
        <v>3.71</v>
      </c>
      <c r="O23" s="3">
        <f t="shared" si="1"/>
        <v>592</v>
      </c>
      <c r="P23" s="31">
        <f t="shared" si="7"/>
        <v>-0.19629629629629575</v>
      </c>
      <c r="Q23" s="31">
        <f t="shared" si="4"/>
        <v>156.07407407407408</v>
      </c>
      <c r="R23" s="31">
        <f t="shared" si="5"/>
        <v>-30.636762688614454</v>
      </c>
      <c r="S23" s="26"/>
      <c r="T23" s="26"/>
      <c r="U23" s="26"/>
    </row>
    <row r="24" spans="1:21" ht="16.5" thickBot="1" x14ac:dyDescent="0.3">
      <c r="A24" s="13">
        <v>0.18333333333333335</v>
      </c>
      <c r="B24" s="3">
        <v>2.11</v>
      </c>
      <c r="C24" s="3">
        <f t="shared" si="0"/>
        <v>264</v>
      </c>
      <c r="D24" s="31">
        <f t="shared" si="6"/>
        <v>-1.7962962962962958</v>
      </c>
      <c r="E24" s="31">
        <f t="shared" si="2"/>
        <v>-171.92592592592592</v>
      </c>
      <c r="F24" s="31">
        <f t="shared" si="3"/>
        <v>308.82990397805202</v>
      </c>
      <c r="G24" s="26"/>
      <c r="H24" s="26"/>
      <c r="I24" s="26"/>
      <c r="M24" s="13">
        <v>0.18333333333333335</v>
      </c>
      <c r="N24" s="3">
        <v>2.5</v>
      </c>
      <c r="O24" s="3">
        <f t="shared" si="1"/>
        <v>264</v>
      </c>
      <c r="P24" s="31">
        <f t="shared" si="7"/>
        <v>-1.4062962962962957</v>
      </c>
      <c r="Q24" s="31">
        <f t="shared" si="4"/>
        <v>-171.92592592592592</v>
      </c>
      <c r="R24" s="31">
        <f t="shared" si="5"/>
        <v>241.7787928669409</v>
      </c>
      <c r="S24" s="26"/>
      <c r="T24" s="26"/>
      <c r="U24" s="26"/>
    </row>
    <row r="25" spans="1:21" ht="16.5" thickBot="1" x14ac:dyDescent="0.3">
      <c r="A25" s="13">
        <v>0.20902777777777778</v>
      </c>
      <c r="B25" s="3">
        <v>4</v>
      </c>
      <c r="C25" s="3">
        <f t="shared" si="0"/>
        <v>301</v>
      </c>
      <c r="D25" s="31">
        <f t="shared" si="6"/>
        <v>9.3703703703704289E-2</v>
      </c>
      <c r="E25" s="31">
        <f t="shared" si="2"/>
        <v>-134.92592592592592</v>
      </c>
      <c r="F25" s="31">
        <f t="shared" si="3"/>
        <v>-12.643058984910915</v>
      </c>
      <c r="G25" s="26"/>
      <c r="H25" s="26"/>
      <c r="I25" s="26"/>
      <c r="M25" s="13">
        <v>0.20902777777777778</v>
      </c>
      <c r="N25" s="3">
        <v>4</v>
      </c>
      <c r="O25" s="3">
        <f t="shared" si="1"/>
        <v>301</v>
      </c>
      <c r="P25" s="31">
        <f t="shared" si="7"/>
        <v>9.3703703703704289E-2</v>
      </c>
      <c r="Q25" s="31">
        <f t="shared" si="4"/>
        <v>-134.92592592592592</v>
      </c>
      <c r="R25" s="31">
        <f t="shared" si="5"/>
        <v>-12.643058984910915</v>
      </c>
      <c r="S25" s="26"/>
      <c r="T25" s="26"/>
      <c r="U25" s="26"/>
    </row>
    <row r="26" spans="1:21" ht="16.5" thickBot="1" x14ac:dyDescent="0.3">
      <c r="A26" s="13">
        <v>2.6388888888888889E-2</v>
      </c>
      <c r="B26" s="3">
        <v>5</v>
      </c>
      <c r="C26" s="3">
        <f t="shared" si="0"/>
        <v>38</v>
      </c>
      <c r="D26" s="31">
        <f t="shared" si="6"/>
        <v>1.0937037037037043</v>
      </c>
      <c r="E26" s="31">
        <f t="shared" si="2"/>
        <v>-397.92592592592592</v>
      </c>
      <c r="F26" s="31">
        <f t="shared" si="3"/>
        <v>-435.21305898491107</v>
      </c>
      <c r="G26" s="26"/>
      <c r="H26" s="26"/>
      <c r="I26" s="26"/>
      <c r="M26" s="13">
        <v>2.6388888888888889E-2</v>
      </c>
      <c r="N26" s="3">
        <v>5</v>
      </c>
      <c r="O26" s="3">
        <f t="shared" si="1"/>
        <v>38</v>
      </c>
      <c r="P26" s="31">
        <f t="shared" si="7"/>
        <v>1.0937037037037043</v>
      </c>
      <c r="Q26" s="31">
        <f t="shared" si="4"/>
        <v>-397.92592592592592</v>
      </c>
      <c r="R26" s="31">
        <f t="shared" si="5"/>
        <v>-435.21305898491107</v>
      </c>
      <c r="S26" s="26"/>
      <c r="T26" s="26"/>
      <c r="U26" s="26"/>
    </row>
    <row r="27" spans="1:21" ht="16.5" thickBot="1" x14ac:dyDescent="0.3">
      <c r="A27" s="13">
        <v>0.26944444444444443</v>
      </c>
      <c r="B27" s="3">
        <v>4.5</v>
      </c>
      <c r="C27" s="3">
        <f t="shared" si="0"/>
        <v>388</v>
      </c>
      <c r="D27" s="31">
        <f t="shared" si="6"/>
        <v>0.59370370370370429</v>
      </c>
      <c r="E27" s="31">
        <f t="shared" si="2"/>
        <v>-47.925925925925924</v>
      </c>
      <c r="F27" s="31">
        <f t="shared" si="3"/>
        <v>-28.453799725651603</v>
      </c>
      <c r="G27" s="26"/>
      <c r="H27" s="26"/>
      <c r="I27" s="26"/>
      <c r="M27" s="13">
        <v>0.26944444444444443</v>
      </c>
      <c r="N27" s="3">
        <v>4.5</v>
      </c>
      <c r="O27" s="3">
        <f t="shared" si="1"/>
        <v>388</v>
      </c>
      <c r="P27" s="31">
        <f t="shared" si="7"/>
        <v>0.59370370370370429</v>
      </c>
      <c r="Q27" s="31">
        <f t="shared" si="4"/>
        <v>-47.925925925925924</v>
      </c>
      <c r="R27" s="31">
        <f t="shared" si="5"/>
        <v>-28.453799725651603</v>
      </c>
      <c r="S27" s="26"/>
      <c r="T27" s="26"/>
      <c r="U27" s="26"/>
    </row>
    <row r="28" spans="1:21" ht="16.5" thickBot="1" x14ac:dyDescent="0.3">
      <c r="A28" s="13">
        <v>0.22847222222222222</v>
      </c>
      <c r="B28" s="3">
        <v>2.5</v>
      </c>
      <c r="C28" s="3">
        <f t="shared" si="0"/>
        <v>329</v>
      </c>
      <c r="D28" s="31">
        <f t="shared" si="6"/>
        <v>-1.4062962962962957</v>
      </c>
      <c r="E28" s="31">
        <f t="shared" si="2"/>
        <v>-106.92592592592592</v>
      </c>
      <c r="F28" s="31">
        <f t="shared" si="3"/>
        <v>150.36953360768169</v>
      </c>
      <c r="G28" s="26"/>
      <c r="H28" s="26"/>
      <c r="I28" s="26"/>
      <c r="M28" s="13">
        <v>0.22847222222222222</v>
      </c>
      <c r="N28" s="3">
        <v>2.67</v>
      </c>
      <c r="O28" s="3">
        <f t="shared" si="1"/>
        <v>329</v>
      </c>
      <c r="P28" s="31">
        <f t="shared" si="7"/>
        <v>-1.2362962962962958</v>
      </c>
      <c r="Q28" s="31">
        <f t="shared" si="4"/>
        <v>-106.92592592592592</v>
      </c>
      <c r="R28" s="31">
        <f t="shared" si="5"/>
        <v>132.19212620027429</v>
      </c>
      <c r="S28" s="26"/>
      <c r="T28" s="26"/>
      <c r="U28" s="26"/>
    </row>
    <row r="29" spans="1:21" ht="16.5" thickBot="1" x14ac:dyDescent="0.3">
      <c r="A29" s="13">
        <v>0.42777777777777781</v>
      </c>
      <c r="B29" s="3">
        <v>5.91</v>
      </c>
      <c r="C29" s="3">
        <f t="shared" si="0"/>
        <v>616</v>
      </c>
      <c r="D29" s="31">
        <f t="shared" si="6"/>
        <v>2.0037037037037044</v>
      </c>
      <c r="E29" s="31">
        <f t="shared" si="2"/>
        <v>180.07407407407408</v>
      </c>
      <c r="F29" s="31">
        <f t="shared" si="3"/>
        <v>360.81508916323747</v>
      </c>
      <c r="G29" s="26"/>
      <c r="H29" s="26"/>
      <c r="I29" s="34"/>
      <c r="M29" s="13">
        <v>0.42777777777777781</v>
      </c>
      <c r="N29" s="3">
        <v>5.4</v>
      </c>
      <c r="O29" s="3">
        <f t="shared" si="1"/>
        <v>616</v>
      </c>
      <c r="P29" s="31">
        <f t="shared" si="7"/>
        <v>1.4937037037037046</v>
      </c>
      <c r="Q29" s="31">
        <f t="shared" si="4"/>
        <v>180.07407407407408</v>
      </c>
      <c r="R29" s="31">
        <f t="shared" si="5"/>
        <v>268.9773113854597</v>
      </c>
      <c r="S29" s="26"/>
      <c r="T29" s="26"/>
      <c r="U29" s="34"/>
    </row>
    <row r="30" spans="1:21" ht="16.5" thickBot="1" x14ac:dyDescent="0.3">
      <c r="A30" s="26"/>
      <c r="B30" s="26"/>
      <c r="C30" s="26"/>
      <c r="D30" s="26"/>
      <c r="E30" s="26"/>
      <c r="F30" s="26"/>
      <c r="G30" s="26"/>
      <c r="H30" s="26"/>
      <c r="I30" s="34"/>
      <c r="M30" s="26"/>
      <c r="N30" s="26"/>
      <c r="O30" s="26"/>
      <c r="P30" s="26"/>
      <c r="Q30" s="26"/>
      <c r="R30" s="26"/>
      <c r="S30" s="26"/>
      <c r="T30" s="26"/>
      <c r="U30" s="34"/>
    </row>
    <row r="31" spans="1:21" ht="16.5" thickBot="1" x14ac:dyDescent="0.3">
      <c r="A31" s="28" t="s">
        <v>78</v>
      </c>
      <c r="B31" s="31">
        <f>AVERAGE(B3:B29)</f>
        <v>3.9062962962962957</v>
      </c>
      <c r="C31" s="31">
        <f>AVERAGE(C3:C29)</f>
        <v>435.92592592592592</v>
      </c>
      <c r="D31" s="26"/>
      <c r="E31" s="26"/>
      <c r="F31" s="34"/>
      <c r="G31" s="26"/>
      <c r="H31" s="28" t="s">
        <v>84</v>
      </c>
      <c r="I31" s="31">
        <f>SUM(F3:F29)/B33</f>
        <v>166.58750342935531</v>
      </c>
      <c r="M31" s="28" t="s">
        <v>78</v>
      </c>
      <c r="N31" s="31">
        <f>AVERAGE(N3:N29)</f>
        <v>4.1296296296296298</v>
      </c>
      <c r="O31" s="31">
        <f>AVERAGE(O3:O29)</f>
        <v>435.92592592592592</v>
      </c>
      <c r="P31" s="26"/>
      <c r="Q31" s="26"/>
      <c r="R31" s="34"/>
      <c r="S31" s="26"/>
      <c r="T31" s="28" t="s">
        <v>84</v>
      </c>
      <c r="U31" s="31">
        <f>SUM(R3:R29)/N33</f>
        <v>155.41812071330591</v>
      </c>
    </row>
    <row r="32" spans="1:21" ht="16.5" thickBot="1" x14ac:dyDescent="0.3">
      <c r="A32" s="28" t="s">
        <v>79</v>
      </c>
      <c r="B32" s="31">
        <f>_xlfn.STDEV.P(B3:B29)</f>
        <v>1.3168260048401672</v>
      </c>
      <c r="C32" s="31">
        <f>_xlfn.STDEV.P(C3:C29)</f>
        <v>263.9037318762596</v>
      </c>
      <c r="D32" s="26"/>
      <c r="E32" s="26"/>
      <c r="F32" s="26"/>
      <c r="G32" s="26"/>
      <c r="H32" s="28" t="s">
        <v>85</v>
      </c>
      <c r="I32" s="31">
        <f>I31/(B32*C32)</f>
        <v>0.47936739738097189</v>
      </c>
      <c r="M32" s="28" t="s">
        <v>79</v>
      </c>
      <c r="N32" s="31">
        <f>_xlfn.STDEV.P(N3:N29)</f>
        <v>1.4951166967497418</v>
      </c>
      <c r="O32" s="31">
        <f>_xlfn.STDEV.P(O3:O29)</f>
        <v>263.9037318762596</v>
      </c>
      <c r="P32" s="26"/>
      <c r="Q32" s="26"/>
      <c r="R32" s="26"/>
      <c r="S32" s="26"/>
      <c r="T32" s="28" t="s">
        <v>85</v>
      </c>
      <c r="U32" s="31">
        <f>U31/(N32*O32)</f>
        <v>0.39389550978770715</v>
      </c>
    </row>
    <row r="33" spans="1:21" ht="16.5" thickBot="1" x14ac:dyDescent="0.3">
      <c r="A33" s="28" t="s">
        <v>80</v>
      </c>
      <c r="B33" s="54">
        <v>27</v>
      </c>
      <c r="C33" s="55"/>
      <c r="D33" s="26"/>
      <c r="E33" s="26"/>
      <c r="F33" s="26"/>
      <c r="G33" s="26"/>
      <c r="H33" s="37"/>
      <c r="I33" s="26"/>
      <c r="M33" s="28" t="s">
        <v>80</v>
      </c>
      <c r="N33" s="54">
        <v>27</v>
      </c>
      <c r="O33" s="55"/>
      <c r="P33" s="26"/>
      <c r="Q33" s="26"/>
      <c r="R33" s="26"/>
      <c r="S33" s="26"/>
      <c r="U33" s="26"/>
    </row>
  </sheetData>
  <mergeCells count="3">
    <mergeCell ref="B1:R1"/>
    <mergeCell ref="B33:C33"/>
    <mergeCell ref="N33:O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3AE5-4E73-454B-8C85-A60A347A272F}">
  <sheetPr>
    <tabColor rgb="FFF3AEF8"/>
  </sheetPr>
  <dimension ref="A1:I33"/>
  <sheetViews>
    <sheetView zoomScale="85" zoomScaleNormal="85" workbookViewId="0">
      <selection activeCell="Q7" sqref="Q7"/>
    </sheetView>
  </sheetViews>
  <sheetFormatPr baseColWidth="10" defaultRowHeight="15" x14ac:dyDescent="0.25"/>
  <cols>
    <col min="1" max="1" width="17.85546875" bestFit="1" customWidth="1"/>
    <col min="2" max="2" width="11.140625" bestFit="1" customWidth="1"/>
    <col min="3" max="3" width="11.28515625" bestFit="1" customWidth="1"/>
    <col min="4" max="5" width="9.42578125" bestFit="1" customWidth="1"/>
    <col min="6" max="6" width="12.5703125" bestFit="1" customWidth="1"/>
    <col min="8" max="8" width="21.7109375" bestFit="1" customWidth="1"/>
    <col min="9" max="9" width="11.28515625" bestFit="1" customWidth="1"/>
  </cols>
  <sheetData>
    <row r="1" spans="1:9" ht="16.5" thickBot="1" x14ac:dyDescent="0.3">
      <c r="A1" s="26"/>
      <c r="B1" s="26" t="s">
        <v>77</v>
      </c>
      <c r="C1" s="26"/>
      <c r="D1" s="26"/>
      <c r="E1" s="26"/>
      <c r="F1" s="26"/>
      <c r="G1" s="26"/>
      <c r="H1" s="26"/>
      <c r="I1" s="26"/>
    </row>
    <row r="2" spans="1:9" ht="31.5" thickBot="1" x14ac:dyDescent="0.3">
      <c r="A2" s="27" t="s">
        <v>87</v>
      </c>
      <c r="B2" s="28" t="s">
        <v>93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</row>
    <row r="3" spans="1:9" ht="16.5" thickBot="1" x14ac:dyDescent="0.3">
      <c r="A3" s="29">
        <v>0.41597222222222219</v>
      </c>
      <c r="B3" s="30">
        <v>494</v>
      </c>
      <c r="C3" s="30">
        <f t="shared" ref="C3:C29" si="0">HOUR(A3)*60+MINUTE(A3)</f>
        <v>599</v>
      </c>
      <c r="D3" s="31">
        <f>B3-$B$31</f>
        <v>186.44444444444446</v>
      </c>
      <c r="E3" s="31">
        <f>C3-$C$31</f>
        <v>125.11111111111109</v>
      </c>
      <c r="F3" s="31">
        <f>D3*E3</f>
        <v>23326.271604938269</v>
      </c>
      <c r="G3" s="26"/>
      <c r="H3" s="26"/>
      <c r="I3" s="26"/>
    </row>
    <row r="4" spans="1:9" ht="16.5" thickBot="1" x14ac:dyDescent="0.3">
      <c r="A4" s="29">
        <v>0.53749999999999998</v>
      </c>
      <c r="B4" s="30">
        <v>541</v>
      </c>
      <c r="C4" s="30">
        <f t="shared" si="0"/>
        <v>774</v>
      </c>
      <c r="D4" s="31">
        <f>B4-$B$31</f>
        <v>233.44444444444446</v>
      </c>
      <c r="E4" s="31">
        <f t="shared" ref="E4:E29" si="1">C4-$C$31</f>
        <v>300.11111111111109</v>
      </c>
      <c r="F4" s="31">
        <f t="shared" ref="F4:F29" si="2">D4*E4</f>
        <v>70059.271604938273</v>
      </c>
      <c r="G4" s="26"/>
      <c r="H4" s="26"/>
      <c r="I4" s="26"/>
    </row>
    <row r="5" spans="1:9" ht="16.5" thickBot="1" x14ac:dyDescent="0.3">
      <c r="A5" s="29">
        <v>0.63194444444444442</v>
      </c>
      <c r="B5" s="30">
        <v>499</v>
      </c>
      <c r="C5" s="30">
        <f t="shared" si="0"/>
        <v>910</v>
      </c>
      <c r="D5" s="31">
        <f t="shared" ref="D5:D29" si="3">B5-$B$31</f>
        <v>191.44444444444446</v>
      </c>
      <c r="E5" s="31">
        <f t="shared" si="1"/>
        <v>436.11111111111109</v>
      </c>
      <c r="F5" s="31">
        <f t="shared" si="2"/>
        <v>83491.049382716054</v>
      </c>
      <c r="G5" s="26"/>
      <c r="H5" s="26"/>
      <c r="I5" s="26"/>
    </row>
    <row r="6" spans="1:9" ht="16.5" thickBot="1" x14ac:dyDescent="0.3">
      <c r="A6" s="29">
        <v>0.70277777777777783</v>
      </c>
      <c r="B6" s="30">
        <v>797</v>
      </c>
      <c r="C6" s="30">
        <f t="shared" si="0"/>
        <v>1012</v>
      </c>
      <c r="D6" s="31">
        <f t="shared" si="3"/>
        <v>489.44444444444446</v>
      </c>
      <c r="E6" s="31">
        <f t="shared" si="1"/>
        <v>538.11111111111109</v>
      </c>
      <c r="F6" s="31">
        <f t="shared" si="2"/>
        <v>263375.49382716051</v>
      </c>
      <c r="G6" s="26"/>
      <c r="H6" s="26"/>
      <c r="I6" s="26"/>
    </row>
    <row r="7" spans="1:9" ht="16.5" thickBot="1" x14ac:dyDescent="0.3">
      <c r="A7" s="32">
        <v>0.3520833333333333</v>
      </c>
      <c r="B7" s="30">
        <v>308</v>
      </c>
      <c r="C7" s="30">
        <f t="shared" si="0"/>
        <v>507</v>
      </c>
      <c r="D7" s="31">
        <f t="shared" si="3"/>
        <v>0.44444444444445708</v>
      </c>
      <c r="E7" s="31">
        <f t="shared" si="1"/>
        <v>33.111111111111086</v>
      </c>
      <c r="F7" s="31">
        <f t="shared" si="2"/>
        <v>14.716049382716456</v>
      </c>
      <c r="G7" s="26"/>
      <c r="H7" s="26"/>
      <c r="I7" s="26"/>
    </row>
    <row r="8" spans="1:9" ht="16.5" thickBot="1" x14ac:dyDescent="0.3">
      <c r="A8" s="32">
        <v>0.54861111111111105</v>
      </c>
      <c r="B8" s="30">
        <v>647</v>
      </c>
      <c r="C8" s="30">
        <f t="shared" si="0"/>
        <v>790</v>
      </c>
      <c r="D8" s="31">
        <f t="shared" si="3"/>
        <v>339.44444444444446</v>
      </c>
      <c r="E8" s="31">
        <f t="shared" si="1"/>
        <v>316.11111111111109</v>
      </c>
      <c r="F8" s="31">
        <f t="shared" si="2"/>
        <v>107302.16049382716</v>
      </c>
      <c r="G8" s="26"/>
      <c r="H8" s="26"/>
      <c r="I8" s="26"/>
    </row>
    <row r="9" spans="1:9" ht="16.5" thickBot="1" x14ac:dyDescent="0.3">
      <c r="A9" s="32">
        <v>0.41666666666666669</v>
      </c>
      <c r="B9" s="30">
        <v>544</v>
      </c>
      <c r="C9" s="30">
        <f t="shared" si="0"/>
        <v>600</v>
      </c>
      <c r="D9" s="31">
        <f t="shared" si="3"/>
        <v>236.44444444444446</v>
      </c>
      <c r="E9" s="31">
        <f t="shared" si="1"/>
        <v>126.11111111111109</v>
      </c>
      <c r="F9" s="31">
        <f t="shared" si="2"/>
        <v>29818.271604938269</v>
      </c>
      <c r="G9" s="26"/>
      <c r="H9" s="26"/>
      <c r="I9" s="26"/>
    </row>
    <row r="10" spans="1:9" ht="16.5" thickBot="1" x14ac:dyDescent="0.3">
      <c r="A10" s="32">
        <v>0.99861111111111101</v>
      </c>
      <c r="B10" s="30">
        <v>627</v>
      </c>
      <c r="C10" s="30">
        <f t="shared" si="0"/>
        <v>1438</v>
      </c>
      <c r="D10" s="31">
        <f t="shared" si="3"/>
        <v>319.44444444444446</v>
      </c>
      <c r="E10" s="31">
        <f t="shared" si="1"/>
        <v>964.11111111111109</v>
      </c>
      <c r="F10" s="31">
        <f t="shared" si="2"/>
        <v>307979.93827160494</v>
      </c>
      <c r="G10" s="26"/>
      <c r="H10" s="26"/>
      <c r="I10" s="26"/>
    </row>
    <row r="11" spans="1:9" ht="16.5" thickBot="1" x14ac:dyDescent="0.3">
      <c r="A11" s="32">
        <v>0.50902777777777775</v>
      </c>
      <c r="B11" s="30">
        <v>255</v>
      </c>
      <c r="C11" s="30">
        <f t="shared" si="0"/>
        <v>733</v>
      </c>
      <c r="D11" s="31">
        <f t="shared" si="3"/>
        <v>-52.555555555555543</v>
      </c>
      <c r="E11" s="31">
        <f t="shared" si="1"/>
        <v>259.11111111111109</v>
      </c>
      <c r="F11" s="31">
        <f t="shared" si="2"/>
        <v>-13617.728395061724</v>
      </c>
      <c r="G11" s="26"/>
      <c r="H11" s="26"/>
      <c r="I11" s="26"/>
    </row>
    <row r="12" spans="1:9" ht="16.5" thickBot="1" x14ac:dyDescent="0.3">
      <c r="A12" s="32">
        <v>0.32291666666666669</v>
      </c>
      <c r="B12" s="30">
        <v>338</v>
      </c>
      <c r="C12" s="30">
        <f t="shared" si="0"/>
        <v>465</v>
      </c>
      <c r="D12" s="31">
        <f t="shared" si="3"/>
        <v>30.444444444444457</v>
      </c>
      <c r="E12" s="31">
        <f t="shared" si="1"/>
        <v>-8.8888888888889142</v>
      </c>
      <c r="F12" s="31">
        <f t="shared" si="2"/>
        <v>-270.61728395061817</v>
      </c>
      <c r="G12" s="26"/>
      <c r="H12" s="26"/>
      <c r="I12" s="26"/>
    </row>
    <row r="13" spans="1:9" ht="16.5" thickBot="1" x14ac:dyDescent="0.3">
      <c r="A13" s="32">
        <v>0.16944444444444443</v>
      </c>
      <c r="B13" s="30">
        <v>187</v>
      </c>
      <c r="C13" s="30">
        <f t="shared" si="0"/>
        <v>244</v>
      </c>
      <c r="D13" s="31">
        <f t="shared" si="3"/>
        <v>-120.55555555555554</v>
      </c>
      <c r="E13" s="31">
        <f t="shared" si="1"/>
        <v>-229.88888888888891</v>
      </c>
      <c r="F13" s="31">
        <f t="shared" si="2"/>
        <v>27714.382716049382</v>
      </c>
      <c r="G13" s="26"/>
      <c r="H13" s="26"/>
      <c r="I13" s="26"/>
    </row>
    <row r="14" spans="1:9" ht="16.5" thickBot="1" x14ac:dyDescent="0.3">
      <c r="A14" s="32">
        <v>0.22291666666666665</v>
      </c>
      <c r="B14" s="30">
        <v>248</v>
      </c>
      <c r="C14" s="30">
        <f t="shared" si="0"/>
        <v>321</v>
      </c>
      <c r="D14" s="31">
        <f t="shared" si="3"/>
        <v>-59.555555555555543</v>
      </c>
      <c r="E14" s="31">
        <f t="shared" si="1"/>
        <v>-152.88888888888891</v>
      </c>
      <c r="F14" s="31">
        <f t="shared" si="2"/>
        <v>9105.382716049382</v>
      </c>
      <c r="G14" s="26"/>
      <c r="H14" s="26"/>
      <c r="I14" s="26"/>
    </row>
    <row r="15" spans="1:9" ht="16.5" thickBot="1" x14ac:dyDescent="0.3">
      <c r="A15" s="32">
        <v>3.4722222222222224E-2</v>
      </c>
      <c r="B15" s="30">
        <v>22</v>
      </c>
      <c r="C15" s="30">
        <f t="shared" si="0"/>
        <v>50</v>
      </c>
      <c r="D15" s="31">
        <f t="shared" si="3"/>
        <v>-285.55555555555554</v>
      </c>
      <c r="E15" s="31">
        <f t="shared" si="1"/>
        <v>-423.88888888888891</v>
      </c>
      <c r="F15" s="31">
        <f t="shared" si="2"/>
        <v>121043.82716049383</v>
      </c>
      <c r="G15" s="26"/>
      <c r="H15" s="26"/>
      <c r="I15" s="26"/>
    </row>
    <row r="16" spans="1:9" ht="16.5" thickBot="1" x14ac:dyDescent="0.3">
      <c r="A16" s="32">
        <v>0.23194444444444443</v>
      </c>
      <c r="B16" s="30">
        <v>175</v>
      </c>
      <c r="C16" s="30">
        <f t="shared" si="0"/>
        <v>334</v>
      </c>
      <c r="D16" s="31">
        <f t="shared" si="3"/>
        <v>-132.55555555555554</v>
      </c>
      <c r="E16" s="31">
        <f t="shared" si="1"/>
        <v>-139.88888888888891</v>
      </c>
      <c r="F16" s="31">
        <f t="shared" si="2"/>
        <v>18543.04938271605</v>
      </c>
      <c r="G16" s="26"/>
      <c r="H16" s="26"/>
      <c r="I16" s="26"/>
    </row>
    <row r="17" spans="1:9" ht="16.5" thickBot="1" x14ac:dyDescent="0.3">
      <c r="A17" s="33">
        <v>0.29166666666666669</v>
      </c>
      <c r="B17" s="30">
        <v>308</v>
      </c>
      <c r="C17" s="30">
        <f t="shared" si="0"/>
        <v>420</v>
      </c>
      <c r="D17" s="31">
        <f t="shared" si="3"/>
        <v>0.44444444444445708</v>
      </c>
      <c r="E17" s="31">
        <f t="shared" si="1"/>
        <v>-53.888888888888914</v>
      </c>
      <c r="F17" s="31">
        <f t="shared" si="2"/>
        <v>-23.95061728395131</v>
      </c>
      <c r="G17" s="26"/>
      <c r="H17" s="26"/>
      <c r="I17" s="26"/>
    </row>
    <row r="18" spans="1:9" ht="16.5" thickBot="1" x14ac:dyDescent="0.3">
      <c r="A18" s="32">
        <v>0.27083333333333331</v>
      </c>
      <c r="B18" s="30">
        <v>246</v>
      </c>
      <c r="C18" s="30">
        <f t="shared" si="0"/>
        <v>390</v>
      </c>
      <c r="D18" s="31">
        <f t="shared" si="3"/>
        <v>-61.555555555555543</v>
      </c>
      <c r="E18" s="31">
        <f t="shared" si="1"/>
        <v>-83.888888888888914</v>
      </c>
      <c r="F18" s="31">
        <f t="shared" si="2"/>
        <v>5163.8271604938273</v>
      </c>
      <c r="G18" s="26"/>
      <c r="H18" s="26"/>
      <c r="I18" s="26"/>
    </row>
    <row r="19" spans="1:9" ht="16.5" thickBot="1" x14ac:dyDescent="0.3">
      <c r="A19" s="32">
        <v>9.3055555555555558E-2</v>
      </c>
      <c r="B19" s="30">
        <v>56</v>
      </c>
      <c r="C19" s="30">
        <f t="shared" si="0"/>
        <v>134</v>
      </c>
      <c r="D19" s="31">
        <f t="shared" si="3"/>
        <v>-251.55555555555554</v>
      </c>
      <c r="E19" s="31">
        <f t="shared" si="1"/>
        <v>-339.88888888888891</v>
      </c>
      <c r="F19" s="31">
        <f t="shared" si="2"/>
        <v>85500.938271604944</v>
      </c>
      <c r="G19" s="26"/>
      <c r="H19" s="26"/>
      <c r="I19" s="26"/>
    </row>
    <row r="20" spans="1:9" ht="16.5" thickBot="1" x14ac:dyDescent="0.3">
      <c r="A20" s="32">
        <v>4.1666666666666664E-2</v>
      </c>
      <c r="B20" s="30">
        <v>49</v>
      </c>
      <c r="C20" s="30">
        <f t="shared" si="0"/>
        <v>60</v>
      </c>
      <c r="D20" s="31">
        <f t="shared" si="3"/>
        <v>-258.55555555555554</v>
      </c>
      <c r="E20" s="31">
        <f t="shared" si="1"/>
        <v>-413.88888888888891</v>
      </c>
      <c r="F20" s="31">
        <f t="shared" si="2"/>
        <v>107013.27160493827</v>
      </c>
      <c r="G20" s="26"/>
      <c r="H20" s="26"/>
      <c r="I20" s="26"/>
    </row>
    <row r="21" spans="1:9" ht="16.5" thickBot="1" x14ac:dyDescent="0.3">
      <c r="A21" s="32">
        <v>0.22013888888888888</v>
      </c>
      <c r="B21" s="30">
        <v>108</v>
      </c>
      <c r="C21" s="30">
        <f t="shared" si="0"/>
        <v>317</v>
      </c>
      <c r="D21" s="31">
        <f t="shared" si="3"/>
        <v>-199.55555555555554</v>
      </c>
      <c r="E21" s="31">
        <f t="shared" si="1"/>
        <v>-156.88888888888891</v>
      </c>
      <c r="F21" s="31">
        <f t="shared" si="2"/>
        <v>31308.049382716054</v>
      </c>
      <c r="G21" s="26"/>
      <c r="H21" s="26"/>
      <c r="I21" s="26"/>
    </row>
    <row r="22" spans="1:9" ht="16.5" thickBot="1" x14ac:dyDescent="0.3">
      <c r="A22" s="32">
        <v>0.1125</v>
      </c>
      <c r="B22" s="30">
        <v>121</v>
      </c>
      <c r="C22" s="30">
        <f t="shared" si="0"/>
        <v>162</v>
      </c>
      <c r="D22" s="31">
        <f t="shared" si="3"/>
        <v>-186.55555555555554</v>
      </c>
      <c r="E22" s="31">
        <f t="shared" si="1"/>
        <v>-311.88888888888891</v>
      </c>
      <c r="F22" s="31">
        <f t="shared" si="2"/>
        <v>58184.604938271608</v>
      </c>
      <c r="G22" s="26"/>
      <c r="H22" s="26"/>
      <c r="I22" s="26"/>
    </row>
    <row r="23" spans="1:9" ht="16.5" thickBot="1" x14ac:dyDescent="0.3">
      <c r="A23" s="32">
        <v>0.49722222222222223</v>
      </c>
      <c r="B23" s="30">
        <v>461</v>
      </c>
      <c r="C23" s="30">
        <f t="shared" si="0"/>
        <v>716</v>
      </c>
      <c r="D23" s="31">
        <f t="shared" si="3"/>
        <v>153.44444444444446</v>
      </c>
      <c r="E23" s="31">
        <f t="shared" si="1"/>
        <v>242.11111111111109</v>
      </c>
      <c r="F23" s="31">
        <f t="shared" si="2"/>
        <v>37150.604938271601</v>
      </c>
      <c r="G23" s="26"/>
      <c r="H23" s="26"/>
      <c r="I23" s="26"/>
    </row>
    <row r="24" spans="1:9" ht="16.5" thickBot="1" x14ac:dyDescent="0.3">
      <c r="A24" s="32">
        <v>0.17916666666666667</v>
      </c>
      <c r="B24" s="30">
        <v>137</v>
      </c>
      <c r="C24" s="30">
        <f t="shared" si="0"/>
        <v>258</v>
      </c>
      <c r="D24" s="31">
        <f t="shared" si="3"/>
        <v>-170.55555555555554</v>
      </c>
      <c r="E24" s="31">
        <f t="shared" si="1"/>
        <v>-215.88888888888891</v>
      </c>
      <c r="F24" s="31">
        <f t="shared" si="2"/>
        <v>36821.049382716054</v>
      </c>
      <c r="G24" s="26"/>
      <c r="H24" s="26"/>
      <c r="I24" s="26"/>
    </row>
    <row r="25" spans="1:9" ht="16.5" thickBot="1" x14ac:dyDescent="0.3">
      <c r="A25" s="32">
        <v>0.125</v>
      </c>
      <c r="B25" s="30">
        <v>72</v>
      </c>
      <c r="C25" s="30">
        <f t="shared" si="0"/>
        <v>180</v>
      </c>
      <c r="D25" s="31">
        <f t="shared" si="3"/>
        <v>-235.55555555555554</v>
      </c>
      <c r="E25" s="31">
        <f t="shared" si="1"/>
        <v>-293.88888888888891</v>
      </c>
      <c r="F25" s="31">
        <f t="shared" si="2"/>
        <v>69227.160493827163</v>
      </c>
      <c r="G25" s="26"/>
      <c r="H25" s="26"/>
      <c r="I25" s="26"/>
    </row>
    <row r="26" spans="1:9" ht="16.5" thickBot="1" x14ac:dyDescent="0.3">
      <c r="A26" s="32">
        <v>6.805555555555555E-2</v>
      </c>
      <c r="B26" s="30">
        <v>72</v>
      </c>
      <c r="C26" s="30">
        <f t="shared" si="0"/>
        <v>98</v>
      </c>
      <c r="D26" s="31">
        <f t="shared" si="3"/>
        <v>-235.55555555555554</v>
      </c>
      <c r="E26" s="31">
        <f t="shared" si="1"/>
        <v>-375.88888888888891</v>
      </c>
      <c r="F26" s="31">
        <f t="shared" si="2"/>
        <v>88542.71604938271</v>
      </c>
      <c r="G26" s="26"/>
      <c r="H26" s="26"/>
      <c r="I26" s="26"/>
    </row>
    <row r="27" spans="1:9" ht="16.5" thickBot="1" x14ac:dyDescent="0.3">
      <c r="A27" s="32">
        <v>0.21597222222222223</v>
      </c>
      <c r="B27" s="30">
        <v>318</v>
      </c>
      <c r="C27" s="30">
        <f t="shared" si="0"/>
        <v>311</v>
      </c>
      <c r="D27" s="31">
        <f t="shared" si="3"/>
        <v>10.444444444444457</v>
      </c>
      <c r="E27" s="31">
        <f t="shared" si="1"/>
        <v>-162.88888888888891</v>
      </c>
      <c r="F27" s="31">
        <f t="shared" si="2"/>
        <v>-1701.2839506172863</v>
      </c>
      <c r="G27" s="26"/>
      <c r="H27" s="26"/>
      <c r="I27" s="26"/>
    </row>
    <row r="28" spans="1:9" ht="16.5" thickBot="1" x14ac:dyDescent="0.3">
      <c r="A28" s="32">
        <v>0.33819444444444446</v>
      </c>
      <c r="B28" s="30">
        <v>275</v>
      </c>
      <c r="C28" s="30">
        <f t="shared" si="0"/>
        <v>487</v>
      </c>
      <c r="D28" s="31">
        <f t="shared" si="3"/>
        <v>-32.555555555555543</v>
      </c>
      <c r="E28" s="31">
        <f t="shared" si="1"/>
        <v>13.111111111111086</v>
      </c>
      <c r="F28" s="31">
        <f t="shared" si="2"/>
        <v>-426.83950617283853</v>
      </c>
      <c r="G28" s="26"/>
      <c r="H28" s="26"/>
      <c r="I28" s="26"/>
    </row>
    <row r="29" spans="1:9" ht="16.5" thickBot="1" x14ac:dyDescent="0.3">
      <c r="A29" s="32">
        <v>0.33680555555555558</v>
      </c>
      <c r="B29" s="30">
        <v>399</v>
      </c>
      <c r="C29" s="30">
        <f t="shared" si="0"/>
        <v>485</v>
      </c>
      <c r="D29" s="31">
        <f t="shared" si="3"/>
        <v>91.444444444444457</v>
      </c>
      <c r="E29" s="31">
        <f t="shared" si="1"/>
        <v>11.111111111111086</v>
      </c>
      <c r="F29" s="31">
        <f t="shared" si="2"/>
        <v>1016.0493827160473</v>
      </c>
      <c r="G29" s="26"/>
      <c r="H29" s="26"/>
      <c r="I29" s="34"/>
    </row>
    <row r="30" spans="1:9" ht="15.75" x14ac:dyDescent="0.25">
      <c r="A30" s="26"/>
      <c r="B30" s="26"/>
      <c r="C30" s="26"/>
      <c r="D30" s="26"/>
      <c r="E30" s="26"/>
      <c r="F30" s="26"/>
      <c r="G30" s="26"/>
      <c r="H30" s="26"/>
      <c r="I30" s="34"/>
    </row>
    <row r="31" spans="1:9" ht="15.75" x14ac:dyDescent="0.25">
      <c r="A31" s="35" t="s">
        <v>78</v>
      </c>
      <c r="B31" s="34">
        <f>AVERAGE(B3:B29)</f>
        <v>307.55555555555554</v>
      </c>
      <c r="C31" s="34">
        <f>AVERAGE(C3:C29)</f>
        <v>473.88888888888891</v>
      </c>
      <c r="D31" s="26"/>
      <c r="E31" s="26"/>
      <c r="F31" s="34"/>
      <c r="G31" s="26"/>
      <c r="H31" s="36" t="s">
        <v>84</v>
      </c>
      <c r="I31" s="34">
        <f>SUM(F3:F29)/B33</f>
        <v>57987.469135802465</v>
      </c>
    </row>
    <row r="32" spans="1:9" ht="15.75" x14ac:dyDescent="0.25">
      <c r="A32" s="35" t="s">
        <v>79</v>
      </c>
      <c r="B32" s="34">
        <f>_xlfn.STDEV.P(B3:B29)</f>
        <v>205.58900628723521</v>
      </c>
      <c r="C32" s="34">
        <f>_xlfn.STDEV.P(C3:C29)</f>
        <v>319.31527823388006</v>
      </c>
      <c r="D32" s="26"/>
      <c r="E32" s="26"/>
      <c r="F32" s="26"/>
      <c r="G32" s="26"/>
      <c r="H32" s="36" t="s">
        <v>85</v>
      </c>
      <c r="I32" s="34">
        <f>I31/(B32*C32)</f>
        <v>0.88331289055220741</v>
      </c>
    </row>
    <row r="33" spans="1:9" ht="15.75" x14ac:dyDescent="0.25">
      <c r="A33" s="35" t="s">
        <v>80</v>
      </c>
      <c r="B33" s="52">
        <v>27</v>
      </c>
      <c r="C33" s="52"/>
      <c r="D33" s="26"/>
      <c r="E33" s="26"/>
      <c r="F33" s="26"/>
      <c r="G33" s="26"/>
      <c r="H33" s="37"/>
      <c r="I33" s="26"/>
    </row>
  </sheetData>
  <mergeCells count="1">
    <mergeCell ref="B33:C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9122-7A9A-43BD-8BD5-4DD3095EB243}">
  <sheetPr>
    <tabColor rgb="FFF3AEF8"/>
  </sheetPr>
  <dimension ref="A1:I33"/>
  <sheetViews>
    <sheetView zoomScale="85" zoomScaleNormal="85" workbookViewId="0">
      <selection activeCell="P41" sqref="P41"/>
    </sheetView>
  </sheetViews>
  <sheetFormatPr baseColWidth="10" defaultRowHeight="15" x14ac:dyDescent="0.25"/>
  <cols>
    <col min="1" max="1" width="17.85546875" bestFit="1" customWidth="1"/>
    <col min="2" max="2" width="11.140625" bestFit="1" customWidth="1"/>
    <col min="3" max="3" width="11.28515625" bestFit="1" customWidth="1"/>
    <col min="4" max="5" width="9.42578125" bestFit="1" customWidth="1"/>
    <col min="6" max="6" width="12.5703125" bestFit="1" customWidth="1"/>
    <col min="8" max="8" width="21.7109375" bestFit="1" customWidth="1"/>
    <col min="9" max="9" width="11.28515625" bestFit="1" customWidth="1"/>
  </cols>
  <sheetData>
    <row r="1" spans="1:9" ht="16.5" thickBot="1" x14ac:dyDescent="0.3">
      <c r="A1" s="26"/>
      <c r="B1" s="26" t="s">
        <v>88</v>
      </c>
      <c r="C1" s="26"/>
      <c r="D1" s="26"/>
      <c r="E1" s="26"/>
      <c r="F1" s="26"/>
      <c r="G1" s="26"/>
      <c r="H1" s="26"/>
      <c r="I1" s="26"/>
    </row>
    <row r="2" spans="1:9" ht="31.5" thickBot="1" x14ac:dyDescent="0.3">
      <c r="A2" s="27" t="s">
        <v>87</v>
      </c>
      <c r="B2" s="28" t="s">
        <v>93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</row>
    <row r="3" spans="1:9" ht="16.5" thickBot="1" x14ac:dyDescent="0.3">
      <c r="A3" s="10">
        <v>0.54305555555555551</v>
      </c>
      <c r="B3" s="30">
        <v>925</v>
      </c>
      <c r="C3" s="30">
        <f t="shared" ref="C3:C29" si="0">HOUR(A3)*60+MINUTE(A3)</f>
        <v>782</v>
      </c>
      <c r="D3" s="31">
        <f>B3-$B$31</f>
        <v>574.07407407407413</v>
      </c>
      <c r="E3" s="31">
        <f>C3-$C$31</f>
        <v>346.07407407407408</v>
      </c>
      <c r="F3" s="31">
        <f>D3*E3</f>
        <v>198672.15363511661</v>
      </c>
      <c r="G3" s="26"/>
      <c r="H3" s="26"/>
      <c r="I3" s="26"/>
    </row>
    <row r="4" spans="1:9" ht="16.5" thickBot="1" x14ac:dyDescent="0.3">
      <c r="A4" s="10">
        <v>0.49722222222222223</v>
      </c>
      <c r="B4" s="30">
        <v>983</v>
      </c>
      <c r="C4" s="30">
        <f t="shared" si="0"/>
        <v>716</v>
      </c>
      <c r="D4" s="31">
        <f>B4-$B$31</f>
        <v>632.07407407407413</v>
      </c>
      <c r="E4" s="31">
        <f t="shared" ref="E4:E29" si="1">C4-$C$31</f>
        <v>280.07407407407408</v>
      </c>
      <c r="F4" s="31">
        <f t="shared" ref="F4:F29" si="2">D4*E4</f>
        <v>177027.56104252403</v>
      </c>
      <c r="G4" s="26"/>
      <c r="H4" s="26"/>
      <c r="I4" s="26"/>
    </row>
    <row r="5" spans="1:9" ht="16.5" thickBot="1" x14ac:dyDescent="0.3">
      <c r="A5" s="10">
        <v>0.69444444444444453</v>
      </c>
      <c r="B5" s="30">
        <v>875</v>
      </c>
      <c r="C5" s="30">
        <f t="shared" si="0"/>
        <v>1000</v>
      </c>
      <c r="D5" s="31">
        <f t="shared" ref="D5:D29" si="3">B5-$B$31</f>
        <v>524.07407407407413</v>
      </c>
      <c r="E5" s="31">
        <f t="shared" si="1"/>
        <v>564.07407407407413</v>
      </c>
      <c r="F5" s="31">
        <f t="shared" si="2"/>
        <v>295616.59807956108</v>
      </c>
      <c r="G5" s="26"/>
      <c r="H5" s="26"/>
      <c r="I5" s="26"/>
    </row>
    <row r="6" spans="1:9" ht="16.5" thickBot="1" x14ac:dyDescent="0.3">
      <c r="A6" s="10">
        <v>0.36944444444444446</v>
      </c>
      <c r="B6" s="30">
        <v>534</v>
      </c>
      <c r="C6" s="30">
        <f t="shared" si="0"/>
        <v>532</v>
      </c>
      <c r="D6" s="31">
        <f t="shared" si="3"/>
        <v>183.07407407407408</v>
      </c>
      <c r="E6" s="31">
        <f t="shared" si="1"/>
        <v>96.074074074074076</v>
      </c>
      <c r="F6" s="31">
        <f t="shared" si="2"/>
        <v>17588.672153635118</v>
      </c>
      <c r="G6" s="26"/>
      <c r="H6" s="26"/>
      <c r="I6" s="26"/>
    </row>
    <row r="7" spans="1:9" ht="16.5" thickBot="1" x14ac:dyDescent="0.3">
      <c r="A7" s="13">
        <v>0.44722222222222219</v>
      </c>
      <c r="B7" s="30">
        <v>394</v>
      </c>
      <c r="C7" s="30">
        <f t="shared" si="0"/>
        <v>644</v>
      </c>
      <c r="D7" s="31">
        <f t="shared" si="3"/>
        <v>43.074074074074076</v>
      </c>
      <c r="E7" s="31">
        <f t="shared" si="1"/>
        <v>208.07407407407408</v>
      </c>
      <c r="F7" s="31">
        <f t="shared" si="2"/>
        <v>8962.5980795610431</v>
      </c>
      <c r="G7" s="26"/>
      <c r="H7" s="26"/>
      <c r="I7" s="26"/>
    </row>
    <row r="8" spans="1:9" ht="16.5" thickBot="1" x14ac:dyDescent="0.3">
      <c r="A8" s="13">
        <v>0.46458333333333335</v>
      </c>
      <c r="B8" s="30">
        <v>685</v>
      </c>
      <c r="C8" s="30">
        <f t="shared" si="0"/>
        <v>669</v>
      </c>
      <c r="D8" s="31">
        <f t="shared" si="3"/>
        <v>334.07407407407408</v>
      </c>
      <c r="E8" s="31">
        <f t="shared" si="1"/>
        <v>233.07407407407408</v>
      </c>
      <c r="F8" s="31">
        <f t="shared" si="2"/>
        <v>77864.005486968454</v>
      </c>
      <c r="G8" s="26"/>
      <c r="H8" s="26"/>
      <c r="I8" s="26"/>
    </row>
    <row r="9" spans="1:9" ht="16.5" thickBot="1" x14ac:dyDescent="0.3">
      <c r="A9" s="13">
        <v>0.3430555555555555</v>
      </c>
      <c r="B9" s="30">
        <v>499</v>
      </c>
      <c r="C9" s="30">
        <f t="shared" si="0"/>
        <v>494</v>
      </c>
      <c r="D9" s="31">
        <f t="shared" si="3"/>
        <v>148.07407407407408</v>
      </c>
      <c r="E9" s="31">
        <f t="shared" si="1"/>
        <v>58.074074074074076</v>
      </c>
      <c r="F9" s="31">
        <f t="shared" si="2"/>
        <v>8599.2647462277091</v>
      </c>
      <c r="G9" s="26"/>
      <c r="H9" s="26"/>
      <c r="I9" s="26"/>
    </row>
    <row r="10" spans="1:9" ht="16.5" thickBot="1" x14ac:dyDescent="0.3">
      <c r="A10" s="13">
        <v>0.73055555555555562</v>
      </c>
      <c r="B10" s="30">
        <v>446</v>
      </c>
      <c r="C10" s="30">
        <f t="shared" si="0"/>
        <v>1052</v>
      </c>
      <c r="D10" s="31">
        <f t="shared" si="3"/>
        <v>95.074074074074076</v>
      </c>
      <c r="E10" s="31">
        <f t="shared" si="1"/>
        <v>616.07407407407413</v>
      </c>
      <c r="F10" s="31">
        <f t="shared" si="2"/>
        <v>58572.672153635125</v>
      </c>
      <c r="G10" s="26"/>
      <c r="H10" s="26"/>
      <c r="I10" s="26"/>
    </row>
    <row r="11" spans="1:9" ht="16.5" thickBot="1" x14ac:dyDescent="0.3">
      <c r="A11" s="13">
        <v>0.45902777777777781</v>
      </c>
      <c r="B11" s="30">
        <v>378</v>
      </c>
      <c r="C11" s="30">
        <f t="shared" si="0"/>
        <v>661</v>
      </c>
      <c r="D11" s="31">
        <f t="shared" si="3"/>
        <v>27.074074074074076</v>
      </c>
      <c r="E11" s="31">
        <f t="shared" si="1"/>
        <v>225.07407407407408</v>
      </c>
      <c r="F11" s="31">
        <f t="shared" si="2"/>
        <v>6093.672153635117</v>
      </c>
      <c r="G11" s="26"/>
      <c r="H11" s="26"/>
      <c r="I11" s="26"/>
    </row>
    <row r="12" spans="1:9" ht="16.5" thickBot="1" x14ac:dyDescent="0.3">
      <c r="A12" s="13">
        <v>0.18611111111111112</v>
      </c>
      <c r="B12" s="30">
        <v>206</v>
      </c>
      <c r="C12" s="30">
        <f t="shared" si="0"/>
        <v>268</v>
      </c>
      <c r="D12" s="31">
        <f t="shared" si="3"/>
        <v>-144.92592592592592</v>
      </c>
      <c r="E12" s="31">
        <f t="shared" si="1"/>
        <v>-167.92592592592592</v>
      </c>
      <c r="F12" s="31">
        <f t="shared" si="2"/>
        <v>24336.820301783264</v>
      </c>
      <c r="G12" s="26"/>
      <c r="H12" s="26"/>
      <c r="I12" s="26"/>
    </row>
    <row r="13" spans="1:9" ht="16.5" thickBot="1" x14ac:dyDescent="0.3">
      <c r="A13" s="13">
        <v>1.6666666666666666E-2</v>
      </c>
      <c r="B13" s="30">
        <v>28</v>
      </c>
      <c r="C13" s="30">
        <f t="shared" si="0"/>
        <v>24</v>
      </c>
      <c r="D13" s="31">
        <f t="shared" si="3"/>
        <v>-322.92592592592592</v>
      </c>
      <c r="E13" s="31">
        <f t="shared" si="1"/>
        <v>-411.92592592592592</v>
      </c>
      <c r="F13" s="31">
        <f t="shared" si="2"/>
        <v>133021.561042524</v>
      </c>
      <c r="G13" s="26"/>
      <c r="H13" s="26"/>
      <c r="I13" s="26"/>
    </row>
    <row r="14" spans="1:9" ht="16.5" thickBot="1" x14ac:dyDescent="0.3">
      <c r="A14" s="13">
        <v>0.25138888888888888</v>
      </c>
      <c r="B14" s="30">
        <v>160</v>
      </c>
      <c r="C14" s="30">
        <f t="shared" si="0"/>
        <v>362</v>
      </c>
      <c r="D14" s="31">
        <f t="shared" si="3"/>
        <v>-190.92592592592592</v>
      </c>
      <c r="E14" s="31">
        <f t="shared" si="1"/>
        <v>-73.925925925925924</v>
      </c>
      <c r="F14" s="31">
        <f t="shared" si="2"/>
        <v>14114.37585733882</v>
      </c>
      <c r="G14" s="26"/>
      <c r="H14" s="26"/>
      <c r="I14" s="26"/>
    </row>
    <row r="15" spans="1:9" ht="16.5" thickBot="1" x14ac:dyDescent="0.3">
      <c r="A15" s="13">
        <v>0.15555555555555556</v>
      </c>
      <c r="B15" s="30">
        <v>182</v>
      </c>
      <c r="C15" s="30">
        <f t="shared" si="0"/>
        <v>224</v>
      </c>
      <c r="D15" s="31">
        <f t="shared" si="3"/>
        <v>-168.92592592592592</v>
      </c>
      <c r="E15" s="31">
        <f t="shared" si="1"/>
        <v>-211.92592592592592</v>
      </c>
      <c r="F15" s="31">
        <f t="shared" si="2"/>
        <v>35799.783264746227</v>
      </c>
      <c r="G15" s="26"/>
      <c r="H15" s="26"/>
      <c r="I15" s="26"/>
    </row>
    <row r="16" spans="1:9" ht="16.5" thickBot="1" x14ac:dyDescent="0.3">
      <c r="A16" s="13">
        <v>0.21319444444444444</v>
      </c>
      <c r="B16" s="30">
        <v>299</v>
      </c>
      <c r="C16" s="30">
        <f t="shared" si="0"/>
        <v>307</v>
      </c>
      <c r="D16" s="31">
        <f t="shared" si="3"/>
        <v>-51.925925925925924</v>
      </c>
      <c r="E16" s="31">
        <f t="shared" si="1"/>
        <v>-128.92592592592592</v>
      </c>
      <c r="F16" s="31">
        <f t="shared" si="2"/>
        <v>6694.5980795610421</v>
      </c>
      <c r="G16" s="26"/>
      <c r="H16" s="26"/>
      <c r="I16" s="26"/>
    </row>
    <row r="17" spans="1:9" ht="16.5" thickBot="1" x14ac:dyDescent="0.3">
      <c r="A17" s="13">
        <v>0.24305555555555555</v>
      </c>
      <c r="B17" s="30">
        <v>328</v>
      </c>
      <c r="C17" s="30">
        <f t="shared" si="0"/>
        <v>350</v>
      </c>
      <c r="D17" s="31">
        <f t="shared" si="3"/>
        <v>-22.925925925925924</v>
      </c>
      <c r="E17" s="31">
        <f t="shared" si="1"/>
        <v>-85.925925925925924</v>
      </c>
      <c r="F17" s="31">
        <f t="shared" si="2"/>
        <v>1969.9314128943756</v>
      </c>
      <c r="G17" s="26"/>
      <c r="H17" s="26"/>
      <c r="I17" s="26"/>
    </row>
    <row r="18" spans="1:9" ht="16.5" thickBot="1" x14ac:dyDescent="0.3">
      <c r="A18" s="13">
        <v>0.30208333333333331</v>
      </c>
      <c r="B18" s="30">
        <v>274</v>
      </c>
      <c r="C18" s="30">
        <f t="shared" si="0"/>
        <v>435</v>
      </c>
      <c r="D18" s="31">
        <f t="shared" si="3"/>
        <v>-76.925925925925924</v>
      </c>
      <c r="E18" s="31">
        <f t="shared" si="1"/>
        <v>-0.92592592592592382</v>
      </c>
      <c r="F18" s="31">
        <f t="shared" si="2"/>
        <v>71.227709190671987</v>
      </c>
      <c r="G18" s="26"/>
      <c r="H18" s="26"/>
      <c r="I18" s="26"/>
    </row>
    <row r="19" spans="1:9" ht="16.5" thickBot="1" x14ac:dyDescent="0.3">
      <c r="A19" s="13">
        <v>9.6527777777777768E-2</v>
      </c>
      <c r="B19" s="30">
        <v>92</v>
      </c>
      <c r="C19" s="30">
        <f t="shared" si="0"/>
        <v>139</v>
      </c>
      <c r="D19" s="31">
        <f t="shared" si="3"/>
        <v>-258.92592592592592</v>
      </c>
      <c r="E19" s="31">
        <f t="shared" si="1"/>
        <v>-296.92592592592592</v>
      </c>
      <c r="F19" s="31">
        <f t="shared" si="2"/>
        <v>76881.820301783257</v>
      </c>
      <c r="G19" s="26"/>
      <c r="H19" s="26"/>
      <c r="I19" s="26"/>
    </row>
    <row r="20" spans="1:9" ht="16.5" thickBot="1" x14ac:dyDescent="0.3">
      <c r="A20" s="13">
        <v>7.4305555555555555E-2</v>
      </c>
      <c r="B20" s="30">
        <v>99</v>
      </c>
      <c r="C20" s="30">
        <f t="shared" si="0"/>
        <v>107</v>
      </c>
      <c r="D20" s="31">
        <f t="shared" si="3"/>
        <v>-251.92592592592592</v>
      </c>
      <c r="E20" s="31">
        <f t="shared" si="1"/>
        <v>-328.92592592592592</v>
      </c>
      <c r="F20" s="31">
        <f t="shared" si="2"/>
        <v>82864.968449931417</v>
      </c>
      <c r="G20" s="26"/>
      <c r="H20" s="26"/>
      <c r="I20" s="26"/>
    </row>
    <row r="21" spans="1:9" ht="16.5" thickBot="1" x14ac:dyDescent="0.3">
      <c r="A21" s="13">
        <v>0.16666666666666666</v>
      </c>
      <c r="B21" s="30">
        <v>205</v>
      </c>
      <c r="C21" s="30">
        <f t="shared" si="0"/>
        <v>240</v>
      </c>
      <c r="D21" s="31">
        <f t="shared" si="3"/>
        <v>-145.92592592592592</v>
      </c>
      <c r="E21" s="31">
        <f t="shared" si="1"/>
        <v>-195.92592592592592</v>
      </c>
      <c r="F21" s="31">
        <f t="shared" si="2"/>
        <v>28590.672153635114</v>
      </c>
      <c r="G21" s="26"/>
      <c r="H21" s="26"/>
      <c r="I21" s="26"/>
    </row>
    <row r="22" spans="1:9" ht="16.5" thickBot="1" x14ac:dyDescent="0.3">
      <c r="A22" s="13">
        <v>0.16388888888888889</v>
      </c>
      <c r="B22" s="30">
        <v>212</v>
      </c>
      <c r="C22" s="30">
        <f t="shared" si="0"/>
        <v>236</v>
      </c>
      <c r="D22" s="31">
        <f t="shared" si="3"/>
        <v>-138.92592592592592</v>
      </c>
      <c r="E22" s="31">
        <f t="shared" si="1"/>
        <v>-199.92592592592592</v>
      </c>
      <c r="F22" s="31">
        <f t="shared" si="2"/>
        <v>27774.894375857337</v>
      </c>
      <c r="G22" s="26"/>
      <c r="H22" s="26"/>
      <c r="I22" s="26"/>
    </row>
    <row r="23" spans="1:9" ht="16.5" thickBot="1" x14ac:dyDescent="0.3">
      <c r="A23" s="13">
        <v>0.41111111111111115</v>
      </c>
      <c r="B23" s="30">
        <v>423</v>
      </c>
      <c r="C23" s="30">
        <f t="shared" si="0"/>
        <v>592</v>
      </c>
      <c r="D23" s="31">
        <f t="shared" si="3"/>
        <v>72.074074074074076</v>
      </c>
      <c r="E23" s="31">
        <f t="shared" si="1"/>
        <v>156.07407407407408</v>
      </c>
      <c r="F23" s="31">
        <f t="shared" si="2"/>
        <v>11248.894375857339</v>
      </c>
      <c r="G23" s="26"/>
      <c r="H23" s="26"/>
      <c r="I23" s="26"/>
    </row>
    <row r="24" spans="1:9" ht="16.5" thickBot="1" x14ac:dyDescent="0.3">
      <c r="A24" s="13">
        <v>0.18333333333333335</v>
      </c>
      <c r="B24" s="30">
        <v>174</v>
      </c>
      <c r="C24" s="30">
        <f t="shared" si="0"/>
        <v>264</v>
      </c>
      <c r="D24" s="31">
        <f t="shared" si="3"/>
        <v>-176.92592592592592</v>
      </c>
      <c r="E24" s="31">
        <f t="shared" si="1"/>
        <v>-171.92592592592592</v>
      </c>
      <c r="F24" s="31">
        <f t="shared" si="2"/>
        <v>30418.153635116596</v>
      </c>
      <c r="G24" s="26"/>
      <c r="H24" s="26"/>
      <c r="I24" s="26"/>
    </row>
    <row r="25" spans="1:9" ht="16.5" thickBot="1" x14ac:dyDescent="0.3">
      <c r="A25" s="13">
        <v>0.20902777777777778</v>
      </c>
      <c r="B25" s="30">
        <v>146</v>
      </c>
      <c r="C25" s="30">
        <f t="shared" si="0"/>
        <v>301</v>
      </c>
      <c r="D25" s="31">
        <f t="shared" si="3"/>
        <v>-204.92592592592592</v>
      </c>
      <c r="E25" s="31">
        <f t="shared" si="1"/>
        <v>-134.92592592592592</v>
      </c>
      <c r="F25" s="31">
        <f t="shared" si="2"/>
        <v>27649.820301783264</v>
      </c>
      <c r="G25" s="26"/>
      <c r="H25" s="26"/>
      <c r="I25" s="26"/>
    </row>
    <row r="26" spans="1:9" ht="16.5" thickBot="1" x14ac:dyDescent="0.3">
      <c r="A26" s="13">
        <v>2.6388888888888889E-2</v>
      </c>
      <c r="B26" s="30">
        <v>46</v>
      </c>
      <c r="C26" s="30">
        <f t="shared" si="0"/>
        <v>38</v>
      </c>
      <c r="D26" s="31">
        <f t="shared" si="3"/>
        <v>-304.92592592592592</v>
      </c>
      <c r="E26" s="31">
        <f t="shared" si="1"/>
        <v>-397.92592592592592</v>
      </c>
      <c r="F26" s="31">
        <f t="shared" si="2"/>
        <v>121337.93141289438</v>
      </c>
      <c r="G26" s="26"/>
      <c r="H26" s="26"/>
      <c r="I26" s="26"/>
    </row>
    <row r="27" spans="1:9" ht="16.5" thickBot="1" x14ac:dyDescent="0.3">
      <c r="A27" s="13">
        <v>0.26944444444444443</v>
      </c>
      <c r="B27" s="30">
        <v>262</v>
      </c>
      <c r="C27" s="30">
        <f t="shared" si="0"/>
        <v>388</v>
      </c>
      <c r="D27" s="31">
        <f t="shared" si="3"/>
        <v>-88.925925925925924</v>
      </c>
      <c r="E27" s="31">
        <f t="shared" si="1"/>
        <v>-47.925925925925924</v>
      </c>
      <c r="F27" s="31">
        <f t="shared" si="2"/>
        <v>4261.8573388203013</v>
      </c>
      <c r="G27" s="26"/>
      <c r="H27" s="26"/>
      <c r="I27" s="26"/>
    </row>
    <row r="28" spans="1:9" ht="16.5" thickBot="1" x14ac:dyDescent="0.3">
      <c r="A28" s="13">
        <v>0.22847222222222222</v>
      </c>
      <c r="B28" s="30">
        <v>122</v>
      </c>
      <c r="C28" s="30">
        <f t="shared" si="0"/>
        <v>329</v>
      </c>
      <c r="D28" s="31">
        <f t="shared" si="3"/>
        <v>-228.92592592592592</v>
      </c>
      <c r="E28" s="31">
        <f t="shared" si="1"/>
        <v>-106.92592592592592</v>
      </c>
      <c r="F28" s="31">
        <f t="shared" si="2"/>
        <v>24478.116598079559</v>
      </c>
      <c r="G28" s="26"/>
      <c r="H28" s="26"/>
      <c r="I28" s="26"/>
    </row>
    <row r="29" spans="1:9" ht="16.5" thickBot="1" x14ac:dyDescent="0.3">
      <c r="A29" s="13">
        <v>0.42777777777777781</v>
      </c>
      <c r="B29" s="30">
        <v>498</v>
      </c>
      <c r="C29" s="30">
        <f t="shared" si="0"/>
        <v>616</v>
      </c>
      <c r="D29" s="31">
        <f t="shared" si="3"/>
        <v>147.07407407407408</v>
      </c>
      <c r="E29" s="31">
        <f t="shared" si="1"/>
        <v>180.07407407407408</v>
      </c>
      <c r="F29" s="31">
        <f t="shared" si="2"/>
        <v>26484.227709190673</v>
      </c>
      <c r="G29" s="26"/>
      <c r="H29" s="26"/>
      <c r="I29" s="34"/>
    </row>
    <row r="30" spans="1:9" ht="15.75" x14ac:dyDescent="0.25">
      <c r="A30" s="26"/>
      <c r="B30" s="26"/>
      <c r="C30" s="26"/>
      <c r="D30" s="26"/>
      <c r="E30" s="26"/>
      <c r="F30" s="26"/>
      <c r="G30" s="26"/>
      <c r="H30" s="26"/>
      <c r="I30" s="34"/>
    </row>
    <row r="31" spans="1:9" ht="15.75" x14ac:dyDescent="0.25">
      <c r="A31" s="35" t="s">
        <v>78</v>
      </c>
      <c r="B31" s="34">
        <f>AVERAGE(B3:B29)</f>
        <v>350.92592592592592</v>
      </c>
      <c r="C31" s="34">
        <f>AVERAGE(C3:C29)</f>
        <v>435.92592592592592</v>
      </c>
      <c r="D31" s="26"/>
      <c r="E31" s="26"/>
      <c r="F31" s="34"/>
      <c r="G31" s="26"/>
      <c r="H31" s="36" t="s">
        <v>84</v>
      </c>
      <c r="I31" s="34">
        <f>SUM(F3:F29)/B33</f>
        <v>56555.438957475992</v>
      </c>
    </row>
    <row r="32" spans="1:9" ht="15.75" x14ac:dyDescent="0.25">
      <c r="A32" s="35" t="s">
        <v>79</v>
      </c>
      <c r="B32" s="34">
        <f>_xlfn.STDEV.P(B3:B29)</f>
        <v>258.65333956588904</v>
      </c>
      <c r="C32" s="34">
        <f>_xlfn.STDEV.P(C3:C29)</f>
        <v>263.9037318762596</v>
      </c>
      <c r="D32" s="26"/>
      <c r="E32" s="26"/>
      <c r="F32" s="26"/>
      <c r="G32" s="26"/>
      <c r="H32" s="36" t="s">
        <v>85</v>
      </c>
      <c r="I32" s="34">
        <f>I31/(B32*C32)</f>
        <v>0.82853480278686875</v>
      </c>
    </row>
    <row r="33" spans="1:9" ht="15.75" x14ac:dyDescent="0.25">
      <c r="A33" s="35" t="s">
        <v>80</v>
      </c>
      <c r="B33" s="52">
        <v>27</v>
      </c>
      <c r="C33" s="52"/>
      <c r="D33" s="26"/>
      <c r="E33" s="26"/>
      <c r="F33" s="26"/>
      <c r="G33" s="26"/>
      <c r="H33" s="37"/>
      <c r="I33" s="26"/>
    </row>
  </sheetData>
  <mergeCells count="1">
    <mergeCell ref="B33:C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AF1E-EC02-4C4B-AA70-A969203742B7}">
  <sheetPr>
    <tabColor rgb="FFFF8F8F"/>
  </sheetPr>
  <dimension ref="A1:AC32"/>
  <sheetViews>
    <sheetView zoomScale="70" zoomScaleNormal="70" workbookViewId="0">
      <selection activeCell="AA47" sqref="AA47"/>
    </sheetView>
  </sheetViews>
  <sheetFormatPr baseColWidth="10" defaultRowHeight="15" x14ac:dyDescent="0.25"/>
  <sheetData>
    <row r="1" spans="1:29" ht="58.5" thickBot="1" x14ac:dyDescent="0.3">
      <c r="B1" s="48" t="s">
        <v>4</v>
      </c>
      <c r="C1" s="48" t="s">
        <v>19</v>
      </c>
      <c r="D1" s="48" t="s">
        <v>20</v>
      </c>
      <c r="E1" s="48" t="s">
        <v>76</v>
      </c>
      <c r="F1" s="48" t="s">
        <v>17</v>
      </c>
      <c r="G1" s="48" t="s">
        <v>18</v>
      </c>
      <c r="H1" s="48" t="s">
        <v>21</v>
      </c>
      <c r="I1" s="48" t="s">
        <v>22</v>
      </c>
      <c r="L1" s="48" t="s">
        <v>4</v>
      </c>
      <c r="M1" s="48" t="s">
        <v>19</v>
      </c>
      <c r="N1" s="48" t="s">
        <v>20</v>
      </c>
      <c r="O1" s="48" t="s">
        <v>76</v>
      </c>
      <c r="P1" s="48" t="s">
        <v>17</v>
      </c>
      <c r="Q1" s="48" t="s">
        <v>18</v>
      </c>
      <c r="R1" s="48" t="s">
        <v>21</v>
      </c>
      <c r="S1" s="48" t="s">
        <v>22</v>
      </c>
    </row>
    <row r="2" spans="1:29" ht="16.5" thickBot="1" x14ac:dyDescent="0.3">
      <c r="A2" s="24" t="s">
        <v>89</v>
      </c>
      <c r="B2" s="26">
        <v>50</v>
      </c>
      <c r="C2" s="3">
        <v>2</v>
      </c>
      <c r="D2" s="3">
        <v>2</v>
      </c>
      <c r="E2" s="3">
        <f t="shared" ref="E2:E3" si="0">SUM(C2:D2)</f>
        <v>4</v>
      </c>
      <c r="F2" s="3">
        <v>1</v>
      </c>
      <c r="G2" s="3">
        <v>2</v>
      </c>
      <c r="H2" s="3">
        <v>8</v>
      </c>
      <c r="I2" s="3">
        <v>14</v>
      </c>
      <c r="K2" s="24" t="s">
        <v>90</v>
      </c>
      <c r="L2" s="8">
        <v>599</v>
      </c>
      <c r="M2" s="8">
        <v>7</v>
      </c>
      <c r="N2" s="8">
        <v>10</v>
      </c>
      <c r="O2" s="3">
        <v>17</v>
      </c>
      <c r="P2" s="3">
        <v>4.43</v>
      </c>
      <c r="Q2" s="8">
        <v>5.8</v>
      </c>
      <c r="R2" s="8">
        <v>172</v>
      </c>
      <c r="S2" s="8">
        <v>322</v>
      </c>
    </row>
    <row r="3" spans="1:29" ht="15.75" customHeight="1" thickBot="1" x14ac:dyDescent="0.3">
      <c r="B3" s="26">
        <v>334</v>
      </c>
      <c r="C3" s="17">
        <v>3</v>
      </c>
      <c r="D3" s="17">
        <v>4</v>
      </c>
      <c r="E3" s="3">
        <f t="shared" si="0"/>
        <v>7</v>
      </c>
      <c r="F3" s="3">
        <v>5.33</v>
      </c>
      <c r="G3" s="17">
        <v>4.25</v>
      </c>
      <c r="H3" s="17">
        <v>90</v>
      </c>
      <c r="I3" s="17">
        <v>85</v>
      </c>
      <c r="L3" s="8">
        <v>774</v>
      </c>
      <c r="M3" s="8">
        <v>15</v>
      </c>
      <c r="N3" s="8">
        <v>15</v>
      </c>
      <c r="O3" s="3">
        <v>30</v>
      </c>
      <c r="P3" s="3">
        <v>4.13</v>
      </c>
      <c r="Q3" s="8">
        <v>3.73</v>
      </c>
      <c r="R3" s="8">
        <v>299</v>
      </c>
      <c r="S3" s="8">
        <v>242</v>
      </c>
      <c r="V3" t="s">
        <v>103</v>
      </c>
      <c r="W3" s="3" t="s">
        <v>104</v>
      </c>
      <c r="X3" s="3" t="s">
        <v>105</v>
      </c>
      <c r="Y3" s="3" t="s">
        <v>106</v>
      </c>
      <c r="Z3" s="3" t="s">
        <v>17</v>
      </c>
      <c r="AA3" s="3" t="s">
        <v>18</v>
      </c>
      <c r="AB3" s="3" t="s">
        <v>107</v>
      </c>
      <c r="AC3" s="3" t="s">
        <v>108</v>
      </c>
    </row>
    <row r="4" spans="1:29" ht="16.5" thickBot="1" x14ac:dyDescent="0.3">
      <c r="B4" s="26">
        <v>716</v>
      </c>
      <c r="C4" s="3">
        <v>13</v>
      </c>
      <c r="D4" s="3">
        <v>11</v>
      </c>
      <c r="E4" s="3">
        <v>24</v>
      </c>
      <c r="F4" s="3">
        <v>3.46</v>
      </c>
      <c r="G4" s="3">
        <v>3.91</v>
      </c>
      <c r="H4" s="3">
        <v>207</v>
      </c>
      <c r="I4" s="3">
        <v>254</v>
      </c>
      <c r="L4" s="8">
        <v>910</v>
      </c>
      <c r="M4" s="8">
        <v>10</v>
      </c>
      <c r="N4" s="8">
        <v>15</v>
      </c>
      <c r="O4" s="3">
        <v>25</v>
      </c>
      <c r="P4" s="3">
        <v>4</v>
      </c>
      <c r="Q4" s="8">
        <v>3.4</v>
      </c>
      <c r="R4" s="8">
        <v>211</v>
      </c>
      <c r="S4" s="8">
        <v>288</v>
      </c>
      <c r="U4" s="57" t="s">
        <v>6</v>
      </c>
      <c r="V4" s="25">
        <v>320</v>
      </c>
      <c r="W4" s="25">
        <v>5</v>
      </c>
      <c r="X4" s="25">
        <v>4.75</v>
      </c>
      <c r="Y4" s="25">
        <v>9.75</v>
      </c>
      <c r="Z4" s="25">
        <v>3.1974999999999998</v>
      </c>
      <c r="AA4" s="25">
        <v>3.29</v>
      </c>
      <c r="AB4" s="25">
        <v>85.25</v>
      </c>
      <c r="AC4" s="59">
        <v>97.25</v>
      </c>
    </row>
    <row r="5" spans="1:29" ht="16.5" thickBot="1" x14ac:dyDescent="0.3">
      <c r="B5" s="26">
        <v>180</v>
      </c>
      <c r="C5" s="3">
        <v>2</v>
      </c>
      <c r="D5" s="3">
        <v>2</v>
      </c>
      <c r="E5" s="3">
        <v>4</v>
      </c>
      <c r="F5" s="3">
        <v>3</v>
      </c>
      <c r="G5" s="3">
        <v>3</v>
      </c>
      <c r="H5" s="3">
        <v>36</v>
      </c>
      <c r="I5" s="3">
        <v>36</v>
      </c>
      <c r="L5" s="8">
        <v>1012</v>
      </c>
      <c r="M5" s="8">
        <v>15</v>
      </c>
      <c r="N5" s="8">
        <v>14</v>
      </c>
      <c r="O5" s="3">
        <v>29</v>
      </c>
      <c r="P5" s="3">
        <v>5.07</v>
      </c>
      <c r="Q5" s="8">
        <v>5.43</v>
      </c>
      <c r="R5" s="8">
        <v>396</v>
      </c>
      <c r="S5" s="8">
        <v>401</v>
      </c>
      <c r="U5" s="57" t="s">
        <v>5</v>
      </c>
      <c r="V5" s="25">
        <v>500.65217391304299</v>
      </c>
      <c r="W5" s="25">
        <v>7.4782608695652177</v>
      </c>
      <c r="X5" s="25">
        <v>7.5652173913043477</v>
      </c>
      <c r="Y5" s="25">
        <v>15.043478260869565</v>
      </c>
      <c r="Z5" s="25">
        <v>4.342173913043478</v>
      </c>
      <c r="AA5" s="25">
        <v>4.114782608695652</v>
      </c>
      <c r="AB5" s="25">
        <v>166.39130434782609</v>
      </c>
      <c r="AC5" s="59">
        <v>162.91304347826087</v>
      </c>
    </row>
    <row r="6" spans="1:29" ht="15.75" thickBot="1" x14ac:dyDescent="0.3">
      <c r="L6" s="8">
        <v>507</v>
      </c>
      <c r="M6" s="3">
        <v>9</v>
      </c>
      <c r="N6" s="3">
        <v>7</v>
      </c>
      <c r="O6" s="3">
        <v>16</v>
      </c>
      <c r="P6" s="3">
        <v>3.78</v>
      </c>
      <c r="Q6" s="3">
        <v>3.14</v>
      </c>
      <c r="R6" s="3">
        <v>187</v>
      </c>
      <c r="S6" s="3">
        <v>121</v>
      </c>
    </row>
    <row r="7" spans="1:29" ht="15.75" thickBot="1" x14ac:dyDescent="0.3">
      <c r="L7" s="8">
        <v>790</v>
      </c>
      <c r="M7" s="3">
        <v>11</v>
      </c>
      <c r="N7" s="3">
        <v>11</v>
      </c>
      <c r="O7" s="3">
        <v>22</v>
      </c>
      <c r="P7" s="3">
        <v>5.73</v>
      </c>
      <c r="Q7" s="3">
        <v>5.36</v>
      </c>
      <c r="R7" s="3">
        <v>318</v>
      </c>
      <c r="S7" s="3">
        <v>329</v>
      </c>
    </row>
    <row r="8" spans="1:29" ht="15.75" thickBot="1" x14ac:dyDescent="0.3">
      <c r="L8" s="8">
        <v>600</v>
      </c>
      <c r="M8" s="3">
        <v>6</v>
      </c>
      <c r="N8" s="3">
        <v>6</v>
      </c>
      <c r="O8" s="3">
        <v>12</v>
      </c>
      <c r="P8" s="3">
        <v>9</v>
      </c>
      <c r="Q8" s="3">
        <v>7.5</v>
      </c>
      <c r="R8" s="3">
        <v>306</v>
      </c>
      <c r="S8" s="3">
        <v>238</v>
      </c>
    </row>
    <row r="9" spans="1:29" ht="15.75" thickBot="1" x14ac:dyDescent="0.3">
      <c r="L9" s="8">
        <v>1438</v>
      </c>
      <c r="M9" s="3">
        <v>15</v>
      </c>
      <c r="N9" s="3">
        <v>15</v>
      </c>
      <c r="O9" s="3">
        <v>30</v>
      </c>
      <c r="P9" s="3">
        <v>4.4000000000000004</v>
      </c>
      <c r="Q9" s="3">
        <v>4</v>
      </c>
      <c r="R9" s="1">
        <v>322</v>
      </c>
      <c r="S9" s="3">
        <v>305</v>
      </c>
    </row>
    <row r="10" spans="1:29" ht="15.75" thickBot="1" x14ac:dyDescent="0.3">
      <c r="L10" s="8">
        <v>733</v>
      </c>
      <c r="M10" s="3">
        <v>9</v>
      </c>
      <c r="N10" s="3">
        <v>6</v>
      </c>
      <c r="O10" s="3">
        <v>15</v>
      </c>
      <c r="P10" s="3">
        <v>3</v>
      </c>
      <c r="Q10" s="3">
        <v>3.5</v>
      </c>
      <c r="R10" s="3">
        <v>137</v>
      </c>
      <c r="S10" s="3">
        <v>118</v>
      </c>
    </row>
    <row r="11" spans="1:29" ht="15.75" thickBot="1" x14ac:dyDescent="0.3">
      <c r="L11" s="8">
        <v>465</v>
      </c>
      <c r="M11" s="3">
        <v>7</v>
      </c>
      <c r="N11" s="3">
        <v>7</v>
      </c>
      <c r="O11" s="3">
        <v>14</v>
      </c>
      <c r="P11" s="3">
        <v>4.1399999999999997</v>
      </c>
      <c r="Q11" s="3">
        <v>4.1399999999999997</v>
      </c>
      <c r="R11" s="3">
        <v>169</v>
      </c>
      <c r="S11" s="3">
        <v>169</v>
      </c>
    </row>
    <row r="12" spans="1:29" ht="15.75" thickBot="1" x14ac:dyDescent="0.3">
      <c r="L12" s="8">
        <v>244</v>
      </c>
      <c r="M12" s="3">
        <v>5</v>
      </c>
      <c r="N12" s="3">
        <v>5</v>
      </c>
      <c r="O12" s="3">
        <v>10</v>
      </c>
      <c r="P12" s="3">
        <v>3.4</v>
      </c>
      <c r="Q12" s="3">
        <v>4.4000000000000004</v>
      </c>
      <c r="R12" s="3">
        <v>81</v>
      </c>
      <c r="S12" s="3">
        <v>106</v>
      </c>
    </row>
    <row r="13" spans="1:29" ht="15.75" thickBot="1" x14ac:dyDescent="0.3">
      <c r="L13" s="8">
        <v>321</v>
      </c>
      <c r="M13" s="3">
        <v>7</v>
      </c>
      <c r="N13" s="3">
        <v>6</v>
      </c>
      <c r="O13" s="3">
        <v>13</v>
      </c>
      <c r="P13" s="3">
        <v>4</v>
      </c>
      <c r="Q13" s="3">
        <v>3.5</v>
      </c>
      <c r="R13" s="3">
        <v>142</v>
      </c>
      <c r="S13" s="3">
        <v>106</v>
      </c>
    </row>
    <row r="14" spans="1:29" ht="15.75" thickBot="1" x14ac:dyDescent="0.3">
      <c r="L14" s="8">
        <v>420</v>
      </c>
      <c r="M14" s="3">
        <v>9</v>
      </c>
      <c r="N14" s="3">
        <v>10</v>
      </c>
      <c r="O14" s="3">
        <v>19</v>
      </c>
      <c r="P14" s="3">
        <v>4.22</v>
      </c>
      <c r="Q14" s="3">
        <v>3.1</v>
      </c>
      <c r="R14" s="3">
        <v>172</v>
      </c>
      <c r="S14" s="3">
        <v>136</v>
      </c>
    </row>
    <row r="15" spans="1:29" ht="15.75" thickBot="1" x14ac:dyDescent="0.3">
      <c r="L15" s="8">
        <v>390</v>
      </c>
      <c r="M15" s="3">
        <v>7</v>
      </c>
      <c r="N15" s="3">
        <v>6</v>
      </c>
      <c r="O15" s="3">
        <v>13</v>
      </c>
      <c r="P15" s="3">
        <v>3.71</v>
      </c>
      <c r="Q15" s="3">
        <v>3.67</v>
      </c>
      <c r="R15" s="3">
        <v>138</v>
      </c>
      <c r="S15" s="3">
        <v>108</v>
      </c>
    </row>
    <row r="16" spans="1:29" ht="15.75" thickBot="1" x14ac:dyDescent="0.3">
      <c r="L16" s="8">
        <v>134</v>
      </c>
      <c r="M16" s="3">
        <v>3</v>
      </c>
      <c r="N16" s="3">
        <v>4</v>
      </c>
      <c r="O16" s="3">
        <v>7</v>
      </c>
      <c r="P16" s="3">
        <v>2.67</v>
      </c>
      <c r="Q16" s="3">
        <v>1.5</v>
      </c>
      <c r="R16" s="3">
        <v>32</v>
      </c>
      <c r="S16" s="3">
        <v>24</v>
      </c>
    </row>
    <row r="17" spans="1:19" ht="15.75" thickBot="1" x14ac:dyDescent="0.3">
      <c r="L17" s="8">
        <v>60</v>
      </c>
      <c r="M17" s="3">
        <v>1</v>
      </c>
      <c r="N17" s="3">
        <v>2</v>
      </c>
      <c r="O17" s="3">
        <v>3</v>
      </c>
      <c r="P17" s="3">
        <v>3</v>
      </c>
      <c r="Q17" s="3">
        <v>3</v>
      </c>
      <c r="R17" s="3">
        <v>15</v>
      </c>
      <c r="S17" s="1">
        <v>34</v>
      </c>
    </row>
    <row r="18" spans="1:19" ht="15.75" thickBot="1" x14ac:dyDescent="0.3">
      <c r="L18" s="8">
        <v>317</v>
      </c>
      <c r="M18" s="3">
        <v>5</v>
      </c>
      <c r="N18" s="3">
        <v>3</v>
      </c>
      <c r="O18" s="3">
        <v>8</v>
      </c>
      <c r="P18" s="3">
        <v>3</v>
      </c>
      <c r="Q18" s="3">
        <v>3</v>
      </c>
      <c r="R18" s="3">
        <v>64</v>
      </c>
      <c r="S18" s="3">
        <v>44</v>
      </c>
    </row>
    <row r="19" spans="1:19" ht="15.75" thickBot="1" x14ac:dyDescent="0.3">
      <c r="L19" s="8">
        <v>162</v>
      </c>
      <c r="M19" s="3">
        <v>5</v>
      </c>
      <c r="N19" s="3">
        <v>4</v>
      </c>
      <c r="O19" s="3">
        <v>9</v>
      </c>
      <c r="P19" s="3">
        <v>3</v>
      </c>
      <c r="Q19" s="3">
        <v>2.5</v>
      </c>
      <c r="R19" s="3">
        <v>71</v>
      </c>
      <c r="S19" s="3">
        <v>50</v>
      </c>
    </row>
    <row r="20" spans="1:19" ht="15.75" thickBot="1" x14ac:dyDescent="0.3">
      <c r="L20" s="8">
        <v>258</v>
      </c>
      <c r="M20" s="3">
        <v>7</v>
      </c>
      <c r="N20" s="3">
        <v>7</v>
      </c>
      <c r="O20" s="3">
        <v>14</v>
      </c>
      <c r="P20" s="3">
        <v>2.57</v>
      </c>
      <c r="Q20" s="3">
        <v>1.86</v>
      </c>
      <c r="R20" s="3">
        <v>85</v>
      </c>
      <c r="S20" s="3">
        <v>52</v>
      </c>
    </row>
    <row r="21" spans="1:19" ht="15.75" thickBot="1" x14ac:dyDescent="0.3">
      <c r="L21" s="8">
        <v>98</v>
      </c>
      <c r="M21" s="3">
        <v>2</v>
      </c>
      <c r="N21" s="3">
        <v>2</v>
      </c>
      <c r="O21" s="3">
        <v>4</v>
      </c>
      <c r="P21" s="3">
        <v>3.5</v>
      </c>
      <c r="Q21" s="3">
        <v>3.5</v>
      </c>
      <c r="R21" s="3">
        <v>36</v>
      </c>
      <c r="S21" s="3">
        <v>36</v>
      </c>
    </row>
    <row r="22" spans="1:19" ht="15.75" thickBot="1" x14ac:dyDescent="0.3">
      <c r="L22" s="8">
        <v>311</v>
      </c>
      <c r="M22" s="3">
        <v>4</v>
      </c>
      <c r="N22" s="3">
        <v>4</v>
      </c>
      <c r="O22" s="3">
        <v>8</v>
      </c>
      <c r="P22" s="3">
        <v>9.5</v>
      </c>
      <c r="Q22" s="3">
        <v>9.5</v>
      </c>
      <c r="R22" s="3">
        <v>159</v>
      </c>
      <c r="S22" s="3">
        <v>159</v>
      </c>
    </row>
    <row r="23" spans="1:19" ht="15.75" thickBot="1" x14ac:dyDescent="0.3">
      <c r="L23" s="8">
        <v>487</v>
      </c>
      <c r="M23" s="3">
        <v>6</v>
      </c>
      <c r="N23" s="3">
        <v>6</v>
      </c>
      <c r="O23" s="3">
        <v>12</v>
      </c>
      <c r="P23" s="3">
        <v>4.33</v>
      </c>
      <c r="Q23" s="3">
        <v>4.33</v>
      </c>
      <c r="R23" s="3">
        <v>137</v>
      </c>
      <c r="S23" s="3">
        <v>138</v>
      </c>
    </row>
    <row r="24" spans="1:19" ht="15.75" thickBot="1" x14ac:dyDescent="0.3">
      <c r="L24" s="8">
        <v>485</v>
      </c>
      <c r="M24" s="3">
        <v>7</v>
      </c>
      <c r="N24" s="3">
        <v>9</v>
      </c>
      <c r="O24" s="3">
        <v>16</v>
      </c>
      <c r="P24" s="3">
        <v>5.29</v>
      </c>
      <c r="Q24" s="3">
        <v>4.78</v>
      </c>
      <c r="R24" s="3">
        <v>178</v>
      </c>
      <c r="S24" s="3">
        <v>221</v>
      </c>
    </row>
    <row r="25" spans="1:19" ht="15.75" thickBot="1" x14ac:dyDescent="0.3"/>
    <row r="26" spans="1:19" ht="15.75" thickBot="1" x14ac:dyDescent="0.3">
      <c r="A26" s="24" t="s">
        <v>91</v>
      </c>
      <c r="B26" s="25">
        <f t="shared" ref="B26:I26" si="1">AVERAGE(B2:B5)</f>
        <v>320</v>
      </c>
      <c r="C26" s="25">
        <f t="shared" si="1"/>
        <v>5</v>
      </c>
      <c r="D26" s="25">
        <f t="shared" si="1"/>
        <v>4.75</v>
      </c>
      <c r="E26" s="25">
        <f t="shared" si="1"/>
        <v>9.75</v>
      </c>
      <c r="F26" s="25">
        <f t="shared" si="1"/>
        <v>3.1974999999999998</v>
      </c>
      <c r="G26" s="25">
        <f t="shared" si="1"/>
        <v>3.29</v>
      </c>
      <c r="H26" s="25">
        <f t="shared" si="1"/>
        <v>85.25</v>
      </c>
      <c r="I26" s="25">
        <f t="shared" si="1"/>
        <v>97.25</v>
      </c>
      <c r="K26" s="24" t="s">
        <v>91</v>
      </c>
      <c r="L26" s="25">
        <f t="shared" ref="L26:S26" si="2">AVERAGE(L2:L24)</f>
        <v>500.6521739130435</v>
      </c>
      <c r="M26" s="25">
        <f t="shared" si="2"/>
        <v>7.4782608695652177</v>
      </c>
      <c r="N26" s="25">
        <f t="shared" si="2"/>
        <v>7.5652173913043477</v>
      </c>
      <c r="O26" s="25">
        <f t="shared" si="2"/>
        <v>15.043478260869565</v>
      </c>
      <c r="P26" s="25">
        <f t="shared" si="2"/>
        <v>4.342173913043478</v>
      </c>
      <c r="Q26" s="25">
        <f t="shared" si="2"/>
        <v>4.114782608695652</v>
      </c>
      <c r="R26" s="25">
        <f t="shared" si="2"/>
        <v>166.39130434782609</v>
      </c>
      <c r="S26" s="25">
        <f t="shared" si="2"/>
        <v>162.91304347826087</v>
      </c>
    </row>
    <row r="29" spans="1:19" ht="15.75" thickBot="1" x14ac:dyDescent="0.3">
      <c r="F29" s="24" t="s">
        <v>92</v>
      </c>
    </row>
    <row r="30" spans="1:19" ht="58.5" thickBot="1" x14ac:dyDescent="0.3">
      <c r="F30" s="48" t="s">
        <v>4</v>
      </c>
      <c r="G30" s="48" t="s">
        <v>19</v>
      </c>
      <c r="H30" s="48" t="s">
        <v>20</v>
      </c>
      <c r="I30" s="48" t="s">
        <v>76</v>
      </c>
      <c r="J30" s="48" t="s">
        <v>17</v>
      </c>
      <c r="K30" s="48" t="s">
        <v>18</v>
      </c>
      <c r="L30" s="48" t="s">
        <v>21</v>
      </c>
      <c r="M30" s="48" t="s">
        <v>22</v>
      </c>
    </row>
    <row r="31" spans="1:19" x14ac:dyDescent="0.25">
      <c r="F31" s="47">
        <f>(L26-B26)/B26</f>
        <v>0.56453804347826098</v>
      </c>
      <c r="G31" s="47">
        <f t="shared" ref="G31:M31" si="3">(M26-C26)/C26</f>
        <v>0.49565217391304356</v>
      </c>
      <c r="H31" s="47">
        <f t="shared" si="3"/>
        <v>0.59267734553775742</v>
      </c>
      <c r="I31" s="47">
        <f t="shared" si="3"/>
        <v>0.54292084726867329</v>
      </c>
      <c r="J31" s="47">
        <f t="shared" si="3"/>
        <v>0.35799027773056397</v>
      </c>
      <c r="K31" s="47">
        <f t="shared" si="3"/>
        <v>0.25069380203515257</v>
      </c>
      <c r="L31" s="47">
        <f t="shared" si="3"/>
        <v>0.95180415657274009</v>
      </c>
      <c r="M31" s="47">
        <f t="shared" si="3"/>
        <v>0.67519839052196273</v>
      </c>
    </row>
    <row r="32" spans="1:19" x14ac:dyDescent="0.25">
      <c r="F32" s="47">
        <f>(B26-L26)/L26</f>
        <v>-0.36083369518019975</v>
      </c>
      <c r="G32" s="47">
        <f>(C26-M26)/M26</f>
        <v>-0.33139534883720934</v>
      </c>
      <c r="H32" s="47">
        <f t="shared" ref="H32:M32" si="4">(D26-N26)/N26</f>
        <v>-0.37212643678160917</v>
      </c>
      <c r="I32" s="47">
        <f t="shared" si="4"/>
        <v>-0.35187861271676296</v>
      </c>
      <c r="J32" s="47">
        <f t="shared" si="4"/>
        <v>-0.26361770301391807</v>
      </c>
      <c r="K32" s="47">
        <f t="shared" si="4"/>
        <v>-0.20044378698224849</v>
      </c>
      <c r="L32" s="47">
        <f t="shared" si="4"/>
        <v>-0.48765351450222105</v>
      </c>
      <c r="M32" s="47">
        <f t="shared" si="4"/>
        <v>-0.40305577795569791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DADES</vt:lpstr>
      <vt:lpstr>MOTIUS D'ENCERT</vt:lpstr>
      <vt:lpstr>FASE1 Missatges-Temps</vt:lpstr>
      <vt:lpstr>FASE2 Missatges-Temps</vt:lpstr>
      <vt:lpstr>FASE1 Paraules_Missatge-Temps</vt:lpstr>
      <vt:lpstr>FASE2 Paraules_Missatge-Temps</vt:lpstr>
      <vt:lpstr>FASE1 Caracters-Temps</vt:lpstr>
      <vt:lpstr>FASE2 Caracters-Temps</vt:lpstr>
      <vt:lpstr>FASE 1 ERRORS</vt:lpstr>
      <vt:lpstr>FASE 2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Salipoke Kala</dc:creator>
  <cp:lastModifiedBy>Salipoke Kala</cp:lastModifiedBy>
  <dcterms:created xsi:type="dcterms:W3CDTF">2022-08-02T17:37:41Z</dcterms:created>
  <dcterms:modified xsi:type="dcterms:W3CDTF">2022-09-15T15:50:20Z</dcterms:modified>
</cp:coreProperties>
</file>