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mei4\Desktop\"/>
    </mc:Choice>
  </mc:AlternateContent>
  <bookViews>
    <workbookView xWindow="0" yWindow="0" windowWidth="19200" windowHeight="7050"/>
  </bookViews>
  <sheets>
    <sheet name="Crowdfunding" sheetId="1" r:id="rId1"/>
    <sheet name="Sheet2" sheetId="3" r:id="rId2"/>
    <sheet name="Sheet6" sheetId="7" r:id="rId3"/>
    <sheet name="Sheet10" sheetId="11" r:id="rId4"/>
    <sheet name="Bonus" sheetId="12" r:id="rId5"/>
    <sheet name="Bonus Statiscal Analysis" sheetId="13" r:id="rId6"/>
  </sheets>
  <definedNames>
    <definedName name="_xlnm._FilterDatabase" localSheetId="5" hidden="1">'Bonus Statiscal Analysis'!$A$1:$E$1</definedName>
    <definedName name="_xlnm._FilterDatabase" localSheetId="0" hidden="1">Crowdfunding!$A$1:$W$1001</definedName>
  </definedNames>
  <calcPr calcId="162913" concurrentCalc="0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2" l="1"/>
  <c r="H10" i="12"/>
  <c r="H9" i="12"/>
  <c r="H8" i="12"/>
  <c r="H7" i="12"/>
  <c r="H6" i="12"/>
  <c r="H5" i="12"/>
  <c r="H4" i="12"/>
  <c r="H3" i="12"/>
  <c r="G11" i="12"/>
  <c r="G10" i="12"/>
  <c r="G9" i="12"/>
  <c r="G8" i="12"/>
  <c r="G7" i="12"/>
  <c r="G6" i="12"/>
  <c r="G5" i="12"/>
  <c r="G4" i="12"/>
  <c r="G3" i="12"/>
  <c r="F11" i="12"/>
  <c r="F10" i="12"/>
  <c r="F9" i="12"/>
  <c r="F8" i="12"/>
  <c r="F7" i="12"/>
  <c r="F6" i="12"/>
  <c r="F5" i="12"/>
  <c r="F4" i="12"/>
  <c r="F3" i="12"/>
  <c r="E11" i="12"/>
  <c r="E10" i="12"/>
  <c r="E9" i="12"/>
  <c r="E8" i="12"/>
  <c r="E7" i="12"/>
  <c r="E6" i="12"/>
  <c r="E5" i="12"/>
  <c r="E4" i="12"/>
  <c r="E3" i="12"/>
  <c r="D11" i="12"/>
  <c r="D10" i="12"/>
  <c r="D9" i="12"/>
  <c r="D8" i="12"/>
  <c r="D7" i="12"/>
  <c r="D6" i="12"/>
  <c r="D5" i="12"/>
  <c r="D4" i="12"/>
  <c r="D3" i="12"/>
  <c r="C11" i="12"/>
  <c r="C10" i="12"/>
  <c r="C9" i="12"/>
  <c r="C8" i="12"/>
  <c r="C7" i="12"/>
  <c r="C6" i="12"/>
  <c r="C5" i="12"/>
  <c r="C4" i="12"/>
  <c r="C3" i="12"/>
  <c r="B3" i="12"/>
  <c r="B4" i="12"/>
  <c r="B5" i="12"/>
  <c r="B6" i="12"/>
  <c r="B7" i="12"/>
  <c r="B8" i="12"/>
  <c r="B9" i="12"/>
  <c r="B10" i="12"/>
  <c r="B11" i="12"/>
  <c r="E579" i="13"/>
  <c r="E577" i="13"/>
  <c r="E575" i="13"/>
  <c r="E573" i="13"/>
  <c r="E571" i="13"/>
  <c r="E569" i="13"/>
  <c r="B569" i="13"/>
  <c r="B577" i="13"/>
  <c r="B579" i="13"/>
  <c r="B571" i="13"/>
  <c r="B575" i="13"/>
  <c r="B573" i="13"/>
  <c r="D12" i="12"/>
  <c r="C12" i="12"/>
  <c r="B12" i="12"/>
  <c r="D13" i="12"/>
  <c r="C13" i="12"/>
  <c r="B13" i="12"/>
  <c r="D2" i="12"/>
  <c r="C2" i="12"/>
  <c r="B2" i="1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3" i="12"/>
  <c r="G13" i="12"/>
  <c r="F13" i="12"/>
  <c r="E12" i="12"/>
  <c r="F12" i="12"/>
  <c r="E2" i="12"/>
  <c r="H2" i="12"/>
  <c r="H13" i="12"/>
  <c r="H12" i="12"/>
  <c r="G12" i="12"/>
  <c r="G2" i="12"/>
  <c r="F2" i="12"/>
</calcChain>
</file>

<file path=xl/sharedStrings.xml><?xml version="1.0" encoding="utf-8"?>
<sst xmlns="http://schemas.openxmlformats.org/spreadsheetml/2006/main" count="11064" uniqueCount="2126">
  <si>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</si>
  <si>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</si>
  <si>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</si>
  <si>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</si>
  <si>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</si>
  <si>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</si>
  <si>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</si>
  <si>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</si>
  <si>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</si>
  <si>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</si>
  <si>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</si>
  <si>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</si>
  <si>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</si>
  <si>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</si>
  <si>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</si>
  <si>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</si>
  <si>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</si>
  <si>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</si>
  <si>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</si>
  <si>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</si>
  <si>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</si>
  <si>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</si>
  <si>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</si>
  <si>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</si>
  <si>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</si>
  <si>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</si>
  <si>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</si>
  <si>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</si>
  <si>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</si>
  <si>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</si>
  <si>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</si>
  <si>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</si>
  <si>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</si>
  <si>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</si>
  <si>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</si>
  <si>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</si>
  <si>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</si>
  <si>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</si>
  <si>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</si>
  <si>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</si>
  <si>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</si>
  <si>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</si>
  <si>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</si>
  <si>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</si>
  <si>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</si>
  <si>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</si>
  <si>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</si>
  <si>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</si>
  <si>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</si>
  <si>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</si>
  <si>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</si>
  <si>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</si>
  <si>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</si>
  <si>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</si>
  <si>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</si>
  <si>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</si>
  <si>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</si>
  <si>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</si>
  <si>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</si>
  <si>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</si>
  <si>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</si>
  <si>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</si>
  <si>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</si>
  <si>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</si>
  <si>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</si>
  <si>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</si>
  <si>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</si>
  <si>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</si>
  <si>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</si>
  <si>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</si>
  <si>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</si>
  <si>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</si>
  <si>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</si>
  <si>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</si>
  <si>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</si>
  <si>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</si>
  <si>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</si>
  <si>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</si>
  <si>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</si>
  <si>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</si>
  <si>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</si>
  <si>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</si>
  <si>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</si>
  <si>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</si>
  <si>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</si>
  <si>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</si>
  <si>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</si>
  <si>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</si>
  <si>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</si>
  <si>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</si>
  <si>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</si>
  <si>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</si>
  <si>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</si>
  <si>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</si>
  <si>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</si>
  <si>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</si>
  <si>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</si>
  <si>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</si>
  <si>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</si>
  <si>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</si>
  <si>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</si>
  <si>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</si>
  <si>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</si>
  <si>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</si>
  <si>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</si>
  <si>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</si>
  <si>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</si>
  <si>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</si>
  <si>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</si>
  <si>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</si>
  <si>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</si>
  <si>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</si>
  <si>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</si>
  <si>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</si>
  <si>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</si>
  <si>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</si>
  <si>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</si>
  <si>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</si>
  <si>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</si>
  <si>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</si>
  <si>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</si>
  <si>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</si>
  <si>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</si>
  <si>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</si>
  <si>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</si>
  <si>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</si>
  <si>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</si>
  <si>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</si>
  <si>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</si>
  <si>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</si>
  <si>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</si>
  <si>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</si>
  <si>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</si>
  <si>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</si>
  <si>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</si>
  <si>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</si>
  <si>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</si>
  <si>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</si>
  <si>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</si>
  <si>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</si>
  <si>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</si>
  <si>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</si>
  <si>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</si>
  <si>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</si>
  <si>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</si>
  <si>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</si>
  <si>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</si>
  <si>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</si>
  <si>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</si>
  <si>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</si>
  <si>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</si>
  <si>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</si>
  <si>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</si>
  <si>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</si>
  <si>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</si>
  <si>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</si>
  <si>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</si>
  <si>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</si>
  <si>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</si>
  <si>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</si>
  <si>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</si>
  <si>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</si>
  <si>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</si>
  <si>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</si>
  <si>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</si>
  <si>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</si>
  <si>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</si>
  <si>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</si>
  <si>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</si>
  <si>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</si>
  <si>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</si>
  <si>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</si>
  <si>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</si>
  <si>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</si>
  <si>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</si>
  <si>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</si>
  <si>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</si>
  <si>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</si>
  <si>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</si>
  <si>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</si>
  <si>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</si>
  <si>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</si>
  <si>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</si>
  <si>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</si>
  <si>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</si>
  <si>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</si>
  <si>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</si>
  <si>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</si>
  <si>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</si>
  <si>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</si>
  <si>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</si>
  <si>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</si>
  <si>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</si>
  <si>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</si>
  <si>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</si>
  <si>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</si>
  <si>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</si>
  <si>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</si>
  <si>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</si>
  <si>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</si>
  <si>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</si>
  <si>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</si>
  <si>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</si>
  <si>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</si>
  <si>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</si>
  <si>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</si>
  <si>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</si>
  <si>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</si>
  <si>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</si>
  <si>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</si>
  <si>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</si>
  <si>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</si>
  <si>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</si>
  <si>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</si>
  <si>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</si>
  <si>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</si>
  <si>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</si>
  <si>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</si>
  <si>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</si>
  <si>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</si>
  <si>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</si>
  <si>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</si>
  <si>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</si>
  <si>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</si>
  <si>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</si>
  <si>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</si>
  <si>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</si>
  <si>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</si>
  <si>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</si>
  <si>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</si>
  <si>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</si>
  <si>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</si>
  <si>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</si>
  <si>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</si>
  <si>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</si>
  <si>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</si>
  <si>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</si>
  <si>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</si>
  <si>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</si>
  <si>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</si>
  <si>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</si>
  <si>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</si>
  <si>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</si>
  <si>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</si>
  <si>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</si>
  <si>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</si>
  <si>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</si>
  <si>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</si>
  <si>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</si>
  <si>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</si>
  <si>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</si>
  <si>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</si>
  <si>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</si>
  <si>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</si>
  <si>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</si>
  <si>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</si>
  <si>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</si>
  <si>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</si>
  <si>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</si>
  <si>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</si>
  <si>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</si>
  <si>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</si>
  <si>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</si>
  <si>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</si>
  <si>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</si>
  <si>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</si>
  <si>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</si>
  <si>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</si>
  <si>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</si>
  <si>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</si>
  <si>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</si>
  <si>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</si>
  <si>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</si>
  <si>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</si>
  <si>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</si>
  <si>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</si>
  <si>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</si>
  <si>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</si>
  <si>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</si>
  <si>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</si>
  <si>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</si>
  <si>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</si>
  <si>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</si>
  <si>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</si>
  <si>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</si>
  <si>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</si>
  <si>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</si>
  <si>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</si>
  <si>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</si>
  <si>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</si>
  <si>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</si>
  <si>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</si>
  <si>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</si>
  <si>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</si>
  <si>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</si>
  <si>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</si>
  <si>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</si>
  <si>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</si>
  <si>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</si>
  <si>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</si>
  <si>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</si>
  <si>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</si>
  <si>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</si>
  <si>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</si>
  <si>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</si>
  <si>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</si>
  <si>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</si>
  <si>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</si>
  <si>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</si>
  <si>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</si>
  <si>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</si>
  <si>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</si>
  <si>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</si>
  <si>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</si>
  <si>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</si>
  <si>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</si>
  <si>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</si>
  <si>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</si>
  <si>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</si>
  <si>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</si>
  <si>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</si>
  <si>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</si>
  <si>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</si>
  <si>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</si>
  <si>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</si>
  <si>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</si>
  <si>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</si>
  <si>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</si>
  <si>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</si>
  <si>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</si>
  <si>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</si>
  <si>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</si>
  <si>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</si>
  <si>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</si>
  <si>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</si>
  <si>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</si>
  <si>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</si>
  <si>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</si>
  <si>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</si>
  <si>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</si>
  <si>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</si>
  <si>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</si>
  <si>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</si>
  <si>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</si>
  <si>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</si>
  <si>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</si>
  <si>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</si>
  <si>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</si>
  <si>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</si>
  <si>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</si>
  <si>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</si>
  <si>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</si>
  <si>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</si>
  <si>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</si>
  <si>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</si>
  <si>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</si>
  <si>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</si>
  <si>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</si>
  <si>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</si>
  <si>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</si>
  <si>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</si>
  <si>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</si>
  <si>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</si>
  <si>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</si>
  <si>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</si>
  <si>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</si>
  <si>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</si>
  <si>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</si>
  <si>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</si>
  <si>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</si>
  <si>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</si>
  <si>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</si>
  <si>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</si>
  <si>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</si>
  <si>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</si>
  <si>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</si>
  <si>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</si>
  <si>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</si>
  <si>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</si>
  <si>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</si>
  <si>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</si>
  <si>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</si>
  <si>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</si>
  <si>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</si>
  <si>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</si>
  <si>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</si>
  <si>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</si>
  <si>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</si>
  <si>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</si>
  <si>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</si>
  <si>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</si>
  <si>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</si>
  <si>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</si>
  <si>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</si>
  <si>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</si>
  <si>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</si>
  <si>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</si>
  <si>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</si>
  <si>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</si>
  <si>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</si>
  <si>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</si>
  <si>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</si>
  <si>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</si>
  <si>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</si>
  <si>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</si>
  <si>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</si>
  <si>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</si>
  <si>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</si>
  <si>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</si>
  <si>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</si>
  <si>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</si>
  <si>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</si>
  <si>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</si>
  <si>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</si>
  <si>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</si>
  <si>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</si>
  <si>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</si>
  <si>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</si>
  <si>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</si>
  <si>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</si>
  <si>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</si>
  <si>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</si>
  <si>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</si>
  <si>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</si>
  <si>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</si>
  <si>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</si>
  <si>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</si>
  <si>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</si>
  <si>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</si>
  <si>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</si>
  <si>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</si>
  <si>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</si>
  <si>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</si>
  <si>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</si>
  <si>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</si>
  <si>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</si>
  <si>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</si>
  <si>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</si>
  <si>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</si>
  <si>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</si>
  <si>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</si>
  <si>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</si>
  <si>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</si>
  <si>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</si>
  <si>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</si>
  <si>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</si>
  <si>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</si>
  <si>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</si>
  <si>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</si>
  <si>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</si>
  <si>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</si>
  <si>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</si>
  <si>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</si>
  <si>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</si>
  <si>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</si>
  <si>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</si>
  <si>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</si>
  <si>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</si>
  <si>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</si>
  <si>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</si>
  <si>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</si>
  <si>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</si>
  <si>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</si>
  <si>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</si>
  <si>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</si>
  <si>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</si>
  <si>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</si>
  <si>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</si>
  <si>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</si>
  <si>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</si>
  <si>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</si>
  <si>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</si>
  <si>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</si>
  <si>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</si>
  <si>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</si>
  <si>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</si>
  <si>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</si>
  <si>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</si>
  <si>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</si>
  <si>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</si>
  <si>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</si>
  <si>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</si>
  <si>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</si>
  <si>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</si>
  <si>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</si>
  <si>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</si>
  <si>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</si>
  <si>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</si>
  <si>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</si>
  <si>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</si>
  <si>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</si>
  <si>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</si>
  <si>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</si>
  <si>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</si>
  <si>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</si>
  <si>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</si>
  <si>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</si>
  <si>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</si>
  <si>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</si>
  <si>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</si>
  <si>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</si>
  <si>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</si>
  <si>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</si>
  <si>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</si>
  <si>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</si>
  <si>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</si>
  <si>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</si>
  <si>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</si>
  <si>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</si>
  <si>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</si>
  <si>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</si>
  <si>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</si>
  <si>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</si>
  <si>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</si>
  <si>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</si>
  <si>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</si>
  <si>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</si>
  <si>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</si>
  <si>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</si>
  <si>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</si>
  <si>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</si>
  <si>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</si>
  <si>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</si>
  <si>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</si>
  <si>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</si>
  <si>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</si>
  <si>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</si>
  <si>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</si>
  <si>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</si>
  <si>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</si>
  <si>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</si>
  <si>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</si>
  <si>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</si>
  <si>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</si>
  <si>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</si>
  <si>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</si>
  <si>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</si>
  <si>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</si>
  <si>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</si>
  <si>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</si>
  <si>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</si>
  <si>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</si>
  <si>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</si>
  <si>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</si>
  <si>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</si>
  <si>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</si>
  <si>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</si>
  <si>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</si>
  <si>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</si>
  <si>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</si>
  <si>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</si>
  <si>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</si>
  <si>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</si>
  <si>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</si>
  <si>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</si>
  <si>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</si>
  <si>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</si>
  <si>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</si>
  <si>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</si>
  <si>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</si>
  <si>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</si>
  <si>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</si>
  <si>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</si>
  <si>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</si>
  <si>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</si>
  <si>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</si>
  <si>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</si>
  <si>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</si>
  <si>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</si>
  <si>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</si>
  <si>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</si>
  <si>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</si>
  <si>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</si>
  <si>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</si>
  <si>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</si>
  <si>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</si>
  <si>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</si>
  <si>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</si>
  <si>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</si>
  <si>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</si>
  <si>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</si>
  <si>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</si>
  <si>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</si>
  <si>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</si>
  <si>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</si>
  <si>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</si>
  <si>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</si>
  <si>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</si>
  <si>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</si>
  <si>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</si>
  <si>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</si>
  <si>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</si>
  <si>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</si>
  <si>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</si>
  <si>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</si>
  <si>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</si>
  <si>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</si>
  <si>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</si>
  <si>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</si>
  <si>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</si>
  <si>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</si>
  <si>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</si>
  <si>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</si>
  <si>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</si>
  <si>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</si>
  <si>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</si>
  <si>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</si>
  <si>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</si>
  <si>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</si>
  <si>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</si>
  <si>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</si>
  <si>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</si>
  <si>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</si>
  <si>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</si>
  <si>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</si>
  <si>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</si>
  <si>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</si>
  <si>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</si>
  <si>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</si>
  <si>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</si>
  <si>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</si>
  <si>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</si>
  <si>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</si>
  <si>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</si>
  <si>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</si>
  <si>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</si>
  <si>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</si>
  <si>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</si>
  <si>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</si>
  <si>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</si>
  <si>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</si>
  <si>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</si>
  <si>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</si>
  <si>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</si>
  <si>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</si>
  <si>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</si>
  <si>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</si>
  <si>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</si>
  <si>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</si>
  <si>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</si>
  <si>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</si>
  <si>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</si>
  <si>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</si>
  <si>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</si>
  <si>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</si>
  <si>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</si>
  <si>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</si>
  <si>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</si>
  <si>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</si>
  <si>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</si>
  <si>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</si>
  <si>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</si>
  <si>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</si>
  <si>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</si>
  <si>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</si>
  <si>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</si>
  <si>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</si>
  <si>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</si>
  <si>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</si>
  <si>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</si>
  <si>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</si>
  <si>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</si>
  <si>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</si>
  <si>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</si>
  <si>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</si>
  <si>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</si>
  <si>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</si>
  <si>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</si>
  <si>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</si>
  <si>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</si>
  <si>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</si>
  <si>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</si>
  <si>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</si>
  <si>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</si>
  <si>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</si>
  <si>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</si>
  <si>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</si>
  <si>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</si>
  <si>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</si>
  <si>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</si>
  <si>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</si>
  <si>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</si>
  <si>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</si>
  <si>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</si>
  <si>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</si>
  <si>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</si>
  <si>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</si>
  <si>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</si>
  <si>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</si>
  <si>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</si>
  <si>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</si>
  <si>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</si>
  <si>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</si>
  <si>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</si>
  <si>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</si>
  <si>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</si>
  <si>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</si>
  <si>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</si>
  <si>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</si>
  <si>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</si>
  <si>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</si>
  <si>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</si>
  <si>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</si>
  <si>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</si>
  <si>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</si>
  <si>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</si>
  <si>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</si>
  <si>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</si>
  <si>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</si>
  <si>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</si>
  <si>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</si>
  <si>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</si>
  <si>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</si>
  <si>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</si>
  <si>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</si>
  <si>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</si>
  <si>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</si>
  <si>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</si>
  <si>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</si>
  <si>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</si>
  <si>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</si>
  <si>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</si>
  <si>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</si>
  <si>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</si>
  <si>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</si>
  <si>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</si>
  <si>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</si>
  <si>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</si>
  <si>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</si>
  <si>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</si>
  <si>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</si>
  <si>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</si>
  <si>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</si>
  <si>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</si>
  <si>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</si>
  <si>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</si>
  <si>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</si>
  <si>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</si>
  <si>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</si>
  <si>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</si>
  <si>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</si>
  <si>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</si>
  <si>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</si>
  <si>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</si>
  <si>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</si>
  <si>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</si>
  <si>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</si>
  <si>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</si>
  <si>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</si>
  <si>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</si>
  <si>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</si>
  <si>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</si>
  <si>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</si>
  <si>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</si>
  <si>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</si>
  <si>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</si>
  <si>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</si>
  <si>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</si>
  <si>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</si>
  <si>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</si>
  <si>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</si>
  <si>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</si>
  <si>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</si>
  <si>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</si>
  <si>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</si>
  <si>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</si>
  <si>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</si>
  <si>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</si>
  <si>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</si>
  <si>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</si>
  <si>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</si>
  <si>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</si>
  <si>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</si>
  <si>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</si>
  <si>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</si>
  <si>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</si>
  <si>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</si>
  <si>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</si>
  <si>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</si>
  <si>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</si>
  <si>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</si>
  <si>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</si>
  <si>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</si>
  <si>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</si>
  <si>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</si>
  <si>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</si>
  <si>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</si>
  <si>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</si>
  <si>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</si>
  <si>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</si>
  <si>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</si>
  <si>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</si>
  <si>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</si>
  <si>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</si>
  <si>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</si>
  <si>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</si>
  <si>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</si>
  <si>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</si>
  <si>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</si>
  <si>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</si>
  <si>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</si>
  <si>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</si>
  <si>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</si>
  <si>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</si>
  <si>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</si>
  <si>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</si>
  <si>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</si>
  <si>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</si>
  <si>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</si>
  <si>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</si>
  <si>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</si>
  <si>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</si>
  <si>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</si>
  <si>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</si>
  <si>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</si>
  <si>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</si>
  <si>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</si>
  <si>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</si>
  <si>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</si>
  <si>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</si>
  <si>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</si>
  <si>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</si>
  <si>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</si>
  <si>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</si>
  <si>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</si>
  <si>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</si>
  <si>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</si>
  <si>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</si>
  <si>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</si>
  <si>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</si>
  <si>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</si>
  <si>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</si>
  <si>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</si>
  <si>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</si>
  <si>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</si>
  <si>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</si>
  <si>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</si>
  <si>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</si>
  <si>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</si>
  <si>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</si>
  <si>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</si>
  <si>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</si>
  <si>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</si>
  <si>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</si>
  <si>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</si>
  <si>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</si>
  <si>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</si>
  <si>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</si>
  <si>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</si>
  <si>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</si>
  <si>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</si>
  <si>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</si>
  <si>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</si>
  <si>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</si>
  <si>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</si>
  <si>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</si>
  <si>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</si>
  <si>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</si>
  <si>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</si>
  <si>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</si>
  <si>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</si>
  <si>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</si>
  <si>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</si>
  <si>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</si>
  <si>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</si>
  <si>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</si>
  <si>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</si>
  <si>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</si>
  <si>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</si>
  <si>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</si>
  <si>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</si>
  <si>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</si>
  <si>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</si>
  <si>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</si>
  <si>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</si>
  <si>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</si>
  <si>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</si>
  <si>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</si>
  <si>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</si>
  <si>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</si>
  <si>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</si>
  <si>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</si>
  <si>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</si>
  <si>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</si>
  <si>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</si>
  <si>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</si>
  <si>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</si>
  <si>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</si>
  <si>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</si>
  <si>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</si>
  <si>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</si>
  <si>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</si>
  <si>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</si>
  <si>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</si>
  <si>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</si>
  <si>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</si>
  <si>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</si>
  <si>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</si>
  <si>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</si>
  <si>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</si>
  <si>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</si>
  <si>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</si>
  <si>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</si>
  <si>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</si>
  <si>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</si>
  <si>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</si>
  <si>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</si>
  <si>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</si>
  <si>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</si>
  <si>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</si>
  <si>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</si>
  <si>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</si>
  <si>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</si>
  <si>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</si>
  <si>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</si>
  <si>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</si>
  <si>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</si>
  <si>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</si>
  <si>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</si>
  <si>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</si>
  <si>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</si>
  <si>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</si>
  <si>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</si>
  <si>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</si>
  <si>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</si>
  <si>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</si>
  <si>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</si>
  <si>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</si>
  <si>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</si>
  <si>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</si>
  <si>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</si>
  <si>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</si>
  <si>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</si>
  <si>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</si>
  <si>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</si>
  <si>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</si>
  <si>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</si>
  <si>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</si>
  <si>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</si>
  <si>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</si>
  <si>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</si>
  <si>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</si>
  <si>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</si>
  <si>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</si>
  <si>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</si>
  <si>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</si>
  <si>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</si>
  <si>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</si>
  <si>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</si>
  <si>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</si>
  <si>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</si>
  <si>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</si>
  <si>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</si>
  <si>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</si>
  <si>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</si>
  <si>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</si>
  <si>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</si>
  <si>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</si>
  <si>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</si>
  <si>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</si>
  <si>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</si>
  <si>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</si>
  <si>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</si>
  <si>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</si>
  <si>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</si>
  <si>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</si>
  <si>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</si>
  <si>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</si>
  <si>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</si>
  <si>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</si>
  <si>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</si>
  <si>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</si>
  <si>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</si>
  <si>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</si>
  <si>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</si>
  <si>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</si>
  <si>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</si>
  <si>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</si>
  <si>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</si>
  <si>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</si>
  <si>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</si>
  <si>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</si>
  <si>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</si>
  <si>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</si>
  <si>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</si>
  <si>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</si>
  <si>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</si>
  <si>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</si>
  <si>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</si>
  <si>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</si>
  <si>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</si>
  <si>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</si>
  <si>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</si>
  <si>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</si>
  <si>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</si>
  <si>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</si>
  <si>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</si>
  <si>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</si>
  <si>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</si>
  <si>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</si>
  <si>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</si>
  <si>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</si>
  <si>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</si>
  <si>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</si>
  <si>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</si>
  <si>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</si>
  <si>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</si>
  <si>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</si>
  <si>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</si>
  <si>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</si>
  <si>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</si>
  <si>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</si>
  <si>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</si>
  <si>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</si>
  <si>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</si>
  <si>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</si>
  <si>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</si>
  <si>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</si>
  <si>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</si>
  <si>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</si>
  <si>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</si>
  <si>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</si>
  <si>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</si>
  <si>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</si>
  <si>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</si>
  <si>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</si>
  <si>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</si>
  <si>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</si>
  <si>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</si>
  <si>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</si>
  <si>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</si>
  <si>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</si>
  <si>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</si>
  <si>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</si>
  <si>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</si>
  <si>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</si>
  <si>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</si>
  <si>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</si>
  <si>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</si>
  <si>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</si>
  <si>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</si>
  <si>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</si>
  <si>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</si>
  <si>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</si>
  <si>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</si>
  <si>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</si>
  <si>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</si>
  <si>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</si>
  <si>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</si>
  <si>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</si>
  <si>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</si>
  <si>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</si>
  <si>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</si>
  <si>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</si>
  <si>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</si>
  <si>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</si>
  <si>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</si>
  <si>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</si>
  <si>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</si>
  <si>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</si>
  <si>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</si>
  <si>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</si>
  <si>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</si>
  <si>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</si>
  <si>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</si>
  <si>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</si>
  <si>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</si>
  <si>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</si>
  <si>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</si>
  <si>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</si>
  <si>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</si>
  <si>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</si>
  <si>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</si>
  <si>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</si>
  <si>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</si>
  <si>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</si>
  <si>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</si>
  <si>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</si>
  <si>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</si>
  <si>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</si>
  <si>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</si>
  <si>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</si>
  <si>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</si>
  <si>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</si>
  <si>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</si>
  <si>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</si>
  <si>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</si>
  <si>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</si>
  <si>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</si>
  <si>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</si>
  <si>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</si>
  <si>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</si>
  <si>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</si>
  <si>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</si>
  <si>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</si>
  <si>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</si>
  <si>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</si>
  <si>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</si>
  <si>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</si>
  <si>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</si>
  <si>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</si>
  <si>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</si>
  <si>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</si>
  <si>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</si>
  <si>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</si>
  <si>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</si>
  <si>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</si>
  <si>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</si>
  <si>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</si>
  <si>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</si>
  <si>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</si>
  <si>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</si>
  <si>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</si>
  <si>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</si>
  <si>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</si>
  <si>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</si>
  <si>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</si>
  <si>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</si>
  <si>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</si>
  <si>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</si>
  <si>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</si>
  <si>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</si>
  <si>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</si>
  <si>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</si>
  <si>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</si>
  <si>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</si>
  <si>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</si>
  <si>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</si>
  <si>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</si>
  <si>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</si>
  <si>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</si>
  <si>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</si>
  <si>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</si>
  <si>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</si>
  <si>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</si>
  <si>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</si>
  <si>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</si>
  <si>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</si>
  <si>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</si>
  <si>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</si>
  <si>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</si>
  <si>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</si>
  <si>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</si>
  <si>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</si>
  <si>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</si>
  <si>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</si>
  <si>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</si>
  <si>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</si>
  <si>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</si>
  <si>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</si>
  <si>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</si>
  <si>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</si>
  <si>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</si>
  <si>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</si>
  <si>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</si>
  <si>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</si>
  <si>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</si>
  <si>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</si>
  <si>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</si>
  <si>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</si>
  <si>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</si>
  <si>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</si>
  <si>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</si>
  <si>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</si>
  <si>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</si>
  <si>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</si>
  <si>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</si>
  <si>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</si>
  <si>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</si>
  <si>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</si>
  <si>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</si>
  <si>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</si>
  <si>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</si>
  <si>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</si>
  <si>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</si>
  <si>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</si>
  <si>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</si>
  <si>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</si>
  <si>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</si>
  <si>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</si>
  <si>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</si>
  <si>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</si>
  <si>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</si>
  <si>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</si>
  <si>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</si>
  <si>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</si>
  <si>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</si>
  <si>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</si>
  <si>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</si>
  <si>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</si>
  <si>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</si>
  <si>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</si>
  <si>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</si>
  <si>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</si>
  <si>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</si>
  <si>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</si>
  <si>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</si>
  <si>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</si>
  <si>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</si>
  <si>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</si>
  <si>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</si>
  <si>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</si>
  <si>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</si>
  <si>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</si>
  <si>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</si>
  <si>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</si>
  <si>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</si>
  <si>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</si>
  <si>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</si>
  <si>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</si>
  <si>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</si>
  <si>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</si>
  <si>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</si>
  <si>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</si>
  <si>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</si>
  <si>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</si>
  <si>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</si>
  <si>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</si>
  <si>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</si>
  <si>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</si>
  <si>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</si>
  <si>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</si>
  <si>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</si>
  <si>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</si>
  <si>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</si>
  <si>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</si>
  <si>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</si>
  <si>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</si>
  <si>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</si>
  <si>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</si>
  <si>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</si>
  <si>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</si>
  <si>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</si>
  <si>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</si>
  <si>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</si>
  <si>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</si>
  <si>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</si>
  <si>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</si>
  <si>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</si>
  <si>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</si>
  <si>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</si>
  <si>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</si>
  <si>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</si>
  <si>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</si>
  <si>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</si>
  <si>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</si>
  <si>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</si>
  <si>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</si>
  <si>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</si>
  <si>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</si>
  <si>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</si>
  <si>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</si>
  <si>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</si>
  <si>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</si>
  <si>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</si>
  <si>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</si>
  <si>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</si>
  <si>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</si>
  <si>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</si>
  <si>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</si>
  <si>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</si>
  <si>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</si>
  <si>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</si>
  <si>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</si>
  <si>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</si>
  <si>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</si>
  <si>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</si>
  <si>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</si>
  <si>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</si>
  <si>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</si>
  <si>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</si>
  <si>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</si>
  <si>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</si>
  <si>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</si>
  <si>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</si>
  <si>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</si>
  <si>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</si>
  <si>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</si>
  <si>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</si>
  <si>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</si>
  <si>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</si>
  <si>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</si>
  <si>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</si>
  <si>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</si>
  <si>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</si>
  <si>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</si>
  <si>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</si>
  <si>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</si>
  <si>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</si>
  <si>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</si>
  <si>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</si>
  <si>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</si>
  <si>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</si>
  <si>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</si>
  <si>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</si>
  <si>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</si>
  <si>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</si>
  <si>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</si>
  <si>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</si>
  <si>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</si>
  <si>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</si>
  <si>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</si>
  <si>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</si>
  <si>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</si>
  <si>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</si>
  <si>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</si>
  <si>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</si>
  <si>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</si>
  <si>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</si>
  <si>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</si>
  <si>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</si>
  <si>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</si>
  <si>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</si>
  <si>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</si>
  <si>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</si>
  <si>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</si>
  <si>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</si>
  <si>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</si>
  <si>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</si>
  <si>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</si>
  <si>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</si>
  <si>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</si>
  <si>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</si>
  <si>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</si>
  <si>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</si>
  <si>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</si>
  <si>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</si>
  <si>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</si>
  <si>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</si>
  <si>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</si>
  <si>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</si>
  <si>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</si>
  <si>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</si>
  <si>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</si>
  <si>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</si>
  <si>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</si>
  <si>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</si>
  <si>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</si>
  <si>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</si>
  <si>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</si>
  <si>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</si>
  <si>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</si>
  <si>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</si>
  <si>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</si>
  <si>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</si>
  <si>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</si>
  <si>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</si>
  <si>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</si>
  <si>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</si>
  <si>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</si>
  <si>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</si>
  <si>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</si>
  <si>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</si>
  <si>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</si>
  <si>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</si>
  <si>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</si>
  <si>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</si>
  <si>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</si>
  <si>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</si>
  <si>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</si>
  <si>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</si>
  <si>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</si>
  <si>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</si>
  <si>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</si>
  <si>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</si>
  <si>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</si>
  <si>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</si>
  <si>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</si>
  <si>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</si>
  <si>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</si>
  <si>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</si>
  <si>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</si>
  <si>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</si>
  <si>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</si>
  <si>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</si>
  <si>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</si>
  <si>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</si>
  <si>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</si>
  <si>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</si>
  <si>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</si>
  <si>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</si>
  <si>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</si>
  <si>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</si>
  <si>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</si>
  <si>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</si>
  <si>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</si>
  <si>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</si>
  <si>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</si>
  <si>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</si>
  <si>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</si>
  <si>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</si>
  <si>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</si>
  <si>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</si>
  <si>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</si>
  <si>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</si>
  <si>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</si>
  <si>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</si>
  <si>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</si>
  <si>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</si>
  <si>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</si>
  <si>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</si>
  <si>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</si>
  <si>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</si>
  <si>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</si>
  <si>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</si>
  <si>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</si>
  <si>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</si>
  <si>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</si>
  <si>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</si>
  <si>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</si>
  <si>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</si>
  <si>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</si>
  <si>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</si>
  <si>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</si>
  <si>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</si>
  <si>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</si>
  <si>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</si>
  <si>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</si>
  <si>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</si>
  <si>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</si>
  <si>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</si>
  <si>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</si>
  <si>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</si>
  <si>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</si>
  <si>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</si>
  <si>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</si>
  <si>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</si>
  <si>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</si>
  <si>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</si>
  <si>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</si>
  <si>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</si>
  <si>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</si>
  <si>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</si>
  <si>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</si>
  <si>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</si>
  <si>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</si>
  <si>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</si>
  <si>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</si>
  <si>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</si>
  <si>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</si>
  <si>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</si>
  <si>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</si>
  <si>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</si>
  <si>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</si>
  <si>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</si>
  <si>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</si>
  <si>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</si>
  <si>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</si>
  <si>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</si>
  <si>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</si>
  <si>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</si>
  <si>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</si>
  <si>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</si>
  <si>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</si>
  <si>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</si>
  <si>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</si>
  <si>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</si>
  <si>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</si>
  <si>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</si>
  <si>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</si>
  <si>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</si>
  <si>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</si>
  <si>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</si>
  <si>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</si>
  <si>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</si>
  <si>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</si>
  <si>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</si>
  <si>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</si>
  <si>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</si>
  <si>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</si>
  <si>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</si>
  <si>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</si>
  <si>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</si>
  <si>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</si>
  <si>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</si>
  <si>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</si>
  <si>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</si>
  <si>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</si>
  <si>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</si>
  <si>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</si>
  <si>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</si>
  <si>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</si>
  <si>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</si>
  <si>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</si>
  <si>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</si>
  <si>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</si>
  <si>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</si>
  <si>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</si>
  <si>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</si>
  <si>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</si>
  <si>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</si>
  <si>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</si>
  <si>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</si>
  <si>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</si>
  <si>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</si>
  <si>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</si>
  <si>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</si>
  <si>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</si>
  <si>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</si>
  <si>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</si>
  <si>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</si>
  <si>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</si>
  <si>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</si>
  <si>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</si>
  <si>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</si>
  <si>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</si>
  <si>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</si>
  <si>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</si>
  <si>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</si>
  <si>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</si>
  <si>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</si>
  <si>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</si>
  <si>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</si>
  <si>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</si>
  <si>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</si>
  <si>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</si>
  <si>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</si>
  <si>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</si>
  <si>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</si>
  <si>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</si>
  <si>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</si>
  <si>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</si>
  <si>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</si>
  <si>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</si>
  <si>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</si>
  <si>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</si>
  <si>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</si>
  <si>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</si>
  <si>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</si>
  <si>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</si>
  <si>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</si>
  <si>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</si>
  <si>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</si>
  <si>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</si>
  <si>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</si>
  <si>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</si>
  <si>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</si>
  <si>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</si>
  <si>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</si>
  <si>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</si>
  <si>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</si>
  <si>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</si>
  <si>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</si>
  <si>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</si>
  <si>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</si>
  <si>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</si>
  <si>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</si>
  <si>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</si>
  <si>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</si>
  <si>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</si>
  <si>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</si>
  <si>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</si>
  <si>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</si>
  <si>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</si>
  <si>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</si>
  <si>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</si>
  <si>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</si>
  <si>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</si>
  <si>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</si>
  <si>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</si>
  <si>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</si>
  <si>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</si>
  <si>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</si>
  <si>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</si>
  <si>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</si>
  <si>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</si>
  <si>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</si>
  <si>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</si>
  <si>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</si>
  <si>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</si>
  <si>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</si>
  <si>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</si>
  <si>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</si>
  <si>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</si>
  <si>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</si>
  <si>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</si>
  <si>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</si>
  <si>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</si>
  <si>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</si>
  <si>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</si>
  <si>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</si>
  <si>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</si>
  <si>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</si>
  <si>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</si>
  <si>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</si>
  <si>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</si>
  <si>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</si>
  <si>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</si>
  <si>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</si>
  <si>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</si>
  <si>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</si>
  <si>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</si>
  <si>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</si>
  <si>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</si>
  <si>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</si>
  <si>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</si>
  <si>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</si>
  <si>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</si>
  <si>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</si>
  <si>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</si>
  <si>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</si>
  <si>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</si>
  <si>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</si>
  <si>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</si>
  <si>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</si>
  <si>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</si>
  <si>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</si>
  <si>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</si>
  <si>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</si>
  <si>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</si>
  <si>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</si>
  <si>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</si>
  <si>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</si>
  <si>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</si>
  <si>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</si>
  <si>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</si>
  <si>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</si>
  <si>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</si>
  <si>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</si>
  <si>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</si>
  <si>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</si>
  <si>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</si>
  <si>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</si>
  <si>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</si>
  <si>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</si>
  <si>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</si>
  <si>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</si>
  <si>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</si>
  <si>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</si>
  <si>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</si>
  <si>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</si>
  <si>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</si>
  <si>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</si>
  <si>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</si>
  <si>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</si>
  <si>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</si>
  <si>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</si>
  <si>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</si>
  <si>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</si>
  <si>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</si>
  <si>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</si>
  <si>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</si>
  <si>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</si>
  <si>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</si>
  <si>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</si>
  <si>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</si>
  <si>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</si>
  <si>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</si>
  <si>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</si>
  <si>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</si>
  <si>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</si>
  <si>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</si>
  <si>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</si>
  <si>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</si>
  <si>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</si>
  <si>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</si>
  <si>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</si>
  <si>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</si>
  <si>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</si>
  <si>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</si>
  <si>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</si>
  <si>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</si>
  <si>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</si>
  <si>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</si>
  <si>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</si>
  <si>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</si>
  <si>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</si>
  <si>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</si>
  <si>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</si>
  <si>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</si>
  <si>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</si>
  <si>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</si>
  <si>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</si>
  <si>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</si>
  <si>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</si>
  <si>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</si>
  <si>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</si>
  <si>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</si>
  <si>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</si>
  <si>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</si>
  <si>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</si>
  <si>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</si>
  <si>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</si>
  <si>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</si>
  <si>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</si>
  <si>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</si>
  <si>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</si>
  <si>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</si>
  <si>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</si>
  <si>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</si>
  <si>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</si>
  <si>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</si>
  <si>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</si>
  <si>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</si>
  <si>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</si>
  <si>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</si>
  <si>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</si>
  <si>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</si>
  <si>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</si>
  <si>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</si>
  <si>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</si>
  <si>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</si>
  <si>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</si>
  <si>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</si>
  <si>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</si>
  <si>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</si>
  <si>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</si>
  <si>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</si>
  <si>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</si>
  <si>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</si>
  <si>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</si>
  <si>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</si>
  <si>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</si>
  <si>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</si>
  <si>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</si>
  <si>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</si>
  <si>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</si>
  <si>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</si>
  <si>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</si>
  <si>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</si>
  <si>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</si>
  <si>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</si>
  <si>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</si>
  <si>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</si>
  <si>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</si>
  <si>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</si>
  <si>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</si>
  <si>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</si>
  <si>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</si>
  <si>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</si>
  <si>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</si>
  <si>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</si>
  <si>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</si>
  <si>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</si>
  <si>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</si>
  <si>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</si>
  <si>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</si>
  <si>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</si>
  <si>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</si>
  <si>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</si>
  <si>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</si>
  <si>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</si>
  <si>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</si>
  <si>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</si>
  <si>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</si>
  <si>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</si>
  <si>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</si>
  <si>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</si>
  <si>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</si>
  <si>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</si>
  <si>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</si>
  <si>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</si>
  <si>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</si>
  <si>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</si>
  <si>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</si>
  <si>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</si>
  <si>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</si>
  <si>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</si>
  <si>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</si>
  <si>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</si>
  <si>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</si>
  <si>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</si>
  <si>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</si>
  <si>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</si>
  <si>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</si>
  <si>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</si>
  <si>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</si>
  <si>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</si>
  <si>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</si>
  <si>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</si>
  <si>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</si>
  <si>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</si>
  <si>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</si>
  <si>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</si>
  <si>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</si>
  <si>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</si>
  <si>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</si>
  <si>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</si>
  <si>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</si>
  <si>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</si>
  <si>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</si>
  <si>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</si>
  <si>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</si>
  <si>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</si>
  <si>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</si>
  <si>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</si>
  <si>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</si>
  <si>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</si>
  <si>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</si>
  <si>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</si>
  <si>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</si>
  <si>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</si>
  <si>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</si>
  <si>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</si>
  <si>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</si>
  <si>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</si>
  <si>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</si>
  <si>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</si>
  <si>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</si>
  <si>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</si>
  <si>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</si>
  <si>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</si>
  <si>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</si>
  <si>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</si>
  <si>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</si>
  <si>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</si>
  <si>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</si>
  <si>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</si>
  <si>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</si>
  <si>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</si>
  <si>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</si>
  <si>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</si>
  <si>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</si>
  <si>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</si>
  <si>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</si>
  <si>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</si>
  <si>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</si>
  <si>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</si>
  <si>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</si>
  <si>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</si>
  <si>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</si>
  <si>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</si>
  <si>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</si>
  <si>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</si>
  <si>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</si>
  <si>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</si>
  <si>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</si>
  <si>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</si>
  <si>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</si>
  <si>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</si>
  <si>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</si>
  <si>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</si>
  <si>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</si>
  <si>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</si>
  <si>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</si>
  <si>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</si>
  <si>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</si>
  <si>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</si>
  <si>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</si>
  <si>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</si>
  <si>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</si>
  <si>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</si>
  <si>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</si>
  <si>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</si>
  <si>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</si>
  <si>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</si>
  <si>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</si>
  <si>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</si>
  <si>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</si>
  <si>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</si>
  <si>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</si>
  <si>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</si>
  <si>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</si>
  <si>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</si>
  <si>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</si>
  <si>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</si>
  <si>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</si>
  <si>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</si>
  <si>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</si>
  <si>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</si>
  <si>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</si>
  <si>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</si>
  <si>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</si>
  <si>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</si>
  <si>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</si>
  <si>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</si>
  <si>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</si>
  <si>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</si>
  <si>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</si>
  <si>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</si>
  <si>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</si>
  <si>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</si>
  <si>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</si>
  <si>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</si>
  <si>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</si>
  <si>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</si>
  <si>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</si>
  <si>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</si>
  <si>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</si>
  <si>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</si>
  <si>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</si>
  <si>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</si>
  <si>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</si>
  <si>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</si>
  <si>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</si>
  <si>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</si>
  <si>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</si>
  <si>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</si>
  <si>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</si>
  <si>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</si>
  <si>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</si>
  <si>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</si>
  <si>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</si>
  <si>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</si>
  <si>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</si>
  <si>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</si>
  <si>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</si>
  <si>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</si>
  <si>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</si>
  <si>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</si>
  <si>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</si>
  <si>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</si>
  <si>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</si>
  <si>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</si>
  <si>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</si>
  <si>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</si>
  <si>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</si>
  <si>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</si>
  <si>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</si>
  <si>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</si>
  <si>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</si>
  <si>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</si>
  <si>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</si>
  <si>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</si>
  <si>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</si>
  <si>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</si>
  <si>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</si>
  <si>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</si>
  <si>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</si>
  <si>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</si>
  <si>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</si>
  <si>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</si>
  <si>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</si>
  <si>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</si>
  <si>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</si>
  <si>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</si>
  <si>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</si>
  <si>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</si>
  <si>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</si>
  <si>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</si>
  <si>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</si>
  <si>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</si>
  <si>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</si>
  <si>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</si>
  <si>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</si>
  <si>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</si>
  <si>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</si>
  <si>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</si>
  <si>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</si>
  <si>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</si>
  <si>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</si>
  <si>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</si>
  <si>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</si>
  <si>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</si>
  <si>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</si>
  <si>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</si>
  <si>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</si>
  <si>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</si>
  <si>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</si>
  <si>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</si>
  <si>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</si>
  <si>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</si>
  <si>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</si>
  <si>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</si>
  <si>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</si>
  <si>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</si>
  <si>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</si>
  <si>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</si>
  <si>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</si>
  <si>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</si>
  <si>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</si>
  <si>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</si>
  <si>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</si>
  <si>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</si>
  <si>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</si>
  <si>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</si>
  <si>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</si>
  <si>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</si>
  <si>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</si>
  <si>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</si>
  <si>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</si>
  <si>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</si>
  <si>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</si>
  <si>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</si>
  <si>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</si>
  <si>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</si>
  <si>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</si>
  <si>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</si>
  <si>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</si>
  <si>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</si>
  <si>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</si>
  <si>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</si>
  <si>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</si>
  <si>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</si>
  <si>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</si>
  <si>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</si>
  <si>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</si>
  <si>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</si>
  <si>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</si>
  <si>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</si>
  <si>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</si>
  <si>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</si>
  <si>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</si>
  <si>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</si>
  <si>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</si>
  <si>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</si>
  <si>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</si>
  <si>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</si>
  <si>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</si>
  <si>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</si>
  <si>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</si>
  <si>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</si>
  <si>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</si>
  <si>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</si>
  <si>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</si>
  <si>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</si>
  <si>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</si>
  <si>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</si>
  <si>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</si>
  <si>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</si>
  <si>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</si>
  <si>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</si>
  <si>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</si>
  <si>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</si>
  <si>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</si>
  <si>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</si>
  <si>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</si>
  <si>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</si>
  <si>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</si>
  <si>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</si>
  <si>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</si>
  <si>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</si>
  <si>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</si>
  <si>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</si>
  <si>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</si>
  <si>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</si>
  <si>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</si>
  <si>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</si>
  <si>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</si>
  <si>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</si>
  <si>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</si>
  <si>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</si>
  <si>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</si>
  <si>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</si>
  <si>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</si>
  <si>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</si>
  <si>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</si>
  <si>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</si>
  <si>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</si>
  <si>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</si>
  <si>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</si>
  <si>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</si>
  <si>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</si>
  <si>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</si>
  <si>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</si>
  <si>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</si>
  <si>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</si>
  <si>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</si>
  <si>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</si>
  <si>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</si>
  <si>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</si>
  <si>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</si>
  <si>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</si>
  <si>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</si>
  <si>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</si>
  <si>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</si>
  <si>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</si>
  <si>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</si>
  <si>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</si>
  <si>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</si>
  <si>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</si>
  <si>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</si>
  <si>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</si>
  <si>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</si>
  <si>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</si>
  <si>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</si>
  <si>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</si>
  <si>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</si>
  <si>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Column Labels</t>
  </si>
  <si>
    <t>count</t>
  </si>
  <si>
    <t>Sum of count</t>
  </si>
  <si>
    <t>(All)</t>
  </si>
  <si>
    <t>Date Created Conversion</t>
  </si>
  <si>
    <t>Date Ended Conversion</t>
  </si>
  <si>
    <t>2015</t>
  </si>
  <si>
    <t>2014</t>
  </si>
  <si>
    <t>2013</t>
  </si>
  <si>
    <t>2019</t>
  </si>
  <si>
    <t>2012</t>
  </si>
  <si>
    <t>2017</t>
  </si>
  <si>
    <t>2010</t>
  </si>
  <si>
    <t>2016</t>
  </si>
  <si>
    <t>2011</t>
  </si>
  <si>
    <t>2018</t>
  </si>
  <si>
    <t>2020</t>
  </si>
  <si>
    <t>Month</t>
  </si>
  <si>
    <t>May</t>
  </si>
  <si>
    <t>Nov</t>
  </si>
  <si>
    <t>Aug</t>
  </si>
  <si>
    <t>Jan</t>
  </si>
  <si>
    <t>Sep</t>
  </si>
  <si>
    <t>Oct</t>
  </si>
  <si>
    <t>Jun</t>
  </si>
  <si>
    <t>Mar</t>
  </si>
  <si>
    <t>Dec</t>
  </si>
  <si>
    <t>Jul</t>
  </si>
  <si>
    <t>Apr</t>
  </si>
  <si>
    <t>Feb</t>
  </si>
  <si>
    <t>Goal</t>
  </si>
  <si>
    <t>Number Successful</t>
  </si>
  <si>
    <t>Number Failed</t>
  </si>
  <si>
    <t>Number Canceled</t>
  </si>
  <si>
    <t>Total Projects</t>
  </si>
  <si>
    <t>Percentage Failed</t>
  </si>
  <si>
    <t>Parcentage Canceled</t>
  </si>
  <si>
    <t>Less than 1000</t>
  </si>
  <si>
    <t>5000 to 9999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</si>
  <si>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</si>
  <si>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</si>
  <si>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</si>
  <si>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</si>
  <si>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</si>
  <si>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</si>
  <si>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</si>
  <si>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</si>
  <si>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</si>
  <si>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</si>
  <si>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</si>
  <si>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</si>
  <si>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</si>
  <si>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</si>
  <si>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</si>
  <si>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</si>
  <si>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Years</t>
  </si>
  <si>
    <t>Percentage Successful</t>
  </si>
  <si>
    <t>see rows 569 and after for successful and unsucessful campaign mean, median, min, max, variance, and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</si>
</sst>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4" fontId="16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B0F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FFFF00"/>
          </a:solidFill>
          <a:ln>
            <a:noFill/>
          </a:ln>
          <a:effectLst/>
        </c:spPr>
      </c:pivotFmt>
      <c:pivotFmt>
        <c:idx val="7"/>
        <c:spPr>
          <a:solidFill>
            <a:srgbClr val="7030A0"/>
          </a:solidFill>
          <a:ln>
            <a:noFill/>
          </a:ln>
          <a:effectLst/>
        </c:spPr>
      </c:pivotFmt>
      <c:pivotFmt>
        <c:idx val="8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Sheet2!$B$7:$B$16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A-4EEF-92D2-AA0A7A9A245E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Sheet2!$C$7:$C$16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A-4EEF-92D2-AA0A7A9A245E}"/>
            </c:ext>
          </c:extLst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Sheet2!$D$7:$D$16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A-4EEF-92D2-AA0A7A9A245E}"/>
            </c:ext>
          </c:extLst>
        </c:ser>
        <c:ser>
          <c:idx val="3"/>
          <c:order val="3"/>
          <c:tx>
            <c:strRef>
              <c:f>Sheet2!$E$5:$E$6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Sheet2!$E$7:$E$16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5A-4EEF-92D2-AA0A7A9A2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3878456"/>
        <c:axId val="393885344"/>
      </c:barChart>
      <c:catAx>
        <c:axId val="39387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85344"/>
        <c:crosses val="autoZero"/>
        <c:auto val="1"/>
        <c:lblAlgn val="ctr"/>
        <c:lblOffset val="100"/>
        <c:noMultiLvlLbl val="0"/>
      </c:catAx>
      <c:valAx>
        <c:axId val="3938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[CrowdfundingBook.xlsx]Sheet6!PivotTable8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Sheet6!$A$7:$A$31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2-49F5-BA72-418EAA7F8CBC}"/>
            </c:ext>
          </c:extLst>
        </c:ser>
        <c:ser>
          <c:idx val="1"/>
          <c:order val="1"/>
          <c:tx>
            <c:strRef>
              <c:f>Sheet6!$C$5:$C$6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Sheet6!$A$7:$A$31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2-49F5-BA72-418EAA7F8CBC}"/>
            </c:ext>
          </c:extLst>
        </c:ser>
        <c:ser>
          <c:idx val="2"/>
          <c:order val="2"/>
          <c:tx>
            <c:strRef>
              <c:f>Sheet6!$D$5:$D$6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2-49F5-BA72-418EAA7F8CBC}"/>
            </c:ext>
          </c:extLst>
        </c:ser>
        <c:ser>
          <c:idx val="3"/>
          <c:order val="3"/>
          <c:tx>
            <c:strRef>
              <c:f>Sheet6!$E$5:$E$6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Sheet6!$A$7:$A$31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2-49F5-BA72-418EAA7F8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6579424"/>
        <c:axId val="391274192"/>
      </c:barChart>
      <c:catAx>
        <c:axId val="3965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74192"/>
        <c:crosses val="autoZero"/>
        <c:auto val="1"/>
        <c:lblAlgn val="ctr"/>
        <c:lblOffset val="100"/>
        <c:noMultiLvlLbl val="0"/>
      </c:catAx>
      <c:valAx>
        <c:axId val="3912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[CrowdfundingBook.xlsx]Sheet10!PivotTable15</c:name>
    <c:fmtId val="13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Sheet10!$B$5:$B$6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Sheet10!$A$7:$A$19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8-4803-BE2A-F859CA6738B7}"/>
            </c:ext>
          </c:extLst>
        </c:ser>
        <c:ser>
          <c:idx val="1"/>
          <c:order val="1"/>
          <c:tx>
            <c:strRef>
              <c:f>Sheet10!$C$5:$C$6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Sheet10!$A$7:$A$19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8-4803-BE2A-F859CA6738B7}"/>
            </c:ext>
          </c:extLst>
        </c:ser>
        <c:ser>
          <c:idx val="2"/>
          <c:order val="2"/>
          <c:tx>
            <c:strRef>
              <c:f>Sheet10!$D$5:$D$6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Sheet10!$A$7:$A$19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8-4803-BE2A-F859CA67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576472"/>
        <c:axId val="396577456"/>
      </c:lineChart>
      <c:catAx>
        <c:axId val="39657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77456"/>
        <c:crosses val="autoZero"/>
        <c:auto val="1"/>
        <c:lblAlgn val="ctr"/>
        <c:lblOffset val="100"/>
        <c:noMultiLvlLbl val="0"/>
      </c:catAx>
      <c:valAx>
        <c:axId val="3965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7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9-4C49-87AC-4E6547206746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9-4C49-87AC-4E6547206746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Parcentage Canceled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9-4C49-87AC-4E6547206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495600"/>
        <c:axId val="353495928"/>
      </c:lineChart>
      <c:catAx>
        <c:axId val="35349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95928"/>
        <c:crosses val="autoZero"/>
        <c:auto val="1"/>
        <c:lblAlgn val="ctr"/>
        <c:lblOffset val="100"/>
        <c:noMultiLvlLbl val="0"/>
      </c:catAx>
      <c:valAx>
        <c:axId val="35349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182385</xdr:colOff>
      <xdr:row>4</xdr:row>
      <xdr:rowOff>8819</xdr:rowOff>
    </xdr:from>
    <xdr:to>
      <xdr:col>17</xdr:col>
      <xdr:colOff>352777</xdr:colOff>
      <xdr:row>17</xdr:row>
      <xdr:rowOff>193675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225424</xdr:colOff>
      <xdr:row>6</xdr:row>
      <xdr:rowOff>174624</xdr:rowOff>
    </xdr:from>
    <xdr:to>
      <xdr:col>15</xdr:col>
      <xdr:colOff>514350</xdr:colOff>
      <xdr:row>25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555625</xdr:colOff>
      <xdr:row>4</xdr:row>
      <xdr:rowOff>85725</xdr:rowOff>
    </xdr:from>
    <xdr:to>
      <xdr:col>12</xdr:col>
      <xdr:colOff>358775</xdr:colOff>
      <xdr:row>18</xdr:row>
      <xdr:rowOff>73025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180974</xdr:rowOff>
    </xdr:from>
    <xdr:to>
      <xdr:col>7</xdr:col>
      <xdr:colOff>508000</xdr:colOff>
      <xdr:row>30</xdr:row>
      <xdr:rowOff>69849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i, Sally [UCH]" refreshedDate="44623.861077199072" createdVersion="6" refreshedVersion="6" minRefreshableVersion="3" recordCount="1000">
  <cacheSource type="worksheet">
    <worksheetSource ref="A1:W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count" numFmtId="0">
      <sharedItems containsSemiMixedTypes="0" containsString="0" containsNumber="1" containsInteger="1" minValue="1" maxValue="1"/>
    </cacheField>
    <cacheField name="backers_count" numFmtId="0">
      <sharedItems containsSemiMixedTypes="0" containsString="0" containsNumber="1" containsInteger="1" minValue="0" maxValue="7295"/>
    </cacheField>
    <cacheField name="Average Donation" numFmtId="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Month" numFmtId="164">
      <sharedItems count="23">
        <s v="Nov"/>
        <s v="Aug"/>
        <s v="Jan"/>
        <s v="Sep"/>
        <s v="Oct"/>
        <s v="Jun"/>
        <s v="Mar"/>
        <s v="Dec"/>
        <s v="Jul"/>
        <s v="Apr"/>
        <s v="Feb"/>
        <s v="May"/>
        <s v="June" u="1"/>
        <s v="March" u="1"/>
        <s v="February" u="1"/>
        <s v="August" u="1"/>
        <s v="October" u="1"/>
        <s v="September" u="1"/>
        <s v="November" u="1"/>
        <s v="January" u="1"/>
        <s v="December" u="1"/>
        <s v="April" u="1"/>
        <s v="July" u="1"/>
      </sharedItems>
    </cacheField>
    <cacheField name="Years" numFmtId="14">
      <sharedItems count="11">
        <s v="2015"/>
        <s v="2014"/>
        <s v="2013"/>
        <s v="2019"/>
        <s v="2012"/>
        <s v="2017"/>
        <s v="2010"/>
        <s v="2016"/>
        <s v="2011"/>
        <s v="2018"/>
        <s v="202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1"/>
    <n v="0"/>
    <n v="0"/>
    <x v="0"/>
    <s v="CAD"/>
    <n v="1448690400"/>
    <d v="2015-11-28T06:00:00"/>
    <x v="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"/>
    <n v="158"/>
    <n v="92.151898734177209"/>
    <x v="1"/>
    <s v="USD"/>
    <n v="1408424400"/>
    <d v="2014-08-19T05:00:00"/>
    <x v="1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"/>
    <n v="1425"/>
    <n v="100.01614035087719"/>
    <x v="2"/>
    <s v="AUD"/>
    <n v="1384668000"/>
    <d v="2013-11-17T06:00:00"/>
    <x v="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"/>
    <n v="24"/>
    <n v="103.20833333333333"/>
    <x v="1"/>
    <s v="USD"/>
    <n v="1565499600"/>
    <d v="2019-08-11T05:00:00"/>
    <x v="1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1"/>
    <n v="53"/>
    <n v="99.339622641509436"/>
    <x v="1"/>
    <s v="USD"/>
    <n v="1547964000"/>
    <d v="2019-01-20T06:00:00"/>
    <x v="2"/>
    <x v="3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"/>
    <n v="174"/>
    <n v="75.833333333333329"/>
    <x v="3"/>
    <s v="DKK"/>
    <n v="1346130000"/>
    <d v="2012-08-28T05:00:00"/>
    <x v="1"/>
    <x v="4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"/>
    <n v="18"/>
    <n v="60.555555555555557"/>
    <x v="4"/>
    <s v="GBP"/>
    <n v="1505278800"/>
    <d v="2017-09-13T05:00:00"/>
    <x v="3"/>
    <x v="5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1"/>
    <n v="227"/>
    <n v="64.93832599118943"/>
    <x v="3"/>
    <s v="DKK"/>
    <n v="1439442000"/>
    <d v="2015-08-13T05:00:00"/>
    <x v="1"/>
    <x v="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1"/>
    <n v="708"/>
    <n v="30.997175141242938"/>
    <x v="3"/>
    <s v="DKK"/>
    <n v="1281330000"/>
    <d v="2010-08-09T05:00:00"/>
    <x v="1"/>
    <x v="6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1"/>
    <n v="44"/>
    <n v="72.909090909090907"/>
    <x v="1"/>
    <s v="USD"/>
    <n v="1379566800"/>
    <d v="2013-09-19T05:00:00"/>
    <x v="3"/>
    <x v="2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1"/>
    <n v="220"/>
    <n v="62.9"/>
    <x v="1"/>
    <s v="USD"/>
    <n v="1281762000"/>
    <d v="2010-08-14T05:00:00"/>
    <x v="1"/>
    <x v="6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1"/>
    <n v="27"/>
    <n v="112.22222222222223"/>
    <x v="1"/>
    <s v="USD"/>
    <n v="1285045200"/>
    <d v="2010-09-21T05:00:00"/>
    <x v="3"/>
    <x v="6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1"/>
    <n v="55"/>
    <n v="102.34545454545454"/>
    <x v="1"/>
    <s v="USD"/>
    <n v="1571720400"/>
    <d v="2019-10-22T05:00:00"/>
    <x v="4"/>
    <x v="3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1"/>
    <n v="98"/>
    <n v="105.05102040816327"/>
    <x v="1"/>
    <s v="USD"/>
    <n v="1465621200"/>
    <d v="2016-06-11T05:00:00"/>
    <x v="5"/>
    <x v="7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1"/>
    <n v="200"/>
    <n v="94.144999999999996"/>
    <x v="1"/>
    <s v="USD"/>
    <n v="1331013600"/>
    <d v="2012-03-06T06:00:00"/>
    <x v="6"/>
    <x v="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1"/>
    <n v="452"/>
    <n v="84.986725663716811"/>
    <x v="1"/>
    <s v="USD"/>
    <n v="1575957600"/>
    <d v="2019-12-10T06:00:00"/>
    <x v="7"/>
    <x v="3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"/>
    <n v="100"/>
    <n v="110.41"/>
    <x v="1"/>
    <s v="USD"/>
    <n v="1390370400"/>
    <d v="2014-01-22T06:00:00"/>
    <x v="2"/>
    <x v="1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"/>
    <n v="1249"/>
    <n v="107.96236989591674"/>
    <x v="1"/>
    <s v="USD"/>
    <n v="1294812000"/>
    <d v="2011-01-12T06:00:00"/>
    <x v="2"/>
    <x v="8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"/>
    <n v="135"/>
    <n v="45.103703703703701"/>
    <x v="1"/>
    <s v="USD"/>
    <n v="1536382800"/>
    <d v="2018-09-08T05:00:00"/>
    <x v="3"/>
    <x v="9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1"/>
    <n v="674"/>
    <n v="45.001483679525222"/>
    <x v="1"/>
    <s v="USD"/>
    <n v="1551679200"/>
    <d v="2019-03-04T06:00:00"/>
    <x v="6"/>
    <x v="3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"/>
    <n v="1396"/>
    <n v="105.97134670487107"/>
    <x v="1"/>
    <s v="USD"/>
    <n v="1406523600"/>
    <d v="2014-07-28T05:00:00"/>
    <x v="8"/>
    <x v="1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1"/>
    <n v="558"/>
    <n v="69.055555555555557"/>
    <x v="1"/>
    <s v="USD"/>
    <n v="1313384400"/>
    <d v="2011-08-15T05:00:00"/>
    <x v="1"/>
    <x v="8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1"/>
    <n v="890"/>
    <n v="85.044943820224717"/>
    <x v="1"/>
    <s v="USD"/>
    <n v="1522731600"/>
    <d v="2018-04-03T05:00:00"/>
    <x v="9"/>
    <x v="9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"/>
    <n v="142"/>
    <n v="105.22535211267606"/>
    <x v="4"/>
    <s v="GBP"/>
    <n v="1550124000"/>
    <d v="2019-02-14T06:00:00"/>
    <x v="10"/>
    <x v="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1"/>
    <n v="2673"/>
    <n v="39.003741114852225"/>
    <x v="1"/>
    <s v="USD"/>
    <n v="1403326800"/>
    <d v="2014-06-21T05:00:00"/>
    <x v="5"/>
    <x v="1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"/>
    <n v="163"/>
    <n v="73.030674846625772"/>
    <x v="1"/>
    <s v="USD"/>
    <n v="1305694800"/>
    <d v="2011-05-18T05:00:00"/>
    <x v="11"/>
    <x v="8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"/>
    <n v="1480"/>
    <n v="35.009459459459457"/>
    <x v="1"/>
    <s v="USD"/>
    <n v="1533013200"/>
    <d v="2018-07-31T05:00:00"/>
    <x v="8"/>
    <x v="9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"/>
    <n v="15"/>
    <n v="106.6"/>
    <x v="1"/>
    <s v="USD"/>
    <n v="1443848400"/>
    <d v="2015-10-03T05:00:00"/>
    <x v="4"/>
    <x v="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1"/>
    <n v="2220"/>
    <n v="61.997747747747745"/>
    <x v="1"/>
    <s v="USD"/>
    <n v="1265695200"/>
    <d v="2010-02-09T06:00:00"/>
    <x v="10"/>
    <x v="6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"/>
    <n v="1606"/>
    <n v="94.000622665006233"/>
    <x v="5"/>
    <s v="CHF"/>
    <n v="1532062800"/>
    <d v="2018-07-20T05:00:00"/>
    <x v="8"/>
    <x v="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"/>
    <n v="129"/>
    <n v="112.05426356589147"/>
    <x v="1"/>
    <s v="USD"/>
    <n v="1558674000"/>
    <d v="2019-05-24T05:00:00"/>
    <x v="11"/>
    <x v="3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1"/>
    <n v="226"/>
    <n v="48.008849557522126"/>
    <x v="4"/>
    <s v="GBP"/>
    <n v="1451973600"/>
    <d v="2016-01-05T06:00:00"/>
    <x v="2"/>
    <x v="7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1"/>
    <n v="2307"/>
    <n v="38.004334633723452"/>
    <x v="6"/>
    <s v="EUR"/>
    <n v="1515564000"/>
    <d v="2018-01-10T06:00:00"/>
    <x v="2"/>
    <x v="9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1"/>
    <n v="5419"/>
    <n v="35.000184535892231"/>
    <x v="1"/>
    <s v="USD"/>
    <n v="1412485200"/>
    <d v="2014-10-05T05:00:00"/>
    <x v="4"/>
    <x v="1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"/>
    <n v="165"/>
    <n v="85"/>
    <x v="1"/>
    <s v="USD"/>
    <n v="1490245200"/>
    <d v="2017-03-23T05:00:00"/>
    <x v="6"/>
    <x v="5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"/>
    <n v="1965"/>
    <n v="95.993893129770996"/>
    <x v="3"/>
    <s v="DKK"/>
    <n v="1547877600"/>
    <d v="2019-01-19T06:00:00"/>
    <x v="2"/>
    <x v="3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"/>
    <n v="16"/>
    <n v="68.8125"/>
    <x v="1"/>
    <s v="USD"/>
    <n v="1298700000"/>
    <d v="2011-02-26T06:00:00"/>
    <x v="10"/>
    <x v="8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"/>
    <n v="107"/>
    <n v="105.97196261682242"/>
    <x v="1"/>
    <s v="USD"/>
    <n v="1570338000"/>
    <d v="2019-10-06T05:00:00"/>
    <x v="4"/>
    <x v="3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"/>
    <n v="134"/>
    <n v="75.261194029850742"/>
    <x v="1"/>
    <s v="USD"/>
    <n v="1287378000"/>
    <d v="2010-10-18T05:00:00"/>
    <x v="4"/>
    <x v="6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1"/>
    <n v="88"/>
    <n v="57.125"/>
    <x v="3"/>
    <s v="DKK"/>
    <n v="1361772000"/>
    <d v="2013-02-25T06:00:00"/>
    <x v="10"/>
    <x v="2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"/>
    <n v="198"/>
    <n v="75.141414141414145"/>
    <x v="1"/>
    <s v="USD"/>
    <n v="1275714000"/>
    <d v="2010-06-05T05:00:00"/>
    <x v="5"/>
    <x v="6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"/>
    <n v="111"/>
    <n v="107.42342342342343"/>
    <x v="6"/>
    <s v="EUR"/>
    <n v="1346734800"/>
    <d v="2012-09-04T05:00:00"/>
    <x v="3"/>
    <x v="4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1"/>
    <n v="222"/>
    <n v="35.995495495495497"/>
    <x v="1"/>
    <s v="USD"/>
    <n v="1309755600"/>
    <d v="2011-07-04T05:00:00"/>
    <x v="8"/>
    <x v="8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1"/>
    <n v="6212"/>
    <n v="26.998873148744366"/>
    <x v="1"/>
    <s v="USD"/>
    <n v="1406178000"/>
    <d v="2014-07-24T05:00:00"/>
    <x v="8"/>
    <x v="1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1"/>
    <n v="98"/>
    <n v="107.56122448979592"/>
    <x v="3"/>
    <s v="DKK"/>
    <n v="1552798800"/>
    <d v="2019-03-17T05:00:00"/>
    <x v="6"/>
    <x v="3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1"/>
    <n v="48"/>
    <n v="94.375"/>
    <x v="1"/>
    <s v="USD"/>
    <n v="1478062800"/>
    <d v="2016-11-02T05:00:00"/>
    <x v="0"/>
    <x v="7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1"/>
    <n v="92"/>
    <n v="46.163043478260867"/>
    <x v="1"/>
    <s v="USD"/>
    <n v="1278565200"/>
    <d v="2010-07-08T05:00:00"/>
    <x v="8"/>
    <x v="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"/>
    <n v="149"/>
    <n v="47.845637583892618"/>
    <x v="1"/>
    <s v="USD"/>
    <n v="1396069200"/>
    <d v="2014-03-29T05:00:00"/>
    <x v="6"/>
    <x v="1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1"/>
    <n v="2431"/>
    <n v="53.007815713698065"/>
    <x v="1"/>
    <s v="USD"/>
    <n v="1435208400"/>
    <d v="2015-06-25T05:00:00"/>
    <x v="5"/>
    <x v="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1"/>
    <n v="303"/>
    <n v="45.059405940594061"/>
    <x v="1"/>
    <s v="USD"/>
    <n v="1571547600"/>
    <d v="2019-10-20T05:00:00"/>
    <x v="4"/>
    <x v="3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1"/>
    <n v="2"/>
    <x v="6"/>
    <s v="EUR"/>
    <n v="1375333200"/>
    <d v="2013-08-01T05:00:00"/>
    <x v="1"/>
    <x v="2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"/>
    <n v="1467"/>
    <n v="99.006816632583508"/>
    <x v="4"/>
    <s v="GBP"/>
    <n v="1332824400"/>
    <d v="2012-03-27T05:00:00"/>
    <x v="6"/>
    <x v="4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1"/>
    <n v="75"/>
    <n v="32.786666666666669"/>
    <x v="1"/>
    <s v="USD"/>
    <n v="1284526800"/>
    <d v="2010-09-15T05:00:00"/>
    <x v="3"/>
    <x v="6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1"/>
    <n v="209"/>
    <n v="59.119617224880386"/>
    <x v="1"/>
    <s v="USD"/>
    <n v="1400562000"/>
    <d v="2014-05-20T05:00:00"/>
    <x v="11"/>
    <x v="1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"/>
    <n v="120"/>
    <n v="44.93333333333333"/>
    <x v="1"/>
    <s v="USD"/>
    <n v="1520748000"/>
    <d v="2018-03-11T06:00:00"/>
    <x v="6"/>
    <x v="9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"/>
    <n v="131"/>
    <n v="89.664122137404576"/>
    <x v="1"/>
    <s v="USD"/>
    <n v="1532926800"/>
    <d v="2018-07-30T05:00:00"/>
    <x v="8"/>
    <x v="9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"/>
    <n v="164"/>
    <n v="70.079268292682926"/>
    <x v="1"/>
    <s v="USD"/>
    <n v="1420869600"/>
    <d v="2015-01-10T06:00:00"/>
    <x v="2"/>
    <x v="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1"/>
    <n v="201"/>
    <n v="31.059701492537314"/>
    <x v="1"/>
    <s v="USD"/>
    <n v="1504242000"/>
    <d v="2017-09-01T05:00:00"/>
    <x v="3"/>
    <x v="5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1"/>
    <n v="211"/>
    <n v="29.061611374407583"/>
    <x v="1"/>
    <s v="USD"/>
    <n v="1442811600"/>
    <d v="2015-09-21T05:00:00"/>
    <x v="3"/>
    <x v="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"/>
    <n v="128"/>
    <n v="30.0859375"/>
    <x v="1"/>
    <s v="USD"/>
    <n v="1497243600"/>
    <d v="2017-06-12T05:00:00"/>
    <x v="5"/>
    <x v="5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"/>
    <n v="1600"/>
    <n v="84.998125000000002"/>
    <x v="0"/>
    <s v="CAD"/>
    <n v="1342501200"/>
    <d v="2012-07-17T05:00:00"/>
    <x v="8"/>
    <x v="4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1"/>
    <n v="2253"/>
    <n v="82.001775410563695"/>
    <x v="0"/>
    <s v="CAD"/>
    <n v="1298268000"/>
    <d v="2011-02-21T06:00:00"/>
    <x v="10"/>
    <x v="8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1"/>
    <n v="249"/>
    <n v="58.040160642570278"/>
    <x v="1"/>
    <s v="USD"/>
    <n v="1433480400"/>
    <d v="2015-06-05T05:00:00"/>
    <x v="5"/>
    <x v="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1"/>
    <n v="5"/>
    <n v="111.4"/>
    <x v="1"/>
    <s v="USD"/>
    <n v="1493355600"/>
    <d v="2017-04-28T05:00:00"/>
    <x v="9"/>
    <x v="5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1"/>
    <n v="38"/>
    <n v="71.94736842105263"/>
    <x v="1"/>
    <s v="USD"/>
    <n v="1530507600"/>
    <d v="2018-07-02T05:00:00"/>
    <x v="8"/>
    <x v="9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1"/>
    <n v="236"/>
    <n v="61.038135593220339"/>
    <x v="1"/>
    <s v="USD"/>
    <n v="1296108000"/>
    <d v="2011-01-27T06:00:00"/>
    <x v="2"/>
    <x v="8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"/>
    <n v="12"/>
    <n v="108.91666666666667"/>
    <x v="1"/>
    <s v="USD"/>
    <n v="1428469200"/>
    <d v="2015-04-08T05:00:00"/>
    <x v="9"/>
    <x v="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1"/>
    <n v="4065"/>
    <n v="29.001722017220171"/>
    <x v="4"/>
    <s v="GBP"/>
    <n v="1264399200"/>
    <d v="2010-01-25T06:00:00"/>
    <x v="2"/>
    <x v="6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1"/>
    <n v="246"/>
    <n v="58.975609756097562"/>
    <x v="6"/>
    <s v="EUR"/>
    <n v="1501131600"/>
    <d v="2017-07-27T05:00:00"/>
    <x v="8"/>
    <x v="5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"/>
    <n v="17"/>
    <n v="111.82352941176471"/>
    <x v="1"/>
    <s v="USD"/>
    <n v="1292738400"/>
    <d v="2010-12-19T06:00:00"/>
    <x v="7"/>
    <x v="6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1"/>
    <n v="2475"/>
    <n v="63.995555555555555"/>
    <x v="6"/>
    <s v="EUR"/>
    <n v="1288674000"/>
    <d v="2010-11-02T05:00:00"/>
    <x v="0"/>
    <x v="6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1"/>
    <n v="76"/>
    <n v="85.315789473684205"/>
    <x v="1"/>
    <s v="USD"/>
    <n v="1575093600"/>
    <d v="2019-11-30T06:00:00"/>
    <x v="0"/>
    <x v="3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1"/>
    <n v="54"/>
    <n v="74.481481481481481"/>
    <x v="1"/>
    <s v="USD"/>
    <n v="1435726800"/>
    <d v="2015-07-01T05:00:00"/>
    <x v="8"/>
    <x v="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1"/>
    <n v="88"/>
    <n v="105.14772727272727"/>
    <x v="1"/>
    <s v="USD"/>
    <n v="1480226400"/>
    <d v="2016-11-27T06:00:00"/>
    <x v="0"/>
    <x v="7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1"/>
    <n v="85"/>
    <n v="56.188235294117646"/>
    <x v="4"/>
    <s v="GBP"/>
    <n v="1459054800"/>
    <d v="2016-03-27T05:00:00"/>
    <x v="6"/>
    <x v="7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"/>
    <n v="170"/>
    <n v="85.917647058823533"/>
    <x v="1"/>
    <s v="USD"/>
    <n v="1531630800"/>
    <d v="2018-07-15T05:00:00"/>
    <x v="8"/>
    <x v="9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"/>
    <n v="1684"/>
    <n v="57.00296912114014"/>
    <x v="1"/>
    <s v="USD"/>
    <n v="1421992800"/>
    <d v="2015-01-23T06:00:00"/>
    <x v="2"/>
    <x v="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1"/>
    <n v="56"/>
    <n v="79.642857142857139"/>
    <x v="1"/>
    <s v="USD"/>
    <n v="1285563600"/>
    <d v="2010-09-27T05:00:00"/>
    <x v="3"/>
    <x v="6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1"/>
    <n v="330"/>
    <n v="41.018181818181816"/>
    <x v="1"/>
    <s v="USD"/>
    <n v="1523854800"/>
    <d v="2018-04-16T05:00:00"/>
    <x v="9"/>
    <x v="9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1"/>
    <n v="838"/>
    <n v="48.004773269689736"/>
    <x v="1"/>
    <s v="USD"/>
    <n v="1529125200"/>
    <d v="2018-06-16T05:00:00"/>
    <x v="5"/>
    <x v="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"/>
    <n v="127"/>
    <n v="55.212598425196852"/>
    <x v="1"/>
    <s v="USD"/>
    <n v="1503982800"/>
    <d v="2017-08-29T05:00:00"/>
    <x v="1"/>
    <x v="5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1"/>
    <n v="411"/>
    <n v="92.109489051094897"/>
    <x v="1"/>
    <s v="USD"/>
    <n v="1511416800"/>
    <d v="2017-11-23T06:00:00"/>
    <x v="0"/>
    <x v="5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"/>
    <n v="180"/>
    <n v="83.183333333333337"/>
    <x v="4"/>
    <s v="GBP"/>
    <n v="1547704800"/>
    <d v="2019-01-17T06:00:00"/>
    <x v="2"/>
    <x v="3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"/>
    <n v="1000"/>
    <n v="39.996000000000002"/>
    <x v="1"/>
    <s v="USD"/>
    <n v="1469682000"/>
    <d v="2016-07-28T05:00:00"/>
    <x v="8"/>
    <x v="7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1"/>
    <n v="374"/>
    <n v="111.1336898395722"/>
    <x v="1"/>
    <s v="USD"/>
    <n v="1343451600"/>
    <d v="2012-07-28T05:00:00"/>
    <x v="8"/>
    <x v="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1"/>
    <n v="71"/>
    <n v="90.563380281690144"/>
    <x v="2"/>
    <s v="AUD"/>
    <n v="1315717200"/>
    <d v="2011-09-11T05:00:00"/>
    <x v="3"/>
    <x v="8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1"/>
    <n v="203"/>
    <n v="61.108374384236456"/>
    <x v="1"/>
    <s v="USD"/>
    <n v="1430715600"/>
    <d v="2015-05-04T05:00:00"/>
    <x v="11"/>
    <x v="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"/>
    <n v="1482"/>
    <n v="83.022941970310384"/>
    <x v="2"/>
    <s v="AUD"/>
    <n v="1299564000"/>
    <d v="2011-03-08T06:00:00"/>
    <x v="6"/>
    <x v="8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"/>
    <n v="113"/>
    <n v="110.76106194690266"/>
    <x v="1"/>
    <s v="USD"/>
    <n v="1429160400"/>
    <d v="2015-04-16T05:00:00"/>
    <x v="9"/>
    <x v="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1"/>
    <n v="96"/>
    <n v="89.458333333333329"/>
    <x v="1"/>
    <s v="USD"/>
    <n v="1271307600"/>
    <d v="2010-04-15T05:00:00"/>
    <x v="9"/>
    <x v="6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"/>
    <n v="106"/>
    <n v="57.849056603773583"/>
    <x v="1"/>
    <s v="USD"/>
    <n v="1456380000"/>
    <d v="2016-02-25T06:00:00"/>
    <x v="10"/>
    <x v="7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1"/>
    <n v="679"/>
    <n v="109.99705449189985"/>
    <x v="6"/>
    <s v="EUR"/>
    <n v="1470459600"/>
    <d v="2016-08-06T05:00:00"/>
    <x v="1"/>
    <x v="7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1"/>
    <n v="498"/>
    <n v="103.96586345381526"/>
    <x v="5"/>
    <s v="CHF"/>
    <n v="1277269200"/>
    <d v="2010-06-23T05:00:00"/>
    <x v="5"/>
    <x v="6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1"/>
    <n v="610"/>
    <n v="107.99508196721311"/>
    <x v="1"/>
    <s v="USD"/>
    <n v="1350709200"/>
    <d v="2012-10-20T05:00:00"/>
    <x v="4"/>
    <x v="4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"/>
    <n v="180"/>
    <n v="48.927777777777777"/>
    <x v="4"/>
    <s v="GBP"/>
    <n v="1554613200"/>
    <d v="2019-04-07T05:00:00"/>
    <x v="9"/>
    <x v="3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1"/>
    <n v="27"/>
    <n v="37.666666666666664"/>
    <x v="1"/>
    <s v="USD"/>
    <n v="1571029200"/>
    <d v="2019-10-14T05:00:00"/>
    <x v="4"/>
    <x v="3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1"/>
    <n v="2331"/>
    <n v="64.999141999141997"/>
    <x v="1"/>
    <s v="USD"/>
    <n v="1299736800"/>
    <d v="2011-03-10T06:00:00"/>
    <x v="6"/>
    <x v="8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"/>
    <n v="113"/>
    <n v="106.61061946902655"/>
    <x v="1"/>
    <s v="USD"/>
    <n v="1435208400"/>
    <d v="2015-06-25T05:00:00"/>
    <x v="5"/>
    <x v="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"/>
    <n v="1220"/>
    <n v="27.009016393442622"/>
    <x v="2"/>
    <s v="AUD"/>
    <n v="1437973200"/>
    <d v="2015-07-27T05:00:00"/>
    <x v="8"/>
    <x v="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"/>
    <n v="164"/>
    <n v="91.16463414634147"/>
    <x v="1"/>
    <s v="USD"/>
    <n v="1416895200"/>
    <d v="2014-11-25T06:00:00"/>
    <x v="0"/>
    <x v="1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n v="1"/>
    <x v="1"/>
    <s v="USD"/>
    <n v="1319000400"/>
    <d v="2011-10-19T05:00:00"/>
    <x v="4"/>
    <x v="8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"/>
    <n v="164"/>
    <n v="56.054878048780488"/>
    <x v="1"/>
    <s v="USD"/>
    <n v="1424498400"/>
    <d v="2015-02-21T06:00:00"/>
    <x v="10"/>
    <x v="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1"/>
    <n v="336"/>
    <n v="31.017857142857142"/>
    <x v="1"/>
    <s v="USD"/>
    <n v="1526274000"/>
    <d v="2018-05-14T05:00:00"/>
    <x v="11"/>
    <x v="9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1"/>
    <n v="37"/>
    <n v="66.513513513513516"/>
    <x v="6"/>
    <s v="EUR"/>
    <n v="1287896400"/>
    <d v="2010-10-24T05:00:00"/>
    <x v="4"/>
    <x v="6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"/>
    <n v="1917"/>
    <n v="89.005216484089729"/>
    <x v="1"/>
    <s v="USD"/>
    <n v="1495515600"/>
    <d v="2017-05-23T05:00:00"/>
    <x v="11"/>
    <x v="5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1"/>
    <n v="95"/>
    <n v="103.46315789473684"/>
    <x v="1"/>
    <s v="USD"/>
    <n v="1364878800"/>
    <d v="2013-04-02T05:00:00"/>
    <x v="9"/>
    <x v="2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"/>
    <n v="147"/>
    <n v="95.278911564625844"/>
    <x v="1"/>
    <s v="USD"/>
    <n v="1567918800"/>
    <d v="2019-09-08T05:00:00"/>
    <x v="3"/>
    <x v="3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1"/>
    <n v="86"/>
    <n v="75.895348837209298"/>
    <x v="1"/>
    <s v="USD"/>
    <n v="1524459600"/>
    <d v="2018-04-23T05:00:00"/>
    <x v="9"/>
    <x v="9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1"/>
    <n v="83"/>
    <n v="107.57831325301204"/>
    <x v="1"/>
    <s v="USD"/>
    <n v="1333688400"/>
    <d v="2012-04-06T05:00:00"/>
    <x v="9"/>
    <x v="4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1"/>
    <n v="60"/>
    <n v="51.31666666666667"/>
    <x v="1"/>
    <s v="USD"/>
    <n v="1389506400"/>
    <d v="2014-01-12T06:00:00"/>
    <x v="2"/>
    <x v="1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1"/>
    <n v="296"/>
    <n v="71.983108108108112"/>
    <x v="1"/>
    <s v="USD"/>
    <n v="1536642000"/>
    <d v="2018-09-11T05:00:00"/>
    <x v="3"/>
    <x v="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1"/>
    <n v="676"/>
    <n v="108.95414201183432"/>
    <x v="1"/>
    <s v="USD"/>
    <n v="1348290000"/>
    <d v="2012-09-22T05:00:00"/>
    <x v="3"/>
    <x v="4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1"/>
    <n v="361"/>
    <n v="35"/>
    <x v="2"/>
    <s v="AUD"/>
    <n v="1408856400"/>
    <d v="2014-08-24T05:00:00"/>
    <x v="1"/>
    <x v="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"/>
    <n v="131"/>
    <n v="94.938931297709928"/>
    <x v="1"/>
    <s v="USD"/>
    <n v="1505192400"/>
    <d v="2017-09-12T05:00:00"/>
    <x v="3"/>
    <x v="5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"/>
    <n v="126"/>
    <n v="109.65079365079364"/>
    <x v="1"/>
    <s v="USD"/>
    <n v="1554786000"/>
    <d v="2019-04-09T05:00:00"/>
    <x v="9"/>
    <x v="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1"/>
    <n v="3304"/>
    <n v="44.001815980629537"/>
    <x v="6"/>
    <s v="EUR"/>
    <n v="1510898400"/>
    <d v="2017-11-17T06:00:00"/>
    <x v="0"/>
    <x v="5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1"/>
    <n v="73"/>
    <n v="86.794520547945211"/>
    <x v="1"/>
    <s v="USD"/>
    <n v="1442552400"/>
    <d v="2015-09-18T05:00:00"/>
    <x v="3"/>
    <x v="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1"/>
    <n v="275"/>
    <n v="30.992727272727272"/>
    <x v="1"/>
    <s v="USD"/>
    <n v="1316667600"/>
    <d v="2011-09-22T05:00:00"/>
    <x v="3"/>
    <x v="8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1"/>
    <n v="67"/>
    <n v="94.791044776119406"/>
    <x v="1"/>
    <s v="USD"/>
    <n v="1390716000"/>
    <d v="2014-01-26T06:00:00"/>
    <x v="2"/>
    <x v="1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"/>
    <n v="154"/>
    <n v="69.79220779220779"/>
    <x v="1"/>
    <s v="USD"/>
    <n v="1402894800"/>
    <d v="2014-06-16T05:00:00"/>
    <x v="5"/>
    <x v="1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"/>
    <n v="1782"/>
    <n v="63.003367003367003"/>
    <x v="1"/>
    <s v="USD"/>
    <n v="1429246800"/>
    <d v="2015-04-17T05:00:00"/>
    <x v="9"/>
    <x v="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1"/>
    <n v="903"/>
    <n v="110.0343300110742"/>
    <x v="1"/>
    <s v="USD"/>
    <n v="1412485200"/>
    <d v="2014-10-05T05:00:00"/>
    <x v="4"/>
    <x v="1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1"/>
    <n v="3387"/>
    <n v="25.997933274284026"/>
    <x v="1"/>
    <s v="USD"/>
    <n v="1417068000"/>
    <d v="2014-11-27T06:00:00"/>
    <x v="0"/>
    <x v="1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1"/>
    <n v="662"/>
    <n v="49.987915407854985"/>
    <x v="0"/>
    <s v="CAD"/>
    <n v="1448344800"/>
    <d v="2015-11-24T06:00:00"/>
    <x v="0"/>
    <x v="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1"/>
    <n v="94"/>
    <n v="101.72340425531915"/>
    <x v="6"/>
    <s v="EUR"/>
    <n v="1557723600"/>
    <d v="2019-05-13T05:00:00"/>
    <x v="11"/>
    <x v="3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"/>
    <n v="180"/>
    <n v="47.083333333333336"/>
    <x v="1"/>
    <s v="USD"/>
    <n v="1537333200"/>
    <d v="2018-09-19T05:00:00"/>
    <x v="3"/>
    <x v="9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1"/>
    <n v="774"/>
    <n v="89.944444444444443"/>
    <x v="1"/>
    <s v="USD"/>
    <n v="1471150800"/>
    <d v="2016-08-14T05:00:00"/>
    <x v="1"/>
    <x v="7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1"/>
    <n v="672"/>
    <n v="78.96875"/>
    <x v="0"/>
    <s v="CAD"/>
    <n v="1273640400"/>
    <d v="2010-05-12T05:00:00"/>
    <x v="11"/>
    <x v="6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1"/>
    <n v="532"/>
    <n v="80.067669172932327"/>
    <x v="1"/>
    <s v="USD"/>
    <n v="1282885200"/>
    <d v="2010-08-27T05:00:00"/>
    <x v="1"/>
    <x v="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1"/>
    <n v="55"/>
    <n v="86.472727272727269"/>
    <x v="2"/>
    <s v="AUD"/>
    <n v="1422943200"/>
    <d v="2015-02-03T06:00:00"/>
    <x v="10"/>
    <x v="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1"/>
    <n v="533"/>
    <n v="28.001876172607879"/>
    <x v="3"/>
    <s v="DKK"/>
    <n v="1319605200"/>
    <d v="2011-10-26T05:00:00"/>
    <x v="4"/>
    <x v="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1"/>
    <n v="2443"/>
    <n v="67.996725337699544"/>
    <x v="4"/>
    <s v="GBP"/>
    <n v="1385704800"/>
    <d v="2013-11-29T06:00:00"/>
    <x v="0"/>
    <x v="2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1"/>
    <n v="89"/>
    <n v="43.078651685393261"/>
    <x v="1"/>
    <s v="USD"/>
    <n v="1515736800"/>
    <d v="2018-01-12T06:00:00"/>
    <x v="2"/>
    <x v="9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"/>
    <n v="159"/>
    <n v="87.95597484276729"/>
    <x v="1"/>
    <s v="USD"/>
    <n v="1313125200"/>
    <d v="2011-08-12T05:00:00"/>
    <x v="1"/>
    <x v="8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1"/>
    <n v="940"/>
    <n v="94.987234042553197"/>
    <x v="5"/>
    <s v="CHF"/>
    <n v="1308459600"/>
    <d v="2011-06-19T05:00:00"/>
    <x v="5"/>
    <x v="8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"/>
    <n v="117"/>
    <n v="46.905982905982903"/>
    <x v="1"/>
    <s v="USD"/>
    <n v="1362636000"/>
    <d v="2013-03-07T06:00:00"/>
    <x v="6"/>
    <x v="2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1"/>
    <n v="58"/>
    <n v="46.913793103448278"/>
    <x v="1"/>
    <s v="USD"/>
    <n v="1402117200"/>
    <d v="2014-06-07T05:00:00"/>
    <x v="5"/>
    <x v="1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1"/>
    <n v="50"/>
    <n v="94.24"/>
    <x v="1"/>
    <s v="USD"/>
    <n v="1286341200"/>
    <d v="2010-10-06T05:00:00"/>
    <x v="4"/>
    <x v="6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"/>
    <n v="115"/>
    <n v="80.139130434782615"/>
    <x v="1"/>
    <s v="USD"/>
    <n v="1348808400"/>
    <d v="2012-09-28T05:00:00"/>
    <x v="3"/>
    <x v="4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1"/>
    <n v="326"/>
    <n v="59.036809815950917"/>
    <x v="1"/>
    <s v="USD"/>
    <n v="1429592400"/>
    <d v="2015-04-21T05:00:00"/>
    <x v="9"/>
    <x v="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"/>
    <n v="186"/>
    <n v="65.989247311827953"/>
    <x v="1"/>
    <s v="USD"/>
    <n v="1519538400"/>
    <d v="2018-02-25T06:00:00"/>
    <x v="10"/>
    <x v="9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"/>
    <n v="1071"/>
    <n v="60.992530345471522"/>
    <x v="1"/>
    <s v="USD"/>
    <n v="1434085200"/>
    <d v="2015-06-12T05:00:00"/>
    <x v="5"/>
    <x v="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"/>
    <n v="117"/>
    <n v="98.307692307692307"/>
    <x v="1"/>
    <s v="USD"/>
    <n v="1333688400"/>
    <d v="2012-04-06T05:00:00"/>
    <x v="9"/>
    <x v="4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1"/>
    <n v="70"/>
    <n v="104.6"/>
    <x v="1"/>
    <s v="USD"/>
    <n v="1277701200"/>
    <d v="2010-06-28T05:00:00"/>
    <x v="5"/>
    <x v="6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"/>
    <n v="135"/>
    <n v="86.066666666666663"/>
    <x v="1"/>
    <s v="USD"/>
    <n v="1560747600"/>
    <d v="2019-06-17T05:00:00"/>
    <x v="5"/>
    <x v="3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1"/>
    <n v="768"/>
    <n v="76.989583333333329"/>
    <x v="5"/>
    <s v="CHF"/>
    <n v="1410066000"/>
    <d v="2014-09-07T05:00:00"/>
    <x v="3"/>
    <x v="1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1"/>
    <n v="51"/>
    <n v="29.764705882352942"/>
    <x v="1"/>
    <s v="USD"/>
    <n v="1320732000"/>
    <d v="2011-11-08T06:00:00"/>
    <x v="0"/>
    <x v="8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"/>
    <n v="199"/>
    <n v="46.91959798994975"/>
    <x v="1"/>
    <s v="USD"/>
    <n v="1465794000"/>
    <d v="2016-06-13T05:00:00"/>
    <x v="5"/>
    <x v="7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"/>
    <n v="107"/>
    <n v="105.18691588785046"/>
    <x v="1"/>
    <s v="USD"/>
    <n v="1500958800"/>
    <d v="2017-07-25T05:00:00"/>
    <x v="8"/>
    <x v="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"/>
    <n v="195"/>
    <n v="69.907692307692301"/>
    <x v="1"/>
    <s v="USD"/>
    <n v="1357020000"/>
    <d v="2013-01-01T06:00:00"/>
    <x v="2"/>
    <x v="2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n v="1"/>
    <x v="1"/>
    <s v="USD"/>
    <n v="1544940000"/>
    <d v="2018-12-16T06:00:00"/>
    <x v="7"/>
    <x v="9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"/>
    <n v="1467"/>
    <n v="60.011588275391958"/>
    <x v="1"/>
    <s v="USD"/>
    <n v="1402290000"/>
    <d v="2014-06-09T05:00:00"/>
    <x v="5"/>
    <x v="1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1"/>
    <n v="3376"/>
    <n v="52.006220379146917"/>
    <x v="1"/>
    <s v="USD"/>
    <n v="1487311200"/>
    <d v="2017-02-17T06:00:00"/>
    <x v="10"/>
    <x v="5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1"/>
    <n v="5681"/>
    <n v="31.000176025347649"/>
    <x v="1"/>
    <s v="USD"/>
    <n v="1350622800"/>
    <d v="2012-10-19T05:00:00"/>
    <x v="4"/>
    <x v="4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"/>
    <n v="1059"/>
    <n v="95.042492917847028"/>
    <x v="1"/>
    <s v="USD"/>
    <n v="1463029200"/>
    <d v="2016-05-12T05:00:00"/>
    <x v="11"/>
    <x v="7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"/>
    <n v="1194"/>
    <n v="75.968174204355108"/>
    <x v="1"/>
    <s v="USD"/>
    <n v="1269493200"/>
    <d v="2010-03-25T05:00:00"/>
    <x v="6"/>
    <x v="6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1"/>
    <n v="379"/>
    <n v="71.013192612137203"/>
    <x v="2"/>
    <s v="AUD"/>
    <n v="1570251600"/>
    <d v="2019-10-05T05:00:00"/>
    <x v="4"/>
    <x v="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1"/>
    <n v="30"/>
    <n v="73.733333333333334"/>
    <x v="2"/>
    <s v="AUD"/>
    <n v="1388383200"/>
    <d v="2013-12-30T06:00:00"/>
    <x v="7"/>
    <x v="2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1"/>
    <n v="41"/>
    <n v="113.17073170731707"/>
    <x v="1"/>
    <s v="USD"/>
    <n v="1449554400"/>
    <d v="2015-12-08T06:00:00"/>
    <x v="7"/>
    <x v="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"/>
    <n v="1821"/>
    <n v="105.00933552992861"/>
    <x v="1"/>
    <s v="USD"/>
    <n v="1553662800"/>
    <d v="2019-03-27T05:00:00"/>
    <x v="6"/>
    <x v="3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"/>
    <n v="164"/>
    <n v="79.176829268292678"/>
    <x v="1"/>
    <s v="USD"/>
    <n v="1556341200"/>
    <d v="2019-04-27T05:00:00"/>
    <x v="9"/>
    <x v="3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1"/>
    <n v="75"/>
    <n v="57.333333333333336"/>
    <x v="1"/>
    <s v="USD"/>
    <n v="1442984400"/>
    <d v="2015-09-23T05:00:00"/>
    <x v="3"/>
    <x v="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"/>
    <n v="157"/>
    <n v="58.178343949044589"/>
    <x v="5"/>
    <s v="CHF"/>
    <n v="1544248800"/>
    <d v="2018-12-08T06:00:00"/>
    <x v="7"/>
    <x v="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1"/>
    <n v="246"/>
    <n v="36.032520325203251"/>
    <x v="1"/>
    <s v="USD"/>
    <n v="1508475600"/>
    <d v="2017-10-20T05:00:00"/>
    <x v="4"/>
    <x v="5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"/>
    <n v="1396"/>
    <n v="107.99068767908309"/>
    <x v="1"/>
    <s v="USD"/>
    <n v="1507438800"/>
    <d v="2017-10-08T05:00:00"/>
    <x v="4"/>
    <x v="5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1"/>
    <n v="2506"/>
    <n v="44.005985634477256"/>
    <x v="1"/>
    <s v="USD"/>
    <n v="1501563600"/>
    <d v="2017-08-01T05:00:00"/>
    <x v="1"/>
    <x v="5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1"/>
    <n v="244"/>
    <n v="55.077868852459019"/>
    <x v="1"/>
    <s v="USD"/>
    <n v="1292997600"/>
    <d v="2010-12-22T06:00:00"/>
    <x v="7"/>
    <x v="6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"/>
    <n v="146"/>
    <n v="74"/>
    <x v="2"/>
    <s v="AUD"/>
    <n v="1370840400"/>
    <d v="2013-06-10T05:00:00"/>
    <x v="5"/>
    <x v="2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1"/>
    <n v="955"/>
    <n v="41.996858638743454"/>
    <x v="3"/>
    <s v="DKK"/>
    <n v="1550815200"/>
    <d v="2019-02-22T06:00:00"/>
    <x v="10"/>
    <x v="3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"/>
    <n v="1267"/>
    <n v="77.988161010260455"/>
    <x v="1"/>
    <s v="USD"/>
    <n v="1339909200"/>
    <d v="2012-06-17T05:00:00"/>
    <x v="5"/>
    <x v="4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1"/>
    <n v="67"/>
    <n v="82.507462686567166"/>
    <x v="1"/>
    <s v="USD"/>
    <n v="1501736400"/>
    <d v="2017-08-03T05:00:00"/>
    <x v="1"/>
    <x v="5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1"/>
    <n v="5"/>
    <n v="104.2"/>
    <x v="1"/>
    <s v="USD"/>
    <n v="1395291600"/>
    <d v="2014-03-20T05:00:00"/>
    <x v="6"/>
    <x v="1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1"/>
    <n v="26"/>
    <n v="25.5"/>
    <x v="1"/>
    <s v="USD"/>
    <n v="1405746000"/>
    <d v="2014-07-19T05:00:00"/>
    <x v="8"/>
    <x v="1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"/>
    <n v="1561"/>
    <n v="100.98334401024984"/>
    <x v="1"/>
    <s v="USD"/>
    <n v="1368853200"/>
    <d v="2013-05-18T05:00:00"/>
    <x v="11"/>
    <x v="2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1"/>
    <n v="48"/>
    <n v="111.83333333333333"/>
    <x v="1"/>
    <s v="USD"/>
    <n v="1444021200"/>
    <d v="2015-10-05T05:00:00"/>
    <x v="4"/>
    <x v="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"/>
    <n v="1130"/>
    <n v="41.999115044247787"/>
    <x v="1"/>
    <s v="USD"/>
    <n v="1472619600"/>
    <d v="2016-08-31T05:00:00"/>
    <x v="1"/>
    <x v="7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1"/>
    <n v="782"/>
    <n v="110.05115089514067"/>
    <x v="1"/>
    <s v="USD"/>
    <n v="1472878800"/>
    <d v="2016-09-03T05:00:00"/>
    <x v="3"/>
    <x v="7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1"/>
    <n v="2739"/>
    <n v="58.997079225994888"/>
    <x v="1"/>
    <s v="USD"/>
    <n v="1289800800"/>
    <d v="2010-11-15T06:00:00"/>
    <x v="0"/>
    <x v="6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1"/>
    <n v="210"/>
    <n v="32.985714285714288"/>
    <x v="1"/>
    <s v="USD"/>
    <n v="1505970000"/>
    <d v="2017-09-21T05:00:00"/>
    <x v="3"/>
    <x v="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1"/>
    <n v="3537"/>
    <n v="45.005654509471306"/>
    <x v="0"/>
    <s v="CAD"/>
    <n v="1363496400"/>
    <d v="2013-03-17T05:00:00"/>
    <x v="6"/>
    <x v="2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1"/>
    <n v="2107"/>
    <n v="81.98196487897485"/>
    <x v="2"/>
    <s v="AUD"/>
    <n v="1269234000"/>
    <d v="2010-03-22T05:00:00"/>
    <x v="6"/>
    <x v="6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"/>
    <n v="136"/>
    <n v="39.080882352941174"/>
    <x v="1"/>
    <s v="USD"/>
    <n v="1507093200"/>
    <d v="2017-10-04T05:00:00"/>
    <x v="4"/>
    <x v="5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1"/>
    <n v="3318"/>
    <n v="58.996383363471971"/>
    <x v="3"/>
    <s v="DKK"/>
    <n v="1560574800"/>
    <d v="2019-06-15T05:00:00"/>
    <x v="5"/>
    <x v="3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1"/>
    <n v="86"/>
    <n v="40.988372093023258"/>
    <x v="0"/>
    <s v="CAD"/>
    <n v="1284008400"/>
    <d v="2010-09-09T05:00:00"/>
    <x v="3"/>
    <x v="6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1"/>
    <n v="340"/>
    <n v="31.029411764705884"/>
    <x v="1"/>
    <s v="USD"/>
    <n v="1556859600"/>
    <d v="2019-05-03T05:00:00"/>
    <x v="11"/>
    <x v="3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"/>
    <n v="19"/>
    <n v="37.789473684210527"/>
    <x v="1"/>
    <s v="USD"/>
    <n v="1526187600"/>
    <d v="2018-05-13T05:00:00"/>
    <x v="11"/>
    <x v="9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1"/>
    <n v="886"/>
    <n v="32.006772009029348"/>
    <x v="1"/>
    <s v="USD"/>
    <n v="1400821200"/>
    <d v="2014-05-23T05:00:00"/>
    <x v="11"/>
    <x v="1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"/>
    <n v="1442"/>
    <n v="95.966712898751737"/>
    <x v="0"/>
    <s v="CAD"/>
    <n v="1361599200"/>
    <d v="2013-02-23T06:00:00"/>
    <x v="10"/>
    <x v="2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1"/>
    <n v="35"/>
    <n v="75"/>
    <x v="6"/>
    <s v="EUR"/>
    <n v="1417500000"/>
    <d v="2014-12-02T06:00:00"/>
    <x v="7"/>
    <x v="1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1"/>
    <n v="441"/>
    <n v="102.0498866213152"/>
    <x v="1"/>
    <s v="USD"/>
    <n v="1457071200"/>
    <d v="2016-03-04T06:00:00"/>
    <x v="6"/>
    <x v="7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1"/>
    <n v="24"/>
    <n v="105.75"/>
    <x v="1"/>
    <s v="USD"/>
    <n v="1370322000"/>
    <d v="2013-06-04T05:00:00"/>
    <x v="5"/>
    <x v="2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1"/>
    <n v="86"/>
    <n v="37.069767441860463"/>
    <x v="6"/>
    <s v="EUR"/>
    <n v="1552366800"/>
    <d v="2019-03-12T05:00:00"/>
    <x v="6"/>
    <x v="3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1"/>
    <n v="243"/>
    <n v="35.049382716049379"/>
    <x v="1"/>
    <s v="USD"/>
    <n v="1403845200"/>
    <d v="2014-06-27T05:00:00"/>
    <x v="5"/>
    <x v="1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1"/>
    <n v="65"/>
    <n v="46.338461538461537"/>
    <x v="1"/>
    <s v="USD"/>
    <n v="1523163600"/>
    <d v="2018-04-08T05:00:00"/>
    <x v="9"/>
    <x v="9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"/>
    <n v="126"/>
    <n v="69.174603174603178"/>
    <x v="1"/>
    <s v="USD"/>
    <n v="1442206800"/>
    <d v="2015-09-14T05:00:00"/>
    <x v="3"/>
    <x v="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1"/>
    <n v="524"/>
    <n v="109.07824427480917"/>
    <x v="1"/>
    <s v="USD"/>
    <n v="1532840400"/>
    <d v="2018-07-29T05:00:00"/>
    <x v="8"/>
    <x v="9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"/>
    <n v="100"/>
    <n v="51.78"/>
    <x v="3"/>
    <s v="DKK"/>
    <n v="1472878800"/>
    <d v="2016-09-03T05:00:00"/>
    <x v="3"/>
    <x v="7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"/>
    <n v="1989"/>
    <n v="82.010055304172951"/>
    <x v="1"/>
    <s v="USD"/>
    <n v="1498194000"/>
    <d v="2017-06-23T05:00:00"/>
    <x v="5"/>
    <x v="5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"/>
    <n v="168"/>
    <n v="35.958333333333336"/>
    <x v="1"/>
    <s v="USD"/>
    <n v="1281070800"/>
    <d v="2010-08-06T05:00:00"/>
    <x v="1"/>
    <x v="6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"/>
    <n v="13"/>
    <n v="74.461538461538467"/>
    <x v="1"/>
    <s v="USD"/>
    <n v="1436245200"/>
    <d v="2015-07-07T05:00:00"/>
    <x v="8"/>
    <x v="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1"/>
    <n v="2"/>
    <x v="0"/>
    <s v="CAD"/>
    <n v="1269493200"/>
    <d v="2010-03-25T05:00:00"/>
    <x v="6"/>
    <x v="6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"/>
    <n v="157"/>
    <n v="91.114649681528661"/>
    <x v="1"/>
    <s v="USD"/>
    <n v="1406264400"/>
    <d v="2014-07-25T05:00:00"/>
    <x v="8"/>
    <x v="1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1"/>
    <n v="82"/>
    <n v="79.792682926829272"/>
    <x v="1"/>
    <s v="USD"/>
    <n v="1317531600"/>
    <d v="2011-10-02T05:00:00"/>
    <x v="4"/>
    <x v="8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1"/>
    <n v="4498"/>
    <n v="42.999777678968428"/>
    <x v="2"/>
    <s v="AUD"/>
    <n v="1484632800"/>
    <d v="2017-01-17T06:00:00"/>
    <x v="2"/>
    <x v="5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1"/>
    <n v="40"/>
    <n v="63.225000000000001"/>
    <x v="1"/>
    <s v="USD"/>
    <n v="1301806800"/>
    <d v="2011-04-03T05:00:00"/>
    <x v="9"/>
    <x v="8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1"/>
    <n v="80"/>
    <n v="70.174999999999997"/>
    <x v="1"/>
    <s v="USD"/>
    <n v="1539752400"/>
    <d v="2018-10-17T05:00:00"/>
    <x v="4"/>
    <x v="9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1"/>
    <n v="57"/>
    <n v="61.333333333333336"/>
    <x v="1"/>
    <s v="USD"/>
    <n v="1267250400"/>
    <d v="2010-02-27T06:00:00"/>
    <x v="10"/>
    <x v="6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1"/>
    <n v="43"/>
    <n v="99"/>
    <x v="1"/>
    <s v="USD"/>
    <n v="1535432400"/>
    <d v="2018-08-28T05:00:00"/>
    <x v="1"/>
    <x v="9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1"/>
    <n v="2053"/>
    <n v="96.984900146127615"/>
    <x v="1"/>
    <s v="USD"/>
    <n v="1510207200"/>
    <d v="2017-11-09T06:00:00"/>
    <x v="0"/>
    <x v="5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1"/>
    <n v="808"/>
    <n v="51.004950495049506"/>
    <x v="2"/>
    <s v="AUD"/>
    <n v="1462510800"/>
    <d v="2016-05-06T05:00:00"/>
    <x v="11"/>
    <x v="7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1"/>
    <n v="226"/>
    <n v="28.044247787610619"/>
    <x v="3"/>
    <s v="DKK"/>
    <n v="1488520800"/>
    <d v="2017-03-03T06:00:00"/>
    <x v="6"/>
    <x v="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"/>
    <n v="1625"/>
    <n v="60.984615384615381"/>
    <x v="1"/>
    <s v="USD"/>
    <n v="1377579600"/>
    <d v="2013-08-27T05:00:00"/>
    <x v="1"/>
    <x v="2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"/>
    <n v="168"/>
    <n v="73.214285714285708"/>
    <x v="1"/>
    <s v="USD"/>
    <n v="1576389600"/>
    <d v="2019-12-15T06:00:00"/>
    <x v="7"/>
    <x v="3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1"/>
    <n v="4289"/>
    <n v="39.997435299603637"/>
    <x v="1"/>
    <s v="USD"/>
    <n v="1289019600"/>
    <d v="2010-11-06T05:00:00"/>
    <x v="0"/>
    <x v="6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"/>
    <n v="165"/>
    <n v="86.812121212121212"/>
    <x v="1"/>
    <s v="USD"/>
    <n v="1282194000"/>
    <d v="2010-08-19T05:00:00"/>
    <x v="1"/>
    <x v="6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"/>
    <n v="143"/>
    <n v="42.125874125874127"/>
    <x v="1"/>
    <s v="USD"/>
    <n v="1550037600"/>
    <d v="2019-02-13T06:00:00"/>
    <x v="10"/>
    <x v="3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"/>
    <n v="1815"/>
    <n v="103.97851239669421"/>
    <x v="1"/>
    <s v="USD"/>
    <n v="1321941600"/>
    <d v="2011-11-22T06:00:00"/>
    <x v="0"/>
    <x v="8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1"/>
    <n v="934"/>
    <n v="62.003211991434689"/>
    <x v="1"/>
    <s v="USD"/>
    <n v="1556427600"/>
    <d v="2019-04-28T05:00:00"/>
    <x v="9"/>
    <x v="3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1"/>
    <n v="397"/>
    <n v="31.005037783375315"/>
    <x v="4"/>
    <s v="GBP"/>
    <n v="1320991200"/>
    <d v="2011-11-11T06:00:00"/>
    <x v="0"/>
    <x v="8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"/>
    <n v="1539"/>
    <n v="89.991552956465242"/>
    <x v="1"/>
    <s v="USD"/>
    <n v="1345093200"/>
    <d v="2012-08-16T05:00:00"/>
    <x v="1"/>
    <x v="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"/>
    <n v="17"/>
    <n v="39.235294117647058"/>
    <x v="1"/>
    <s v="USD"/>
    <n v="1309496400"/>
    <d v="2011-07-01T05:00:00"/>
    <x v="8"/>
    <x v="8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1"/>
    <n v="2179"/>
    <n v="54.993116108306566"/>
    <x v="1"/>
    <s v="USD"/>
    <n v="1340254800"/>
    <d v="2012-06-21T05:00:00"/>
    <x v="5"/>
    <x v="4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"/>
    <n v="138"/>
    <n v="47.992753623188406"/>
    <x v="1"/>
    <s v="USD"/>
    <n v="1412226000"/>
    <d v="2014-10-02T05:00:00"/>
    <x v="4"/>
    <x v="1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1"/>
    <n v="931"/>
    <n v="87.966702470461868"/>
    <x v="1"/>
    <s v="USD"/>
    <n v="1458104400"/>
    <d v="2016-03-16T05:00:00"/>
    <x v="6"/>
    <x v="7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1"/>
    <n v="3594"/>
    <n v="51.999165275459099"/>
    <x v="1"/>
    <s v="USD"/>
    <n v="1411534800"/>
    <d v="2014-09-24T05:00:00"/>
    <x v="3"/>
    <x v="1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1"/>
    <n v="5880"/>
    <n v="29.999659863945578"/>
    <x v="1"/>
    <s v="USD"/>
    <n v="1399093200"/>
    <d v="2014-05-03T05:00:00"/>
    <x v="11"/>
    <x v="1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"/>
    <n v="112"/>
    <n v="98.205357142857139"/>
    <x v="1"/>
    <s v="USD"/>
    <n v="1270702800"/>
    <d v="2010-04-08T05:00:00"/>
    <x v="9"/>
    <x v="6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1"/>
    <n v="943"/>
    <n v="108.96182396606575"/>
    <x v="1"/>
    <s v="USD"/>
    <n v="1431666000"/>
    <d v="2015-05-15T05:00:00"/>
    <x v="11"/>
    <x v="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1"/>
    <n v="2468"/>
    <n v="66.998379254457049"/>
    <x v="1"/>
    <s v="USD"/>
    <n v="1472619600"/>
    <d v="2016-08-31T05:00:00"/>
    <x v="1"/>
    <x v="7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1"/>
    <n v="2551"/>
    <n v="64.99333594668758"/>
    <x v="1"/>
    <s v="USD"/>
    <n v="1496293200"/>
    <d v="2017-06-01T05:00:00"/>
    <x v="5"/>
    <x v="5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"/>
    <n v="101"/>
    <n v="99.841584158415841"/>
    <x v="1"/>
    <s v="USD"/>
    <n v="1575612000"/>
    <d v="2019-12-06T06:00:00"/>
    <x v="7"/>
    <x v="3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1"/>
    <n v="67"/>
    <n v="82.432835820895519"/>
    <x v="1"/>
    <s v="USD"/>
    <n v="1369112400"/>
    <d v="2013-05-21T05:00:00"/>
    <x v="11"/>
    <x v="2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1"/>
    <n v="92"/>
    <n v="63.293478260869563"/>
    <x v="1"/>
    <s v="USD"/>
    <n v="1469422800"/>
    <d v="2016-07-25T05:00:00"/>
    <x v="8"/>
    <x v="7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1"/>
    <n v="62"/>
    <n v="96.774193548387103"/>
    <x v="1"/>
    <s v="USD"/>
    <n v="1307854800"/>
    <d v="2011-06-12T05:00:00"/>
    <x v="5"/>
    <x v="8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"/>
    <n v="149"/>
    <n v="54.906040268456373"/>
    <x v="6"/>
    <s v="EUR"/>
    <n v="1503378000"/>
    <d v="2017-08-22T05:00:00"/>
    <x v="1"/>
    <x v="5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1"/>
    <n v="92"/>
    <n v="39.010869565217391"/>
    <x v="1"/>
    <s v="USD"/>
    <n v="1486965600"/>
    <d v="2017-02-13T06:00:00"/>
    <x v="10"/>
    <x v="5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1"/>
    <n v="57"/>
    <n v="75.84210526315789"/>
    <x v="2"/>
    <s v="AUD"/>
    <n v="1561438800"/>
    <d v="2019-06-25T05:00:00"/>
    <x v="5"/>
    <x v="3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1"/>
    <n v="329"/>
    <n v="45.051671732522799"/>
    <x v="1"/>
    <s v="USD"/>
    <n v="1398402000"/>
    <d v="2014-04-25T05:00:00"/>
    <x v="9"/>
    <x v="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1"/>
    <n v="97"/>
    <n v="104.51546391752578"/>
    <x v="3"/>
    <s v="DKK"/>
    <n v="1513231200"/>
    <d v="2017-12-14T06:00:00"/>
    <x v="7"/>
    <x v="5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1"/>
    <n v="41"/>
    <n v="76.268292682926827"/>
    <x v="1"/>
    <s v="USD"/>
    <n v="1440824400"/>
    <d v="2015-08-29T05:00:00"/>
    <x v="1"/>
    <x v="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"/>
    <n v="1784"/>
    <n v="69.015695067264573"/>
    <x v="1"/>
    <s v="USD"/>
    <n v="1281070800"/>
    <d v="2010-08-06T05:00:00"/>
    <x v="1"/>
    <x v="6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"/>
    <n v="1684"/>
    <n v="101.97684085510689"/>
    <x v="2"/>
    <s v="AUD"/>
    <n v="1397365200"/>
    <d v="2014-04-13T05:00:00"/>
    <x v="9"/>
    <x v="1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1"/>
    <n v="250"/>
    <n v="42.915999999999997"/>
    <x v="1"/>
    <s v="USD"/>
    <n v="1494392400"/>
    <d v="2017-05-10T05:00:00"/>
    <x v="11"/>
    <x v="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1"/>
    <n v="238"/>
    <n v="43.025210084033617"/>
    <x v="1"/>
    <s v="USD"/>
    <n v="1520143200"/>
    <d v="2018-03-04T06:00:00"/>
    <x v="6"/>
    <x v="9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1"/>
    <n v="53"/>
    <n v="75.245283018867923"/>
    <x v="1"/>
    <s v="USD"/>
    <n v="1405314000"/>
    <d v="2014-07-14T05:00:00"/>
    <x v="8"/>
    <x v="1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1"/>
    <n v="214"/>
    <n v="69.023364485981304"/>
    <x v="1"/>
    <s v="USD"/>
    <n v="1396846800"/>
    <d v="2014-04-07T05:00:00"/>
    <x v="9"/>
    <x v="1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1"/>
    <n v="222"/>
    <n v="65.986486486486484"/>
    <x v="1"/>
    <s v="USD"/>
    <n v="1375678800"/>
    <d v="2013-08-05T05:00:00"/>
    <x v="1"/>
    <x v="2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"/>
    <n v="1884"/>
    <n v="98.013800424628457"/>
    <x v="1"/>
    <s v="USD"/>
    <n v="1482386400"/>
    <d v="2016-12-22T06:00:00"/>
    <x v="7"/>
    <x v="7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1"/>
    <n v="218"/>
    <n v="60.105504587155963"/>
    <x v="2"/>
    <s v="AUD"/>
    <n v="1420005600"/>
    <d v="2014-12-31T06:00:00"/>
    <x v="7"/>
    <x v="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1"/>
    <n v="6465"/>
    <n v="26.000773395204948"/>
    <x v="1"/>
    <s v="USD"/>
    <n v="1420178400"/>
    <d v="2015-01-02T06:00:00"/>
    <x v="2"/>
    <x v="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1"/>
    <n v="3"/>
    <x v="1"/>
    <s v="USD"/>
    <n v="1264399200"/>
    <d v="2010-01-25T06:00:00"/>
    <x v="2"/>
    <x v="6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"/>
    <n v="101"/>
    <n v="38.019801980198018"/>
    <x v="1"/>
    <s v="USD"/>
    <n v="1355032800"/>
    <d v="2012-12-09T06:00:00"/>
    <x v="7"/>
    <x v="4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1"/>
    <n v="59"/>
    <n v="106.15254237288136"/>
    <x v="1"/>
    <s v="USD"/>
    <n v="1382677200"/>
    <d v="2013-10-25T05:00:00"/>
    <x v="4"/>
    <x v="2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"/>
    <n v="1335"/>
    <n v="81.019475655430711"/>
    <x v="0"/>
    <s v="CAD"/>
    <n v="1302238800"/>
    <d v="2011-04-08T05:00:00"/>
    <x v="9"/>
    <x v="8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1"/>
    <n v="88"/>
    <n v="96.647727272727266"/>
    <x v="1"/>
    <s v="USD"/>
    <n v="1487656800"/>
    <d v="2017-02-21T06:00:00"/>
    <x v="10"/>
    <x v="5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"/>
    <n v="1697"/>
    <n v="57.003535651149086"/>
    <x v="1"/>
    <s v="USD"/>
    <n v="1297836000"/>
    <d v="2011-02-16T06:00:00"/>
    <x v="10"/>
    <x v="8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"/>
    <n v="15"/>
    <n v="63.93333333333333"/>
    <x v="4"/>
    <s v="GBP"/>
    <n v="1453615200"/>
    <d v="2016-01-24T06:00:00"/>
    <x v="2"/>
    <x v="7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1"/>
    <n v="92"/>
    <n v="90.456521739130437"/>
    <x v="1"/>
    <s v="USD"/>
    <n v="1362463200"/>
    <d v="2013-03-05T06:00:00"/>
    <x v="6"/>
    <x v="2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"/>
    <n v="186"/>
    <n v="72.172043010752688"/>
    <x v="1"/>
    <s v="USD"/>
    <n v="1481176800"/>
    <d v="2016-12-08T06:00:00"/>
    <x v="7"/>
    <x v="7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"/>
    <n v="138"/>
    <n v="77.934782608695656"/>
    <x v="1"/>
    <s v="USD"/>
    <n v="1354946400"/>
    <d v="2012-12-08T06:00:00"/>
    <x v="7"/>
    <x v="4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1"/>
    <n v="261"/>
    <n v="38.065134099616856"/>
    <x v="1"/>
    <s v="USD"/>
    <n v="1348808400"/>
    <d v="2012-09-28T05:00:00"/>
    <x v="3"/>
    <x v="4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1"/>
    <n v="454"/>
    <n v="57.936123348017624"/>
    <x v="1"/>
    <s v="USD"/>
    <n v="1282712400"/>
    <d v="2010-08-25T05:00:00"/>
    <x v="1"/>
    <x v="6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"/>
    <n v="107"/>
    <n v="49.794392523364486"/>
    <x v="1"/>
    <s v="USD"/>
    <n v="1301979600"/>
    <d v="2011-04-05T05:00:00"/>
    <x v="9"/>
    <x v="8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"/>
    <n v="199"/>
    <n v="54.050251256281406"/>
    <x v="1"/>
    <s v="USD"/>
    <n v="1263016800"/>
    <d v="2010-01-09T06:00:00"/>
    <x v="2"/>
    <x v="6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1"/>
    <n v="5512"/>
    <n v="30.002721335268504"/>
    <x v="1"/>
    <s v="USD"/>
    <n v="1360648800"/>
    <d v="2013-02-12T06:00:00"/>
    <x v="10"/>
    <x v="2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1"/>
    <n v="86"/>
    <n v="70.127906976744185"/>
    <x v="1"/>
    <s v="USD"/>
    <n v="1451800800"/>
    <d v="2016-01-03T06:00:00"/>
    <x v="2"/>
    <x v="7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1"/>
    <n v="3182"/>
    <n v="26.996228786926462"/>
    <x v="6"/>
    <s v="EUR"/>
    <n v="1415340000"/>
    <d v="2014-11-07T06:00:00"/>
    <x v="0"/>
    <x v="1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1"/>
    <n v="2768"/>
    <n v="51.990606936416185"/>
    <x v="2"/>
    <s v="AUD"/>
    <n v="1351054800"/>
    <d v="2012-10-24T05:00:00"/>
    <x v="4"/>
    <x v="4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1"/>
    <n v="48"/>
    <n v="56.416666666666664"/>
    <x v="1"/>
    <s v="USD"/>
    <n v="1349326800"/>
    <d v="2012-10-04T05:00:00"/>
    <x v="4"/>
    <x v="4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1"/>
    <n v="87"/>
    <n v="101.63218390804597"/>
    <x v="1"/>
    <s v="USD"/>
    <n v="1548914400"/>
    <d v="2019-01-31T06:00:00"/>
    <x v="2"/>
    <x v="3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"/>
    <n v="1890"/>
    <n v="25.005291005291006"/>
    <x v="1"/>
    <s v="USD"/>
    <n v="1291269600"/>
    <d v="2010-12-02T06:00:00"/>
    <x v="7"/>
    <x v="6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1"/>
    <n v="61"/>
    <n v="32.016393442622949"/>
    <x v="1"/>
    <s v="USD"/>
    <n v="1449468000"/>
    <d v="2015-12-07T06:00:00"/>
    <x v="7"/>
    <x v="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"/>
    <n v="1894"/>
    <n v="82.021647307286173"/>
    <x v="1"/>
    <s v="USD"/>
    <n v="1562734800"/>
    <d v="2019-07-10T05:00:00"/>
    <x v="8"/>
    <x v="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1"/>
    <n v="282"/>
    <n v="37.957446808510639"/>
    <x v="0"/>
    <s v="CAD"/>
    <n v="1505624400"/>
    <d v="2017-09-17T05:00:00"/>
    <x v="3"/>
    <x v="5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"/>
    <n v="15"/>
    <n v="51.533333333333331"/>
    <x v="1"/>
    <s v="USD"/>
    <n v="1509948000"/>
    <d v="2017-11-06T06:00:00"/>
    <x v="0"/>
    <x v="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"/>
    <n v="116"/>
    <n v="81.198275862068968"/>
    <x v="1"/>
    <s v="USD"/>
    <n v="1554526800"/>
    <d v="2019-04-06T05:00:00"/>
    <x v="9"/>
    <x v="3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"/>
    <n v="133"/>
    <n v="40.030075187969928"/>
    <x v="1"/>
    <s v="USD"/>
    <n v="1334811600"/>
    <d v="2012-04-19T05:00:00"/>
    <x v="9"/>
    <x v="4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1"/>
    <n v="83"/>
    <n v="89.939759036144579"/>
    <x v="1"/>
    <s v="USD"/>
    <n v="1279515600"/>
    <d v="2010-07-19T05:00:00"/>
    <x v="8"/>
    <x v="6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1"/>
    <n v="91"/>
    <n v="96.692307692307693"/>
    <x v="1"/>
    <s v="USD"/>
    <n v="1353909600"/>
    <d v="2012-11-26T06:00:00"/>
    <x v="0"/>
    <x v="4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1"/>
    <n v="546"/>
    <n v="25.010989010989011"/>
    <x v="1"/>
    <s v="USD"/>
    <n v="1535950800"/>
    <d v="2018-09-03T05:00:00"/>
    <x v="3"/>
    <x v="9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1"/>
    <n v="393"/>
    <n v="36.987277353689571"/>
    <x v="1"/>
    <s v="USD"/>
    <n v="1511244000"/>
    <d v="2017-11-21T06:00:00"/>
    <x v="0"/>
    <x v="5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1"/>
    <n v="2062"/>
    <n v="73.012609117361791"/>
    <x v="1"/>
    <s v="USD"/>
    <n v="1331445600"/>
    <d v="2012-03-11T06:00:00"/>
    <x v="6"/>
    <x v="4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"/>
    <n v="133"/>
    <n v="68.240601503759393"/>
    <x v="1"/>
    <s v="USD"/>
    <n v="1480226400"/>
    <d v="2016-11-27T06:00:00"/>
    <x v="0"/>
    <x v="7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1"/>
    <n v="29"/>
    <n v="52.310344827586206"/>
    <x v="3"/>
    <s v="DKK"/>
    <n v="1464584400"/>
    <d v="2016-05-30T05:00:00"/>
    <x v="11"/>
    <x v="7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"/>
    <n v="132"/>
    <n v="61.765151515151516"/>
    <x v="1"/>
    <s v="USD"/>
    <n v="1335848400"/>
    <d v="2012-05-01T05:00:00"/>
    <x v="11"/>
    <x v="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1"/>
    <n v="254"/>
    <n v="25.027559055118111"/>
    <x v="1"/>
    <s v="USD"/>
    <n v="1473483600"/>
    <d v="2016-09-10T05:00:00"/>
    <x v="3"/>
    <x v="7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"/>
    <n v="184"/>
    <n v="106.28804347826087"/>
    <x v="1"/>
    <s v="USD"/>
    <n v="1479880800"/>
    <d v="2016-11-23T06:00:00"/>
    <x v="0"/>
    <x v="7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"/>
    <n v="176"/>
    <n v="75.07386363636364"/>
    <x v="1"/>
    <s v="USD"/>
    <n v="1430197200"/>
    <d v="2015-04-28T05:00:00"/>
    <x v="9"/>
    <x v="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"/>
    <n v="137"/>
    <n v="39.970802919708028"/>
    <x v="3"/>
    <s v="DKK"/>
    <n v="1331701200"/>
    <d v="2012-03-14T05:00:00"/>
    <x v="6"/>
    <x v="4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1"/>
    <n v="337"/>
    <n v="39.982195845697326"/>
    <x v="0"/>
    <s v="CAD"/>
    <n v="1438578000"/>
    <d v="2015-08-03T05:00:00"/>
    <x v="1"/>
    <x v="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1"/>
    <n v="908"/>
    <n v="101.01541850220265"/>
    <x v="1"/>
    <s v="USD"/>
    <n v="1368162000"/>
    <d v="2013-05-10T05:00:00"/>
    <x v="11"/>
    <x v="2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"/>
    <n v="107"/>
    <n v="76.813084112149539"/>
    <x v="1"/>
    <s v="USD"/>
    <n v="1318654800"/>
    <d v="2011-10-15T05:00:00"/>
    <x v="4"/>
    <x v="8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"/>
    <n v="10"/>
    <n v="71.7"/>
    <x v="1"/>
    <s v="USD"/>
    <n v="1331874000"/>
    <d v="2012-03-16T05:00:00"/>
    <x v="6"/>
    <x v="4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1"/>
    <n v="32"/>
    <n v="33.28125"/>
    <x v="6"/>
    <s v="EUR"/>
    <n v="1286254800"/>
    <d v="2010-10-05T05:00:00"/>
    <x v="4"/>
    <x v="6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"/>
    <n v="183"/>
    <n v="43.923497267759565"/>
    <x v="1"/>
    <s v="USD"/>
    <n v="1540530000"/>
    <d v="2018-10-26T05:00:00"/>
    <x v="4"/>
    <x v="9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"/>
    <n v="1910"/>
    <n v="36.004712041884815"/>
    <x v="5"/>
    <s v="CHF"/>
    <n v="1381813200"/>
    <d v="2013-10-15T05:00:00"/>
    <x v="4"/>
    <x v="2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1"/>
    <n v="38"/>
    <n v="88.21052631578948"/>
    <x v="2"/>
    <s v="AUD"/>
    <n v="1548655200"/>
    <d v="2019-01-28T06:00:00"/>
    <x v="2"/>
    <x v="3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"/>
    <n v="104"/>
    <n v="65.240384615384613"/>
    <x v="2"/>
    <s v="AUD"/>
    <n v="1389679200"/>
    <d v="2014-01-14T06:00:00"/>
    <x v="2"/>
    <x v="1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1"/>
    <n v="72"/>
    <n v="69.958333333333329"/>
    <x v="1"/>
    <s v="USD"/>
    <n v="1456466400"/>
    <d v="2016-02-26T06:00:00"/>
    <x v="10"/>
    <x v="7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1"/>
    <n v="49"/>
    <n v="39.877551020408163"/>
    <x v="1"/>
    <s v="USD"/>
    <n v="1456984800"/>
    <d v="2016-03-03T06:00:00"/>
    <x v="6"/>
    <x v="7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1"/>
    <n v="5"/>
    <x v="3"/>
    <s v="DKK"/>
    <n v="1504069200"/>
    <d v="2017-08-30T05:00:00"/>
    <x v="1"/>
    <x v="5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1"/>
    <n v="295"/>
    <n v="41.023728813559323"/>
    <x v="1"/>
    <s v="USD"/>
    <n v="1424930400"/>
    <d v="2015-02-26T06:00:00"/>
    <x v="10"/>
    <x v="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1"/>
    <n v="245"/>
    <n v="98.914285714285711"/>
    <x v="1"/>
    <s v="USD"/>
    <n v="1535864400"/>
    <d v="2018-09-02T05:00:00"/>
    <x v="3"/>
    <x v="9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1"/>
    <n v="32"/>
    <n v="87.78125"/>
    <x v="1"/>
    <s v="USD"/>
    <n v="1452146400"/>
    <d v="2016-01-07T06:00:00"/>
    <x v="2"/>
    <x v="7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"/>
    <n v="142"/>
    <n v="80.767605633802816"/>
    <x v="1"/>
    <s v="USD"/>
    <n v="1470546000"/>
    <d v="2016-08-07T05:00:00"/>
    <x v="1"/>
    <x v="7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1"/>
    <n v="85"/>
    <n v="94.28235294117647"/>
    <x v="1"/>
    <s v="USD"/>
    <n v="1458363600"/>
    <d v="2016-03-19T05:00:00"/>
    <x v="6"/>
    <x v="7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1"/>
    <n v="7"/>
    <n v="73.428571428571431"/>
    <x v="1"/>
    <s v="USD"/>
    <n v="1500008400"/>
    <d v="2017-07-14T05:00:00"/>
    <x v="8"/>
    <x v="5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1"/>
    <n v="659"/>
    <n v="65.968133535660087"/>
    <x v="3"/>
    <s v="DKK"/>
    <n v="1338958800"/>
    <d v="2012-06-06T05:00:00"/>
    <x v="5"/>
    <x v="4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1"/>
    <n v="803"/>
    <n v="109.04109589041096"/>
    <x v="1"/>
    <s v="USD"/>
    <n v="1303102800"/>
    <d v="2011-04-18T05:00:00"/>
    <x v="9"/>
    <x v="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1"/>
    <n v="75"/>
    <n v="41.16"/>
    <x v="1"/>
    <s v="USD"/>
    <n v="1316581200"/>
    <d v="2011-09-21T05:00:00"/>
    <x v="3"/>
    <x v="8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"/>
    <n v="16"/>
    <n v="99.125"/>
    <x v="1"/>
    <s v="USD"/>
    <n v="1270789200"/>
    <d v="2010-04-09T05:00:00"/>
    <x v="9"/>
    <x v="6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"/>
    <n v="121"/>
    <n v="105.88429752066116"/>
    <x v="1"/>
    <s v="USD"/>
    <n v="1297836000"/>
    <d v="2011-02-16T06:00:00"/>
    <x v="10"/>
    <x v="8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1"/>
    <n v="3742"/>
    <n v="48.996525921966864"/>
    <x v="1"/>
    <s v="USD"/>
    <n v="1382677200"/>
    <d v="2013-10-25T05:00:00"/>
    <x v="4"/>
    <x v="2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1"/>
    <n v="223"/>
    <n v="39"/>
    <x v="1"/>
    <s v="USD"/>
    <n v="1330322400"/>
    <d v="2012-02-27T06:00:00"/>
    <x v="10"/>
    <x v="4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"/>
    <n v="133"/>
    <n v="31.022556390977442"/>
    <x v="1"/>
    <s v="USD"/>
    <n v="1552366800"/>
    <d v="2019-03-12T05:00:00"/>
    <x v="6"/>
    <x v="3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1"/>
    <n v="31"/>
    <n v="103.87096774193549"/>
    <x v="1"/>
    <s v="USD"/>
    <n v="1400907600"/>
    <d v="2014-05-24T05:00:00"/>
    <x v="11"/>
    <x v="1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"/>
    <n v="108"/>
    <n v="59.268518518518519"/>
    <x v="6"/>
    <s v="EUR"/>
    <n v="1574143200"/>
    <d v="2019-11-19T06:00:00"/>
    <x v="0"/>
    <x v="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1"/>
    <n v="30"/>
    <n v="42.3"/>
    <x v="1"/>
    <s v="USD"/>
    <n v="1494738000"/>
    <d v="2017-05-14T05:00:00"/>
    <x v="11"/>
    <x v="5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"/>
    <n v="17"/>
    <n v="53.117647058823529"/>
    <x v="1"/>
    <s v="USD"/>
    <n v="1392357600"/>
    <d v="2014-02-14T06:00:00"/>
    <x v="10"/>
    <x v="1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1"/>
    <n v="64"/>
    <n v="50.796875"/>
    <x v="1"/>
    <s v="USD"/>
    <n v="1281589200"/>
    <d v="2010-08-12T05:00:00"/>
    <x v="1"/>
    <x v="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"/>
    <n v="80"/>
    <n v="101.15"/>
    <x v="1"/>
    <s v="USD"/>
    <n v="1305003600"/>
    <d v="2011-05-10T05:00:00"/>
    <x v="11"/>
    <x v="8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1"/>
    <n v="2468"/>
    <n v="65.000810372771468"/>
    <x v="1"/>
    <s v="USD"/>
    <n v="1301634000"/>
    <d v="2011-04-01T05:00:00"/>
    <x v="9"/>
    <x v="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1"/>
    <n v="5168"/>
    <n v="37.998645510835914"/>
    <x v="1"/>
    <s v="USD"/>
    <n v="1290664800"/>
    <d v="2010-11-25T06:00:00"/>
    <x v="0"/>
    <x v="6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1"/>
    <n v="26"/>
    <n v="82.615384615384613"/>
    <x v="4"/>
    <s v="GBP"/>
    <n v="1395896400"/>
    <d v="2014-03-27T05:00:00"/>
    <x v="6"/>
    <x v="1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1"/>
    <n v="307"/>
    <n v="37.941368078175898"/>
    <x v="1"/>
    <s v="USD"/>
    <n v="1434862800"/>
    <d v="2015-06-21T05:00:00"/>
    <x v="5"/>
    <x v="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1"/>
    <n v="73"/>
    <n v="80.780821917808225"/>
    <x v="1"/>
    <s v="USD"/>
    <n v="1529125200"/>
    <d v="2018-06-16T05:00:00"/>
    <x v="5"/>
    <x v="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"/>
    <n v="128"/>
    <n v="25.984375"/>
    <x v="1"/>
    <s v="USD"/>
    <n v="1451109600"/>
    <d v="2015-12-26T06:00:00"/>
    <x v="7"/>
    <x v="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1"/>
    <n v="33"/>
    <n v="30.363636363636363"/>
    <x v="1"/>
    <s v="USD"/>
    <n v="1566968400"/>
    <d v="2019-08-28T05:00:00"/>
    <x v="1"/>
    <x v="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1"/>
    <n v="2441"/>
    <n v="54.004916018025398"/>
    <x v="1"/>
    <s v="USD"/>
    <n v="1543557600"/>
    <d v="2018-11-30T06:00:00"/>
    <x v="0"/>
    <x v="9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1"/>
    <n v="211"/>
    <n v="101.78672985781991"/>
    <x v="1"/>
    <s v="USD"/>
    <n v="1481522400"/>
    <d v="2016-12-12T06:00:00"/>
    <x v="7"/>
    <x v="7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"/>
    <n v="1385"/>
    <n v="45.003610108303249"/>
    <x v="4"/>
    <s v="GBP"/>
    <n v="1512712800"/>
    <d v="2017-12-08T06:00:00"/>
    <x v="7"/>
    <x v="5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"/>
    <n v="190"/>
    <n v="77.068421052631578"/>
    <x v="1"/>
    <s v="USD"/>
    <n v="1324274400"/>
    <d v="2011-12-19T06:00:00"/>
    <x v="7"/>
    <x v="8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1"/>
    <n v="470"/>
    <n v="88.076595744680844"/>
    <x v="1"/>
    <s v="USD"/>
    <n v="1364446800"/>
    <d v="2013-03-28T05:00:00"/>
    <x v="6"/>
    <x v="2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1"/>
    <n v="253"/>
    <n v="47.035573122529641"/>
    <x v="1"/>
    <s v="USD"/>
    <n v="1542693600"/>
    <d v="2018-11-20T06:00:00"/>
    <x v="0"/>
    <x v="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"/>
    <n v="1113"/>
    <n v="110.99550763701707"/>
    <x v="1"/>
    <s v="USD"/>
    <n v="1515564000"/>
    <d v="2018-01-10T06:00:00"/>
    <x v="2"/>
    <x v="9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1"/>
    <n v="2283"/>
    <n v="87.003066141042481"/>
    <x v="1"/>
    <s v="USD"/>
    <n v="1573797600"/>
    <d v="2019-11-15T06:00:00"/>
    <x v="0"/>
    <x v="3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"/>
    <n v="1072"/>
    <n v="63.994402985074629"/>
    <x v="1"/>
    <s v="USD"/>
    <n v="1292392800"/>
    <d v="2010-12-15T06:00:00"/>
    <x v="7"/>
    <x v="6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"/>
    <n v="1095"/>
    <n v="105.9945205479452"/>
    <x v="1"/>
    <s v="USD"/>
    <n v="1573452000"/>
    <d v="2019-11-11T06:00:00"/>
    <x v="0"/>
    <x v="3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"/>
    <n v="1690"/>
    <n v="73.989349112426041"/>
    <x v="1"/>
    <s v="USD"/>
    <n v="1317790800"/>
    <d v="2011-10-05T05:00:00"/>
    <x v="4"/>
    <x v="8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"/>
    <n v="1297"/>
    <n v="84.02004626060139"/>
    <x v="0"/>
    <s v="CAD"/>
    <n v="1501650000"/>
    <d v="2017-08-02T05:00:00"/>
    <x v="1"/>
    <x v="5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1"/>
    <n v="393"/>
    <n v="88.966921119592882"/>
    <x v="1"/>
    <s v="USD"/>
    <n v="1323669600"/>
    <d v="2011-12-12T06:00:00"/>
    <x v="7"/>
    <x v="8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"/>
    <n v="1257"/>
    <n v="76.990453460620529"/>
    <x v="1"/>
    <s v="USD"/>
    <n v="1440738000"/>
    <d v="2015-08-28T05:00:00"/>
    <x v="1"/>
    <x v="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1"/>
    <n v="328"/>
    <n v="97.146341463414629"/>
    <x v="1"/>
    <s v="USD"/>
    <n v="1374296400"/>
    <d v="2013-07-20T05:00:00"/>
    <x v="8"/>
    <x v="2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"/>
    <n v="147"/>
    <n v="33.013605442176868"/>
    <x v="1"/>
    <s v="USD"/>
    <n v="1384840800"/>
    <d v="2013-11-19T06:00:00"/>
    <x v="0"/>
    <x v="2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1"/>
    <n v="830"/>
    <n v="99.950602409638549"/>
    <x v="1"/>
    <s v="USD"/>
    <n v="1516600800"/>
    <d v="2018-01-22T06:00:00"/>
    <x v="2"/>
    <x v="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1"/>
    <n v="331"/>
    <n v="69.966767371601208"/>
    <x v="4"/>
    <s v="GBP"/>
    <n v="1436418000"/>
    <d v="2015-07-09T05:00:00"/>
    <x v="8"/>
    <x v="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1"/>
    <n v="25"/>
    <n v="110.32"/>
    <x v="1"/>
    <s v="USD"/>
    <n v="1503550800"/>
    <d v="2017-08-24T05:00:00"/>
    <x v="1"/>
    <x v="5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"/>
    <n v="191"/>
    <n v="66.005235602094245"/>
    <x v="1"/>
    <s v="USD"/>
    <n v="1423634400"/>
    <d v="2015-02-11T06:00:00"/>
    <x v="10"/>
    <x v="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1"/>
    <n v="3483"/>
    <n v="41.005742176284812"/>
    <x v="1"/>
    <s v="USD"/>
    <n v="1487224800"/>
    <d v="2017-02-16T06:00:00"/>
    <x v="10"/>
    <x v="5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1"/>
    <n v="923"/>
    <n v="103.96316359696641"/>
    <x v="1"/>
    <s v="USD"/>
    <n v="1500008400"/>
    <d v="2017-07-14T05:00:00"/>
    <x v="8"/>
    <x v="5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1"/>
    <n v="5"/>
    <x v="1"/>
    <s v="USD"/>
    <n v="1432098000"/>
    <d v="2015-05-20T05:00:00"/>
    <x v="11"/>
    <x v="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1"/>
    <n v="2013"/>
    <n v="47.009935419771487"/>
    <x v="1"/>
    <s v="USD"/>
    <n v="1440392400"/>
    <d v="2015-08-24T05:00:00"/>
    <x v="1"/>
    <x v="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1"/>
    <n v="33"/>
    <n v="29.606060606060606"/>
    <x v="0"/>
    <s v="CAD"/>
    <n v="1446876000"/>
    <d v="2015-11-07T06:00:00"/>
    <x v="0"/>
    <x v="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"/>
    <n v="1703"/>
    <n v="81.010569583088667"/>
    <x v="1"/>
    <s v="USD"/>
    <n v="1562302800"/>
    <d v="2019-07-05T05:00:00"/>
    <x v="8"/>
    <x v="3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1"/>
    <n v="80"/>
    <n v="94.35"/>
    <x v="3"/>
    <s v="DKK"/>
    <n v="1378184400"/>
    <d v="2013-09-03T05:00:00"/>
    <x v="3"/>
    <x v="2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1"/>
    <n v="86"/>
    <n v="26.058139534883722"/>
    <x v="1"/>
    <s v="USD"/>
    <n v="1485064800"/>
    <d v="2017-01-22T06:00:00"/>
    <x v="2"/>
    <x v="5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1"/>
    <n v="40"/>
    <n v="85.775000000000006"/>
    <x v="6"/>
    <s v="EUR"/>
    <n v="1326520800"/>
    <d v="2012-01-14T06:00:00"/>
    <x v="2"/>
    <x v="4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1"/>
    <n v="41"/>
    <n v="103.73170731707317"/>
    <x v="1"/>
    <s v="USD"/>
    <n v="1441256400"/>
    <d v="2015-09-03T05:00:00"/>
    <x v="3"/>
    <x v="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1"/>
    <n v="23"/>
    <n v="49.826086956521742"/>
    <x v="0"/>
    <s v="CAD"/>
    <n v="1533877200"/>
    <d v="2018-08-10T05:00:00"/>
    <x v="1"/>
    <x v="9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"/>
    <n v="187"/>
    <n v="63.893048128342244"/>
    <x v="1"/>
    <s v="USD"/>
    <n v="1314421200"/>
    <d v="2011-08-27T05:00:00"/>
    <x v="1"/>
    <x v="8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1"/>
    <n v="2875"/>
    <n v="47.002434782608695"/>
    <x v="4"/>
    <s v="GBP"/>
    <n v="1293861600"/>
    <d v="2011-01-01T06:00:00"/>
    <x v="2"/>
    <x v="8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1"/>
    <n v="88"/>
    <n v="108.47727272727273"/>
    <x v="1"/>
    <s v="USD"/>
    <n v="1507352400"/>
    <d v="2017-10-07T05:00:00"/>
    <x v="4"/>
    <x v="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"/>
    <n v="191"/>
    <n v="72.015706806282722"/>
    <x v="1"/>
    <s v="USD"/>
    <n v="1296108000"/>
    <d v="2011-01-27T06:00:00"/>
    <x v="2"/>
    <x v="8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"/>
    <n v="139"/>
    <n v="59.928057553956833"/>
    <x v="1"/>
    <s v="USD"/>
    <n v="1324965600"/>
    <d v="2011-12-27T06:00:00"/>
    <x v="7"/>
    <x v="8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"/>
    <n v="186"/>
    <n v="78.209677419354833"/>
    <x v="1"/>
    <s v="USD"/>
    <n v="1520229600"/>
    <d v="2018-03-05T06:00:00"/>
    <x v="6"/>
    <x v="9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"/>
    <n v="112"/>
    <n v="104.77678571428571"/>
    <x v="2"/>
    <s v="AUD"/>
    <n v="1482991200"/>
    <d v="2016-12-29T06:00:00"/>
    <x v="7"/>
    <x v="7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"/>
    <n v="101"/>
    <n v="105.52475247524752"/>
    <x v="1"/>
    <s v="USD"/>
    <n v="1294034400"/>
    <d v="2011-01-03T06:00:00"/>
    <x v="2"/>
    <x v="8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1"/>
    <n v="75"/>
    <n v="24.933333333333334"/>
    <x v="1"/>
    <s v="USD"/>
    <n v="1413608400"/>
    <d v="2014-10-18T05:00:00"/>
    <x v="4"/>
    <x v="1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1"/>
    <n v="206"/>
    <n v="69.873786407766985"/>
    <x v="4"/>
    <s v="GBP"/>
    <n v="1286946000"/>
    <d v="2010-10-13T05:00:00"/>
    <x v="4"/>
    <x v="6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"/>
    <n v="154"/>
    <n v="95.733766233766232"/>
    <x v="1"/>
    <s v="USD"/>
    <n v="1359871200"/>
    <d v="2013-02-03T06:00:00"/>
    <x v="10"/>
    <x v="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1"/>
    <n v="5966"/>
    <n v="29.997485752598056"/>
    <x v="1"/>
    <s v="USD"/>
    <n v="1555304400"/>
    <d v="2019-04-15T05:00:00"/>
    <x v="9"/>
    <x v="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1"/>
    <n v="2176"/>
    <n v="59.011948529411768"/>
    <x v="1"/>
    <s v="USD"/>
    <n v="1423375200"/>
    <d v="2015-02-08T06:00:00"/>
    <x v="10"/>
    <x v="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"/>
    <n v="169"/>
    <n v="84.757396449704146"/>
    <x v="1"/>
    <s v="USD"/>
    <n v="1420696800"/>
    <d v="2015-01-08T06:00:00"/>
    <x v="2"/>
    <x v="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1"/>
    <n v="2106"/>
    <n v="78.010921177587846"/>
    <x v="1"/>
    <s v="USD"/>
    <n v="1502946000"/>
    <d v="2017-08-17T05:00:00"/>
    <x v="1"/>
    <x v="5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1"/>
    <n v="441"/>
    <n v="50.05215419501134"/>
    <x v="1"/>
    <s v="USD"/>
    <n v="1547186400"/>
    <d v="2019-01-11T06:00:00"/>
    <x v="2"/>
    <x v="3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1"/>
    <n v="25"/>
    <n v="59.16"/>
    <x v="1"/>
    <s v="USD"/>
    <n v="1444971600"/>
    <d v="2015-10-16T05:00:00"/>
    <x v="4"/>
    <x v="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"/>
    <n v="131"/>
    <n v="93.702290076335885"/>
    <x v="1"/>
    <s v="USD"/>
    <n v="1404622800"/>
    <d v="2014-07-06T05:00:00"/>
    <x v="8"/>
    <x v="1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"/>
    <n v="127"/>
    <n v="40.14173228346457"/>
    <x v="1"/>
    <s v="USD"/>
    <n v="1571720400"/>
    <d v="2019-10-22T05:00:00"/>
    <x v="4"/>
    <x v="3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1"/>
    <n v="355"/>
    <n v="70.090140845070422"/>
    <x v="1"/>
    <s v="USD"/>
    <n v="1526878800"/>
    <d v="2018-05-21T05:00:00"/>
    <x v="11"/>
    <x v="9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1"/>
    <n v="44"/>
    <n v="66.181818181818187"/>
    <x v="4"/>
    <s v="GBP"/>
    <n v="1319691600"/>
    <d v="2011-10-27T05:00:00"/>
    <x v="4"/>
    <x v="8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1"/>
    <n v="84"/>
    <n v="47.714285714285715"/>
    <x v="1"/>
    <s v="USD"/>
    <n v="1371963600"/>
    <d v="2013-06-23T05:00:00"/>
    <x v="5"/>
    <x v="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"/>
    <n v="155"/>
    <n v="62.896774193548389"/>
    <x v="1"/>
    <s v="USD"/>
    <n v="1433739600"/>
    <d v="2015-06-08T05:00:00"/>
    <x v="5"/>
    <x v="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1"/>
    <n v="67"/>
    <n v="86.611940298507463"/>
    <x v="1"/>
    <s v="USD"/>
    <n v="1508130000"/>
    <d v="2017-10-16T05:00:00"/>
    <x v="4"/>
    <x v="5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"/>
    <n v="189"/>
    <n v="75.126984126984127"/>
    <x v="1"/>
    <s v="USD"/>
    <n v="1550037600"/>
    <d v="2019-02-13T06:00:00"/>
    <x v="10"/>
    <x v="3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1"/>
    <n v="4799"/>
    <n v="41.004167534903104"/>
    <x v="1"/>
    <s v="USD"/>
    <n v="1486706400"/>
    <d v="2017-02-10T06:00:00"/>
    <x v="10"/>
    <x v="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"/>
    <n v="1137"/>
    <n v="50.007915567282325"/>
    <x v="1"/>
    <s v="USD"/>
    <n v="1553835600"/>
    <d v="2019-03-29T05:00:00"/>
    <x v="6"/>
    <x v="3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"/>
    <n v="1068"/>
    <n v="96.960674157303373"/>
    <x v="1"/>
    <s v="USD"/>
    <n v="1277528400"/>
    <d v="2010-06-26T05:00:00"/>
    <x v="5"/>
    <x v="6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1"/>
    <n v="424"/>
    <n v="100.93160377358491"/>
    <x v="1"/>
    <s v="USD"/>
    <n v="1339477200"/>
    <d v="2012-06-12T05:00:00"/>
    <x v="5"/>
    <x v="4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"/>
    <n v="145"/>
    <n v="89.227586206896547"/>
    <x v="5"/>
    <s v="CHF"/>
    <n v="1325656800"/>
    <d v="2012-01-04T06:00:00"/>
    <x v="2"/>
    <x v="4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"/>
    <n v="1152"/>
    <n v="87.979166666666671"/>
    <x v="1"/>
    <s v="USD"/>
    <n v="1288242000"/>
    <d v="2010-10-28T05:00:00"/>
    <x v="4"/>
    <x v="6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1"/>
    <n v="50"/>
    <n v="89.54"/>
    <x v="1"/>
    <s v="USD"/>
    <n v="1379048400"/>
    <d v="2013-09-13T05:00:00"/>
    <x v="3"/>
    <x v="2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"/>
    <n v="151"/>
    <n v="29.09271523178808"/>
    <x v="1"/>
    <s v="USD"/>
    <n v="1389679200"/>
    <d v="2014-01-14T06:00:00"/>
    <x v="2"/>
    <x v="1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"/>
    <n v="1608"/>
    <n v="42.006218905472636"/>
    <x v="1"/>
    <s v="USD"/>
    <n v="1294293600"/>
    <d v="2011-01-06T06:00:00"/>
    <x v="2"/>
    <x v="8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1"/>
    <n v="3059"/>
    <n v="47.004903563255965"/>
    <x v="0"/>
    <s v="CAD"/>
    <n v="1500267600"/>
    <d v="2017-07-17T05:00:00"/>
    <x v="8"/>
    <x v="5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1"/>
    <n v="34"/>
    <n v="110.44117647058823"/>
    <x v="1"/>
    <s v="USD"/>
    <n v="1375074000"/>
    <d v="2013-07-29T05:00:00"/>
    <x v="8"/>
    <x v="2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1"/>
    <n v="220"/>
    <n v="41.990909090909092"/>
    <x v="1"/>
    <s v="USD"/>
    <n v="1323324000"/>
    <d v="2011-12-08T06:00:00"/>
    <x v="7"/>
    <x v="8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"/>
    <n v="1604"/>
    <n v="48.012468827930178"/>
    <x v="2"/>
    <s v="AUD"/>
    <n v="1538715600"/>
    <d v="2018-10-05T05:00:00"/>
    <x v="4"/>
    <x v="9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1"/>
    <n v="454"/>
    <n v="31.019823788546255"/>
    <x v="1"/>
    <s v="USD"/>
    <n v="1369285200"/>
    <d v="2013-05-23T05:00:00"/>
    <x v="11"/>
    <x v="2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"/>
    <n v="123"/>
    <n v="99.203252032520325"/>
    <x v="6"/>
    <s v="EUR"/>
    <n v="1525755600"/>
    <d v="2018-05-08T05:00:00"/>
    <x v="11"/>
    <x v="9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1"/>
    <n v="941"/>
    <n v="66.022316684378325"/>
    <x v="1"/>
    <s v="USD"/>
    <n v="1296626400"/>
    <d v="2011-02-02T06:00:00"/>
    <x v="10"/>
    <x v="8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1"/>
    <n v="2"/>
    <x v="1"/>
    <s v="USD"/>
    <n v="1376629200"/>
    <d v="2013-08-16T05:00:00"/>
    <x v="1"/>
    <x v="2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1"/>
    <n v="299"/>
    <n v="46.060200668896321"/>
    <x v="1"/>
    <s v="USD"/>
    <n v="1572152400"/>
    <d v="2019-10-27T05:00:00"/>
    <x v="4"/>
    <x v="3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1"/>
    <n v="40"/>
    <n v="73.650000000000006"/>
    <x v="1"/>
    <s v="USD"/>
    <n v="1325829600"/>
    <d v="2012-01-06T06:00:00"/>
    <x v="2"/>
    <x v="4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1"/>
    <n v="3015"/>
    <n v="55.99336650082919"/>
    <x v="0"/>
    <s v="CAD"/>
    <n v="1273640400"/>
    <d v="2010-05-12T05:00:00"/>
    <x v="11"/>
    <x v="6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1"/>
    <n v="2237"/>
    <n v="68.985695127402778"/>
    <x v="1"/>
    <s v="USD"/>
    <n v="1510639200"/>
    <d v="2017-11-14T06:00:00"/>
    <x v="0"/>
    <x v="5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1"/>
    <n v="435"/>
    <n v="60.981609195402299"/>
    <x v="1"/>
    <s v="USD"/>
    <n v="1528088400"/>
    <d v="2018-06-04T05:00:00"/>
    <x v="5"/>
    <x v="9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1"/>
    <n v="645"/>
    <n v="110.98139534883721"/>
    <x v="1"/>
    <s v="USD"/>
    <n v="1359525600"/>
    <d v="2013-01-30T06:00:00"/>
    <x v="2"/>
    <x v="2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1"/>
    <n v="484"/>
    <n v="25"/>
    <x v="3"/>
    <s v="DKK"/>
    <n v="1570942800"/>
    <d v="2019-10-13T05:00:00"/>
    <x v="4"/>
    <x v="3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"/>
    <n v="154"/>
    <n v="78.759740259740255"/>
    <x v="0"/>
    <s v="CAD"/>
    <n v="1466398800"/>
    <d v="2016-06-20T05:00:00"/>
    <x v="5"/>
    <x v="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1"/>
    <n v="714"/>
    <n v="87.960784313725483"/>
    <x v="1"/>
    <s v="USD"/>
    <n v="1492491600"/>
    <d v="2017-04-18T05:00:00"/>
    <x v="9"/>
    <x v="5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"/>
    <n v="1111"/>
    <n v="49.987398739873989"/>
    <x v="1"/>
    <s v="USD"/>
    <n v="1430197200"/>
    <d v="2015-04-28T05:00:00"/>
    <x v="9"/>
    <x v="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1"/>
    <n v="82"/>
    <n v="99.524390243902445"/>
    <x v="1"/>
    <s v="USD"/>
    <n v="1496034000"/>
    <d v="2017-05-29T05:00:00"/>
    <x v="11"/>
    <x v="5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"/>
    <n v="134"/>
    <n v="104.82089552238806"/>
    <x v="1"/>
    <s v="USD"/>
    <n v="1388728800"/>
    <d v="2014-01-03T06:00:00"/>
    <x v="2"/>
    <x v="1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"/>
    <n v="1089"/>
    <n v="108.01469237832875"/>
    <x v="1"/>
    <s v="USD"/>
    <n v="1543298400"/>
    <d v="2018-11-27T06:00:00"/>
    <x v="0"/>
    <x v="9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1"/>
    <n v="5497"/>
    <n v="28.998544660724033"/>
    <x v="1"/>
    <s v="USD"/>
    <n v="1271739600"/>
    <d v="2010-04-20T05:00:00"/>
    <x v="9"/>
    <x v="6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1"/>
    <n v="418"/>
    <n v="30.028708133971293"/>
    <x v="1"/>
    <s v="USD"/>
    <n v="1326434400"/>
    <d v="2012-01-13T06:00:00"/>
    <x v="2"/>
    <x v="4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"/>
    <n v="1439"/>
    <n v="41.005559416261292"/>
    <x v="1"/>
    <s v="USD"/>
    <n v="1295244000"/>
    <d v="2011-01-17T06:00:00"/>
    <x v="2"/>
    <x v="8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"/>
    <n v="15"/>
    <n v="62.866666666666667"/>
    <x v="1"/>
    <s v="USD"/>
    <n v="1541221200"/>
    <d v="2018-11-03T05:00:00"/>
    <x v="0"/>
    <x v="9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"/>
    <n v="1999"/>
    <n v="47.005002501250623"/>
    <x v="0"/>
    <s v="CAD"/>
    <n v="1336280400"/>
    <d v="2012-05-06T05:00:00"/>
    <x v="11"/>
    <x v="4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1"/>
    <n v="5203"/>
    <n v="26.997693638285604"/>
    <x v="1"/>
    <s v="USD"/>
    <n v="1324533600"/>
    <d v="2011-12-22T06:00:00"/>
    <x v="7"/>
    <x v="8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1"/>
    <n v="94"/>
    <n v="68.329787234042556"/>
    <x v="1"/>
    <s v="USD"/>
    <n v="1498366800"/>
    <d v="2017-06-25T05:00:00"/>
    <x v="5"/>
    <x v="5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"/>
    <n v="118"/>
    <n v="50.974576271186443"/>
    <x v="1"/>
    <s v="USD"/>
    <n v="1498712400"/>
    <d v="2017-06-29T05:00:00"/>
    <x v="5"/>
    <x v="5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1"/>
    <n v="205"/>
    <n v="54.024390243902438"/>
    <x v="1"/>
    <s v="USD"/>
    <n v="1271480400"/>
    <d v="2010-04-17T05:00:00"/>
    <x v="9"/>
    <x v="6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"/>
    <n v="162"/>
    <n v="97.055555555555557"/>
    <x v="1"/>
    <s v="USD"/>
    <n v="1316667600"/>
    <d v="2011-09-22T05:00:00"/>
    <x v="3"/>
    <x v="8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1"/>
    <n v="83"/>
    <n v="24.867469879518072"/>
    <x v="1"/>
    <s v="USD"/>
    <n v="1524027600"/>
    <d v="2018-04-18T05:00:00"/>
    <x v="9"/>
    <x v="9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1"/>
    <n v="92"/>
    <n v="84.423913043478265"/>
    <x v="1"/>
    <s v="USD"/>
    <n v="1438059600"/>
    <d v="2015-07-28T05:00:00"/>
    <x v="8"/>
    <x v="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1"/>
    <n v="219"/>
    <n v="47.091324200913242"/>
    <x v="1"/>
    <s v="USD"/>
    <n v="1361944800"/>
    <d v="2013-02-27T06:00:00"/>
    <x v="10"/>
    <x v="2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1"/>
    <n v="2526"/>
    <n v="77.996041171813147"/>
    <x v="1"/>
    <s v="USD"/>
    <n v="1410584400"/>
    <d v="2014-09-13T05:00:00"/>
    <x v="3"/>
    <x v="1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1"/>
    <n v="747"/>
    <n v="62.967871485943775"/>
    <x v="1"/>
    <s v="USD"/>
    <n v="1297404000"/>
    <d v="2011-02-11T06:00:00"/>
    <x v="10"/>
    <x v="8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1"/>
    <n v="2138"/>
    <n v="81.006080449017773"/>
    <x v="1"/>
    <s v="USD"/>
    <n v="1392012000"/>
    <d v="2014-02-10T06:00:00"/>
    <x v="10"/>
    <x v="1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1"/>
    <n v="84"/>
    <n v="65.321428571428569"/>
    <x v="1"/>
    <s v="USD"/>
    <n v="1569733200"/>
    <d v="2019-09-29T05:00:00"/>
    <x v="3"/>
    <x v="3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1"/>
    <n v="94"/>
    <n v="104.43617021276596"/>
    <x v="1"/>
    <s v="USD"/>
    <n v="1529643600"/>
    <d v="2018-06-22T05:00:00"/>
    <x v="5"/>
    <x v="9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1"/>
    <n v="91"/>
    <n v="69.989010989010993"/>
    <x v="1"/>
    <s v="USD"/>
    <n v="1399006800"/>
    <d v="2014-05-02T05:00:00"/>
    <x v="11"/>
    <x v="1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1"/>
    <n v="792"/>
    <n v="83.023989898989896"/>
    <x v="1"/>
    <s v="USD"/>
    <n v="1385359200"/>
    <d v="2013-11-25T06:00:00"/>
    <x v="0"/>
    <x v="2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"/>
    <n v="10"/>
    <n v="90.3"/>
    <x v="0"/>
    <s v="CAD"/>
    <n v="1480572000"/>
    <d v="2016-12-01T06:00:00"/>
    <x v="7"/>
    <x v="7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"/>
    <n v="1713"/>
    <n v="103.98131932282546"/>
    <x v="6"/>
    <s v="EUR"/>
    <n v="1418623200"/>
    <d v="2014-12-15T06:00:00"/>
    <x v="7"/>
    <x v="1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1"/>
    <n v="249"/>
    <n v="54.931726907630519"/>
    <x v="1"/>
    <s v="USD"/>
    <n v="1555736400"/>
    <d v="2019-04-20T05:00:00"/>
    <x v="9"/>
    <x v="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"/>
    <n v="192"/>
    <n v="51.921875"/>
    <x v="1"/>
    <s v="USD"/>
    <n v="1442120400"/>
    <d v="2015-09-13T05:00:00"/>
    <x v="3"/>
    <x v="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1"/>
    <n v="247"/>
    <n v="60.02834008097166"/>
    <x v="1"/>
    <s v="USD"/>
    <n v="1362376800"/>
    <d v="2013-03-04T06:00:00"/>
    <x v="6"/>
    <x v="2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1"/>
    <n v="2293"/>
    <n v="44.003488879197555"/>
    <x v="1"/>
    <s v="USD"/>
    <n v="1478408400"/>
    <d v="2016-11-06T05:00:00"/>
    <x v="0"/>
    <x v="7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1"/>
    <n v="3131"/>
    <n v="53.003513254551258"/>
    <x v="1"/>
    <s v="USD"/>
    <n v="1498798800"/>
    <d v="2017-06-30T05:00:00"/>
    <x v="5"/>
    <x v="5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1"/>
    <n v="32"/>
    <n v="54.5"/>
    <x v="1"/>
    <s v="USD"/>
    <n v="1335416400"/>
    <d v="2012-04-26T05:00:00"/>
    <x v="9"/>
    <x v="4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"/>
    <n v="143"/>
    <n v="75.04195804195804"/>
    <x v="6"/>
    <s v="EUR"/>
    <n v="1504328400"/>
    <d v="2017-09-02T05:00:00"/>
    <x v="3"/>
    <x v="5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1"/>
    <n v="90"/>
    <n v="35.911111111111111"/>
    <x v="1"/>
    <s v="USD"/>
    <n v="1285822800"/>
    <d v="2010-09-30T05:00:00"/>
    <x v="3"/>
    <x v="6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1"/>
    <n v="296"/>
    <n v="36.952702702702702"/>
    <x v="1"/>
    <s v="USD"/>
    <n v="1311483600"/>
    <d v="2011-07-24T05:00:00"/>
    <x v="8"/>
    <x v="8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"/>
    <n v="170"/>
    <n v="63.170588235294119"/>
    <x v="1"/>
    <s v="USD"/>
    <n v="1291356000"/>
    <d v="2010-12-03T06:00:00"/>
    <x v="7"/>
    <x v="6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"/>
    <n v="186"/>
    <n v="29.99462365591398"/>
    <x v="1"/>
    <s v="USD"/>
    <n v="1355810400"/>
    <d v="2012-12-18T06:00:00"/>
    <x v="7"/>
    <x v="4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1"/>
    <n v="439"/>
    <n v="86"/>
    <x v="4"/>
    <s v="GBP"/>
    <n v="1513663200"/>
    <d v="2017-12-19T06:00:00"/>
    <x v="7"/>
    <x v="5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1"/>
    <n v="605"/>
    <n v="75.014876033057845"/>
    <x v="1"/>
    <s v="USD"/>
    <n v="1365915600"/>
    <d v="2013-04-14T05:00:00"/>
    <x v="9"/>
    <x v="2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1"/>
    <n v="86"/>
    <n v="101.19767441860465"/>
    <x v="3"/>
    <s v="DKK"/>
    <n v="1551852000"/>
    <d v="2019-03-06T06:00:00"/>
    <x v="6"/>
    <x v="3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1"/>
    <n v="4"/>
    <x v="0"/>
    <s v="CAD"/>
    <n v="1540098000"/>
    <d v="2018-10-21T05:00:00"/>
    <x v="4"/>
    <x v="9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1"/>
    <n v="6286"/>
    <n v="29.001272669424118"/>
    <x v="1"/>
    <s v="USD"/>
    <n v="1500440400"/>
    <d v="2017-07-19T05:00:00"/>
    <x v="8"/>
    <x v="5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1"/>
    <n v="31"/>
    <n v="98.225806451612897"/>
    <x v="1"/>
    <s v="USD"/>
    <n v="1278392400"/>
    <d v="2010-07-06T05:00:00"/>
    <x v="8"/>
    <x v="6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"/>
    <n v="1181"/>
    <n v="87.001693480101608"/>
    <x v="1"/>
    <s v="USD"/>
    <n v="1480572000"/>
    <d v="2016-12-01T06:00:00"/>
    <x v="7"/>
    <x v="7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1"/>
    <n v="39"/>
    <n v="45.205128205128204"/>
    <x v="1"/>
    <s v="USD"/>
    <n v="1382331600"/>
    <d v="2013-10-21T05:00:00"/>
    <x v="4"/>
    <x v="2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1"/>
    <n v="3727"/>
    <n v="37.001341561577675"/>
    <x v="1"/>
    <s v="USD"/>
    <n v="1316754000"/>
    <d v="2011-09-23T05:00:00"/>
    <x v="3"/>
    <x v="8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"/>
    <n v="1605"/>
    <n v="94.976947040498445"/>
    <x v="1"/>
    <s v="USD"/>
    <n v="1518242400"/>
    <d v="2018-02-10T06:00:00"/>
    <x v="10"/>
    <x v="9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1"/>
    <n v="46"/>
    <n v="28.956521739130434"/>
    <x v="1"/>
    <s v="USD"/>
    <n v="1476421200"/>
    <d v="2016-10-14T05:00:00"/>
    <x v="4"/>
    <x v="7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1"/>
    <n v="2120"/>
    <n v="55.993396226415094"/>
    <x v="1"/>
    <s v="USD"/>
    <n v="1269752400"/>
    <d v="2010-03-28T05:00:00"/>
    <x v="6"/>
    <x v="6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"/>
    <n v="105"/>
    <n v="54.038095238095238"/>
    <x v="1"/>
    <s v="USD"/>
    <n v="1419746400"/>
    <d v="2014-12-28T06:00:00"/>
    <x v="7"/>
    <x v="1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1"/>
    <n v="50"/>
    <n v="82.38"/>
    <x v="1"/>
    <s v="USD"/>
    <n v="1281330000"/>
    <d v="2010-08-09T05:00:00"/>
    <x v="1"/>
    <x v="6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1"/>
    <n v="2080"/>
    <n v="66.997115384615384"/>
    <x v="1"/>
    <s v="USD"/>
    <n v="1398661200"/>
    <d v="2014-04-28T05:00:00"/>
    <x v="9"/>
    <x v="1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1"/>
    <n v="535"/>
    <n v="107.91401869158878"/>
    <x v="1"/>
    <s v="USD"/>
    <n v="1359525600"/>
    <d v="2013-01-30T06:00:00"/>
    <x v="2"/>
    <x v="2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1"/>
    <n v="2105"/>
    <n v="69.009501187648453"/>
    <x v="1"/>
    <s v="USD"/>
    <n v="1388469600"/>
    <d v="2013-12-31T06:00:00"/>
    <x v="7"/>
    <x v="2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1"/>
    <n v="2436"/>
    <n v="39.006568144499177"/>
    <x v="1"/>
    <s v="USD"/>
    <n v="1518328800"/>
    <d v="2018-02-11T06:00:00"/>
    <x v="10"/>
    <x v="9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1"/>
    <n v="80"/>
    <n v="110.3625"/>
    <x v="1"/>
    <s v="USD"/>
    <n v="1517032800"/>
    <d v="2018-01-27T06:00:00"/>
    <x v="2"/>
    <x v="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1"/>
    <n v="42"/>
    <n v="94.857142857142861"/>
    <x v="1"/>
    <s v="USD"/>
    <n v="1368594000"/>
    <d v="2013-05-15T05:00:00"/>
    <x v="11"/>
    <x v="2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"/>
    <n v="139"/>
    <n v="57.935251798561154"/>
    <x v="0"/>
    <s v="CAD"/>
    <n v="1448258400"/>
    <d v="2015-11-23T06:00:00"/>
    <x v="0"/>
    <x v="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"/>
    <n v="16"/>
    <n v="101.25"/>
    <x v="1"/>
    <s v="USD"/>
    <n v="1555218000"/>
    <d v="2019-04-14T05:00:00"/>
    <x v="9"/>
    <x v="3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"/>
    <n v="159"/>
    <n v="64.95597484276729"/>
    <x v="1"/>
    <s v="USD"/>
    <n v="1431925200"/>
    <d v="2015-05-18T05:00:00"/>
    <x v="11"/>
    <x v="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1"/>
    <n v="381"/>
    <n v="27.00524934383202"/>
    <x v="1"/>
    <s v="USD"/>
    <n v="1481522400"/>
    <d v="2016-12-12T06:00:00"/>
    <x v="7"/>
    <x v="7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"/>
    <n v="194"/>
    <n v="50.97422680412371"/>
    <x v="4"/>
    <s v="GBP"/>
    <n v="1335934800"/>
    <d v="2012-05-02T05:00:00"/>
    <x v="11"/>
    <x v="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1"/>
    <n v="575"/>
    <n v="104.94260869565217"/>
    <x v="1"/>
    <s v="USD"/>
    <n v="1552280400"/>
    <d v="2019-03-11T05:00:00"/>
    <x v="6"/>
    <x v="3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"/>
    <n v="106"/>
    <n v="84.028301886792448"/>
    <x v="1"/>
    <s v="USD"/>
    <n v="1529989200"/>
    <d v="2018-06-26T05:00:00"/>
    <x v="5"/>
    <x v="9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"/>
    <n v="142"/>
    <n v="102.85915492957747"/>
    <x v="1"/>
    <s v="USD"/>
    <n v="1418709600"/>
    <d v="2014-12-16T06:00:00"/>
    <x v="7"/>
    <x v="1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1"/>
    <n v="211"/>
    <n v="39.962085308056871"/>
    <x v="1"/>
    <s v="USD"/>
    <n v="1372136400"/>
    <d v="2013-06-25T05:00:00"/>
    <x v="5"/>
    <x v="2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"/>
    <n v="1120"/>
    <n v="51.001785714285717"/>
    <x v="1"/>
    <s v="USD"/>
    <n v="1533877200"/>
    <d v="2018-08-10T05:00:00"/>
    <x v="1"/>
    <x v="9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"/>
    <n v="113"/>
    <n v="40.823008849557525"/>
    <x v="1"/>
    <s v="USD"/>
    <n v="1309064400"/>
    <d v="2011-06-26T05:00:00"/>
    <x v="5"/>
    <x v="8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1"/>
    <n v="2756"/>
    <n v="58.999637155297535"/>
    <x v="1"/>
    <s v="USD"/>
    <n v="1425877200"/>
    <d v="2015-03-09T05:00:00"/>
    <x v="6"/>
    <x v="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"/>
    <n v="173"/>
    <n v="71.156069364161851"/>
    <x v="4"/>
    <s v="GBP"/>
    <n v="1501304400"/>
    <d v="2017-07-29T05:00:00"/>
    <x v="8"/>
    <x v="5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1"/>
    <n v="87"/>
    <n v="99.494252873563212"/>
    <x v="1"/>
    <s v="USD"/>
    <n v="1268287200"/>
    <d v="2010-03-11T06:00:00"/>
    <x v="6"/>
    <x v="6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"/>
    <n v="1538"/>
    <n v="103.98634590377114"/>
    <x v="1"/>
    <s v="USD"/>
    <n v="1412139600"/>
    <d v="2014-10-01T05:00:00"/>
    <x v="4"/>
    <x v="1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1"/>
    <n v="9"/>
    <n v="76.555555555555557"/>
    <x v="1"/>
    <s v="USD"/>
    <n v="1330063200"/>
    <d v="2012-02-24T06:00:00"/>
    <x v="10"/>
    <x v="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1"/>
    <n v="554"/>
    <n v="87.068592057761734"/>
    <x v="1"/>
    <s v="USD"/>
    <n v="1576130400"/>
    <d v="2019-12-12T06:00:00"/>
    <x v="7"/>
    <x v="3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"/>
    <n v="1572"/>
    <n v="48.99554707379135"/>
    <x v="4"/>
    <s v="GBP"/>
    <n v="1407128400"/>
    <d v="2014-08-04T05:00:00"/>
    <x v="1"/>
    <x v="1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1"/>
    <n v="648"/>
    <n v="42.969135802469133"/>
    <x v="4"/>
    <s v="GBP"/>
    <n v="1560142800"/>
    <d v="2019-06-10T05:00:00"/>
    <x v="5"/>
    <x v="3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1"/>
    <n v="21"/>
    <n v="33.428571428571431"/>
    <x v="4"/>
    <s v="GBP"/>
    <n v="1520575200"/>
    <d v="2018-03-09T06:00:00"/>
    <x v="6"/>
    <x v="9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1"/>
    <n v="2346"/>
    <n v="83.982949701619773"/>
    <x v="1"/>
    <s v="USD"/>
    <n v="1492664400"/>
    <d v="2017-04-20T05:00:00"/>
    <x v="9"/>
    <x v="5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"/>
    <n v="115"/>
    <n v="101.41739130434783"/>
    <x v="1"/>
    <s v="USD"/>
    <n v="1454479200"/>
    <d v="2016-02-03T06:00:00"/>
    <x v="10"/>
    <x v="7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1"/>
    <n v="85"/>
    <n v="109.87058823529412"/>
    <x v="6"/>
    <s v="EUR"/>
    <n v="1281934800"/>
    <d v="2010-08-16T05:00:00"/>
    <x v="1"/>
    <x v="6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"/>
    <n v="144"/>
    <n v="31.916666666666668"/>
    <x v="1"/>
    <s v="USD"/>
    <n v="1573970400"/>
    <d v="2019-11-17T06:00:00"/>
    <x v="0"/>
    <x v="3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1"/>
    <n v="2443"/>
    <n v="70.993450675399103"/>
    <x v="1"/>
    <s v="USD"/>
    <n v="1372654800"/>
    <d v="2013-07-01T05:00:00"/>
    <x v="8"/>
    <x v="2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1"/>
    <n v="595"/>
    <n v="77.026890756302521"/>
    <x v="1"/>
    <s v="USD"/>
    <n v="1275886800"/>
    <d v="2010-06-07T05:00:00"/>
    <x v="5"/>
    <x v="6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1"/>
    <n v="64"/>
    <n v="101.78125"/>
    <x v="1"/>
    <s v="USD"/>
    <n v="1561784400"/>
    <d v="2019-06-29T05:00:00"/>
    <x v="5"/>
    <x v="3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1"/>
    <n v="268"/>
    <n v="51.059701492537314"/>
    <x v="1"/>
    <s v="USD"/>
    <n v="1332392400"/>
    <d v="2012-03-22T05:00:00"/>
    <x v="6"/>
    <x v="4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"/>
    <n v="195"/>
    <n v="68.02051282051282"/>
    <x v="3"/>
    <s v="DKK"/>
    <n v="1402376400"/>
    <d v="2014-06-10T05:00:00"/>
    <x v="5"/>
    <x v="1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1"/>
    <n v="54"/>
    <n v="30.87037037037037"/>
    <x v="1"/>
    <s v="USD"/>
    <n v="1495342800"/>
    <d v="2017-05-21T05:00:00"/>
    <x v="11"/>
    <x v="5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"/>
    <n v="120"/>
    <n v="27.908333333333335"/>
    <x v="1"/>
    <s v="USD"/>
    <n v="1482213600"/>
    <d v="2016-12-20T06:00:00"/>
    <x v="7"/>
    <x v="7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1"/>
    <n v="579"/>
    <n v="79.994818652849744"/>
    <x v="3"/>
    <s v="DKK"/>
    <n v="1420092000"/>
    <d v="2015-01-01T06:00:00"/>
    <x v="2"/>
    <x v="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1"/>
    <n v="2072"/>
    <n v="38.003378378378379"/>
    <x v="1"/>
    <s v="USD"/>
    <n v="1458018000"/>
    <d v="2016-03-15T05:00:00"/>
    <x v="6"/>
    <x v="7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1"/>
    <n v="0"/>
    <n v="0"/>
    <x v="1"/>
    <s v="USD"/>
    <n v="1367384400"/>
    <d v="2013-05-01T05:00:00"/>
    <x v="11"/>
    <x v="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"/>
    <n v="1796"/>
    <n v="59.990534521158132"/>
    <x v="1"/>
    <s v="USD"/>
    <n v="1363064400"/>
    <d v="2013-03-12T05:00:00"/>
    <x v="6"/>
    <x v="2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"/>
    <n v="186"/>
    <n v="37.037634408602152"/>
    <x v="2"/>
    <s v="AUD"/>
    <n v="1343365200"/>
    <d v="2012-07-27T05:00:00"/>
    <x v="8"/>
    <x v="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1"/>
    <n v="460"/>
    <n v="99.963043478260872"/>
    <x v="1"/>
    <s v="USD"/>
    <n v="1435726800"/>
    <d v="2015-07-01T05:00:00"/>
    <x v="8"/>
    <x v="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1"/>
    <n v="62"/>
    <n v="111.6774193548387"/>
    <x v="6"/>
    <s v="EUR"/>
    <n v="1431925200"/>
    <d v="2015-05-18T05:00:00"/>
    <x v="11"/>
    <x v="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1"/>
    <n v="347"/>
    <n v="36.014409221902014"/>
    <x v="1"/>
    <s v="USD"/>
    <n v="1362722400"/>
    <d v="2013-03-08T06:00:00"/>
    <x v="6"/>
    <x v="2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1"/>
    <n v="2528"/>
    <n v="66.010284810126578"/>
    <x v="1"/>
    <s v="USD"/>
    <n v="1511416800"/>
    <d v="2017-11-23T06:00:00"/>
    <x v="0"/>
    <x v="5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"/>
    <n v="19"/>
    <n v="44.05263157894737"/>
    <x v="1"/>
    <s v="USD"/>
    <n v="1365483600"/>
    <d v="2013-04-09T05:00:00"/>
    <x v="9"/>
    <x v="2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1"/>
    <n v="3657"/>
    <n v="52.999726551818434"/>
    <x v="1"/>
    <s v="USD"/>
    <n v="1532840400"/>
    <d v="2018-07-29T05:00:00"/>
    <x v="8"/>
    <x v="9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"/>
    <n v="1258"/>
    <n v="95"/>
    <x v="1"/>
    <s v="USD"/>
    <n v="1336194000"/>
    <d v="2012-05-05T05:00:00"/>
    <x v="11"/>
    <x v="4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"/>
    <n v="131"/>
    <n v="70.908396946564892"/>
    <x v="2"/>
    <s v="AUD"/>
    <n v="1527742800"/>
    <d v="2018-05-31T05:00:00"/>
    <x v="11"/>
    <x v="9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1"/>
    <n v="362"/>
    <n v="98.060773480662988"/>
    <x v="1"/>
    <s v="USD"/>
    <n v="1564030800"/>
    <d v="2019-07-25T05:00:00"/>
    <x v="8"/>
    <x v="3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1"/>
    <n v="239"/>
    <n v="53.046025104602514"/>
    <x v="1"/>
    <s v="USD"/>
    <n v="1404536400"/>
    <d v="2014-07-05T05:00:00"/>
    <x v="8"/>
    <x v="1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1"/>
    <n v="35"/>
    <n v="93.142857142857139"/>
    <x v="1"/>
    <s v="USD"/>
    <n v="1284008400"/>
    <d v="2010-09-09T05:00:00"/>
    <x v="3"/>
    <x v="6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1"/>
    <n v="528"/>
    <n v="58.945075757575758"/>
    <x v="5"/>
    <s v="CHF"/>
    <n v="1386309600"/>
    <d v="2013-12-06T06:00:00"/>
    <x v="7"/>
    <x v="2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"/>
    <n v="133"/>
    <n v="36.067669172932334"/>
    <x v="0"/>
    <s v="CAD"/>
    <n v="1324620000"/>
    <d v="2011-12-23T06:00:00"/>
    <x v="7"/>
    <x v="8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1"/>
    <n v="846"/>
    <n v="63.030732860520096"/>
    <x v="1"/>
    <s v="USD"/>
    <n v="1281070800"/>
    <d v="2010-08-06T05:00:00"/>
    <x v="1"/>
    <x v="6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1"/>
    <n v="78"/>
    <n v="84.717948717948715"/>
    <x v="1"/>
    <s v="USD"/>
    <n v="1493960400"/>
    <d v="2017-05-05T05:00:00"/>
    <x v="11"/>
    <x v="5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"/>
    <n v="10"/>
    <n v="62.2"/>
    <x v="1"/>
    <s v="USD"/>
    <n v="1519365600"/>
    <d v="2018-02-23T06:00:00"/>
    <x v="10"/>
    <x v="9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"/>
    <n v="1773"/>
    <n v="101.97518330513255"/>
    <x v="1"/>
    <s v="USD"/>
    <n v="1420696800"/>
    <d v="2015-01-08T06:00:00"/>
    <x v="2"/>
    <x v="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1"/>
    <n v="32"/>
    <n v="106.4375"/>
    <x v="1"/>
    <s v="USD"/>
    <n v="1555650000"/>
    <d v="2019-04-19T05:00:00"/>
    <x v="9"/>
    <x v="3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1"/>
    <n v="369"/>
    <n v="29.975609756097562"/>
    <x v="1"/>
    <s v="USD"/>
    <n v="1471928400"/>
    <d v="2016-08-23T05:00:00"/>
    <x v="1"/>
    <x v="7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"/>
    <n v="191"/>
    <n v="85.806282722513089"/>
    <x v="1"/>
    <s v="USD"/>
    <n v="1341291600"/>
    <d v="2012-07-03T05:00:00"/>
    <x v="8"/>
    <x v="4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1"/>
    <n v="89"/>
    <n v="70.82022471910112"/>
    <x v="1"/>
    <s v="USD"/>
    <n v="1267682400"/>
    <d v="2010-03-04T06:00:00"/>
    <x v="6"/>
    <x v="6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"/>
    <n v="1979"/>
    <n v="40.998484082870135"/>
    <x v="1"/>
    <s v="USD"/>
    <n v="1272258000"/>
    <d v="2010-04-26T05:00:00"/>
    <x v="9"/>
    <x v="6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1"/>
    <n v="63"/>
    <n v="28.063492063492063"/>
    <x v="1"/>
    <s v="USD"/>
    <n v="1290492000"/>
    <d v="2010-11-23T06:00:00"/>
    <x v="0"/>
    <x v="6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"/>
    <n v="147"/>
    <n v="88.054421768707485"/>
    <x v="1"/>
    <s v="USD"/>
    <n v="1451109600"/>
    <d v="2015-12-26T06:00:00"/>
    <x v="7"/>
    <x v="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1"/>
    <n v="6080"/>
    <n v="31"/>
    <x v="0"/>
    <s v="CAD"/>
    <n v="1454652000"/>
    <d v="2016-02-05T06:00:00"/>
    <x v="10"/>
    <x v="7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1"/>
    <n v="80"/>
    <n v="90.337500000000006"/>
    <x v="4"/>
    <s v="GBP"/>
    <n v="1385186400"/>
    <d v="2013-11-23T06:00:00"/>
    <x v="0"/>
    <x v="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1"/>
    <n v="9"/>
    <n v="63.777777777777779"/>
    <x v="1"/>
    <s v="USD"/>
    <n v="1399698000"/>
    <d v="2014-05-10T05:00:00"/>
    <x v="11"/>
    <x v="1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"/>
    <n v="1784"/>
    <n v="53.995515695067262"/>
    <x v="1"/>
    <s v="USD"/>
    <n v="1283230800"/>
    <d v="2010-08-31T05:00:00"/>
    <x v="1"/>
    <x v="6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1"/>
    <n v="3640"/>
    <n v="48.993956043956047"/>
    <x v="5"/>
    <s v="CHF"/>
    <n v="1384149600"/>
    <d v="2013-11-11T06:00:00"/>
    <x v="0"/>
    <x v="2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"/>
    <n v="126"/>
    <n v="63.857142857142854"/>
    <x v="0"/>
    <s v="CAD"/>
    <n v="1516860000"/>
    <d v="2018-01-25T06:00:00"/>
    <x v="2"/>
    <x v="9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1"/>
    <n v="2218"/>
    <n v="82.996393146979258"/>
    <x v="4"/>
    <s v="GBP"/>
    <n v="1374642000"/>
    <d v="2013-07-24T05:00:00"/>
    <x v="8"/>
    <x v="2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1"/>
    <n v="243"/>
    <n v="55.08230452674897"/>
    <x v="1"/>
    <s v="USD"/>
    <n v="1534482000"/>
    <d v="2018-08-17T05:00:00"/>
    <x v="1"/>
    <x v="9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1"/>
    <n v="202"/>
    <n v="62.044554455445542"/>
    <x v="6"/>
    <s v="EUR"/>
    <n v="1528434000"/>
    <d v="2018-06-08T05:00:00"/>
    <x v="5"/>
    <x v="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"/>
    <n v="140"/>
    <n v="104.97857142857143"/>
    <x v="6"/>
    <s v="EUR"/>
    <n v="1282626000"/>
    <d v="2010-08-24T05:00:00"/>
    <x v="1"/>
    <x v="6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"/>
    <n v="1052"/>
    <n v="94.044676806083643"/>
    <x v="3"/>
    <s v="DKK"/>
    <n v="1535605200"/>
    <d v="2018-08-30T05:00:00"/>
    <x v="1"/>
    <x v="9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"/>
    <n v="1296"/>
    <n v="44.007716049382715"/>
    <x v="1"/>
    <s v="USD"/>
    <n v="1379826000"/>
    <d v="2013-09-22T05:00:00"/>
    <x v="3"/>
    <x v="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1"/>
    <n v="77"/>
    <n v="92.467532467532465"/>
    <x v="1"/>
    <s v="USD"/>
    <n v="1561957200"/>
    <d v="2019-07-01T05:00:00"/>
    <x v="8"/>
    <x v="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1"/>
    <n v="247"/>
    <n v="57.072874493927124"/>
    <x v="1"/>
    <s v="USD"/>
    <n v="1525496400"/>
    <d v="2018-05-05T05:00:00"/>
    <x v="11"/>
    <x v="9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1"/>
    <n v="395"/>
    <n v="109.07848101265823"/>
    <x v="6"/>
    <s v="EUR"/>
    <n v="1433912400"/>
    <d v="2015-06-10T05:00:00"/>
    <x v="5"/>
    <x v="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1"/>
    <n v="49"/>
    <n v="39.387755102040813"/>
    <x v="4"/>
    <s v="GBP"/>
    <n v="1453442400"/>
    <d v="2016-01-22T06:00:00"/>
    <x v="2"/>
    <x v="7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"/>
    <n v="180"/>
    <n v="77.022222222222226"/>
    <x v="1"/>
    <s v="USD"/>
    <n v="1378875600"/>
    <d v="2013-09-11T05:00:00"/>
    <x v="3"/>
    <x v="2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1"/>
    <n v="84"/>
    <n v="92.166666666666671"/>
    <x v="1"/>
    <s v="USD"/>
    <n v="1452232800"/>
    <d v="2016-01-08T06:00:00"/>
    <x v="2"/>
    <x v="7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1"/>
    <n v="2690"/>
    <n v="61.007063197026021"/>
    <x v="1"/>
    <s v="USD"/>
    <n v="1577253600"/>
    <d v="2019-12-25T06:00:00"/>
    <x v="7"/>
    <x v="3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1"/>
    <n v="88"/>
    <n v="78.068181818181813"/>
    <x v="1"/>
    <s v="USD"/>
    <n v="1537160400"/>
    <d v="2018-09-17T05:00:00"/>
    <x v="3"/>
    <x v="9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"/>
    <n v="156"/>
    <n v="80.75"/>
    <x v="1"/>
    <s v="USD"/>
    <n v="1422165600"/>
    <d v="2015-01-25T06:00:00"/>
    <x v="2"/>
    <x v="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1"/>
    <n v="2985"/>
    <n v="59.991289782244557"/>
    <x v="1"/>
    <s v="USD"/>
    <n v="1459486800"/>
    <d v="2016-04-01T05:00:00"/>
    <x v="9"/>
    <x v="7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1"/>
    <n v="762"/>
    <n v="110.03018372703411"/>
    <x v="1"/>
    <s v="USD"/>
    <n v="1369717200"/>
    <d v="2013-05-28T05:00:00"/>
    <x v="11"/>
    <x v="2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1"/>
    <n v="4"/>
    <x v="5"/>
    <s v="CHF"/>
    <n v="1330495200"/>
    <d v="2012-02-29T06:00:00"/>
    <x v="10"/>
    <x v="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1"/>
    <n v="2779"/>
    <n v="37.99856063332134"/>
    <x v="2"/>
    <s v="AUD"/>
    <n v="1419055200"/>
    <d v="2014-12-20T06:00:00"/>
    <x v="7"/>
    <x v="1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1"/>
    <n v="92"/>
    <n v="96.369565217391298"/>
    <x v="1"/>
    <s v="USD"/>
    <n v="1480140000"/>
    <d v="2016-11-26T06:00:00"/>
    <x v="0"/>
    <x v="7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"/>
    <n v="1028"/>
    <n v="72.978599221789878"/>
    <x v="1"/>
    <s v="USD"/>
    <n v="1293948000"/>
    <d v="2011-01-02T06:00:00"/>
    <x v="2"/>
    <x v="8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1"/>
    <n v="554"/>
    <n v="26.007220216606498"/>
    <x v="0"/>
    <s v="CAD"/>
    <n v="1482127200"/>
    <d v="2016-12-19T06:00:00"/>
    <x v="7"/>
    <x v="7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"/>
    <n v="135"/>
    <n v="104.36296296296297"/>
    <x v="3"/>
    <s v="DKK"/>
    <n v="1396414800"/>
    <d v="2014-04-02T05:00:00"/>
    <x v="9"/>
    <x v="1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"/>
    <n v="122"/>
    <n v="102.18852459016394"/>
    <x v="1"/>
    <s v="USD"/>
    <n v="1315285200"/>
    <d v="2011-09-06T05:00:00"/>
    <x v="3"/>
    <x v="8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1"/>
    <n v="221"/>
    <n v="54.117647058823529"/>
    <x v="1"/>
    <s v="USD"/>
    <n v="1443762000"/>
    <d v="2015-10-02T05:00:00"/>
    <x v="4"/>
    <x v="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"/>
    <n v="126"/>
    <n v="63.222222222222221"/>
    <x v="1"/>
    <s v="USD"/>
    <n v="1456293600"/>
    <d v="2016-02-24T06:00:00"/>
    <x v="10"/>
    <x v="7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"/>
    <n v="1022"/>
    <n v="104.03228962818004"/>
    <x v="1"/>
    <s v="USD"/>
    <n v="1470114000"/>
    <d v="2016-08-02T05:00:00"/>
    <x v="1"/>
    <x v="7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1"/>
    <n v="3177"/>
    <n v="49.994334277620396"/>
    <x v="1"/>
    <s v="USD"/>
    <n v="1321596000"/>
    <d v="2011-11-18T06:00:00"/>
    <x v="0"/>
    <x v="8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"/>
    <n v="198"/>
    <n v="56.015151515151516"/>
    <x v="5"/>
    <s v="CHF"/>
    <n v="1318827600"/>
    <d v="2011-10-17T05:00:00"/>
    <x v="4"/>
    <x v="8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1"/>
    <n v="26"/>
    <n v="48.807692307692307"/>
    <x v="5"/>
    <s v="CHF"/>
    <n v="1552366800"/>
    <d v="2019-03-12T05:00:00"/>
    <x v="6"/>
    <x v="3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1"/>
    <n v="85"/>
    <n v="60.082352941176474"/>
    <x v="2"/>
    <s v="AUD"/>
    <n v="1542088800"/>
    <d v="2018-11-13T06:00:00"/>
    <x v="0"/>
    <x v="9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"/>
    <n v="1790"/>
    <n v="78.990502793296088"/>
    <x v="1"/>
    <s v="USD"/>
    <n v="1426395600"/>
    <d v="2015-03-15T05:00:00"/>
    <x v="6"/>
    <x v="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1"/>
    <n v="3596"/>
    <n v="53.99499443826474"/>
    <x v="1"/>
    <s v="USD"/>
    <n v="1321336800"/>
    <d v="2011-11-15T06:00:00"/>
    <x v="0"/>
    <x v="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1"/>
    <n v="37"/>
    <n v="111.45945945945945"/>
    <x v="1"/>
    <s v="USD"/>
    <n v="1456293600"/>
    <d v="2016-02-24T06:00:00"/>
    <x v="10"/>
    <x v="7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1"/>
    <n v="244"/>
    <n v="60.922131147540981"/>
    <x v="1"/>
    <s v="USD"/>
    <n v="1404968400"/>
    <d v="2014-07-10T05:00:00"/>
    <x v="8"/>
    <x v="1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1"/>
    <n v="5180"/>
    <n v="26.0015444015444"/>
    <x v="1"/>
    <s v="USD"/>
    <n v="1279170000"/>
    <d v="2010-07-15T05:00:00"/>
    <x v="8"/>
    <x v="6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1"/>
    <n v="589"/>
    <n v="80.993208828522924"/>
    <x v="6"/>
    <s v="EUR"/>
    <n v="1294725600"/>
    <d v="2011-01-11T06:00:00"/>
    <x v="2"/>
    <x v="8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1"/>
    <n v="2725"/>
    <n v="34.995963302752294"/>
    <x v="1"/>
    <s v="USD"/>
    <n v="1419055200"/>
    <d v="2014-12-20T06:00:00"/>
    <x v="7"/>
    <x v="1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1"/>
    <n v="35"/>
    <n v="94.142857142857139"/>
    <x v="6"/>
    <s v="EUR"/>
    <n v="1434690000"/>
    <d v="2015-06-19T05:00:00"/>
    <x v="5"/>
    <x v="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1"/>
    <n v="94"/>
    <n v="52.085106382978722"/>
    <x v="1"/>
    <s v="USD"/>
    <n v="1443416400"/>
    <d v="2015-09-28T05:00:00"/>
    <x v="3"/>
    <x v="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1"/>
    <n v="300"/>
    <n v="24.986666666666668"/>
    <x v="1"/>
    <s v="USD"/>
    <n v="1399006800"/>
    <d v="2014-05-02T05:00:00"/>
    <x v="11"/>
    <x v="1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"/>
    <n v="144"/>
    <n v="69.215277777777771"/>
    <x v="1"/>
    <s v="USD"/>
    <n v="1575698400"/>
    <d v="2019-12-07T06:00:00"/>
    <x v="7"/>
    <x v="3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1"/>
    <n v="558"/>
    <n v="93.944444444444443"/>
    <x v="1"/>
    <s v="USD"/>
    <n v="1400562000"/>
    <d v="2014-05-20T05:00:00"/>
    <x v="11"/>
    <x v="1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1"/>
    <n v="64"/>
    <n v="98.40625"/>
    <x v="1"/>
    <s v="USD"/>
    <n v="1509512400"/>
    <d v="2017-11-01T05:00:00"/>
    <x v="0"/>
    <x v="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1"/>
    <n v="37"/>
    <n v="41.783783783783782"/>
    <x v="1"/>
    <s v="USD"/>
    <n v="1299823200"/>
    <d v="2011-03-11T06:00:00"/>
    <x v="6"/>
    <x v="8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1"/>
    <n v="245"/>
    <n v="65.991836734693877"/>
    <x v="1"/>
    <s v="USD"/>
    <n v="1322719200"/>
    <d v="2011-12-01T06:00:00"/>
    <x v="7"/>
    <x v="8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1"/>
    <n v="87"/>
    <n v="72.05747126436782"/>
    <x v="1"/>
    <s v="USD"/>
    <n v="1312693200"/>
    <d v="2011-08-07T05:00:00"/>
    <x v="1"/>
    <x v="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1"/>
    <n v="3116"/>
    <n v="48.003209242618745"/>
    <x v="1"/>
    <s v="USD"/>
    <n v="1393394400"/>
    <d v="2014-02-26T06:00:00"/>
    <x v="10"/>
    <x v="1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1"/>
    <n v="71"/>
    <n v="54.098591549295776"/>
    <x v="1"/>
    <s v="USD"/>
    <n v="1304053200"/>
    <d v="2011-04-29T05:00:00"/>
    <x v="9"/>
    <x v="8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1"/>
    <n v="42"/>
    <n v="107.88095238095238"/>
    <x v="1"/>
    <s v="USD"/>
    <n v="1433912400"/>
    <d v="2015-06-10T05:00:00"/>
    <x v="5"/>
    <x v="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1"/>
    <n v="909"/>
    <n v="67.034103410341032"/>
    <x v="1"/>
    <s v="USD"/>
    <n v="1329717600"/>
    <d v="2012-02-20T06:00:00"/>
    <x v="10"/>
    <x v="4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"/>
    <n v="1613"/>
    <n v="64.01425914445133"/>
    <x v="1"/>
    <s v="USD"/>
    <n v="1335330000"/>
    <d v="2012-04-25T05:00:00"/>
    <x v="9"/>
    <x v="4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"/>
    <n v="136"/>
    <n v="96.066176470588232"/>
    <x v="1"/>
    <s v="USD"/>
    <n v="1268888400"/>
    <d v="2010-03-18T05:00:00"/>
    <x v="6"/>
    <x v="6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"/>
    <n v="130"/>
    <n v="51.184615384615384"/>
    <x v="1"/>
    <s v="USD"/>
    <n v="1289973600"/>
    <d v="2010-11-17T06:00:00"/>
    <x v="0"/>
    <x v="6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"/>
    <n v="156"/>
    <n v="43.92307692307692"/>
    <x v="0"/>
    <s v="CAD"/>
    <n v="1547877600"/>
    <d v="2019-01-19T06:00:00"/>
    <x v="2"/>
    <x v="3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"/>
    <n v="1368"/>
    <n v="91.021198830409361"/>
    <x v="4"/>
    <s v="GBP"/>
    <n v="1269493200"/>
    <d v="2010-03-25T05:00:00"/>
    <x v="6"/>
    <x v="6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"/>
    <n v="102"/>
    <n v="50.127450980392155"/>
    <x v="1"/>
    <s v="USD"/>
    <n v="1436072400"/>
    <d v="2015-07-05T05:00:00"/>
    <x v="8"/>
    <x v="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1"/>
    <n v="86"/>
    <n v="67.720930232558146"/>
    <x v="2"/>
    <s v="AUD"/>
    <n v="1419141600"/>
    <d v="2014-12-21T06:00:00"/>
    <x v="7"/>
    <x v="1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"/>
    <n v="102"/>
    <n v="61.03921568627451"/>
    <x v="1"/>
    <s v="USD"/>
    <n v="1279083600"/>
    <d v="2010-07-14T05:00:00"/>
    <x v="8"/>
    <x v="6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1"/>
    <n v="253"/>
    <n v="80.011857707509876"/>
    <x v="1"/>
    <s v="USD"/>
    <n v="1401426000"/>
    <d v="2014-05-30T05:00:00"/>
    <x v="11"/>
    <x v="1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1"/>
    <n v="4006"/>
    <n v="47.001497753369947"/>
    <x v="1"/>
    <s v="USD"/>
    <n v="1395810000"/>
    <d v="2014-03-26T05:00:00"/>
    <x v="6"/>
    <x v="1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"/>
    <n v="157"/>
    <n v="71.127388535031841"/>
    <x v="1"/>
    <s v="USD"/>
    <n v="1467003600"/>
    <d v="2016-06-27T05:00:00"/>
    <x v="5"/>
    <x v="7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"/>
    <n v="1629"/>
    <n v="89.99079189686924"/>
    <x v="1"/>
    <s v="USD"/>
    <n v="1268715600"/>
    <d v="2010-03-16T05:00:00"/>
    <x v="6"/>
    <x v="6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"/>
    <n v="183"/>
    <n v="43.032786885245905"/>
    <x v="1"/>
    <s v="USD"/>
    <n v="1457157600"/>
    <d v="2016-03-05T06:00:00"/>
    <x v="6"/>
    <x v="7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1"/>
    <n v="2188"/>
    <n v="67.997714808043881"/>
    <x v="1"/>
    <s v="USD"/>
    <n v="1573970400"/>
    <d v="2019-11-17T06:00:00"/>
    <x v="0"/>
    <x v="3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1"/>
    <n v="2409"/>
    <n v="73.004566210045667"/>
    <x v="6"/>
    <s v="EUR"/>
    <n v="1276578000"/>
    <d v="2010-06-15T05:00:00"/>
    <x v="5"/>
    <x v="6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1"/>
    <n v="82"/>
    <n v="62.341463414634148"/>
    <x v="3"/>
    <s v="DKK"/>
    <n v="1423720800"/>
    <d v="2015-02-12T06:00:00"/>
    <x v="10"/>
    <x v="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1"/>
    <n v="5"/>
    <x v="4"/>
    <s v="GBP"/>
    <n v="1375160400"/>
    <d v="2013-07-30T05:00:00"/>
    <x v="8"/>
    <x v="2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"/>
    <n v="194"/>
    <n v="67.103092783505161"/>
    <x v="1"/>
    <s v="USD"/>
    <n v="1401426000"/>
    <d v="2014-05-30T05:00:00"/>
    <x v="11"/>
    <x v="1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"/>
    <n v="1140"/>
    <n v="79.978947368421046"/>
    <x v="1"/>
    <s v="USD"/>
    <n v="1433480400"/>
    <d v="2015-06-05T05:00:00"/>
    <x v="5"/>
    <x v="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"/>
    <n v="102"/>
    <n v="62.176470588235297"/>
    <x v="1"/>
    <s v="USD"/>
    <n v="1555563600"/>
    <d v="2019-04-18T05:00:00"/>
    <x v="9"/>
    <x v="3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1"/>
    <n v="2857"/>
    <n v="53.005950297514879"/>
    <x v="1"/>
    <s v="USD"/>
    <n v="1295676000"/>
    <d v="2011-01-22T06:00:00"/>
    <x v="2"/>
    <x v="8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"/>
    <n v="107"/>
    <n v="57.738317757009348"/>
    <x v="1"/>
    <s v="USD"/>
    <n v="1443848400"/>
    <d v="2015-10-03T05:00:00"/>
    <x v="4"/>
    <x v="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"/>
    <n v="160"/>
    <n v="40.03125"/>
    <x v="4"/>
    <s v="GBP"/>
    <n v="1457330400"/>
    <d v="2016-03-07T06:00:00"/>
    <x v="6"/>
    <x v="7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1"/>
    <n v="2230"/>
    <n v="81.016591928251117"/>
    <x v="1"/>
    <s v="USD"/>
    <n v="1395550800"/>
    <d v="2014-03-23T05:00:00"/>
    <x v="6"/>
    <x v="1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1"/>
    <n v="316"/>
    <n v="35.047468354430379"/>
    <x v="1"/>
    <s v="USD"/>
    <n v="1551852000"/>
    <d v="2019-03-06T06:00:00"/>
    <x v="6"/>
    <x v="3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"/>
    <n v="117"/>
    <n v="102.92307692307692"/>
    <x v="1"/>
    <s v="USD"/>
    <n v="1547618400"/>
    <d v="2019-01-16T06:00:00"/>
    <x v="2"/>
    <x v="3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1"/>
    <n v="6406"/>
    <n v="27.998126756166094"/>
    <x v="1"/>
    <s v="USD"/>
    <n v="1355637600"/>
    <d v="2012-12-16T06:00:00"/>
    <x v="7"/>
    <x v="4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"/>
    <n v="15"/>
    <n v="75.733333333333334"/>
    <x v="1"/>
    <s v="USD"/>
    <n v="1374728400"/>
    <d v="2013-07-25T05:00:00"/>
    <x v="8"/>
    <x v="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"/>
    <n v="192"/>
    <n v="45.026041666666664"/>
    <x v="1"/>
    <s v="USD"/>
    <n v="1287810000"/>
    <d v="2010-10-23T05:00:00"/>
    <x v="4"/>
    <x v="6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1"/>
    <n v="26"/>
    <n v="73.615384615384613"/>
    <x v="0"/>
    <s v="CAD"/>
    <n v="1503723600"/>
    <d v="2017-08-26T05:00:00"/>
    <x v="1"/>
    <x v="5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1"/>
    <n v="723"/>
    <n v="56.991701244813278"/>
    <x v="1"/>
    <s v="USD"/>
    <n v="1484114400"/>
    <d v="2017-01-11T06:00:00"/>
    <x v="2"/>
    <x v="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"/>
    <n v="170"/>
    <n v="85.223529411764702"/>
    <x v="6"/>
    <s v="EUR"/>
    <n v="1461906000"/>
    <d v="2016-04-29T05:00:00"/>
    <x v="9"/>
    <x v="7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1"/>
    <n v="238"/>
    <n v="50.962184873949582"/>
    <x v="4"/>
    <s v="GBP"/>
    <n v="1379653200"/>
    <d v="2013-09-20T05:00:00"/>
    <x v="3"/>
    <x v="2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1"/>
    <n v="55"/>
    <n v="63.563636363636363"/>
    <x v="1"/>
    <s v="USD"/>
    <n v="1401858000"/>
    <d v="2014-06-04T05:00:00"/>
    <x v="5"/>
    <x v="1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"/>
    <n v="1198"/>
    <n v="80.999165275459092"/>
    <x v="1"/>
    <s v="USD"/>
    <n v="1367470800"/>
    <d v="2013-05-02T05:00:00"/>
    <x v="11"/>
    <x v="2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1"/>
    <n v="648"/>
    <n v="86.044753086419746"/>
    <x v="1"/>
    <s v="USD"/>
    <n v="1304658000"/>
    <d v="2011-05-06T05:00:00"/>
    <x v="11"/>
    <x v="8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"/>
    <n v="128"/>
    <n v="90.0390625"/>
    <x v="2"/>
    <s v="AUD"/>
    <n v="1467954000"/>
    <d v="2016-07-08T05:00:00"/>
    <x v="8"/>
    <x v="7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1"/>
    <n v="2144"/>
    <n v="74.006063432835816"/>
    <x v="1"/>
    <s v="USD"/>
    <n v="1473742800"/>
    <d v="2016-09-13T05:00:00"/>
    <x v="3"/>
    <x v="7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1"/>
    <n v="64"/>
    <n v="92.4375"/>
    <x v="1"/>
    <s v="USD"/>
    <n v="1523768400"/>
    <d v="2018-04-15T05:00:00"/>
    <x v="9"/>
    <x v="9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1"/>
    <n v="2693"/>
    <n v="55.999257333828446"/>
    <x v="4"/>
    <s v="GBP"/>
    <n v="1437022800"/>
    <d v="2015-07-16T05:00:00"/>
    <x v="8"/>
    <x v="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1"/>
    <n v="432"/>
    <n v="32.983796296296298"/>
    <x v="1"/>
    <s v="USD"/>
    <n v="1422165600"/>
    <d v="2015-01-25T06:00:00"/>
    <x v="2"/>
    <x v="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1"/>
    <n v="62"/>
    <n v="93.596774193548384"/>
    <x v="1"/>
    <s v="USD"/>
    <n v="1580104800"/>
    <d v="2020-01-27T06:00:00"/>
    <x v="2"/>
    <x v="1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"/>
    <n v="189"/>
    <n v="69.867724867724874"/>
    <x v="1"/>
    <s v="USD"/>
    <n v="1285650000"/>
    <d v="2010-09-28T05:00:00"/>
    <x v="3"/>
    <x v="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"/>
    <n v="154"/>
    <n v="72.129870129870127"/>
    <x v="4"/>
    <s v="GBP"/>
    <n v="1276664400"/>
    <d v="2010-06-16T05:00:00"/>
    <x v="5"/>
    <x v="6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1"/>
    <n v="96"/>
    <n v="30.041666666666668"/>
    <x v="1"/>
    <s v="USD"/>
    <n v="1286168400"/>
    <d v="2010-10-04T05:00:00"/>
    <x v="4"/>
    <x v="6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1"/>
    <n v="750"/>
    <n v="73.968000000000004"/>
    <x v="1"/>
    <s v="USD"/>
    <n v="1467781200"/>
    <d v="2016-07-06T05:00:00"/>
    <x v="8"/>
    <x v="7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1"/>
    <n v="87"/>
    <n v="68.65517241379311"/>
    <x v="1"/>
    <s v="USD"/>
    <n v="1556686800"/>
    <d v="2019-05-01T05:00:00"/>
    <x v="11"/>
    <x v="3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1"/>
    <n v="3063"/>
    <n v="59.992164544564154"/>
    <x v="1"/>
    <s v="USD"/>
    <n v="1553576400"/>
    <d v="2019-03-26T05:00:00"/>
    <x v="6"/>
    <x v="3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1"/>
    <n v="278"/>
    <n v="111.15827338129496"/>
    <x v="1"/>
    <s v="USD"/>
    <n v="1414904400"/>
    <d v="2014-11-02T05:00:00"/>
    <x v="0"/>
    <x v="1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"/>
    <n v="105"/>
    <n v="53.038095238095238"/>
    <x v="1"/>
    <s v="USD"/>
    <n v="1446876000"/>
    <d v="2015-11-07T06:00:00"/>
    <x v="0"/>
    <x v="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"/>
    <n v="1658"/>
    <n v="55.985524728588658"/>
    <x v="1"/>
    <s v="USD"/>
    <n v="1490418000"/>
    <d v="2017-03-25T05:00:00"/>
    <x v="6"/>
    <x v="5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1"/>
    <n v="2266"/>
    <n v="69.986760812003524"/>
    <x v="1"/>
    <s v="USD"/>
    <n v="1360389600"/>
    <d v="2013-02-09T06:00:00"/>
    <x v="10"/>
    <x v="2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1"/>
    <n v="2604"/>
    <n v="48.998079877112133"/>
    <x v="3"/>
    <s v="DKK"/>
    <n v="1326866400"/>
    <d v="2012-01-18T06:00:00"/>
    <x v="2"/>
    <x v="4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1"/>
    <n v="65"/>
    <n v="103.84615384615384"/>
    <x v="1"/>
    <s v="USD"/>
    <n v="1479103200"/>
    <d v="2016-11-14T06:00:00"/>
    <x v="0"/>
    <x v="7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1"/>
    <n v="94"/>
    <n v="99.127659574468083"/>
    <x v="1"/>
    <s v="USD"/>
    <n v="1280206800"/>
    <d v="2010-07-27T05:00:00"/>
    <x v="8"/>
    <x v="6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1"/>
    <n v="45"/>
    <n v="107.37777777777778"/>
    <x v="1"/>
    <s v="USD"/>
    <n v="1532754000"/>
    <d v="2018-07-28T05:00:00"/>
    <x v="8"/>
    <x v="9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1"/>
    <n v="257"/>
    <n v="76.922178988326849"/>
    <x v="1"/>
    <s v="USD"/>
    <n v="1453096800"/>
    <d v="2016-01-18T06:00:00"/>
    <x v="2"/>
    <x v="7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"/>
    <n v="194"/>
    <n v="58.128865979381445"/>
    <x v="5"/>
    <s v="CHF"/>
    <n v="1487570400"/>
    <d v="2017-02-20T06:00:00"/>
    <x v="10"/>
    <x v="5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"/>
    <n v="129"/>
    <n v="103.73643410852713"/>
    <x v="0"/>
    <s v="CAD"/>
    <n v="1545026400"/>
    <d v="2018-12-17T06:00:00"/>
    <x v="7"/>
    <x v="9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1"/>
    <n v="375"/>
    <n v="87.962666666666664"/>
    <x v="1"/>
    <s v="USD"/>
    <n v="1488348000"/>
    <d v="2017-03-01T06:00:00"/>
    <x v="6"/>
    <x v="5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1"/>
    <n v="2928"/>
    <n v="28"/>
    <x v="0"/>
    <s v="CAD"/>
    <n v="1545112800"/>
    <d v="2018-12-18T06:00:00"/>
    <x v="7"/>
    <x v="9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1"/>
    <n v="4697"/>
    <n v="37.999361294443261"/>
    <x v="1"/>
    <s v="USD"/>
    <n v="1537938000"/>
    <d v="2018-09-26T05:00:00"/>
    <x v="3"/>
    <x v="9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1"/>
    <n v="2915"/>
    <n v="29.999313893653515"/>
    <x v="1"/>
    <s v="USD"/>
    <n v="1363150800"/>
    <d v="2013-03-13T05:00:00"/>
    <x v="6"/>
    <x v="2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"/>
    <n v="18"/>
    <n v="103.5"/>
    <x v="1"/>
    <s v="USD"/>
    <n v="1523250000"/>
    <d v="2018-04-09T05:00:00"/>
    <x v="9"/>
    <x v="9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1"/>
    <n v="723"/>
    <n v="85.994467496542185"/>
    <x v="1"/>
    <s v="USD"/>
    <n v="1499317200"/>
    <d v="2017-07-06T05:00:00"/>
    <x v="8"/>
    <x v="5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1"/>
    <n v="602"/>
    <n v="98.011627906976742"/>
    <x v="5"/>
    <s v="CHF"/>
    <n v="1287550800"/>
    <d v="2010-10-20T05:00:00"/>
    <x v="4"/>
    <x v="6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1"/>
    <n v="2"/>
    <x v="1"/>
    <s v="USD"/>
    <n v="1404795600"/>
    <d v="2014-07-08T05:00:00"/>
    <x v="8"/>
    <x v="1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1"/>
    <n v="3868"/>
    <n v="44.994570837642193"/>
    <x v="6"/>
    <s v="EUR"/>
    <n v="1393048800"/>
    <d v="2014-02-22T06:00:00"/>
    <x v="10"/>
    <x v="1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1"/>
    <n v="409"/>
    <n v="31.012224938875306"/>
    <x v="1"/>
    <s v="USD"/>
    <n v="1470373200"/>
    <d v="2016-08-05T05:00:00"/>
    <x v="1"/>
    <x v="7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1"/>
    <n v="234"/>
    <n v="59.970085470085472"/>
    <x v="1"/>
    <s v="USD"/>
    <n v="1460091600"/>
    <d v="2016-04-08T05:00:00"/>
    <x v="9"/>
    <x v="7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1"/>
    <n v="3016"/>
    <n v="58.9973474801061"/>
    <x v="1"/>
    <s v="USD"/>
    <n v="1440392400"/>
    <d v="2015-08-24T05:00:00"/>
    <x v="1"/>
    <x v="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1"/>
    <n v="264"/>
    <n v="50.045454545454547"/>
    <x v="1"/>
    <s v="USD"/>
    <n v="1488434400"/>
    <d v="2017-03-02T06:00:00"/>
    <x v="6"/>
    <x v="5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1"/>
    <n v="504"/>
    <n v="98.966269841269835"/>
    <x v="2"/>
    <s v="AUD"/>
    <n v="1514440800"/>
    <d v="2017-12-28T06:00:00"/>
    <x v="7"/>
    <x v="5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"/>
    <n v="14"/>
    <n v="58.857142857142854"/>
    <x v="1"/>
    <s v="USD"/>
    <n v="1514354400"/>
    <d v="2017-12-27T06:00:00"/>
    <x v="7"/>
    <x v="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1"/>
    <n v="390"/>
    <n v="81.010256410256417"/>
    <x v="1"/>
    <s v="USD"/>
    <n v="1440910800"/>
    <d v="2015-08-30T05:00:00"/>
    <x v="1"/>
    <x v="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1"/>
    <n v="750"/>
    <n v="76.013333333333335"/>
    <x v="4"/>
    <s v="GBP"/>
    <n v="1296108000"/>
    <d v="2011-01-27T06:00:00"/>
    <x v="2"/>
    <x v="8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1"/>
    <n v="77"/>
    <n v="96.597402597402592"/>
    <x v="1"/>
    <s v="USD"/>
    <n v="1440133200"/>
    <d v="2015-08-21T05:00:00"/>
    <x v="1"/>
    <x v="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1"/>
    <n v="752"/>
    <n v="76.957446808510639"/>
    <x v="3"/>
    <s v="DKK"/>
    <n v="1332910800"/>
    <d v="2012-03-28T05:00:00"/>
    <x v="6"/>
    <x v="4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"/>
    <n v="131"/>
    <n v="67.984732824427482"/>
    <x v="1"/>
    <s v="USD"/>
    <n v="1544335200"/>
    <d v="2018-12-09T06:00:00"/>
    <x v="7"/>
    <x v="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1"/>
    <n v="87"/>
    <n v="88.781609195402297"/>
    <x v="1"/>
    <s v="USD"/>
    <n v="1286427600"/>
    <d v="2010-10-07T05:00:00"/>
    <x v="4"/>
    <x v="6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"/>
    <n v="1063"/>
    <n v="24.99623706491063"/>
    <x v="1"/>
    <s v="USD"/>
    <n v="1329717600"/>
    <d v="2012-02-20T06:00:00"/>
    <x v="10"/>
    <x v="4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1"/>
    <n v="272"/>
    <n v="44.922794117647058"/>
    <x v="1"/>
    <s v="USD"/>
    <n v="1310187600"/>
    <d v="2011-07-09T05:00:00"/>
    <x v="8"/>
    <x v="8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1"/>
    <n v="25"/>
    <n v="79.400000000000006"/>
    <x v="1"/>
    <s v="USD"/>
    <n v="1377838800"/>
    <d v="2013-08-30T05:00:00"/>
    <x v="1"/>
    <x v="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1"/>
    <n v="419"/>
    <n v="29.009546539379475"/>
    <x v="1"/>
    <s v="USD"/>
    <n v="1410325200"/>
    <d v="2014-09-10T05:00:00"/>
    <x v="3"/>
    <x v="1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1"/>
    <n v="76"/>
    <n v="73.59210526315789"/>
    <x v="1"/>
    <s v="USD"/>
    <n v="1343797200"/>
    <d v="2012-08-01T05:00:00"/>
    <x v="1"/>
    <x v="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"/>
    <n v="1621"/>
    <n v="107.97038864898211"/>
    <x v="6"/>
    <s v="EUR"/>
    <n v="1498453200"/>
    <d v="2017-06-26T05:00:00"/>
    <x v="5"/>
    <x v="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"/>
    <n v="1101"/>
    <n v="68.987284287011803"/>
    <x v="1"/>
    <s v="USD"/>
    <n v="1456380000"/>
    <d v="2016-02-25T06:00:00"/>
    <x v="10"/>
    <x v="7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"/>
    <n v="1073"/>
    <n v="111.02236719478098"/>
    <x v="1"/>
    <s v="USD"/>
    <n v="1280552400"/>
    <d v="2010-07-31T05:00:00"/>
    <x v="8"/>
    <x v="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1"/>
    <n v="4428"/>
    <n v="24.997515808491418"/>
    <x v="2"/>
    <s v="AUD"/>
    <n v="1521608400"/>
    <d v="2018-03-21T05:00:00"/>
    <x v="6"/>
    <x v="9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1"/>
    <n v="58"/>
    <n v="42.155172413793103"/>
    <x v="6"/>
    <s v="EUR"/>
    <n v="1460696400"/>
    <d v="2016-04-15T05:00:00"/>
    <x v="9"/>
    <x v="7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"/>
    <n v="1218"/>
    <n v="47.003284072249592"/>
    <x v="1"/>
    <s v="USD"/>
    <n v="1313730000"/>
    <d v="2011-08-19T05:00:00"/>
    <x v="1"/>
    <x v="8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1"/>
    <n v="331"/>
    <n v="36.0392749244713"/>
    <x v="1"/>
    <s v="USD"/>
    <n v="1568178000"/>
    <d v="2019-09-11T05:00:00"/>
    <x v="3"/>
    <x v="3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"/>
    <n v="1170"/>
    <n v="101.03760683760684"/>
    <x v="1"/>
    <s v="USD"/>
    <n v="1348635600"/>
    <d v="2012-09-26T05:00:00"/>
    <x v="3"/>
    <x v="4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"/>
    <n v="111"/>
    <n v="39.927927927927925"/>
    <x v="1"/>
    <s v="USD"/>
    <n v="1468126800"/>
    <d v="2016-07-10T05:00:00"/>
    <x v="8"/>
    <x v="7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1"/>
    <n v="215"/>
    <n v="83.158139534883716"/>
    <x v="1"/>
    <s v="USD"/>
    <n v="1547877600"/>
    <d v="2019-01-19T06:00:00"/>
    <x v="2"/>
    <x v="3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1"/>
    <n v="363"/>
    <n v="39.97520661157025"/>
    <x v="1"/>
    <s v="USD"/>
    <n v="1571374800"/>
    <d v="2019-10-18T05:00:00"/>
    <x v="4"/>
    <x v="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1"/>
    <n v="2955"/>
    <n v="47.993908629441627"/>
    <x v="1"/>
    <s v="USD"/>
    <n v="1576303200"/>
    <d v="2019-12-14T06:00:00"/>
    <x v="7"/>
    <x v="3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"/>
    <n v="1657"/>
    <n v="95.978877489438744"/>
    <x v="1"/>
    <s v="USD"/>
    <n v="1324447200"/>
    <d v="2011-12-21T06:00:00"/>
    <x v="7"/>
    <x v="8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"/>
    <n v="103"/>
    <n v="78.728155339805824"/>
    <x v="1"/>
    <s v="USD"/>
    <n v="1386741600"/>
    <d v="2013-12-11T06:00:00"/>
    <x v="7"/>
    <x v="2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"/>
    <n v="147"/>
    <n v="56.081632653061227"/>
    <x v="1"/>
    <s v="USD"/>
    <n v="1537074000"/>
    <d v="2018-09-16T05:00:00"/>
    <x v="3"/>
    <x v="9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"/>
    <n v="110"/>
    <n v="69.090909090909093"/>
    <x v="0"/>
    <s v="CAD"/>
    <n v="1277787600"/>
    <d v="2010-06-29T05:00:00"/>
    <x v="5"/>
    <x v="6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1"/>
    <n v="926"/>
    <n v="102.05291576673866"/>
    <x v="0"/>
    <s v="CAD"/>
    <n v="1440306000"/>
    <d v="2015-08-23T05:00:00"/>
    <x v="1"/>
    <x v="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"/>
    <n v="134"/>
    <n v="107.32089552238806"/>
    <x v="1"/>
    <s v="USD"/>
    <n v="1522126800"/>
    <d v="2018-03-27T05:00:00"/>
    <x v="6"/>
    <x v="9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1"/>
    <n v="269"/>
    <n v="51.970260223048328"/>
    <x v="1"/>
    <s v="USD"/>
    <n v="1489298400"/>
    <d v="2017-03-12T06:00:00"/>
    <x v="6"/>
    <x v="5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"/>
    <n v="175"/>
    <n v="71.137142857142862"/>
    <x v="1"/>
    <s v="USD"/>
    <n v="1547100000"/>
    <d v="2019-01-10T06:00:00"/>
    <x v="2"/>
    <x v="3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1"/>
    <n v="69"/>
    <n v="106.49275362318841"/>
    <x v="1"/>
    <s v="USD"/>
    <n v="1383022800"/>
    <d v="2013-10-29T05:00:00"/>
    <x v="4"/>
    <x v="2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"/>
    <n v="190"/>
    <n v="42.93684210526316"/>
    <x v="1"/>
    <s v="USD"/>
    <n v="1322373600"/>
    <d v="2011-11-27T06:00:00"/>
    <x v="0"/>
    <x v="8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1"/>
    <n v="237"/>
    <n v="30.037974683544302"/>
    <x v="1"/>
    <s v="USD"/>
    <n v="1349240400"/>
    <d v="2012-10-03T05:00:00"/>
    <x v="4"/>
    <x v="4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1"/>
    <n v="77"/>
    <n v="70.623376623376629"/>
    <x v="4"/>
    <s v="GBP"/>
    <n v="1562648400"/>
    <d v="2019-07-09T05:00:00"/>
    <x v="8"/>
    <x v="3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"/>
    <n v="1748"/>
    <n v="66.016018306636155"/>
    <x v="1"/>
    <s v="USD"/>
    <n v="1508216400"/>
    <d v="2017-10-17T05:00:00"/>
    <x v="4"/>
    <x v="5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1"/>
    <n v="79"/>
    <n v="96.911392405063296"/>
    <x v="1"/>
    <s v="USD"/>
    <n v="1511762400"/>
    <d v="2017-11-27T06:00:00"/>
    <x v="0"/>
    <x v="5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"/>
    <n v="196"/>
    <n v="62.867346938775512"/>
    <x v="6"/>
    <s v="EUR"/>
    <n v="1447480800"/>
    <d v="2015-11-14T06:00:00"/>
    <x v="0"/>
    <x v="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1"/>
    <n v="889"/>
    <n v="108.98537682789652"/>
    <x v="1"/>
    <s v="USD"/>
    <n v="1429506000"/>
    <d v="2015-04-20T05:00:00"/>
    <x v="9"/>
    <x v="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1"/>
    <n v="7295"/>
    <n v="26.999314599040439"/>
    <x v="1"/>
    <s v="USD"/>
    <n v="1522472400"/>
    <d v="2018-03-31T05:00:00"/>
    <x v="6"/>
    <x v="9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1"/>
    <n v="2893"/>
    <n v="65.004147943311438"/>
    <x v="0"/>
    <s v="CAD"/>
    <n v="1322114400"/>
    <d v="2011-11-24T06:00:00"/>
    <x v="0"/>
    <x v="8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1"/>
    <n v="56"/>
    <n v="111.51785714285714"/>
    <x v="1"/>
    <s v="USD"/>
    <n v="1561438800"/>
    <d v="2019-06-25T05:00:00"/>
    <x v="5"/>
    <x v="3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1"/>
    <n v="3"/>
    <x v="1"/>
    <s v="USD"/>
    <n v="1264399200"/>
    <d v="2010-01-25T06:00:00"/>
    <x v="2"/>
    <x v="6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1"/>
    <n v="820"/>
    <n v="110.99268292682927"/>
    <x v="1"/>
    <s v="USD"/>
    <n v="1301202000"/>
    <d v="2011-03-27T05:00:00"/>
    <x v="6"/>
    <x v="8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1"/>
    <n v="83"/>
    <n v="56.746987951807228"/>
    <x v="1"/>
    <s v="USD"/>
    <n v="1374469200"/>
    <d v="2013-07-22T05:00:00"/>
    <x v="8"/>
    <x v="2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1"/>
    <n v="2038"/>
    <n v="97.020608439646708"/>
    <x v="1"/>
    <s v="USD"/>
    <n v="1334984400"/>
    <d v="2012-04-21T05:00:00"/>
    <x v="9"/>
    <x v="4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"/>
    <n v="116"/>
    <n v="92.08620689655173"/>
    <x v="1"/>
    <s v="USD"/>
    <n v="1467608400"/>
    <d v="2016-07-04T05:00:00"/>
    <x v="8"/>
    <x v="7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1"/>
    <n v="2025"/>
    <n v="82.986666666666665"/>
    <x v="4"/>
    <s v="GBP"/>
    <n v="1386741600"/>
    <d v="2013-12-11T06:00:00"/>
    <x v="7"/>
    <x v="2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"/>
    <n v="1345"/>
    <n v="103.03791821561339"/>
    <x v="2"/>
    <s v="AUD"/>
    <n v="1546754400"/>
    <d v="2019-01-06T06:00:00"/>
    <x v="2"/>
    <x v="3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"/>
    <n v="168"/>
    <n v="68.922619047619051"/>
    <x v="1"/>
    <s v="USD"/>
    <n v="1544248800"/>
    <d v="2018-12-08T06:00:00"/>
    <x v="7"/>
    <x v="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"/>
    <n v="137"/>
    <n v="87.737226277372258"/>
    <x v="5"/>
    <s v="CHF"/>
    <n v="1495429200"/>
    <d v="2017-05-22T05:00:00"/>
    <x v="11"/>
    <x v="5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"/>
    <n v="186"/>
    <n v="75.021505376344081"/>
    <x v="6"/>
    <s v="EUR"/>
    <n v="1334811600"/>
    <d v="2012-04-19T05:00:00"/>
    <x v="9"/>
    <x v="4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"/>
    <n v="125"/>
    <n v="50.863999999999997"/>
    <x v="1"/>
    <s v="USD"/>
    <n v="1531544400"/>
    <d v="2018-07-14T05:00:00"/>
    <x v="8"/>
    <x v="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"/>
    <n v="14"/>
    <n v="90"/>
    <x v="6"/>
    <s v="EUR"/>
    <n v="1453615200"/>
    <d v="2016-01-24T06:00:00"/>
    <x v="2"/>
    <x v="7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1"/>
    <n v="202"/>
    <n v="72.896039603960389"/>
    <x v="1"/>
    <s v="USD"/>
    <n v="1467954000"/>
    <d v="2016-07-08T05:00:00"/>
    <x v="8"/>
    <x v="7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"/>
    <n v="103"/>
    <n v="108.48543689320388"/>
    <x v="1"/>
    <s v="USD"/>
    <n v="1471842000"/>
    <d v="2016-08-22T05:00:00"/>
    <x v="1"/>
    <x v="7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"/>
    <n v="1785"/>
    <n v="101.98095238095237"/>
    <x v="1"/>
    <s v="USD"/>
    <n v="1408424400"/>
    <d v="2014-08-19T05:00:00"/>
    <x v="1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1"/>
    <n v="656"/>
    <n v="44.009146341463413"/>
    <x v="1"/>
    <s v="USD"/>
    <n v="1281157200"/>
    <d v="2010-08-07T05:00:00"/>
    <x v="1"/>
    <x v="6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"/>
    <n v="157"/>
    <n v="65.942675159235662"/>
    <x v="1"/>
    <s v="USD"/>
    <n v="1373432400"/>
    <d v="2013-07-10T05:00:00"/>
    <x v="8"/>
    <x v="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1"/>
    <n v="555"/>
    <n v="24.987387387387386"/>
    <x v="1"/>
    <s v="USD"/>
    <n v="1313989200"/>
    <d v="2011-08-22T05:00:00"/>
    <x v="1"/>
    <x v="8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1"/>
    <n v="297"/>
    <n v="28.003367003367003"/>
    <x v="1"/>
    <s v="USD"/>
    <n v="1371445200"/>
    <d v="2013-06-17T05:00:00"/>
    <x v="5"/>
    <x v="2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"/>
    <n v="123"/>
    <n v="85.829268292682926"/>
    <x v="1"/>
    <s v="USD"/>
    <n v="1338267600"/>
    <d v="2012-05-29T05:00:00"/>
    <x v="11"/>
    <x v="4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1"/>
    <n v="38"/>
    <n v="84.921052631578945"/>
    <x v="3"/>
    <s v="DKK"/>
    <n v="1519192800"/>
    <d v="2018-02-21T06:00:00"/>
    <x v="10"/>
    <x v="9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1"/>
    <n v="60"/>
    <n v="90.483333333333334"/>
    <x v="1"/>
    <s v="USD"/>
    <n v="1522818000"/>
    <d v="2018-04-04T05:00:00"/>
    <x v="9"/>
    <x v="9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1"/>
    <n v="3036"/>
    <n v="25.00197628458498"/>
    <x v="1"/>
    <s v="USD"/>
    <n v="1509948000"/>
    <d v="2017-11-06T06:00:00"/>
    <x v="0"/>
    <x v="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"/>
    <n v="144"/>
    <n v="92.013888888888886"/>
    <x v="2"/>
    <s v="AUD"/>
    <n v="1456898400"/>
    <d v="2016-03-02T06:00:00"/>
    <x v="6"/>
    <x v="7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"/>
    <n v="121"/>
    <n v="93.066115702479337"/>
    <x v="4"/>
    <s v="GBP"/>
    <n v="1413954000"/>
    <d v="2014-10-22T05:00:00"/>
    <x v="4"/>
    <x v="1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"/>
    <n v="1596"/>
    <n v="61.008145363408524"/>
    <x v="1"/>
    <s v="USD"/>
    <n v="1416031200"/>
    <d v="2014-11-15T06:00:00"/>
    <x v="0"/>
    <x v="1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1"/>
    <n v="524"/>
    <n v="92.036259541984734"/>
    <x v="1"/>
    <s v="USD"/>
    <n v="1287982800"/>
    <d v="2010-10-25T05:00:00"/>
    <x v="4"/>
    <x v="6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"/>
    <n v="181"/>
    <n v="81.132596685082873"/>
    <x v="1"/>
    <s v="USD"/>
    <n v="1547964000"/>
    <d v="2019-01-20T06:00:00"/>
    <x v="2"/>
    <x v="3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"/>
    <n v="10"/>
    <n v="73.5"/>
    <x v="1"/>
    <s v="USD"/>
    <n v="1464152400"/>
    <d v="2016-05-25T05:00:00"/>
    <x v="11"/>
    <x v="7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"/>
    <n v="122"/>
    <n v="85.221311475409834"/>
    <x v="1"/>
    <s v="USD"/>
    <n v="1359957600"/>
    <d v="2013-02-04T06:00:00"/>
    <x v="10"/>
    <x v="2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"/>
    <n v="1071"/>
    <n v="110.96825396825396"/>
    <x v="0"/>
    <s v="CAD"/>
    <n v="1432357200"/>
    <d v="2015-05-23T05:00:00"/>
    <x v="11"/>
    <x v="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1"/>
    <n v="219"/>
    <n v="32.968036529680369"/>
    <x v="1"/>
    <s v="USD"/>
    <n v="1500786000"/>
    <d v="2017-07-23T05:00:00"/>
    <x v="8"/>
    <x v="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"/>
    <n v="1121"/>
    <n v="96.005352363960753"/>
    <x v="1"/>
    <s v="USD"/>
    <n v="1490158800"/>
    <d v="2017-03-22T05:00:00"/>
    <x v="6"/>
    <x v="5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1"/>
    <n v="980"/>
    <n v="84.96632653061225"/>
    <x v="1"/>
    <s v="USD"/>
    <n v="1406178000"/>
    <d v="2014-07-24T05:00:00"/>
    <x v="8"/>
    <x v="1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1"/>
    <n v="536"/>
    <n v="25.007462686567163"/>
    <x v="1"/>
    <s v="USD"/>
    <n v="1485583200"/>
    <d v="2017-01-28T06:00:00"/>
    <x v="2"/>
    <x v="5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"/>
    <n v="1991"/>
    <n v="65.998995479658461"/>
    <x v="1"/>
    <s v="USD"/>
    <n v="1459314000"/>
    <d v="2016-03-30T05:00:00"/>
    <x v="6"/>
    <x v="7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1"/>
    <n v="29"/>
    <n v="87.34482758620689"/>
    <x v="1"/>
    <s v="USD"/>
    <n v="1424412000"/>
    <d v="2015-02-20T06:00:00"/>
    <x v="10"/>
    <x v="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"/>
    <n v="180"/>
    <n v="27.933333333333334"/>
    <x v="1"/>
    <s v="USD"/>
    <n v="1478844000"/>
    <d v="2016-11-11T06:00:00"/>
    <x v="0"/>
    <x v="7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"/>
    <n v="15"/>
    <n v="103.8"/>
    <x v="1"/>
    <s v="USD"/>
    <n v="1416117600"/>
    <d v="2014-11-16T06:00:00"/>
    <x v="0"/>
    <x v="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"/>
    <n v="191"/>
    <n v="31.937172774869111"/>
    <x v="1"/>
    <s v="USD"/>
    <n v="1340946000"/>
    <d v="2012-06-29T05:00:00"/>
    <x v="5"/>
    <x v="4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"/>
    <n v="16"/>
    <n v="99.5"/>
    <x v="1"/>
    <s v="USD"/>
    <n v="1486101600"/>
    <d v="2017-02-03T06:00:00"/>
    <x v="10"/>
    <x v="5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"/>
    <n v="130"/>
    <n v="108.84615384615384"/>
    <x v="1"/>
    <s v="USD"/>
    <n v="1274590800"/>
    <d v="2010-05-23T05:00:00"/>
    <x v="11"/>
    <x v="6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"/>
    <n v="122"/>
    <n v="110.76229508196721"/>
    <x v="1"/>
    <s v="USD"/>
    <n v="1263880800"/>
    <d v="2010-01-19T06:00:00"/>
    <x v="2"/>
    <x v="6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"/>
    <n v="17"/>
    <n v="29.647058823529413"/>
    <x v="1"/>
    <s v="USD"/>
    <n v="1445403600"/>
    <d v="2015-10-21T05:00:00"/>
    <x v="4"/>
    <x v="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"/>
    <n v="140"/>
    <n v="101.71428571428571"/>
    <x v="1"/>
    <s v="USD"/>
    <n v="1533877200"/>
    <d v="2018-08-10T05:00:00"/>
    <x v="1"/>
    <x v="9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1"/>
    <n v="34"/>
    <n v="61.5"/>
    <x v="1"/>
    <s v="USD"/>
    <n v="1275195600"/>
    <d v="2010-05-30T05:00:00"/>
    <x v="11"/>
    <x v="6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1"/>
    <n v="3388"/>
    <n v="35"/>
    <x v="1"/>
    <s v="USD"/>
    <n v="1318136400"/>
    <d v="2011-10-09T05:00:00"/>
    <x v="4"/>
    <x v="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1"/>
    <n v="280"/>
    <n v="40.049999999999997"/>
    <x v="1"/>
    <s v="USD"/>
    <n v="1283403600"/>
    <d v="2010-09-02T05:00:00"/>
    <x v="3"/>
    <x v="6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1"/>
    <n v="614"/>
    <n v="110.97231270358306"/>
    <x v="1"/>
    <s v="USD"/>
    <n v="1267423200"/>
    <d v="2010-03-01T06:00:00"/>
    <x v="6"/>
    <x v="6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1"/>
    <n v="366"/>
    <n v="36.959016393442624"/>
    <x v="6"/>
    <s v="EUR"/>
    <n v="1412744400"/>
    <d v="2014-10-08T05:00:00"/>
    <x v="4"/>
    <x v="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n v="1"/>
    <x v="4"/>
    <s v="GBP"/>
    <n v="1277960400"/>
    <d v="2010-07-01T05:00:00"/>
    <x v="8"/>
    <x v="6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1"/>
    <n v="270"/>
    <n v="30.974074074074075"/>
    <x v="1"/>
    <s v="USD"/>
    <n v="1458190800"/>
    <d v="2016-03-17T05:00:00"/>
    <x v="6"/>
    <x v="7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"/>
    <n v="114"/>
    <n v="47.035087719298247"/>
    <x v="1"/>
    <s v="USD"/>
    <n v="1280984400"/>
    <d v="2010-08-05T05:00:00"/>
    <x v="1"/>
    <x v="6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"/>
    <n v="137"/>
    <n v="88.065693430656935"/>
    <x v="1"/>
    <s v="USD"/>
    <n v="1274590800"/>
    <d v="2010-05-23T05:00:00"/>
    <x v="11"/>
    <x v="6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1"/>
    <n v="3205"/>
    <n v="37.005616224648989"/>
    <x v="1"/>
    <s v="USD"/>
    <n v="1351400400"/>
    <d v="2012-10-28T05:00:00"/>
    <x v="4"/>
    <x v="4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1"/>
    <n v="288"/>
    <n v="26.027777777777779"/>
    <x v="3"/>
    <s v="DKK"/>
    <n v="1514354400"/>
    <d v="2017-12-27T06:00:00"/>
    <x v="7"/>
    <x v="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"/>
    <n v="148"/>
    <n v="67.817567567567565"/>
    <x v="1"/>
    <s v="USD"/>
    <n v="1421733600"/>
    <d v="2015-01-20T06:00:00"/>
    <x v="2"/>
    <x v="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"/>
    <n v="114"/>
    <n v="49.964912280701753"/>
    <x v="1"/>
    <s v="USD"/>
    <n v="1305176400"/>
    <d v="2011-05-12T05:00:00"/>
    <x v="11"/>
    <x v="8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"/>
    <n v="1518"/>
    <n v="110.01646903820817"/>
    <x v="0"/>
    <s v="CAD"/>
    <n v="1414126800"/>
    <d v="2014-10-24T05:00:00"/>
    <x v="4"/>
    <x v="1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"/>
    <n v="1274"/>
    <n v="89.964678178963894"/>
    <x v="1"/>
    <s v="USD"/>
    <n v="1517810400"/>
    <d v="2018-02-05T06:00:00"/>
    <x v="10"/>
    <x v="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1"/>
    <n v="210"/>
    <n v="79.009523809523813"/>
    <x v="6"/>
    <s v="EUR"/>
    <n v="1564635600"/>
    <d v="2019-08-01T05:00:00"/>
    <x v="1"/>
    <x v="3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"/>
    <n v="166"/>
    <n v="86.867469879518069"/>
    <x v="1"/>
    <s v="USD"/>
    <n v="1500699600"/>
    <d v="2017-07-22T05:00:00"/>
    <x v="8"/>
    <x v="5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"/>
    <n v="100"/>
    <n v="62.04"/>
    <x v="2"/>
    <s v="AUD"/>
    <n v="1354082400"/>
    <d v="2012-11-28T06:00:00"/>
    <x v="0"/>
    <x v="4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1"/>
    <n v="235"/>
    <n v="26.970212765957445"/>
    <x v="1"/>
    <s v="USD"/>
    <n v="1336453200"/>
    <d v="2012-05-08T05:00:00"/>
    <x v="11"/>
    <x v="4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"/>
    <n v="148"/>
    <n v="54.121621621621621"/>
    <x v="1"/>
    <s v="USD"/>
    <n v="1305262800"/>
    <d v="2011-05-13T05:00:00"/>
    <x v="11"/>
    <x v="8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"/>
    <n v="198"/>
    <n v="41.035353535353536"/>
    <x v="1"/>
    <s v="USD"/>
    <n v="1492232400"/>
    <d v="2017-04-15T05:00:00"/>
    <x v="9"/>
    <x v="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1"/>
    <n v="248"/>
    <n v="55.052419354838712"/>
    <x v="2"/>
    <s v="AUD"/>
    <n v="1537333200"/>
    <d v="2018-09-19T05:00:00"/>
    <x v="3"/>
    <x v="9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1"/>
    <n v="513"/>
    <n v="107.93762183235867"/>
    <x v="1"/>
    <s v="USD"/>
    <n v="1444107600"/>
    <d v="2015-10-06T05:00:00"/>
    <x v="4"/>
    <x v="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"/>
    <n v="150"/>
    <n v="73.92"/>
    <x v="1"/>
    <s v="USD"/>
    <n v="1386741600"/>
    <d v="2013-12-11T06:00:00"/>
    <x v="7"/>
    <x v="2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1"/>
    <n v="3410"/>
    <n v="31.995894428152493"/>
    <x v="1"/>
    <s v="USD"/>
    <n v="1376542800"/>
    <d v="2013-08-15T05:00:00"/>
    <x v="1"/>
    <x v="2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1"/>
    <n v="216"/>
    <n v="53.898148148148145"/>
    <x v="6"/>
    <s v="EUR"/>
    <n v="1397451600"/>
    <d v="2014-04-14T05:00:00"/>
    <x v="9"/>
    <x v="1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1"/>
    <n v="26"/>
    <n v="106.5"/>
    <x v="1"/>
    <s v="USD"/>
    <n v="1548482400"/>
    <d v="2019-01-26T06:00:00"/>
    <x v="2"/>
    <x v="3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1"/>
    <n v="5139"/>
    <n v="32.999805409612762"/>
    <x v="1"/>
    <s v="USD"/>
    <n v="1549692000"/>
    <d v="2019-02-09T06:00:00"/>
    <x v="10"/>
    <x v="3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1"/>
    <n v="2353"/>
    <n v="43.00254993625159"/>
    <x v="1"/>
    <s v="USD"/>
    <n v="1492059600"/>
    <d v="2017-04-13T05:00:00"/>
    <x v="9"/>
    <x v="5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1"/>
    <n v="78"/>
    <n v="86.858974358974365"/>
    <x v="6"/>
    <s v="EUR"/>
    <n v="1463979600"/>
    <d v="2016-05-23T05:00:00"/>
    <x v="11"/>
    <x v="7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"/>
    <n v="10"/>
    <n v="96.8"/>
    <x v="1"/>
    <s v="USD"/>
    <n v="1415253600"/>
    <d v="2014-11-06T06:00:00"/>
    <x v="0"/>
    <x v="1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1"/>
    <n v="2201"/>
    <n v="32.995456610631528"/>
    <x v="1"/>
    <s v="USD"/>
    <n v="1562216400"/>
    <d v="2019-07-04T05:00:00"/>
    <x v="8"/>
    <x v="3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1"/>
    <n v="676"/>
    <n v="68.028106508875737"/>
    <x v="1"/>
    <s v="USD"/>
    <n v="1316754000"/>
    <d v="2011-09-23T05:00:00"/>
    <x v="3"/>
    <x v="8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"/>
    <n v="174"/>
    <n v="58.867816091954026"/>
    <x v="5"/>
    <s v="CHF"/>
    <n v="1313211600"/>
    <d v="2011-08-13T05:00:00"/>
    <x v="1"/>
    <x v="8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1"/>
    <n v="831"/>
    <n v="105.04572803850782"/>
    <x v="1"/>
    <s v="USD"/>
    <n v="1439528400"/>
    <d v="2015-08-14T05:00:00"/>
    <x v="1"/>
    <x v="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"/>
    <n v="164"/>
    <n v="33.054878048780488"/>
    <x v="1"/>
    <s v="USD"/>
    <n v="1469163600"/>
    <d v="2016-07-22T05:00:00"/>
    <x v="8"/>
    <x v="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1"/>
    <n v="56"/>
    <n v="78.821428571428569"/>
    <x v="5"/>
    <s v="CHF"/>
    <n v="1288501200"/>
    <d v="2010-10-31T05:00:00"/>
    <x v="4"/>
    <x v="6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"/>
    <n v="161"/>
    <n v="68.204968944099377"/>
    <x v="1"/>
    <s v="USD"/>
    <n v="1298959200"/>
    <d v="2011-03-01T06:00:00"/>
    <x v="6"/>
    <x v="8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"/>
    <n v="138"/>
    <n v="75.731884057971016"/>
    <x v="1"/>
    <s v="USD"/>
    <n v="1387260000"/>
    <d v="2013-12-17T06:00:00"/>
    <x v="7"/>
    <x v="2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1"/>
    <n v="3308"/>
    <n v="30.996070133010882"/>
    <x v="1"/>
    <s v="USD"/>
    <n v="1457244000"/>
    <d v="2016-03-06T06:00:00"/>
    <x v="6"/>
    <x v="7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"/>
    <n v="127"/>
    <n v="101.88188976377953"/>
    <x v="2"/>
    <s v="AUD"/>
    <n v="1556341200"/>
    <d v="2019-04-27T05:00:00"/>
    <x v="9"/>
    <x v="3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1"/>
    <n v="207"/>
    <n v="52.879227053140099"/>
    <x v="6"/>
    <s v="EUR"/>
    <n v="1522126800"/>
    <d v="2018-03-27T05:00:00"/>
    <x v="6"/>
    <x v="9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1"/>
    <n v="859"/>
    <n v="71.005820721769496"/>
    <x v="0"/>
    <s v="CAD"/>
    <n v="1305954000"/>
    <d v="2011-05-21T05:00:00"/>
    <x v="11"/>
    <x v="8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1"/>
    <n v="31"/>
    <n v="102.38709677419355"/>
    <x v="1"/>
    <s v="USD"/>
    <n v="1350709200"/>
    <d v="2012-10-20T05:00:00"/>
    <x v="4"/>
    <x v="4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1"/>
    <n v="45"/>
    <n v="74.466666666666669"/>
    <x v="1"/>
    <s v="USD"/>
    <n v="1401166800"/>
    <d v="2014-05-27T05:00:00"/>
    <x v="11"/>
    <x v="1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"/>
    <n v="1113"/>
    <n v="51.009883198562441"/>
    <x v="1"/>
    <s v="USD"/>
    <n v="1266127200"/>
    <d v="2010-02-14T06:00:00"/>
    <x v="10"/>
    <x v="6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1"/>
    <n v="6"/>
    <n v="90"/>
    <x v="1"/>
    <s v="USD"/>
    <n v="1481436000"/>
    <d v="2016-12-11T06:00:00"/>
    <x v="7"/>
    <x v="7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1"/>
    <n v="7"/>
    <n v="97.142857142857139"/>
    <x v="1"/>
    <s v="USD"/>
    <n v="1372222800"/>
    <d v="2013-06-26T05:00:00"/>
    <x v="5"/>
    <x v="2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"/>
    <n v="181"/>
    <n v="72.071823204419886"/>
    <x v="5"/>
    <s v="CHF"/>
    <n v="1372136400"/>
    <d v="2013-06-25T05:00:00"/>
    <x v="5"/>
    <x v="2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"/>
    <n v="110"/>
    <n v="75.236363636363635"/>
    <x v="1"/>
    <s v="USD"/>
    <n v="1513922400"/>
    <d v="2017-12-22T06:00:00"/>
    <x v="7"/>
    <x v="5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1"/>
    <n v="31"/>
    <n v="32.967741935483872"/>
    <x v="1"/>
    <s v="USD"/>
    <n v="1477976400"/>
    <d v="2016-11-01T05:00:00"/>
    <x v="0"/>
    <x v="7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1"/>
    <n v="78"/>
    <n v="54.807692307692307"/>
    <x v="1"/>
    <s v="USD"/>
    <n v="1407474000"/>
    <d v="2014-08-08T05:00:00"/>
    <x v="1"/>
    <x v="1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"/>
    <n v="185"/>
    <n v="45.037837837837834"/>
    <x v="1"/>
    <s v="USD"/>
    <n v="1546149600"/>
    <d v="2018-12-30T06:00:00"/>
    <x v="7"/>
    <x v="9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"/>
    <n v="121"/>
    <n v="52.958677685950413"/>
    <x v="1"/>
    <s v="USD"/>
    <n v="1338440400"/>
    <d v="2012-05-31T05:00:00"/>
    <x v="11"/>
    <x v="4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"/>
    <n v="1225"/>
    <n v="60.017959183673469"/>
    <x v="4"/>
    <s v="GBP"/>
    <n v="1454133600"/>
    <d v="2016-01-30T06:00:00"/>
    <x v="2"/>
    <x v="7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n v="1"/>
    <x v="5"/>
    <s v="CHF"/>
    <n v="1434085200"/>
    <d v="2015-06-12T05:00:00"/>
    <x v="5"/>
    <x v="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"/>
    <n v="106"/>
    <n v="44.028301886792455"/>
    <x v="1"/>
    <s v="USD"/>
    <n v="1577772000"/>
    <d v="2019-12-31T06:00:00"/>
    <x v="7"/>
    <x v="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"/>
    <n v="142"/>
    <n v="86.028169014084511"/>
    <x v="1"/>
    <s v="USD"/>
    <n v="1562216400"/>
    <d v="2019-07-04T05:00:00"/>
    <x v="8"/>
    <x v="3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1"/>
    <n v="233"/>
    <n v="28.012875536480685"/>
    <x v="1"/>
    <s v="USD"/>
    <n v="1548568800"/>
    <d v="2019-01-27T06:00:00"/>
    <x v="2"/>
    <x v="3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1"/>
    <n v="218"/>
    <n v="32.050458715596328"/>
    <x v="1"/>
    <s v="USD"/>
    <n v="1514872800"/>
    <d v="2018-01-02T06:00:00"/>
    <x v="2"/>
    <x v="9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1"/>
    <n v="67"/>
    <n v="73.611940298507463"/>
    <x v="2"/>
    <s v="AUD"/>
    <n v="1416031200"/>
    <d v="2014-11-15T06:00:00"/>
    <x v="0"/>
    <x v="1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1"/>
    <n v="76"/>
    <n v="108.71052631578948"/>
    <x v="1"/>
    <s v="USD"/>
    <n v="1330927200"/>
    <d v="2012-03-05T06:00:00"/>
    <x v="6"/>
    <x v="4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1"/>
    <n v="43"/>
    <n v="42.97674418604651"/>
    <x v="1"/>
    <s v="USD"/>
    <n v="1571115600"/>
    <d v="2019-10-15T05:00:00"/>
    <x v="4"/>
    <x v="3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"/>
    <n v="19"/>
    <n v="83.315789473684205"/>
    <x v="1"/>
    <s v="USD"/>
    <n v="1463461200"/>
    <d v="2016-05-17T05:00:00"/>
    <x v="11"/>
    <x v="7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1"/>
    <n v="2108"/>
    <n v="42"/>
    <x v="5"/>
    <s v="CHF"/>
    <n v="1344920400"/>
    <d v="2012-08-14T05:00:00"/>
    <x v="1"/>
    <x v="4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1"/>
    <n v="221"/>
    <n v="55.927601809954751"/>
    <x v="1"/>
    <s v="USD"/>
    <n v="1511848800"/>
    <d v="2017-11-28T06:00:00"/>
    <x v="0"/>
    <x v="5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1"/>
    <n v="679"/>
    <n v="105.03681885125184"/>
    <x v="1"/>
    <s v="USD"/>
    <n v="1452319200"/>
    <d v="2016-01-09T06:00:00"/>
    <x v="2"/>
    <x v="7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1"/>
    <n v="2805"/>
    <n v="48"/>
    <x v="0"/>
    <s v="CAD"/>
    <n v="1523854800"/>
    <d v="2018-04-16T05:00:00"/>
    <x v="9"/>
    <x v="9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1"/>
    <n v="68"/>
    <n v="112.66176470588235"/>
    <x v="1"/>
    <s v="USD"/>
    <n v="1346043600"/>
    <d v="2012-08-27T05:00:00"/>
    <x v="1"/>
    <x v="4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1"/>
    <n v="36"/>
    <n v="81.944444444444443"/>
    <x v="3"/>
    <s v="DKK"/>
    <n v="1464325200"/>
    <d v="2016-05-27T05:00:00"/>
    <x v="11"/>
    <x v="7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"/>
    <n v="183"/>
    <n v="64.049180327868854"/>
    <x v="0"/>
    <s v="CAD"/>
    <n v="1511935200"/>
    <d v="2017-11-29T06:00:00"/>
    <x v="0"/>
    <x v="5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"/>
    <n v="133"/>
    <n v="106.39097744360902"/>
    <x v="1"/>
    <s v="USD"/>
    <n v="1392012000"/>
    <d v="2014-02-10T06:00:00"/>
    <x v="10"/>
    <x v="1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1"/>
    <n v="2489"/>
    <n v="76.011249497790274"/>
    <x v="6"/>
    <s v="EUR"/>
    <n v="1556946000"/>
    <d v="2019-05-04T05:00:00"/>
    <x v="11"/>
    <x v="3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1"/>
    <n v="69"/>
    <n v="111.07246376811594"/>
    <x v="1"/>
    <s v="USD"/>
    <n v="1548050400"/>
    <d v="2019-01-21T06:00:00"/>
    <x v="2"/>
    <x v="3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1"/>
    <n v="47"/>
    <n v="95.936170212765958"/>
    <x v="1"/>
    <s v="USD"/>
    <n v="1353736800"/>
    <d v="2012-11-24T06:00:00"/>
    <x v="0"/>
    <x v="4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1"/>
    <n v="279"/>
    <n v="43.043010752688176"/>
    <x v="4"/>
    <s v="GBP"/>
    <n v="1532840400"/>
    <d v="2018-07-29T05:00:00"/>
    <x v="8"/>
    <x v="9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1"/>
    <n v="210"/>
    <n v="67.966666666666669"/>
    <x v="1"/>
    <s v="USD"/>
    <n v="1488261600"/>
    <d v="2017-02-28T06:00:00"/>
    <x v="10"/>
    <x v="5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1"/>
    <n v="2100"/>
    <n v="89.991428571428571"/>
    <x v="1"/>
    <s v="USD"/>
    <n v="1393567200"/>
    <d v="2014-02-28T06:00:00"/>
    <x v="10"/>
    <x v="1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1"/>
    <n v="252"/>
    <n v="58.095238095238095"/>
    <x v="1"/>
    <s v="USD"/>
    <n v="1410325200"/>
    <d v="2014-09-10T05:00:00"/>
    <x v="3"/>
    <x v="1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"/>
    <n v="1280"/>
    <n v="83.996875000000003"/>
    <x v="1"/>
    <s v="USD"/>
    <n v="1276923600"/>
    <d v="2010-06-19T05:00:00"/>
    <x v="5"/>
    <x v="6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"/>
    <n v="157"/>
    <n v="88.853503184713375"/>
    <x v="4"/>
    <s v="GBP"/>
    <n v="1500958800"/>
    <d v="2017-07-25T05:00:00"/>
    <x v="8"/>
    <x v="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"/>
    <n v="194"/>
    <n v="65.963917525773198"/>
    <x v="1"/>
    <s v="USD"/>
    <n v="1292220000"/>
    <d v="2010-12-13T06:00:00"/>
    <x v="7"/>
    <x v="6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1"/>
    <n v="82"/>
    <n v="74.804878048780495"/>
    <x v="2"/>
    <s v="AUD"/>
    <n v="1304398800"/>
    <d v="2011-05-03T05:00:00"/>
    <x v="11"/>
    <x v="8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1"/>
    <n v="70"/>
    <n v="69.98571428571428"/>
    <x v="1"/>
    <s v="USD"/>
    <n v="1535432400"/>
    <d v="2018-08-28T05:00:00"/>
    <x v="1"/>
    <x v="9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"/>
    <n v="154"/>
    <n v="32.006493506493506"/>
    <x v="1"/>
    <s v="USD"/>
    <n v="1433826000"/>
    <d v="2015-06-09T05:00:00"/>
    <x v="5"/>
    <x v="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1"/>
    <n v="22"/>
    <n v="64.727272727272734"/>
    <x v="1"/>
    <s v="USD"/>
    <n v="1514959200"/>
    <d v="2018-01-03T06:00:00"/>
    <x v="2"/>
    <x v="9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1"/>
    <n v="4233"/>
    <n v="24.998110087408456"/>
    <x v="1"/>
    <s v="USD"/>
    <n v="1332738000"/>
    <d v="2012-03-26T05:00:00"/>
    <x v="6"/>
    <x v="4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"/>
    <n v="1297"/>
    <n v="104.97764070932922"/>
    <x v="3"/>
    <s v="DKK"/>
    <n v="1445490000"/>
    <d v="2015-10-22T05:00:00"/>
    <x v="4"/>
    <x v="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"/>
    <n v="165"/>
    <n v="64.987878787878785"/>
    <x v="3"/>
    <s v="DKK"/>
    <n v="1297663200"/>
    <d v="2011-02-14T06:00:00"/>
    <x v="10"/>
    <x v="8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"/>
    <n v="119"/>
    <n v="94.352941176470594"/>
    <x v="1"/>
    <s v="USD"/>
    <n v="1371963600"/>
    <d v="2013-06-23T05:00:00"/>
    <x v="5"/>
    <x v="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"/>
    <n v="1758"/>
    <n v="44.001706484641637"/>
    <x v="1"/>
    <s v="USD"/>
    <n v="1425103200"/>
    <d v="2015-02-28T06:00:00"/>
    <x v="10"/>
    <x v="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1"/>
    <n v="94"/>
    <n v="64.744680851063833"/>
    <x v="1"/>
    <s v="USD"/>
    <n v="1265349600"/>
    <d v="2010-02-05T06:00:00"/>
    <x v="10"/>
    <x v="6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"/>
    <n v="1797"/>
    <n v="84.00667779632721"/>
    <x v="1"/>
    <s v="USD"/>
    <n v="1301202000"/>
    <d v="2011-03-27T05:00:00"/>
    <x v="6"/>
    <x v="8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1"/>
    <n v="261"/>
    <n v="34.061302681992338"/>
    <x v="1"/>
    <s v="USD"/>
    <n v="1538024400"/>
    <d v="2018-09-27T05:00:00"/>
    <x v="3"/>
    <x v="9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"/>
    <n v="157"/>
    <n v="93.273885350318466"/>
    <x v="1"/>
    <s v="USD"/>
    <n v="1395032400"/>
    <d v="2014-03-17T05:00:00"/>
    <x v="6"/>
    <x v="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1"/>
    <n v="3533"/>
    <n v="32.998301726577978"/>
    <x v="1"/>
    <s v="USD"/>
    <n v="1405486800"/>
    <d v="2014-07-16T05:00:00"/>
    <x v="8"/>
    <x v="1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"/>
    <n v="155"/>
    <n v="83.812903225806451"/>
    <x v="1"/>
    <s v="USD"/>
    <n v="1455861600"/>
    <d v="2016-02-19T06:00:00"/>
    <x v="10"/>
    <x v="7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"/>
    <n v="132"/>
    <n v="63.992424242424242"/>
    <x v="6"/>
    <s v="EUR"/>
    <n v="1529038800"/>
    <d v="2018-06-15T05:00:00"/>
    <x v="5"/>
    <x v="9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1"/>
    <n v="33"/>
    <n v="81.909090909090907"/>
    <x v="1"/>
    <s v="USD"/>
    <n v="1535259600"/>
    <d v="2018-08-26T05:00:00"/>
    <x v="1"/>
    <x v="9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1"/>
    <n v="94"/>
    <n v="93.053191489361708"/>
    <x v="1"/>
    <s v="USD"/>
    <n v="1327212000"/>
    <d v="2012-01-22T06:00:00"/>
    <x v="2"/>
    <x v="4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"/>
    <n v="1354"/>
    <n v="101.98449039881831"/>
    <x v="4"/>
    <s v="GBP"/>
    <n v="1526360400"/>
    <d v="2018-05-15T05:00:00"/>
    <x v="11"/>
    <x v="9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1"/>
    <n v="48"/>
    <n v="105.9375"/>
    <x v="1"/>
    <s v="USD"/>
    <n v="1532149200"/>
    <d v="2018-07-21T05:00:00"/>
    <x v="8"/>
    <x v="9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"/>
    <n v="110"/>
    <n v="101.58181818181818"/>
    <x v="1"/>
    <s v="USD"/>
    <n v="1515304800"/>
    <d v="2018-01-07T06:00:00"/>
    <x v="2"/>
    <x v="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"/>
    <n v="172"/>
    <n v="62.970930232558139"/>
    <x v="1"/>
    <s v="USD"/>
    <n v="1276318800"/>
    <d v="2010-06-12T05:00:00"/>
    <x v="5"/>
    <x v="6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1"/>
    <n v="307"/>
    <n v="29.045602605863191"/>
    <x v="1"/>
    <s v="USD"/>
    <n v="1328767200"/>
    <d v="2012-02-09T06:00:00"/>
    <x v="10"/>
    <x v="4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n v="1"/>
    <x v="1"/>
    <s v="USD"/>
    <n v="1321682400"/>
    <d v="2011-11-19T06:00:00"/>
    <x v="0"/>
    <x v="8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"/>
    <n v="160"/>
    <n v="77.924999999999997"/>
    <x v="1"/>
    <s v="USD"/>
    <n v="1335934800"/>
    <d v="2012-05-02T05:00:00"/>
    <x v="11"/>
    <x v="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1"/>
    <n v="31"/>
    <n v="80.806451612903231"/>
    <x v="1"/>
    <s v="USD"/>
    <n v="1310792400"/>
    <d v="2011-07-16T05:00:00"/>
    <x v="8"/>
    <x v="8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"/>
    <n v="1467"/>
    <n v="76.006816632583508"/>
    <x v="0"/>
    <s v="CAD"/>
    <n v="1308546000"/>
    <d v="2011-06-20T05:00:00"/>
    <x v="5"/>
    <x v="8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1"/>
    <n v="2662"/>
    <n v="72.993613824192337"/>
    <x v="0"/>
    <s v="CAD"/>
    <n v="1574056800"/>
    <d v="2019-11-18T06:00:00"/>
    <x v="0"/>
    <x v="3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1"/>
    <n v="452"/>
    <n v="53"/>
    <x v="2"/>
    <s v="AUD"/>
    <n v="1308373200"/>
    <d v="2011-06-18T05:00:00"/>
    <x v="5"/>
    <x v="8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"/>
    <n v="158"/>
    <n v="54.164556962025316"/>
    <x v="1"/>
    <s v="USD"/>
    <n v="1335243600"/>
    <d v="2012-04-24T05:00:00"/>
    <x v="9"/>
    <x v="4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1"/>
    <n v="225"/>
    <n v="32.946666666666665"/>
    <x v="5"/>
    <s v="CHF"/>
    <n v="1328421600"/>
    <d v="2012-02-05T06:00:00"/>
    <x v="10"/>
    <x v="4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1"/>
    <n v="35"/>
    <n v="79.371428571428567"/>
    <x v="1"/>
    <s v="USD"/>
    <n v="1524286800"/>
    <d v="2018-04-21T05:00:00"/>
    <x v="9"/>
    <x v="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1"/>
    <n v="63"/>
    <n v="41.174603174603178"/>
    <x v="1"/>
    <s v="USD"/>
    <n v="1362117600"/>
    <d v="2013-03-01T06:00:00"/>
    <x v="6"/>
    <x v="2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1"/>
    <n v="65"/>
    <n v="77.430769230769229"/>
    <x v="1"/>
    <s v="USD"/>
    <n v="1550556000"/>
    <d v="2019-02-19T06:00:00"/>
    <x v="10"/>
    <x v="3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"/>
    <n v="163"/>
    <n v="57.159509202453989"/>
    <x v="1"/>
    <s v="USD"/>
    <n v="1269147600"/>
    <d v="2010-03-21T05:00:00"/>
    <x v="6"/>
    <x v="6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1"/>
    <n v="85"/>
    <n v="77.17647058823529"/>
    <x v="1"/>
    <s v="USD"/>
    <n v="1312174800"/>
    <d v="2011-08-01T05:00:00"/>
    <x v="1"/>
    <x v="8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1"/>
    <n v="217"/>
    <n v="24.953917050691246"/>
    <x v="1"/>
    <s v="USD"/>
    <n v="1434517200"/>
    <d v="2015-06-17T05:00:00"/>
    <x v="5"/>
    <x v="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"/>
    <n v="150"/>
    <n v="97.18"/>
    <x v="1"/>
    <s v="USD"/>
    <n v="1471582800"/>
    <d v="2016-08-19T05:00:00"/>
    <x v="1"/>
    <x v="7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1"/>
    <n v="3272"/>
    <n v="46.000916870415651"/>
    <x v="1"/>
    <s v="USD"/>
    <n v="1410757200"/>
    <d v="2014-09-15T05:00:00"/>
    <x v="3"/>
    <x v="1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1"/>
    <n v="898"/>
    <n v="88.023385300668153"/>
    <x v="1"/>
    <s v="USD"/>
    <n v="1304830800"/>
    <d v="2011-05-08T05:00:00"/>
    <x v="11"/>
    <x v="8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1"/>
    <n v="300"/>
    <n v="25.99"/>
    <x v="1"/>
    <s v="USD"/>
    <n v="1539061200"/>
    <d v="2018-10-09T05:00:00"/>
    <x v="4"/>
    <x v="9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"/>
    <n v="126"/>
    <n v="102.69047619047619"/>
    <x v="1"/>
    <s v="USD"/>
    <n v="1381554000"/>
    <d v="2013-10-12T05:00:00"/>
    <x v="4"/>
    <x v="2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1"/>
    <n v="526"/>
    <n v="72.958174904942965"/>
    <x v="1"/>
    <s v="USD"/>
    <n v="1277096400"/>
    <d v="2010-06-21T05:00:00"/>
    <x v="5"/>
    <x v="6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"/>
    <n v="121"/>
    <n v="57.190082644628099"/>
    <x v="1"/>
    <s v="USD"/>
    <n v="1440392400"/>
    <d v="2015-08-24T05:00:00"/>
    <x v="1"/>
    <x v="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1"/>
    <n v="2320"/>
    <n v="84.013793103448279"/>
    <x v="1"/>
    <s v="USD"/>
    <n v="1509512400"/>
    <d v="2017-11-01T05:00:00"/>
    <x v="0"/>
    <x v="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1"/>
    <n v="81"/>
    <n v="98.666666666666671"/>
    <x v="2"/>
    <s v="AUD"/>
    <n v="1535950800"/>
    <d v="2018-09-03T05:00:00"/>
    <x v="3"/>
    <x v="9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"/>
    <n v="1887"/>
    <n v="42.007419183889773"/>
    <x v="1"/>
    <s v="USD"/>
    <n v="1389160800"/>
    <d v="2014-01-08T06:00:00"/>
    <x v="2"/>
    <x v="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1"/>
    <n v="4358"/>
    <n v="32.002753556677376"/>
    <x v="1"/>
    <s v="USD"/>
    <n v="1271998800"/>
    <d v="2010-04-23T05:00:00"/>
    <x v="9"/>
    <x v="6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1"/>
    <n v="67"/>
    <n v="81.567164179104481"/>
    <x v="1"/>
    <s v="USD"/>
    <n v="1294898400"/>
    <d v="2011-01-13T06:00:00"/>
    <x v="2"/>
    <x v="8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1"/>
    <n v="57"/>
    <n v="37.035087719298247"/>
    <x v="0"/>
    <s v="CAD"/>
    <n v="1559970000"/>
    <d v="2019-06-08T05:00:00"/>
    <x v="5"/>
    <x v="3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"/>
    <n v="1229"/>
    <n v="103.033360455655"/>
    <x v="1"/>
    <s v="USD"/>
    <n v="1469509200"/>
    <d v="2016-07-26T05:00:00"/>
    <x v="8"/>
    <x v="7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"/>
    <n v="12"/>
    <n v="84.333333333333329"/>
    <x v="6"/>
    <s v="EUR"/>
    <n v="1579068000"/>
    <d v="2020-01-15T06:00:00"/>
    <x v="2"/>
    <x v="1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1"/>
    <n v="53"/>
    <n v="102.60377358490567"/>
    <x v="1"/>
    <s v="USD"/>
    <n v="1487743200"/>
    <d v="2017-02-22T06:00:00"/>
    <x v="10"/>
    <x v="5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1"/>
    <n v="2414"/>
    <n v="79.992129246064621"/>
    <x v="1"/>
    <s v="USD"/>
    <n v="1563685200"/>
    <d v="2019-07-21T05:00:00"/>
    <x v="8"/>
    <x v="3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1"/>
    <n v="452"/>
    <n v="70.055309734513273"/>
    <x v="1"/>
    <s v="USD"/>
    <n v="1436418000"/>
    <d v="2015-07-09T05:00:00"/>
    <x v="8"/>
    <x v="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1"/>
    <n v="80"/>
    <n v="37"/>
    <x v="1"/>
    <s v="USD"/>
    <n v="1421820000"/>
    <d v="2015-01-21T06:00:00"/>
    <x v="2"/>
    <x v="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"/>
    <n v="193"/>
    <n v="41.911917098445599"/>
    <x v="1"/>
    <s v="USD"/>
    <n v="1274763600"/>
    <d v="2010-05-25T05:00:00"/>
    <x v="11"/>
    <x v="6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"/>
    <n v="1886"/>
    <n v="57.992576882290564"/>
    <x v="1"/>
    <s v="USD"/>
    <n v="1399179600"/>
    <d v="2014-05-04T05:00:00"/>
    <x v="11"/>
    <x v="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1"/>
    <n v="52"/>
    <n v="40.942307692307693"/>
    <x v="1"/>
    <s v="USD"/>
    <n v="1275800400"/>
    <d v="2010-06-06T05:00:00"/>
    <x v="5"/>
    <x v="6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"/>
    <n v="1825"/>
    <n v="69.9972602739726"/>
    <x v="1"/>
    <s v="USD"/>
    <n v="1282798800"/>
    <d v="2010-08-26T05:00:00"/>
    <x v="1"/>
    <x v="6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1"/>
    <n v="31"/>
    <n v="73.838709677419359"/>
    <x v="1"/>
    <s v="USD"/>
    <n v="1437109200"/>
    <d v="2015-07-17T05:00:00"/>
    <x v="8"/>
    <x v="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1"/>
    <n v="290"/>
    <n v="41.979310344827589"/>
    <x v="1"/>
    <s v="USD"/>
    <n v="1491886800"/>
    <d v="2017-04-11T05:00:00"/>
    <x v="9"/>
    <x v="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"/>
    <n v="122"/>
    <n v="77.93442622950819"/>
    <x v="1"/>
    <s v="USD"/>
    <n v="1394600400"/>
    <d v="2014-03-12T05:00:00"/>
    <x v="6"/>
    <x v="1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"/>
    <n v="1470"/>
    <n v="106.01972789115646"/>
    <x v="1"/>
    <s v="USD"/>
    <n v="1561352400"/>
    <d v="2019-06-24T05:00:00"/>
    <x v="5"/>
    <x v="3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"/>
    <n v="165"/>
    <n v="47.018181818181816"/>
    <x v="0"/>
    <s v="CAD"/>
    <n v="1322892000"/>
    <d v="2011-12-03T06:00:00"/>
    <x v="7"/>
    <x v="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"/>
    <n v="182"/>
    <n v="76.016483516483518"/>
    <x v="1"/>
    <s v="USD"/>
    <n v="1274418000"/>
    <d v="2010-05-21T05:00:00"/>
    <x v="11"/>
    <x v="6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"/>
    <n v="199"/>
    <n v="54.120603015075375"/>
    <x v="6"/>
    <s v="EUR"/>
    <n v="1434344400"/>
    <d v="2015-06-15T05:00:00"/>
    <x v="5"/>
    <x v="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1"/>
    <n v="56"/>
    <n v="57.285714285714285"/>
    <x v="4"/>
    <s v="GBP"/>
    <n v="1373518800"/>
    <d v="2013-07-11T05:00:00"/>
    <x v="8"/>
    <x v="2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"/>
    <n v="107"/>
    <n v="103.81308411214954"/>
    <x v="1"/>
    <s v="USD"/>
    <n v="1517637600"/>
    <d v="2018-02-03T06:00:00"/>
    <x v="10"/>
    <x v="9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"/>
    <n v="1460"/>
    <n v="105.02602739726028"/>
    <x v="2"/>
    <s v="AUD"/>
    <n v="1310619600"/>
    <d v="2011-07-14T05:00:00"/>
    <x v="8"/>
    <x v="8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1"/>
    <n v="27"/>
    <n v="90.259259259259252"/>
    <x v="1"/>
    <s v="USD"/>
    <n v="1556427600"/>
    <d v="2019-04-28T05:00:00"/>
    <x v="9"/>
    <x v="3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"/>
    <n v="1221"/>
    <n v="76.978705978705975"/>
    <x v="1"/>
    <s v="USD"/>
    <n v="1576476000"/>
    <d v="2019-12-16T06:00:00"/>
    <x v="7"/>
    <x v="3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"/>
    <n v="123"/>
    <n v="102.60162601626017"/>
    <x v="5"/>
    <s v="CHF"/>
    <n v="1381122000"/>
    <d v="2013-10-07T05:00:00"/>
    <x v="4"/>
    <x v="2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1"/>
    <n v="2"/>
    <x v="1"/>
    <s v="USD"/>
    <n v="1411102800"/>
    <d v="2014-09-19T05:00:00"/>
    <x v="3"/>
    <x v="1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"/>
    <n v="159"/>
    <n v="55.0062893081761"/>
    <x v="1"/>
    <s v="USD"/>
    <n v="1531803600"/>
    <d v="2018-07-17T05:00:00"/>
    <x v="8"/>
    <x v="9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"/>
    <n v="110"/>
    <n v="32.127272727272725"/>
    <x v="1"/>
    <s v="USD"/>
    <n v="1454133600"/>
    <d v="2016-01-30T06:00:00"/>
    <x v="2"/>
    <x v="7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"/>
    <n v="14"/>
    <n v="50.642857142857146"/>
    <x v="1"/>
    <s v="USD"/>
    <n v="1336194000"/>
    <d v="2012-05-05T05:00:00"/>
    <x v="11"/>
    <x v="4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"/>
    <n v="16"/>
    <n v="49.6875"/>
    <x v="1"/>
    <s v="USD"/>
    <n v="1349326800"/>
    <d v="2012-10-04T05:00:00"/>
    <x v="4"/>
    <x v="4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1"/>
    <n v="236"/>
    <n v="54.894067796610166"/>
    <x v="1"/>
    <s v="USD"/>
    <n v="1379566800"/>
    <d v="2013-09-19T05:00:00"/>
    <x v="3"/>
    <x v="2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"/>
    <n v="191"/>
    <n v="46.931937172774866"/>
    <x v="1"/>
    <s v="USD"/>
    <n v="1494651600"/>
    <d v="2017-05-13T05:00:00"/>
    <x v="11"/>
    <x v="5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1"/>
    <n v="41"/>
    <n v="44.951219512195124"/>
    <x v="1"/>
    <s v="USD"/>
    <n v="1303880400"/>
    <d v="2011-04-27T05:00:00"/>
    <x v="9"/>
    <x v="8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1"/>
    <n v="3934"/>
    <n v="30.99898322318251"/>
    <x v="1"/>
    <s v="USD"/>
    <n v="1335934800"/>
    <d v="2012-05-02T05:00:00"/>
    <x v="11"/>
    <x v="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1"/>
    <n v="80"/>
    <n v="107.7625"/>
    <x v="0"/>
    <s v="CAD"/>
    <n v="1528088400"/>
    <d v="2018-06-04T05:00:00"/>
    <x v="5"/>
    <x v="9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1"/>
    <n v="296"/>
    <n v="102.07770270270271"/>
    <x v="1"/>
    <s v="USD"/>
    <n v="1421906400"/>
    <d v="2015-01-22T06:00:00"/>
    <x v="2"/>
    <x v="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1"/>
    <n v="462"/>
    <n v="24.976190476190474"/>
    <x v="1"/>
    <s v="USD"/>
    <n v="1568005200"/>
    <d v="2019-09-09T05:00:00"/>
    <x v="3"/>
    <x v="3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"/>
    <n v="179"/>
    <n v="79.944134078212286"/>
    <x v="1"/>
    <s v="USD"/>
    <n v="1346821200"/>
    <d v="2012-09-05T05:00:00"/>
    <x v="3"/>
    <x v="4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1"/>
    <n v="523"/>
    <n v="67.946462715105156"/>
    <x v="2"/>
    <s v="AUD"/>
    <n v="1557637200"/>
    <d v="2019-05-12T05:00:00"/>
    <x v="11"/>
    <x v="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"/>
    <n v="141"/>
    <n v="26.070921985815602"/>
    <x v="4"/>
    <s v="GBP"/>
    <n v="1375592400"/>
    <d v="2013-08-04T05:00:00"/>
    <x v="1"/>
    <x v="2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"/>
    <n v="1866"/>
    <n v="105.0032154340836"/>
    <x v="4"/>
    <s v="GBP"/>
    <n v="1503982800"/>
    <d v="2017-08-29T05:00:00"/>
    <x v="1"/>
    <x v="5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1"/>
    <n v="52"/>
    <n v="25.826923076923077"/>
    <x v="1"/>
    <s v="USD"/>
    <n v="1418882400"/>
    <d v="2014-12-18T06:00:00"/>
    <x v="7"/>
    <x v="1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1"/>
    <n v="27"/>
    <n v="77.666666666666671"/>
    <x v="4"/>
    <s v="GBP"/>
    <n v="1309237200"/>
    <d v="2011-06-28T05:00:00"/>
    <x v="5"/>
    <x v="8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"/>
    <n v="156"/>
    <n v="57.82692307692308"/>
    <x v="5"/>
    <s v="CHF"/>
    <n v="1343365200"/>
    <d v="2012-07-27T05:00:00"/>
    <x v="8"/>
    <x v="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1"/>
    <n v="225"/>
    <n v="92.955555555555549"/>
    <x v="2"/>
    <s v="AUD"/>
    <n v="1507957200"/>
    <d v="2017-10-14T05:00:00"/>
    <x v="4"/>
    <x v="5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1"/>
    <n v="255"/>
    <n v="37.945098039215686"/>
    <x v="1"/>
    <s v="USD"/>
    <n v="1549519200"/>
    <d v="2019-02-07T06:00:00"/>
    <x v="10"/>
    <x v="3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1"/>
    <n v="38"/>
    <n v="31.842105263157894"/>
    <x v="1"/>
    <s v="USD"/>
    <n v="1329026400"/>
    <d v="2012-02-12T06:00:00"/>
    <x v="10"/>
    <x v="4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1"/>
    <n v="2261"/>
    <n v="40"/>
    <x v="1"/>
    <s v="USD"/>
    <n v="1544335200"/>
    <d v="2018-12-09T06:00:00"/>
    <x v="7"/>
    <x v="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1"/>
    <n v="40"/>
    <n v="101.1"/>
    <x v="1"/>
    <s v="USD"/>
    <n v="1279083600"/>
    <d v="2010-07-14T05:00:00"/>
    <x v="8"/>
    <x v="6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1"/>
    <n v="2289"/>
    <n v="84.006989951944078"/>
    <x v="6"/>
    <s v="EUR"/>
    <n v="1572498000"/>
    <d v="2019-10-31T05:00:00"/>
    <x v="4"/>
    <x v="3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1"/>
    <n v="65"/>
    <n v="103.41538461538461"/>
    <x v="1"/>
    <s v="USD"/>
    <n v="1506056400"/>
    <d v="2017-09-22T05:00:00"/>
    <x v="3"/>
    <x v="5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"/>
    <n v="15"/>
    <n v="105.13333333333334"/>
    <x v="1"/>
    <s v="USD"/>
    <n v="1463029200"/>
    <d v="2016-05-12T05:00:00"/>
    <x v="11"/>
    <x v="7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1"/>
    <n v="37"/>
    <n v="89.21621621621621"/>
    <x v="1"/>
    <s v="USD"/>
    <n v="1342069200"/>
    <d v="2012-07-12T05:00:00"/>
    <x v="8"/>
    <x v="4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1"/>
    <n v="3777"/>
    <n v="51.995234312946785"/>
    <x v="6"/>
    <s v="EUR"/>
    <n v="1388296800"/>
    <d v="2013-12-29T06:00:00"/>
    <x v="7"/>
    <x v="2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"/>
    <n v="184"/>
    <n v="64.956521739130437"/>
    <x v="4"/>
    <s v="GBP"/>
    <n v="1493787600"/>
    <d v="2017-05-03T05:00:00"/>
    <x v="11"/>
    <x v="5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1"/>
    <n v="85"/>
    <n v="46.235294117647058"/>
    <x v="1"/>
    <s v="USD"/>
    <n v="1424844000"/>
    <d v="2015-02-25T06:00:00"/>
    <x v="10"/>
    <x v="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"/>
    <n v="112"/>
    <n v="51.151785714285715"/>
    <x v="1"/>
    <s v="USD"/>
    <n v="1403931600"/>
    <d v="2014-06-28T05:00:00"/>
    <x v="5"/>
    <x v="1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"/>
    <n v="144"/>
    <n v="33.909722222222221"/>
    <x v="1"/>
    <s v="USD"/>
    <n v="1394514000"/>
    <d v="2014-03-11T05:00:00"/>
    <x v="6"/>
    <x v="1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"/>
    <n v="1902"/>
    <n v="92.016298633017882"/>
    <x v="1"/>
    <s v="USD"/>
    <n v="1365397200"/>
    <d v="2013-04-08T05:00:00"/>
    <x v="9"/>
    <x v="2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"/>
    <n v="105"/>
    <n v="107.42857142857143"/>
    <x v="1"/>
    <s v="USD"/>
    <n v="1456120800"/>
    <d v="2016-02-22T06:00:00"/>
    <x v="10"/>
    <x v="7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"/>
    <n v="132"/>
    <n v="75.848484848484844"/>
    <x v="1"/>
    <s v="USD"/>
    <n v="1437714000"/>
    <d v="2015-07-24T05:00:00"/>
    <x v="8"/>
    <x v="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1"/>
    <n v="21"/>
    <n v="80.476190476190482"/>
    <x v="1"/>
    <s v="USD"/>
    <n v="1563771600"/>
    <d v="2019-07-22T05:00:00"/>
    <x v="8"/>
    <x v="3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1"/>
    <n v="976"/>
    <n v="86.978483606557376"/>
    <x v="1"/>
    <s v="USD"/>
    <n v="1448517600"/>
    <d v="2015-11-26T06:00:00"/>
    <x v="0"/>
    <x v="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"/>
    <n v="96"/>
    <n v="105.13541666666667"/>
    <x v="1"/>
    <s v="USD"/>
    <n v="1528779600"/>
    <d v="2018-06-12T05:00:00"/>
    <x v="5"/>
    <x v="9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1"/>
    <n v="67"/>
    <n v="57.298507462686565"/>
    <x v="1"/>
    <s v="USD"/>
    <n v="1304744400"/>
    <d v="2011-05-07T05:00:00"/>
    <x v="11"/>
    <x v="8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1"/>
    <n v="66"/>
    <n v="93.348484848484844"/>
    <x v="0"/>
    <s v="CAD"/>
    <n v="1354341600"/>
    <d v="2012-12-01T06:00:00"/>
    <x v="7"/>
    <x v="4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1"/>
    <n v="78"/>
    <n v="71.987179487179489"/>
    <x v="1"/>
    <s v="USD"/>
    <n v="1294552800"/>
    <d v="2011-01-09T06:00:00"/>
    <x v="2"/>
    <x v="8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1"/>
    <n v="67"/>
    <n v="92.611940298507463"/>
    <x v="2"/>
    <s v="AUD"/>
    <n v="1295935200"/>
    <d v="2011-01-25T06:00:00"/>
    <x v="2"/>
    <x v="8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"/>
    <n v="114"/>
    <n v="104.99122807017544"/>
    <x v="1"/>
    <s v="USD"/>
    <n v="1411534800"/>
    <d v="2014-09-24T05:00:00"/>
    <x v="3"/>
    <x v="1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1"/>
    <n v="263"/>
    <n v="30.958174904942965"/>
    <x v="2"/>
    <s v="AUD"/>
    <n v="1486706400"/>
    <d v="2017-02-10T06:00:00"/>
    <x v="10"/>
    <x v="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"/>
    <n v="1691"/>
    <n v="33.001182732111175"/>
    <x v="1"/>
    <s v="USD"/>
    <n v="1333602000"/>
    <d v="2012-04-05T05:00:00"/>
    <x v="9"/>
    <x v="4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"/>
    <n v="181"/>
    <n v="84.187845303867405"/>
    <x v="1"/>
    <s v="USD"/>
    <n v="1308200400"/>
    <d v="2011-06-16T05:00:00"/>
    <x v="5"/>
    <x v="8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"/>
    <n v="13"/>
    <n v="73.92307692307692"/>
    <x v="1"/>
    <s v="USD"/>
    <n v="1411707600"/>
    <d v="2014-09-26T05:00:00"/>
    <x v="3"/>
    <x v="1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"/>
    <n v="160"/>
    <n v="36.987499999999997"/>
    <x v="1"/>
    <s v="USD"/>
    <n v="1418364000"/>
    <d v="2014-12-12T06:00:00"/>
    <x v="7"/>
    <x v="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1"/>
    <n v="203"/>
    <n v="46.896551724137929"/>
    <x v="1"/>
    <s v="USD"/>
    <n v="1429333200"/>
    <d v="2015-04-18T05:00:00"/>
    <x v="9"/>
    <x v="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1"/>
    <n v="5"/>
    <x v="1"/>
    <s v="USD"/>
    <n v="1555390800"/>
    <d v="2019-04-16T05:00:00"/>
    <x v="9"/>
    <x v="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"/>
    <n v="1559"/>
    <n v="102.02437459910199"/>
    <x v="1"/>
    <s v="USD"/>
    <n v="1482732000"/>
    <d v="2016-12-26T06:00:00"/>
    <x v="7"/>
    <x v="7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1"/>
    <n v="2266"/>
    <n v="45.007502206531335"/>
    <x v="1"/>
    <s v="USD"/>
    <n v="1470718800"/>
    <d v="2016-08-09T05:00:00"/>
    <x v="1"/>
    <x v="7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1"/>
    <n v="21"/>
    <n v="94.285714285714292"/>
    <x v="1"/>
    <s v="USD"/>
    <n v="1450591200"/>
    <d v="2015-12-20T06:00:00"/>
    <x v="7"/>
    <x v="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"/>
    <n v="1548"/>
    <n v="101.02325581395348"/>
    <x v="2"/>
    <s v="AUD"/>
    <n v="1348290000"/>
    <d v="2012-09-22T05:00:00"/>
    <x v="3"/>
    <x v="4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1"/>
    <n v="80"/>
    <n v="97.037499999999994"/>
    <x v="1"/>
    <s v="USD"/>
    <n v="1353823200"/>
    <d v="2012-11-25T06:00:00"/>
    <x v="0"/>
    <x v="4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1"/>
    <n v="830"/>
    <n v="43.00963855421687"/>
    <x v="1"/>
    <s v="USD"/>
    <n v="1450764000"/>
    <d v="2015-12-22T06:00:00"/>
    <x v="7"/>
    <x v="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"/>
    <n v="131"/>
    <n v="94.916030534351151"/>
    <x v="1"/>
    <s v="USD"/>
    <n v="1329372000"/>
    <d v="2012-02-16T06:00:00"/>
    <x v="10"/>
    <x v="4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"/>
    <n v="112"/>
    <n v="72.151785714285708"/>
    <x v="1"/>
    <s v="USD"/>
    <n v="1277096400"/>
    <d v="2010-06-21T05:00:00"/>
    <x v="5"/>
    <x v="6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"/>
    <n v="130"/>
    <n v="51.007692307692309"/>
    <x v="1"/>
    <s v="USD"/>
    <n v="1277701200"/>
    <d v="2010-06-28T05:00:00"/>
    <x v="5"/>
    <x v="6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1"/>
    <n v="55"/>
    <n v="85.054545454545448"/>
    <x v="1"/>
    <s v="USD"/>
    <n v="1454911200"/>
    <d v="2016-02-08T06:00:00"/>
    <x v="10"/>
    <x v="7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"/>
    <n v="155"/>
    <n v="43.87096774193548"/>
    <x v="1"/>
    <s v="USD"/>
    <n v="1297922400"/>
    <d v="2011-02-17T06:00:00"/>
    <x v="10"/>
    <x v="8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1"/>
    <n v="266"/>
    <n v="40.063909774436091"/>
    <x v="1"/>
    <s v="USD"/>
    <n v="1384408800"/>
    <d v="2013-11-14T06:00:00"/>
    <x v="0"/>
    <x v="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"/>
    <n v="114"/>
    <n v="43.833333333333336"/>
    <x v="6"/>
    <s v="EUR"/>
    <n v="1299304800"/>
    <d v="2011-03-05T06:00:00"/>
    <x v="6"/>
    <x v="8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"/>
    <n v="155"/>
    <n v="84.92903225806451"/>
    <x v="1"/>
    <s v="USD"/>
    <n v="1431320400"/>
    <d v="2015-05-11T05:00:00"/>
    <x v="11"/>
    <x v="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1"/>
    <n v="207"/>
    <n v="41.067632850241544"/>
    <x v="4"/>
    <s v="GBP"/>
    <n v="1264399200"/>
    <d v="2010-01-25T06:00:00"/>
    <x v="2"/>
    <x v="6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1"/>
    <n v="245"/>
    <n v="54.971428571428568"/>
    <x v="1"/>
    <s v="USD"/>
    <n v="1497502800"/>
    <d v="2017-06-15T05:00:00"/>
    <x v="5"/>
    <x v="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"/>
    <n v="1573"/>
    <n v="77.010807374443743"/>
    <x v="1"/>
    <s v="USD"/>
    <n v="1333688400"/>
    <d v="2012-04-06T05:00:00"/>
    <x v="9"/>
    <x v="4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"/>
    <n v="114"/>
    <n v="71.201754385964918"/>
    <x v="1"/>
    <s v="USD"/>
    <n v="1293861600"/>
    <d v="2011-01-01T06:00:00"/>
    <x v="2"/>
    <x v="8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1"/>
    <n v="93"/>
    <n v="91.935483870967744"/>
    <x v="1"/>
    <s v="USD"/>
    <n v="1576994400"/>
    <d v="2019-12-22T06:00:00"/>
    <x v="7"/>
    <x v="3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1"/>
    <n v="594"/>
    <n v="97.069023569023571"/>
    <x v="1"/>
    <s v="USD"/>
    <n v="1304917200"/>
    <d v="2011-05-09T05:00:00"/>
    <x v="11"/>
    <x v="8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1"/>
    <n v="24"/>
    <n v="58.916666666666664"/>
    <x v="1"/>
    <s v="USD"/>
    <n v="1381208400"/>
    <d v="2013-10-08T05:00:00"/>
    <x v="4"/>
    <x v="2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"/>
    <n v="1681"/>
    <n v="58.015466983938133"/>
    <x v="1"/>
    <s v="USD"/>
    <n v="1401685200"/>
    <d v="2014-06-02T05:00:00"/>
    <x v="5"/>
    <x v="1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1"/>
    <n v="252"/>
    <n v="103.87301587301587"/>
    <x v="1"/>
    <s v="USD"/>
    <n v="1291960800"/>
    <d v="2010-12-10T06:00:00"/>
    <x v="7"/>
    <x v="6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1"/>
    <n v="32"/>
    <n v="93.46875"/>
    <x v="1"/>
    <s v="USD"/>
    <n v="1368853200"/>
    <d v="2013-05-18T05:00:00"/>
    <x v="11"/>
    <x v="2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"/>
    <n v="135"/>
    <n v="61.970370370370368"/>
    <x v="1"/>
    <s v="USD"/>
    <n v="1448776800"/>
    <d v="2015-11-29T06:00:00"/>
    <x v="0"/>
    <x v="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"/>
    <n v="140"/>
    <n v="92.042857142857144"/>
    <x v="1"/>
    <s v="USD"/>
    <n v="1296194400"/>
    <d v="2011-01-28T06:00:00"/>
    <x v="2"/>
    <x v="8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1"/>
    <n v="67"/>
    <n v="77.268656716417908"/>
    <x v="1"/>
    <s v="USD"/>
    <n v="1517983200"/>
    <d v="2018-02-07T06:00:00"/>
    <x v="10"/>
    <x v="9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1"/>
    <n v="92"/>
    <n v="93.923913043478265"/>
    <x v="1"/>
    <s v="USD"/>
    <n v="1478930400"/>
    <d v="2016-11-12T06:00:00"/>
    <x v="0"/>
    <x v="7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"/>
    <n v="1015"/>
    <n v="84.969458128078813"/>
    <x v="4"/>
    <s v="GBP"/>
    <n v="1426395600"/>
    <d v="2015-03-15T05:00:00"/>
    <x v="6"/>
    <x v="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1"/>
    <n v="742"/>
    <n v="105.97035040431267"/>
    <x v="1"/>
    <s v="USD"/>
    <n v="1446181200"/>
    <d v="2015-10-30T05:00:00"/>
    <x v="4"/>
    <x v="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1"/>
    <n v="323"/>
    <n v="36.969040247678016"/>
    <x v="1"/>
    <s v="USD"/>
    <n v="1514181600"/>
    <d v="2017-12-25T06:00:00"/>
    <x v="7"/>
    <x v="5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1"/>
    <n v="75"/>
    <n v="81.533333333333331"/>
    <x v="1"/>
    <s v="USD"/>
    <n v="1311051600"/>
    <d v="2011-07-19T05:00:00"/>
    <x v="8"/>
    <x v="8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1"/>
    <n v="2326"/>
    <n v="80.999140154772135"/>
    <x v="1"/>
    <s v="USD"/>
    <n v="1564894800"/>
    <d v="2019-08-04T05:00:00"/>
    <x v="1"/>
    <x v="3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1"/>
    <n v="381"/>
    <n v="26.010498687664043"/>
    <x v="1"/>
    <s v="USD"/>
    <n v="1567918800"/>
    <d v="2019-09-08T05:00:00"/>
    <x v="3"/>
    <x v="3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1"/>
    <n v="4405"/>
    <n v="25.998410896708286"/>
    <x v="1"/>
    <s v="USD"/>
    <n v="1386309600"/>
    <d v="2013-12-06T06:00:00"/>
    <x v="7"/>
    <x v="2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1"/>
    <n v="92"/>
    <n v="34.173913043478258"/>
    <x v="1"/>
    <s v="USD"/>
    <n v="1301979600"/>
    <d v="2011-04-05T05:00:00"/>
    <x v="9"/>
    <x v="8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1"/>
    <n v="480"/>
    <n v="28.002083333333335"/>
    <x v="1"/>
    <s v="USD"/>
    <n v="1493269200"/>
    <d v="2017-04-27T05:00:00"/>
    <x v="9"/>
    <x v="5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1"/>
    <n v="64"/>
    <n v="76.546875"/>
    <x v="1"/>
    <s v="USD"/>
    <n v="1478930400"/>
    <d v="2016-11-12T06:00:00"/>
    <x v="0"/>
    <x v="7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1"/>
    <n v="226"/>
    <n v="53.053097345132741"/>
    <x v="1"/>
    <s v="USD"/>
    <n v="1555390800"/>
    <d v="2019-04-16T05:00:00"/>
    <x v="9"/>
    <x v="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1"/>
    <n v="64"/>
    <n v="106.859375"/>
    <x v="1"/>
    <s v="USD"/>
    <n v="1456984800"/>
    <d v="2016-03-03T06:00:00"/>
    <x v="6"/>
    <x v="7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1"/>
    <n v="241"/>
    <n v="46.020746887966808"/>
    <x v="1"/>
    <s v="USD"/>
    <n v="1411621200"/>
    <d v="2014-09-25T05:00:00"/>
    <x v="3"/>
    <x v="1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"/>
    <n v="132"/>
    <n v="100.17424242424242"/>
    <x v="1"/>
    <s v="USD"/>
    <n v="1525669200"/>
    <d v="2018-05-07T05:00:00"/>
    <x v="11"/>
    <x v="9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1"/>
    <n v="75"/>
    <n v="101.44"/>
    <x v="6"/>
    <s v="EUR"/>
    <n v="1450936800"/>
    <d v="2015-12-24T06:00:00"/>
    <x v="7"/>
    <x v="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1"/>
    <n v="842"/>
    <n v="87.972684085510693"/>
    <x v="1"/>
    <s v="USD"/>
    <n v="1413522000"/>
    <d v="2014-10-17T05:00:00"/>
    <x v="4"/>
    <x v="1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1"/>
    <n v="2043"/>
    <n v="74.995594713656388"/>
    <x v="1"/>
    <s v="USD"/>
    <n v="1541307600"/>
    <d v="2018-11-04T05:00:00"/>
    <x v="0"/>
    <x v="9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"/>
    <n v="112"/>
    <n v="42.982142857142854"/>
    <x v="1"/>
    <s v="USD"/>
    <n v="1357106400"/>
    <d v="2013-01-02T06:00:00"/>
    <x v="2"/>
    <x v="2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"/>
    <n v="139"/>
    <n v="33.115107913669064"/>
    <x v="6"/>
    <s v="EUR"/>
    <n v="1390197600"/>
    <d v="2014-01-20T06:00:00"/>
    <x v="2"/>
    <x v="1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1"/>
    <n v="374"/>
    <n v="101.13101604278074"/>
    <x v="1"/>
    <s v="USD"/>
    <n v="1265868000"/>
    <d v="2010-02-11T06:00:00"/>
    <x v="10"/>
    <x v="6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"/>
    <n v="1122"/>
    <n v="55.98841354723708"/>
    <x v="1"/>
    <s v="USD"/>
    <n v="1467176400"/>
    <d v="2016-06-29T05:00:00"/>
    <x v="5"/>
    <x v="7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F16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dataField="1" showAll="0" defaultSubtotal="0"/>
    <pivotField showAll="0"/>
    <pivotField numFmtId="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 defaultSubtotal="0"/>
    <pivotField showAll="0" defaultSubtotal="0"/>
    <pivotField showAll="0" defaultSubtotal="0"/>
    <pivotField showAll="0"/>
    <pivotField numFmtId="14" showAll="0" defaultSubtota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2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0" hier="-1"/>
  </pageFields>
  <dataFields count="1">
    <dataField name="Sum of count" fld="7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F31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dataField="1" showAll="0"/>
    <pivotField showAll="0"/>
    <pivotField numFmtId="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 defaultSubtotal="0"/>
    <pivotField showAll="0" defaultSubtotal="0"/>
    <pivotField showAll="0" defaultSubtotal="0"/>
    <pivotField showAll="0"/>
    <pivotField numFmtId="14" showAll="0" defaultSubtota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2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0" hier="-1"/>
    <pageField fld="21" hier="-1"/>
  </pageFields>
  <dataFields count="1">
    <dataField name="Sum of count" fld="7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h="1" x="2"/>
        <item x="1"/>
        <item t="default"/>
      </items>
    </pivotField>
    <pivotField dataField="1" showAll="0"/>
    <pivotField showAll="0"/>
    <pivotField numFmtId="4" showAll="0"/>
    <pivotField showAll="0"/>
    <pivotField showAll="0"/>
    <pivotField showAll="0"/>
    <pivotField numFmtId="14" showAll="0"/>
    <pivotField axis="axisRow" showAll="0" sortType="ascending">
      <items count="24">
        <item x="2"/>
        <item m="1" x="19"/>
        <item m="1" x="14"/>
        <item m="1" x="13"/>
        <item m="1" x="21"/>
        <item m="1" x="12"/>
        <item m="1" x="22"/>
        <item m="1" x="15"/>
        <item m="1" x="17"/>
        <item m="1" x="16"/>
        <item x="10"/>
        <item x="6"/>
        <item x="9"/>
        <item x="11"/>
        <item x="5"/>
        <item x="8"/>
        <item x="1"/>
        <item x="3"/>
        <item x="4"/>
        <item x="0"/>
        <item x="7"/>
        <item m="1" x="18"/>
        <item m="1" x="20"/>
        <item t="default"/>
      </items>
    </pivotField>
    <pivotField axis="axisPage" showAll="0" defaultSubtotal="0">
      <items count="11">
        <item x="6"/>
        <item x="8"/>
        <item x="4"/>
        <item x="2"/>
        <item x="1"/>
        <item x="0"/>
        <item x="7"/>
        <item x="5"/>
        <item x="9"/>
        <item x="3"/>
        <item x="10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3">
    <i>
      <x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5" hier="-1"/>
  </pageFields>
  <dataFields count="1">
    <dataField name="Sum of count" fld="7" baseField="0" baseItem="0"/>
  </dataFields>
  <chartFormats count="9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tabSelected="1" workbookViewId="0">
      <selection activeCell="B5" sqref="B5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8.08203125" bestFit="1" customWidth="1"/>
    <col min="9" max="9" width="13" bestFit="1" customWidth="1"/>
    <col min="10" max="10" width="20" style="7" bestFit="1" customWidth="1"/>
    <col min="13" max="13" width="11.1640625" bestFit="1" customWidth="1"/>
    <col min="14" max="14" width="25.9140625" style="12" bestFit="1" customWidth="1"/>
    <col min="15" max="15" width="25.9140625" style="14" customWidth="1"/>
    <col min="16" max="16" width="25.9140625" style="12" customWidth="1"/>
    <col min="17" max="17" width="11.1640625" bestFit="1" customWidth="1"/>
    <col min="18" max="18" width="24.5" style="12" bestFit="1" customWidth="1"/>
    <col min="21" max="21" width="28" bestFit="1" customWidth="1"/>
    <col min="22" max="22" width="21.25" customWidth="1"/>
    <col min="23" max="23" width="15.25" customWidth="1"/>
  </cols>
  <sheetData>
    <row r="1" spans="1:23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2069</v>
      </c>
      <c r="I1" s="1" t="s">
        <v>5</v>
      </c>
      <c r="J1" s="6" t="s">
        <v>2030</v>
      </c>
      <c r="K1" s="1" t="s">
        <v>6</v>
      </c>
      <c r="L1" s="1" t="s">
        <v>7</v>
      </c>
      <c r="M1" s="1" t="s">
        <v>8</v>
      </c>
      <c r="N1" s="11" t="s">
        <v>2072</v>
      </c>
      <c r="O1" s="13" t="s">
        <v>2085</v>
      </c>
      <c r="P1" s="11" t="s">
        <v>2123</v>
      </c>
      <c r="Q1" s="1" t="s">
        <v>9</v>
      </c>
      <c r="R1" s="11" t="s">
        <v>2073</v>
      </c>
      <c r="S1" s="1" t="s">
        <v>10</v>
      </c>
      <c r="T1" s="1" t="s">
        <v>11</v>
      </c>
      <c r="U1" s="1" t="s">
        <v>2028</v>
      </c>
      <c r="V1" s="1" t="s">
        <v>2064</v>
      </c>
      <c r="W1" s="1" t="s">
        <v>2065</v>
      </c>
    </row>
    <row r="2" spans="1:23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1</v>
      </c>
      <c r="I2">
        <v>0</v>
      </c>
      <c r="J2" s="7">
        <f>IFERROR(E2/I2,0)</f>
        <v>0</v>
      </c>
      <c r="K2" t="s">
        <v>15</v>
      </c>
      <c r="L2" t="s">
        <v>16</v>
      </c>
      <c r="M2">
        <v>1448690400</v>
      </c>
      <c r="N2" s="12">
        <f>(((M2/60)/60)/24)+DATE(1970,1,1)</f>
        <v>42336.25</v>
      </c>
      <c r="O2" s="14" t="s">
        <v>2087</v>
      </c>
      <c r="P2" s="12" t="s">
        <v>2074</v>
      </c>
      <c r="Q2">
        <v>1450159200</v>
      </c>
      <c r="R2" s="12">
        <f>(((Q2/60)/60)/24)+DATE(1970,1,1)</f>
        <v>42353.25</v>
      </c>
      <c r="S2" t="b">
        <v>0</v>
      </c>
      <c r="T2" t="b">
        <v>0</v>
      </c>
      <c r="U2" t="s">
        <v>17</v>
      </c>
      <c r="V2" t="s">
        <v>2031</v>
      </c>
      <c r="W2" t="s">
        <v>2032</v>
      </c>
    </row>
    <row r="3" spans="1:23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</v>
      </c>
      <c r="I3">
        <v>158</v>
      </c>
      <c r="J3" s="7">
        <f t="shared" ref="J3:J66" si="1">IFERROR(E3/I3,0)</f>
        <v>92.151898734177209</v>
      </c>
      <c r="K3" t="s">
        <v>21</v>
      </c>
      <c r="L3" t="s">
        <v>22</v>
      </c>
      <c r="M3">
        <v>1408424400</v>
      </c>
      <c r="N3" s="12">
        <f t="shared" ref="N3:N66" si="2">(((M3/60)/60)/24)+DATE(1970,1,1)</f>
        <v>41870.208333333336</v>
      </c>
      <c r="O3" s="14" t="s">
        <v>2088</v>
      </c>
      <c r="P3" s="12" t="s">
        <v>2075</v>
      </c>
      <c r="Q3">
        <v>1408597200</v>
      </c>
      <c r="R3" s="12">
        <f t="shared" ref="R3:R66" si="3">(((Q3/60)/60)/24)+DATE(1970,1,1)</f>
        <v>41872.208333333336</v>
      </c>
      <c r="S3" t="b">
        <v>0</v>
      </c>
      <c r="T3" t="b">
        <v>1</v>
      </c>
      <c r="U3" t="s">
        <v>23</v>
      </c>
      <c r="V3" t="s">
        <v>2033</v>
      </c>
      <c r="W3" t="s">
        <v>2034</v>
      </c>
    </row>
    <row r="4" spans="1:23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</v>
      </c>
      <c r="I4">
        <v>1425</v>
      </c>
      <c r="J4" s="7">
        <f t="shared" si="1"/>
        <v>100.01614035087719</v>
      </c>
      <c r="K4" t="s">
        <v>26</v>
      </c>
      <c r="L4" t="s">
        <v>27</v>
      </c>
      <c r="M4">
        <v>1384668000</v>
      </c>
      <c r="N4" s="12">
        <f t="shared" si="2"/>
        <v>41595.25</v>
      </c>
      <c r="O4" s="14" t="s">
        <v>2087</v>
      </c>
      <c r="P4" s="12" t="s">
        <v>2076</v>
      </c>
      <c r="Q4">
        <v>1384840800</v>
      </c>
      <c r="R4" s="12">
        <f t="shared" si="3"/>
        <v>41597.25</v>
      </c>
      <c r="S4" t="b">
        <v>0</v>
      </c>
      <c r="T4" t="b">
        <v>0</v>
      </c>
      <c r="U4" t="s">
        <v>28</v>
      </c>
      <c r="V4" t="s">
        <v>2035</v>
      </c>
      <c r="W4" t="s">
        <v>2036</v>
      </c>
    </row>
    <row r="5" spans="1:23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1</v>
      </c>
      <c r="I5">
        <v>24</v>
      </c>
      <c r="J5" s="7">
        <f t="shared" si="1"/>
        <v>103.20833333333333</v>
      </c>
      <c r="K5" t="s">
        <v>21</v>
      </c>
      <c r="L5" t="s">
        <v>22</v>
      </c>
      <c r="M5">
        <v>1565499600</v>
      </c>
      <c r="N5" s="12">
        <f t="shared" si="2"/>
        <v>43688.208333333328</v>
      </c>
      <c r="O5" s="14" t="s">
        <v>2088</v>
      </c>
      <c r="P5" s="12" t="s">
        <v>2077</v>
      </c>
      <c r="Q5">
        <v>1568955600</v>
      </c>
      <c r="R5" s="12">
        <f t="shared" si="3"/>
        <v>43728.208333333328</v>
      </c>
      <c r="S5" t="b">
        <v>0</v>
      </c>
      <c r="T5" t="b">
        <v>0</v>
      </c>
      <c r="U5" t="s">
        <v>23</v>
      </c>
      <c r="V5" t="s">
        <v>2033</v>
      </c>
      <c r="W5" t="s">
        <v>2034</v>
      </c>
    </row>
    <row r="6" spans="1:23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1</v>
      </c>
      <c r="I6">
        <v>53</v>
      </c>
      <c r="J6" s="7">
        <f t="shared" si="1"/>
        <v>99.339622641509436</v>
      </c>
      <c r="K6" t="s">
        <v>21</v>
      </c>
      <c r="L6" t="s">
        <v>22</v>
      </c>
      <c r="M6">
        <v>1547964000</v>
      </c>
      <c r="N6" s="12">
        <f t="shared" si="2"/>
        <v>43485.25</v>
      </c>
      <c r="O6" s="14" t="s">
        <v>2089</v>
      </c>
      <c r="P6" s="12" t="s">
        <v>2077</v>
      </c>
      <c r="Q6">
        <v>1548309600</v>
      </c>
      <c r="R6" s="12">
        <f t="shared" si="3"/>
        <v>43489.25</v>
      </c>
      <c r="S6" t="b">
        <v>0</v>
      </c>
      <c r="T6" t="b">
        <v>0</v>
      </c>
      <c r="U6" t="s">
        <v>33</v>
      </c>
      <c r="V6" t="s">
        <v>2037</v>
      </c>
      <c r="W6" t="s">
        <v>2038</v>
      </c>
    </row>
    <row r="7" spans="1:23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</v>
      </c>
      <c r="I7">
        <v>174</v>
      </c>
      <c r="J7" s="7">
        <f t="shared" si="1"/>
        <v>75.833333333333329</v>
      </c>
      <c r="K7" t="s">
        <v>36</v>
      </c>
      <c r="L7" t="s">
        <v>37</v>
      </c>
      <c r="M7">
        <v>1346130000</v>
      </c>
      <c r="N7" s="12">
        <f t="shared" si="2"/>
        <v>41149.208333333336</v>
      </c>
      <c r="O7" s="14" t="s">
        <v>2088</v>
      </c>
      <c r="P7" s="12" t="s">
        <v>2078</v>
      </c>
      <c r="Q7">
        <v>1347080400</v>
      </c>
      <c r="R7" s="12">
        <f t="shared" si="3"/>
        <v>41160.208333333336</v>
      </c>
      <c r="S7" t="b">
        <v>0</v>
      </c>
      <c r="T7" t="b">
        <v>0</v>
      </c>
      <c r="U7" t="s">
        <v>33</v>
      </c>
      <c r="V7" t="s">
        <v>2037</v>
      </c>
      <c r="W7" t="s">
        <v>2038</v>
      </c>
    </row>
    <row r="8" spans="1:23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</v>
      </c>
      <c r="I8">
        <v>18</v>
      </c>
      <c r="J8" s="7">
        <f t="shared" si="1"/>
        <v>60.555555555555557</v>
      </c>
      <c r="K8" t="s">
        <v>40</v>
      </c>
      <c r="L8" t="s">
        <v>41</v>
      </c>
      <c r="M8">
        <v>1505278800</v>
      </c>
      <c r="N8" s="12">
        <f t="shared" si="2"/>
        <v>42991.208333333328</v>
      </c>
      <c r="O8" s="14" t="s">
        <v>2090</v>
      </c>
      <c r="P8" s="12" t="s">
        <v>2079</v>
      </c>
      <c r="Q8">
        <v>1505365200</v>
      </c>
      <c r="R8" s="12">
        <f t="shared" si="3"/>
        <v>42992.208333333328</v>
      </c>
      <c r="S8" t="b">
        <v>0</v>
      </c>
      <c r="T8" t="b">
        <v>0</v>
      </c>
      <c r="U8" t="s">
        <v>42</v>
      </c>
      <c r="V8" t="s">
        <v>2039</v>
      </c>
      <c r="W8" t="s">
        <v>2040</v>
      </c>
    </row>
    <row r="9" spans="1:23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1</v>
      </c>
      <c r="I9">
        <v>227</v>
      </c>
      <c r="J9" s="7">
        <f t="shared" si="1"/>
        <v>64.93832599118943</v>
      </c>
      <c r="K9" t="s">
        <v>36</v>
      </c>
      <c r="L9" t="s">
        <v>37</v>
      </c>
      <c r="M9">
        <v>1439442000</v>
      </c>
      <c r="N9" s="12">
        <f t="shared" si="2"/>
        <v>42229.208333333328</v>
      </c>
      <c r="O9" s="14" t="s">
        <v>2088</v>
      </c>
      <c r="P9" s="12" t="s">
        <v>2074</v>
      </c>
      <c r="Q9">
        <v>1439614800</v>
      </c>
      <c r="R9" s="12">
        <f t="shared" si="3"/>
        <v>42231.208333333328</v>
      </c>
      <c r="S9" t="b">
        <v>0</v>
      </c>
      <c r="T9" t="b">
        <v>0</v>
      </c>
      <c r="U9" t="s">
        <v>33</v>
      </c>
      <c r="V9" t="s">
        <v>2037</v>
      </c>
      <c r="W9" t="s">
        <v>2038</v>
      </c>
    </row>
    <row r="10" spans="1:23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1</v>
      </c>
      <c r="I10">
        <v>708</v>
      </c>
      <c r="J10" s="7">
        <f t="shared" si="1"/>
        <v>30.997175141242938</v>
      </c>
      <c r="K10" t="s">
        <v>36</v>
      </c>
      <c r="L10" t="s">
        <v>37</v>
      </c>
      <c r="M10">
        <v>1281330000</v>
      </c>
      <c r="N10" s="12">
        <f t="shared" si="2"/>
        <v>40399.208333333336</v>
      </c>
      <c r="O10" s="14" t="s">
        <v>2088</v>
      </c>
      <c r="P10" s="12" t="s">
        <v>2080</v>
      </c>
      <c r="Q10">
        <v>1281502800</v>
      </c>
      <c r="R10" s="12">
        <f t="shared" si="3"/>
        <v>40401.208333333336</v>
      </c>
      <c r="S10" t="b">
        <v>0</v>
      </c>
      <c r="T10" t="b">
        <v>0</v>
      </c>
      <c r="U10" t="s">
        <v>33</v>
      </c>
      <c r="V10" t="s">
        <v>2037</v>
      </c>
      <c r="W10" t="s">
        <v>2038</v>
      </c>
    </row>
    <row r="11" spans="1:23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1</v>
      </c>
      <c r="I11">
        <v>44</v>
      </c>
      <c r="J11" s="7">
        <f t="shared" si="1"/>
        <v>72.909090909090907</v>
      </c>
      <c r="K11" t="s">
        <v>21</v>
      </c>
      <c r="L11" t="s">
        <v>22</v>
      </c>
      <c r="M11">
        <v>1379566800</v>
      </c>
      <c r="N11" s="12">
        <f t="shared" si="2"/>
        <v>41536.208333333336</v>
      </c>
      <c r="O11" s="14" t="s">
        <v>2090</v>
      </c>
      <c r="P11" s="12" t="s">
        <v>2076</v>
      </c>
      <c r="Q11">
        <v>1383804000</v>
      </c>
      <c r="R11" s="12">
        <f t="shared" si="3"/>
        <v>41585.25</v>
      </c>
      <c r="S11" t="b">
        <v>0</v>
      </c>
      <c r="T11" t="b">
        <v>0</v>
      </c>
      <c r="U11" t="s">
        <v>50</v>
      </c>
      <c r="V11" t="s">
        <v>2033</v>
      </c>
      <c r="W11" t="s">
        <v>2041</v>
      </c>
    </row>
    <row r="12" spans="1:23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1</v>
      </c>
      <c r="I12">
        <v>220</v>
      </c>
      <c r="J12" s="7">
        <f t="shared" si="1"/>
        <v>62.9</v>
      </c>
      <c r="K12" t="s">
        <v>21</v>
      </c>
      <c r="L12" t="s">
        <v>22</v>
      </c>
      <c r="M12">
        <v>1281762000</v>
      </c>
      <c r="N12" s="12">
        <f t="shared" si="2"/>
        <v>40404.208333333336</v>
      </c>
      <c r="O12" s="14" t="s">
        <v>2088</v>
      </c>
      <c r="P12" s="12" t="s">
        <v>2080</v>
      </c>
      <c r="Q12">
        <v>1285909200</v>
      </c>
      <c r="R12" s="12">
        <f t="shared" si="3"/>
        <v>40452.208333333336</v>
      </c>
      <c r="S12" t="b">
        <v>0</v>
      </c>
      <c r="T12" t="b">
        <v>0</v>
      </c>
      <c r="U12" t="s">
        <v>53</v>
      </c>
      <c r="V12" t="s">
        <v>2039</v>
      </c>
      <c r="W12" t="s">
        <v>2042</v>
      </c>
    </row>
    <row r="13" spans="1:23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1</v>
      </c>
      <c r="I13">
        <v>27</v>
      </c>
      <c r="J13" s="7">
        <f t="shared" si="1"/>
        <v>112.22222222222223</v>
      </c>
      <c r="K13" t="s">
        <v>21</v>
      </c>
      <c r="L13" t="s">
        <v>22</v>
      </c>
      <c r="M13">
        <v>1285045200</v>
      </c>
      <c r="N13" s="12">
        <f t="shared" si="2"/>
        <v>40442.208333333336</v>
      </c>
      <c r="O13" s="14" t="s">
        <v>2090</v>
      </c>
      <c r="P13" s="12" t="s">
        <v>2080</v>
      </c>
      <c r="Q13">
        <v>1285563600</v>
      </c>
      <c r="R13" s="12">
        <f t="shared" si="3"/>
        <v>40448.208333333336</v>
      </c>
      <c r="S13" t="b">
        <v>0</v>
      </c>
      <c r="T13" t="b">
        <v>1</v>
      </c>
      <c r="U13" t="s">
        <v>33</v>
      </c>
      <c r="V13" t="s">
        <v>2037</v>
      </c>
      <c r="W13" t="s">
        <v>2038</v>
      </c>
    </row>
    <row r="14" spans="1:23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1</v>
      </c>
      <c r="I14">
        <v>55</v>
      </c>
      <c r="J14" s="7">
        <f t="shared" si="1"/>
        <v>102.34545454545454</v>
      </c>
      <c r="K14" t="s">
        <v>21</v>
      </c>
      <c r="L14" t="s">
        <v>22</v>
      </c>
      <c r="M14">
        <v>1571720400</v>
      </c>
      <c r="N14" s="12">
        <f t="shared" si="2"/>
        <v>43760.208333333328</v>
      </c>
      <c r="O14" s="14" t="s">
        <v>2091</v>
      </c>
      <c r="P14" s="12" t="s">
        <v>2077</v>
      </c>
      <c r="Q14">
        <v>1572411600</v>
      </c>
      <c r="R14" s="12">
        <f t="shared" si="3"/>
        <v>43768.208333333328</v>
      </c>
      <c r="S14" t="b">
        <v>0</v>
      </c>
      <c r="T14" t="b">
        <v>0</v>
      </c>
      <c r="U14" t="s">
        <v>53</v>
      </c>
      <c r="V14" t="s">
        <v>2039</v>
      </c>
      <c r="W14" t="s">
        <v>2042</v>
      </c>
    </row>
    <row r="15" spans="1:23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1</v>
      </c>
      <c r="I15">
        <v>98</v>
      </c>
      <c r="J15" s="7">
        <f t="shared" si="1"/>
        <v>105.05102040816327</v>
      </c>
      <c r="K15" t="s">
        <v>21</v>
      </c>
      <c r="L15" t="s">
        <v>22</v>
      </c>
      <c r="M15">
        <v>1465621200</v>
      </c>
      <c r="N15" s="12">
        <f t="shared" si="2"/>
        <v>42532.208333333328</v>
      </c>
      <c r="O15" s="14" t="s">
        <v>2092</v>
      </c>
      <c r="P15" s="12" t="s">
        <v>2081</v>
      </c>
      <c r="Q15">
        <v>1466658000</v>
      </c>
      <c r="R15" s="12">
        <f t="shared" si="3"/>
        <v>42544.208333333328</v>
      </c>
      <c r="S15" t="b">
        <v>0</v>
      </c>
      <c r="T15" t="b">
        <v>0</v>
      </c>
      <c r="U15" t="s">
        <v>60</v>
      </c>
      <c r="V15" t="s">
        <v>2033</v>
      </c>
      <c r="W15" t="s">
        <v>2043</v>
      </c>
    </row>
    <row r="16" spans="1:23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1</v>
      </c>
      <c r="I16">
        <v>200</v>
      </c>
      <c r="J16" s="7">
        <f t="shared" si="1"/>
        <v>94.144999999999996</v>
      </c>
      <c r="K16" t="s">
        <v>21</v>
      </c>
      <c r="L16" t="s">
        <v>22</v>
      </c>
      <c r="M16">
        <v>1331013600</v>
      </c>
      <c r="N16" s="12">
        <f t="shared" si="2"/>
        <v>40974.25</v>
      </c>
      <c r="O16" s="14" t="s">
        <v>2093</v>
      </c>
      <c r="P16" s="12" t="s">
        <v>2078</v>
      </c>
      <c r="Q16">
        <v>1333342800</v>
      </c>
      <c r="R16" s="12">
        <f t="shared" si="3"/>
        <v>41001.208333333336</v>
      </c>
      <c r="S16" t="b">
        <v>0</v>
      </c>
      <c r="T16" t="b">
        <v>0</v>
      </c>
      <c r="U16" t="s">
        <v>60</v>
      </c>
      <c r="V16" t="s">
        <v>2033</v>
      </c>
      <c r="W16" t="s">
        <v>2043</v>
      </c>
    </row>
    <row r="17" spans="1:23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1</v>
      </c>
      <c r="I17">
        <v>452</v>
      </c>
      <c r="J17" s="7">
        <f t="shared" si="1"/>
        <v>84.986725663716811</v>
      </c>
      <c r="K17" t="s">
        <v>21</v>
      </c>
      <c r="L17" t="s">
        <v>22</v>
      </c>
      <c r="M17">
        <v>1575957600</v>
      </c>
      <c r="N17" s="12">
        <f t="shared" si="2"/>
        <v>43809.25</v>
      </c>
      <c r="O17" s="14" t="s">
        <v>2094</v>
      </c>
      <c r="P17" s="12" t="s">
        <v>2077</v>
      </c>
      <c r="Q17">
        <v>1576303200</v>
      </c>
      <c r="R17" s="12">
        <f t="shared" si="3"/>
        <v>43813.25</v>
      </c>
      <c r="S17" t="b">
        <v>0</v>
      </c>
      <c r="T17" t="b">
        <v>0</v>
      </c>
      <c r="U17" t="s">
        <v>65</v>
      </c>
      <c r="V17" t="s">
        <v>2035</v>
      </c>
      <c r="W17" t="s">
        <v>2044</v>
      </c>
    </row>
    <row r="18" spans="1:23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</v>
      </c>
      <c r="I18">
        <v>100</v>
      </c>
      <c r="J18" s="7">
        <f t="shared" si="1"/>
        <v>110.41</v>
      </c>
      <c r="K18" t="s">
        <v>21</v>
      </c>
      <c r="L18" t="s">
        <v>22</v>
      </c>
      <c r="M18">
        <v>1390370400</v>
      </c>
      <c r="N18" s="12">
        <f t="shared" si="2"/>
        <v>41661.25</v>
      </c>
      <c r="O18" s="14" t="s">
        <v>2089</v>
      </c>
      <c r="P18" s="12" t="s">
        <v>2075</v>
      </c>
      <c r="Q18">
        <v>1392271200</v>
      </c>
      <c r="R18" s="12">
        <f t="shared" si="3"/>
        <v>41683.25</v>
      </c>
      <c r="S18" t="b">
        <v>0</v>
      </c>
      <c r="T18" t="b">
        <v>0</v>
      </c>
      <c r="U18" t="s">
        <v>68</v>
      </c>
      <c r="V18" t="s">
        <v>2045</v>
      </c>
      <c r="W18" t="s">
        <v>2046</v>
      </c>
    </row>
    <row r="19" spans="1:23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</v>
      </c>
      <c r="I19">
        <v>1249</v>
      </c>
      <c r="J19" s="7">
        <f t="shared" si="1"/>
        <v>107.96236989591674</v>
      </c>
      <c r="K19" t="s">
        <v>21</v>
      </c>
      <c r="L19" t="s">
        <v>22</v>
      </c>
      <c r="M19">
        <v>1294812000</v>
      </c>
      <c r="N19" s="12">
        <f t="shared" si="2"/>
        <v>40555.25</v>
      </c>
      <c r="O19" s="14" t="s">
        <v>2089</v>
      </c>
      <c r="P19" s="12" t="s">
        <v>2082</v>
      </c>
      <c r="Q19">
        <v>1294898400</v>
      </c>
      <c r="R19" s="12">
        <f t="shared" si="3"/>
        <v>40556.25</v>
      </c>
      <c r="S19" t="b">
        <v>0</v>
      </c>
      <c r="T19" t="b">
        <v>0</v>
      </c>
      <c r="U19" t="s">
        <v>71</v>
      </c>
      <c r="V19" t="s">
        <v>2039</v>
      </c>
      <c r="W19" t="s">
        <v>2047</v>
      </c>
    </row>
    <row r="20" spans="1:23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</v>
      </c>
      <c r="I20">
        <v>135</v>
      </c>
      <c r="J20" s="7">
        <f t="shared" si="1"/>
        <v>45.103703703703701</v>
      </c>
      <c r="K20" t="s">
        <v>21</v>
      </c>
      <c r="L20" t="s">
        <v>22</v>
      </c>
      <c r="M20">
        <v>1536382800</v>
      </c>
      <c r="N20" s="12">
        <f t="shared" si="2"/>
        <v>43351.208333333328</v>
      </c>
      <c r="O20" s="14" t="s">
        <v>2090</v>
      </c>
      <c r="P20" s="12" t="s">
        <v>2083</v>
      </c>
      <c r="Q20">
        <v>1537074000</v>
      </c>
      <c r="R20" s="12">
        <f t="shared" si="3"/>
        <v>43359.208333333328</v>
      </c>
      <c r="S20" t="b">
        <v>0</v>
      </c>
      <c r="T20" t="b">
        <v>0</v>
      </c>
      <c r="U20" t="s">
        <v>33</v>
      </c>
      <c r="V20" t="s">
        <v>2037</v>
      </c>
      <c r="W20" t="s">
        <v>2038</v>
      </c>
    </row>
    <row r="21" spans="1:23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1</v>
      </c>
      <c r="I21">
        <v>674</v>
      </c>
      <c r="J21" s="7">
        <f t="shared" si="1"/>
        <v>45.001483679525222</v>
      </c>
      <c r="K21" t="s">
        <v>21</v>
      </c>
      <c r="L21" t="s">
        <v>22</v>
      </c>
      <c r="M21">
        <v>1551679200</v>
      </c>
      <c r="N21" s="12">
        <f t="shared" si="2"/>
        <v>43528.25</v>
      </c>
      <c r="O21" s="14" t="s">
        <v>2093</v>
      </c>
      <c r="P21" s="12" t="s">
        <v>2077</v>
      </c>
      <c r="Q21">
        <v>1553490000</v>
      </c>
      <c r="R21" s="12">
        <f t="shared" si="3"/>
        <v>43549.208333333328</v>
      </c>
      <c r="S21" t="b">
        <v>0</v>
      </c>
      <c r="T21" t="b">
        <v>1</v>
      </c>
      <c r="U21" t="s">
        <v>33</v>
      </c>
      <c r="V21" t="s">
        <v>2037</v>
      </c>
      <c r="W21" t="s">
        <v>2038</v>
      </c>
    </row>
    <row r="22" spans="1:23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</v>
      </c>
      <c r="I22">
        <v>1396</v>
      </c>
      <c r="J22" s="7">
        <f t="shared" si="1"/>
        <v>105.97134670487107</v>
      </c>
      <c r="K22" t="s">
        <v>21</v>
      </c>
      <c r="L22" t="s">
        <v>22</v>
      </c>
      <c r="M22">
        <v>1406523600</v>
      </c>
      <c r="N22" s="12">
        <f t="shared" si="2"/>
        <v>41848.208333333336</v>
      </c>
      <c r="O22" s="14" t="s">
        <v>2095</v>
      </c>
      <c r="P22" s="12" t="s">
        <v>2075</v>
      </c>
      <c r="Q22">
        <v>1406523600</v>
      </c>
      <c r="R22" s="12">
        <f t="shared" si="3"/>
        <v>41848.208333333336</v>
      </c>
      <c r="S22" t="b">
        <v>0</v>
      </c>
      <c r="T22" t="b">
        <v>0</v>
      </c>
      <c r="U22" t="s">
        <v>53</v>
      </c>
      <c r="V22" t="s">
        <v>2039</v>
      </c>
      <c r="W22" t="s">
        <v>2042</v>
      </c>
    </row>
    <row r="23" spans="1:23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1</v>
      </c>
      <c r="I23">
        <v>558</v>
      </c>
      <c r="J23" s="7">
        <f t="shared" si="1"/>
        <v>69.055555555555557</v>
      </c>
      <c r="K23" t="s">
        <v>21</v>
      </c>
      <c r="L23" t="s">
        <v>22</v>
      </c>
      <c r="M23">
        <v>1313384400</v>
      </c>
      <c r="N23" s="12">
        <f t="shared" si="2"/>
        <v>40770.208333333336</v>
      </c>
      <c r="O23" s="14" t="s">
        <v>2088</v>
      </c>
      <c r="P23" s="12" t="s">
        <v>2082</v>
      </c>
      <c r="Q23">
        <v>1316322000</v>
      </c>
      <c r="R23" s="12">
        <f t="shared" si="3"/>
        <v>40804.208333333336</v>
      </c>
      <c r="S23" t="b">
        <v>0</v>
      </c>
      <c r="T23" t="b">
        <v>0</v>
      </c>
      <c r="U23" t="s">
        <v>33</v>
      </c>
      <c r="V23" t="s">
        <v>2037</v>
      </c>
      <c r="W23" t="s">
        <v>2038</v>
      </c>
    </row>
    <row r="24" spans="1:23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1</v>
      </c>
      <c r="I24">
        <v>890</v>
      </c>
      <c r="J24" s="7">
        <f t="shared" si="1"/>
        <v>85.044943820224717</v>
      </c>
      <c r="K24" t="s">
        <v>21</v>
      </c>
      <c r="L24" t="s">
        <v>22</v>
      </c>
      <c r="M24">
        <v>1522731600</v>
      </c>
      <c r="N24" s="12">
        <f t="shared" si="2"/>
        <v>43193.208333333328</v>
      </c>
      <c r="O24" s="14" t="s">
        <v>2096</v>
      </c>
      <c r="P24" s="12" t="s">
        <v>2083</v>
      </c>
      <c r="Q24">
        <v>1524027600</v>
      </c>
      <c r="R24" s="12">
        <f t="shared" si="3"/>
        <v>43208.208333333328</v>
      </c>
      <c r="S24" t="b">
        <v>0</v>
      </c>
      <c r="T24" t="b">
        <v>0</v>
      </c>
      <c r="U24" t="s">
        <v>33</v>
      </c>
      <c r="V24" t="s">
        <v>2037</v>
      </c>
      <c r="W24" t="s">
        <v>2038</v>
      </c>
    </row>
    <row r="25" spans="1:23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</v>
      </c>
      <c r="I25">
        <v>142</v>
      </c>
      <c r="J25" s="7">
        <f t="shared" si="1"/>
        <v>105.22535211267606</v>
      </c>
      <c r="K25" t="s">
        <v>40</v>
      </c>
      <c r="L25" t="s">
        <v>41</v>
      </c>
      <c r="M25">
        <v>1550124000</v>
      </c>
      <c r="N25" s="12">
        <f t="shared" si="2"/>
        <v>43510.25</v>
      </c>
      <c r="O25" s="14" t="s">
        <v>2097</v>
      </c>
      <c r="P25" s="12" t="s">
        <v>2077</v>
      </c>
      <c r="Q25">
        <v>1554699600</v>
      </c>
      <c r="R25" s="12">
        <f t="shared" si="3"/>
        <v>43563.208333333328</v>
      </c>
      <c r="S25" t="b">
        <v>0</v>
      </c>
      <c r="T25" t="b">
        <v>0</v>
      </c>
      <c r="U25" t="s">
        <v>42</v>
      </c>
      <c r="V25" t="s">
        <v>2039</v>
      </c>
      <c r="W25" t="s">
        <v>2040</v>
      </c>
    </row>
    <row r="26" spans="1:23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1</v>
      </c>
      <c r="I26">
        <v>2673</v>
      </c>
      <c r="J26" s="7">
        <f t="shared" si="1"/>
        <v>39.003741114852225</v>
      </c>
      <c r="K26" t="s">
        <v>21</v>
      </c>
      <c r="L26" t="s">
        <v>22</v>
      </c>
      <c r="M26">
        <v>1403326800</v>
      </c>
      <c r="N26" s="12">
        <f t="shared" si="2"/>
        <v>41811.208333333336</v>
      </c>
      <c r="O26" s="14" t="s">
        <v>2092</v>
      </c>
      <c r="P26" s="12" t="s">
        <v>2075</v>
      </c>
      <c r="Q26">
        <v>1403499600</v>
      </c>
      <c r="R26" s="12">
        <f t="shared" si="3"/>
        <v>41813.208333333336</v>
      </c>
      <c r="S26" t="b">
        <v>0</v>
      </c>
      <c r="T26" t="b">
        <v>0</v>
      </c>
      <c r="U26" t="s">
        <v>65</v>
      </c>
      <c r="V26" t="s">
        <v>2035</v>
      </c>
      <c r="W26" t="s">
        <v>2044</v>
      </c>
    </row>
    <row r="27" spans="1:23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</v>
      </c>
      <c r="I27">
        <v>163</v>
      </c>
      <c r="J27" s="7">
        <f t="shared" si="1"/>
        <v>73.030674846625772</v>
      </c>
      <c r="K27" t="s">
        <v>21</v>
      </c>
      <c r="L27" t="s">
        <v>22</v>
      </c>
      <c r="M27">
        <v>1305694800</v>
      </c>
      <c r="N27" s="12">
        <f t="shared" si="2"/>
        <v>40681.208333333336</v>
      </c>
      <c r="O27" s="14" t="s">
        <v>2086</v>
      </c>
      <c r="P27" s="12" t="s">
        <v>2082</v>
      </c>
      <c r="Q27">
        <v>1307422800</v>
      </c>
      <c r="R27" s="12">
        <f t="shared" si="3"/>
        <v>40701.208333333336</v>
      </c>
      <c r="S27" t="b">
        <v>0</v>
      </c>
      <c r="T27" t="b">
        <v>1</v>
      </c>
      <c r="U27" t="s">
        <v>89</v>
      </c>
      <c r="V27" t="s">
        <v>2048</v>
      </c>
      <c r="W27" t="s">
        <v>2049</v>
      </c>
    </row>
    <row r="28" spans="1:23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</v>
      </c>
      <c r="I28">
        <v>1480</v>
      </c>
      <c r="J28" s="7">
        <f t="shared" si="1"/>
        <v>35.009459459459457</v>
      </c>
      <c r="K28" t="s">
        <v>21</v>
      </c>
      <c r="L28" t="s">
        <v>22</v>
      </c>
      <c r="M28">
        <v>1533013200</v>
      </c>
      <c r="N28" s="12">
        <f t="shared" si="2"/>
        <v>43312.208333333328</v>
      </c>
      <c r="O28" s="14" t="s">
        <v>2095</v>
      </c>
      <c r="P28" s="12" t="s">
        <v>2083</v>
      </c>
      <c r="Q28">
        <v>1535346000</v>
      </c>
      <c r="R28" s="12">
        <f t="shared" si="3"/>
        <v>43339.208333333328</v>
      </c>
      <c r="S28" t="b">
        <v>0</v>
      </c>
      <c r="T28" t="b">
        <v>0</v>
      </c>
      <c r="U28" t="s">
        <v>33</v>
      </c>
      <c r="V28" t="s">
        <v>2037</v>
      </c>
      <c r="W28" t="s">
        <v>2038</v>
      </c>
    </row>
    <row r="29" spans="1:23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</v>
      </c>
      <c r="I29">
        <v>15</v>
      </c>
      <c r="J29" s="7">
        <f t="shared" si="1"/>
        <v>106.6</v>
      </c>
      <c r="K29" t="s">
        <v>21</v>
      </c>
      <c r="L29" t="s">
        <v>22</v>
      </c>
      <c r="M29">
        <v>1443848400</v>
      </c>
      <c r="N29" s="12">
        <f t="shared" si="2"/>
        <v>42280.208333333328</v>
      </c>
      <c r="O29" s="14" t="s">
        <v>2091</v>
      </c>
      <c r="P29" s="12" t="s">
        <v>2074</v>
      </c>
      <c r="Q29">
        <v>1444539600</v>
      </c>
      <c r="R29" s="12">
        <f t="shared" si="3"/>
        <v>42288.208333333328</v>
      </c>
      <c r="S29" t="b">
        <v>0</v>
      </c>
      <c r="T29" t="b">
        <v>0</v>
      </c>
      <c r="U29" t="s">
        <v>23</v>
      </c>
      <c r="V29" t="s">
        <v>2033</v>
      </c>
      <c r="W29" t="s">
        <v>2034</v>
      </c>
    </row>
    <row r="30" spans="1:23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1</v>
      </c>
      <c r="I30">
        <v>2220</v>
      </c>
      <c r="J30" s="7">
        <f t="shared" si="1"/>
        <v>61.997747747747745</v>
      </c>
      <c r="K30" t="s">
        <v>21</v>
      </c>
      <c r="L30" t="s">
        <v>22</v>
      </c>
      <c r="M30">
        <v>1265695200</v>
      </c>
      <c r="N30" s="12">
        <f t="shared" si="2"/>
        <v>40218.25</v>
      </c>
      <c r="O30" s="14" t="s">
        <v>2097</v>
      </c>
      <c r="P30" s="12" t="s">
        <v>2080</v>
      </c>
      <c r="Q30">
        <v>1267682400</v>
      </c>
      <c r="R30" s="12">
        <f t="shared" si="3"/>
        <v>40241.25</v>
      </c>
      <c r="S30" t="b">
        <v>0</v>
      </c>
      <c r="T30" t="b">
        <v>1</v>
      </c>
      <c r="U30" t="s">
        <v>33</v>
      </c>
      <c r="V30" t="s">
        <v>2037</v>
      </c>
      <c r="W30" t="s">
        <v>2038</v>
      </c>
    </row>
    <row r="31" spans="1:23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</v>
      </c>
      <c r="I31">
        <v>1606</v>
      </c>
      <c r="J31" s="7">
        <f t="shared" si="1"/>
        <v>94.000622665006233</v>
      </c>
      <c r="K31" t="s">
        <v>98</v>
      </c>
      <c r="L31" t="s">
        <v>99</v>
      </c>
      <c r="M31">
        <v>1532062800</v>
      </c>
      <c r="N31" s="12">
        <f t="shared" si="2"/>
        <v>43301.208333333328</v>
      </c>
      <c r="O31" s="14" t="s">
        <v>2095</v>
      </c>
      <c r="P31" s="12" t="s">
        <v>2083</v>
      </c>
      <c r="Q31">
        <v>1535518800</v>
      </c>
      <c r="R31" s="12">
        <f t="shared" si="3"/>
        <v>43341.208333333328</v>
      </c>
      <c r="S31" t="b">
        <v>0</v>
      </c>
      <c r="T31" t="b">
        <v>0</v>
      </c>
      <c r="U31" t="s">
        <v>100</v>
      </c>
      <c r="V31" t="s">
        <v>2039</v>
      </c>
      <c r="W31" t="s">
        <v>2050</v>
      </c>
    </row>
    <row r="32" spans="1:23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</v>
      </c>
      <c r="I32">
        <v>129</v>
      </c>
      <c r="J32" s="7">
        <f t="shared" si="1"/>
        <v>112.05426356589147</v>
      </c>
      <c r="K32" t="s">
        <v>21</v>
      </c>
      <c r="L32" t="s">
        <v>22</v>
      </c>
      <c r="M32">
        <v>1558674000</v>
      </c>
      <c r="N32" s="12">
        <f t="shared" si="2"/>
        <v>43609.208333333328</v>
      </c>
      <c r="O32" s="14" t="s">
        <v>2086</v>
      </c>
      <c r="P32" s="12" t="s">
        <v>2077</v>
      </c>
      <c r="Q32">
        <v>1559106000</v>
      </c>
      <c r="R32" s="12">
        <f t="shared" si="3"/>
        <v>43614.208333333328</v>
      </c>
      <c r="S32" t="b">
        <v>0</v>
      </c>
      <c r="T32" t="b">
        <v>0</v>
      </c>
      <c r="U32" t="s">
        <v>71</v>
      </c>
      <c r="V32" t="s">
        <v>2039</v>
      </c>
      <c r="W32" t="s">
        <v>2047</v>
      </c>
    </row>
    <row r="33" spans="1:23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1</v>
      </c>
      <c r="I33">
        <v>226</v>
      </c>
      <c r="J33" s="7">
        <f t="shared" si="1"/>
        <v>48.008849557522126</v>
      </c>
      <c r="K33" t="s">
        <v>40</v>
      </c>
      <c r="L33" t="s">
        <v>41</v>
      </c>
      <c r="M33">
        <v>1451973600</v>
      </c>
      <c r="N33" s="12">
        <f t="shared" si="2"/>
        <v>42374.25</v>
      </c>
      <c r="O33" s="14" t="s">
        <v>2089</v>
      </c>
      <c r="P33" s="12" t="s">
        <v>2081</v>
      </c>
      <c r="Q33">
        <v>1454392800</v>
      </c>
      <c r="R33" s="12">
        <f t="shared" si="3"/>
        <v>42402.25</v>
      </c>
      <c r="S33" t="b">
        <v>0</v>
      </c>
      <c r="T33" t="b">
        <v>0</v>
      </c>
      <c r="U33" t="s">
        <v>89</v>
      </c>
      <c r="V33" t="s">
        <v>2048</v>
      </c>
      <c r="W33" t="s">
        <v>2049</v>
      </c>
    </row>
    <row r="34" spans="1:23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1</v>
      </c>
      <c r="I34">
        <v>2307</v>
      </c>
      <c r="J34" s="7">
        <f t="shared" si="1"/>
        <v>38.004334633723452</v>
      </c>
      <c r="K34" t="s">
        <v>107</v>
      </c>
      <c r="L34" t="s">
        <v>108</v>
      </c>
      <c r="M34">
        <v>1515564000</v>
      </c>
      <c r="N34" s="12">
        <f t="shared" si="2"/>
        <v>43110.25</v>
      </c>
      <c r="O34" s="14" t="s">
        <v>2089</v>
      </c>
      <c r="P34" s="12" t="s">
        <v>2083</v>
      </c>
      <c r="Q34">
        <v>1517896800</v>
      </c>
      <c r="R34" s="12">
        <f t="shared" si="3"/>
        <v>43137.25</v>
      </c>
      <c r="S34" t="b">
        <v>0</v>
      </c>
      <c r="T34" t="b">
        <v>0</v>
      </c>
      <c r="U34" t="s">
        <v>42</v>
      </c>
      <c r="V34" t="s">
        <v>2039</v>
      </c>
      <c r="W34" t="s">
        <v>2040</v>
      </c>
    </row>
    <row r="35" spans="1:23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1</v>
      </c>
      <c r="I35">
        <v>5419</v>
      </c>
      <c r="J35" s="7">
        <f t="shared" si="1"/>
        <v>35.000184535892231</v>
      </c>
      <c r="K35" t="s">
        <v>21</v>
      </c>
      <c r="L35" t="s">
        <v>22</v>
      </c>
      <c r="M35">
        <v>1412485200</v>
      </c>
      <c r="N35" s="12">
        <f t="shared" si="2"/>
        <v>41917.208333333336</v>
      </c>
      <c r="O35" s="14" t="s">
        <v>2091</v>
      </c>
      <c r="P35" s="12" t="s">
        <v>2075</v>
      </c>
      <c r="Q35">
        <v>1415685600</v>
      </c>
      <c r="R35" s="12">
        <f t="shared" si="3"/>
        <v>41954.25</v>
      </c>
      <c r="S35" t="b">
        <v>0</v>
      </c>
      <c r="T35" t="b">
        <v>0</v>
      </c>
      <c r="U35" t="s">
        <v>33</v>
      </c>
      <c r="V35" t="s">
        <v>2037</v>
      </c>
      <c r="W35" t="s">
        <v>2038</v>
      </c>
    </row>
    <row r="36" spans="1:23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</v>
      </c>
      <c r="I36">
        <v>165</v>
      </c>
      <c r="J36" s="7">
        <f t="shared" si="1"/>
        <v>85</v>
      </c>
      <c r="K36" t="s">
        <v>21</v>
      </c>
      <c r="L36" t="s">
        <v>22</v>
      </c>
      <c r="M36">
        <v>1490245200</v>
      </c>
      <c r="N36" s="12">
        <f t="shared" si="2"/>
        <v>42817.208333333328</v>
      </c>
      <c r="O36" s="14" t="s">
        <v>2093</v>
      </c>
      <c r="P36" s="12" t="s">
        <v>2079</v>
      </c>
      <c r="Q36">
        <v>1490677200</v>
      </c>
      <c r="R36" s="12">
        <f t="shared" si="3"/>
        <v>42822.208333333328</v>
      </c>
      <c r="S36" t="b">
        <v>0</v>
      </c>
      <c r="T36" t="b">
        <v>0</v>
      </c>
      <c r="U36" t="s">
        <v>42</v>
      </c>
      <c r="V36" t="s">
        <v>2039</v>
      </c>
      <c r="W36" t="s">
        <v>2040</v>
      </c>
    </row>
    <row r="37" spans="1:23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</v>
      </c>
      <c r="I37">
        <v>1965</v>
      </c>
      <c r="J37" s="7">
        <f t="shared" si="1"/>
        <v>95.993893129770996</v>
      </c>
      <c r="K37" t="s">
        <v>36</v>
      </c>
      <c r="L37" t="s">
        <v>37</v>
      </c>
      <c r="M37">
        <v>1547877600</v>
      </c>
      <c r="N37" s="12">
        <f t="shared" si="2"/>
        <v>43484.25</v>
      </c>
      <c r="O37" s="14" t="s">
        <v>2089</v>
      </c>
      <c r="P37" s="12" t="s">
        <v>2077</v>
      </c>
      <c r="Q37">
        <v>1551506400</v>
      </c>
      <c r="R37" s="12">
        <f t="shared" si="3"/>
        <v>43526.25</v>
      </c>
      <c r="S37" t="b">
        <v>0</v>
      </c>
      <c r="T37" t="b">
        <v>1</v>
      </c>
      <c r="U37" t="s">
        <v>53</v>
      </c>
      <c r="V37" t="s">
        <v>2039</v>
      </c>
      <c r="W37" t="s">
        <v>2042</v>
      </c>
    </row>
    <row r="38" spans="1:23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</v>
      </c>
      <c r="I38">
        <v>16</v>
      </c>
      <c r="J38" s="7">
        <f t="shared" si="1"/>
        <v>68.8125</v>
      </c>
      <c r="K38" t="s">
        <v>21</v>
      </c>
      <c r="L38" t="s">
        <v>22</v>
      </c>
      <c r="M38">
        <v>1298700000</v>
      </c>
      <c r="N38" s="12">
        <f t="shared" si="2"/>
        <v>40600.25</v>
      </c>
      <c r="O38" s="14" t="s">
        <v>2097</v>
      </c>
      <c r="P38" s="12" t="s">
        <v>2082</v>
      </c>
      <c r="Q38">
        <v>1300856400</v>
      </c>
      <c r="R38" s="12">
        <f t="shared" si="3"/>
        <v>40625.208333333336</v>
      </c>
      <c r="S38" t="b">
        <v>0</v>
      </c>
      <c r="T38" t="b">
        <v>0</v>
      </c>
      <c r="U38" t="s">
        <v>33</v>
      </c>
      <c r="V38" t="s">
        <v>2037</v>
      </c>
      <c r="W38" t="s">
        <v>2038</v>
      </c>
    </row>
    <row r="39" spans="1:23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</v>
      </c>
      <c r="I39">
        <v>107</v>
      </c>
      <c r="J39" s="7">
        <f t="shared" si="1"/>
        <v>105.97196261682242</v>
      </c>
      <c r="K39" t="s">
        <v>21</v>
      </c>
      <c r="L39" t="s">
        <v>22</v>
      </c>
      <c r="M39">
        <v>1570338000</v>
      </c>
      <c r="N39" s="12">
        <f t="shared" si="2"/>
        <v>43744.208333333328</v>
      </c>
      <c r="O39" s="14" t="s">
        <v>2091</v>
      </c>
      <c r="P39" s="12" t="s">
        <v>2077</v>
      </c>
      <c r="Q39">
        <v>1573192800</v>
      </c>
      <c r="R39" s="12">
        <f t="shared" si="3"/>
        <v>43777.25</v>
      </c>
      <c r="S39" t="b">
        <v>0</v>
      </c>
      <c r="T39" t="b">
        <v>1</v>
      </c>
      <c r="U39" t="s">
        <v>119</v>
      </c>
      <c r="V39" t="s">
        <v>2045</v>
      </c>
      <c r="W39" t="s">
        <v>2051</v>
      </c>
    </row>
    <row r="40" spans="1:23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</v>
      </c>
      <c r="I40">
        <v>134</v>
      </c>
      <c r="J40" s="7">
        <f t="shared" si="1"/>
        <v>75.261194029850742</v>
      </c>
      <c r="K40" t="s">
        <v>21</v>
      </c>
      <c r="L40" t="s">
        <v>22</v>
      </c>
      <c r="M40">
        <v>1287378000</v>
      </c>
      <c r="N40" s="12">
        <f t="shared" si="2"/>
        <v>40469.208333333336</v>
      </c>
      <c r="O40" s="14" t="s">
        <v>2091</v>
      </c>
      <c r="P40" s="12" t="s">
        <v>2080</v>
      </c>
      <c r="Q40">
        <v>1287810000</v>
      </c>
      <c r="R40" s="12">
        <f t="shared" si="3"/>
        <v>40474.208333333336</v>
      </c>
      <c r="S40" t="b">
        <v>0</v>
      </c>
      <c r="T40" t="b">
        <v>0</v>
      </c>
      <c r="U40" t="s">
        <v>122</v>
      </c>
      <c r="V40" t="s">
        <v>2052</v>
      </c>
      <c r="W40" t="s">
        <v>2053</v>
      </c>
    </row>
    <row r="41" spans="1:23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1</v>
      </c>
      <c r="I41">
        <v>88</v>
      </c>
      <c r="J41" s="7">
        <f t="shared" si="1"/>
        <v>57.125</v>
      </c>
      <c r="K41" t="s">
        <v>36</v>
      </c>
      <c r="L41" t="s">
        <v>37</v>
      </c>
      <c r="M41">
        <v>1361772000</v>
      </c>
      <c r="N41" s="12">
        <f t="shared" si="2"/>
        <v>41330.25</v>
      </c>
      <c r="O41" s="14" t="s">
        <v>2097</v>
      </c>
      <c r="P41" s="12" t="s">
        <v>2076</v>
      </c>
      <c r="Q41">
        <v>1362978000</v>
      </c>
      <c r="R41" s="12">
        <f t="shared" si="3"/>
        <v>41344.208333333336</v>
      </c>
      <c r="S41" t="b">
        <v>0</v>
      </c>
      <c r="T41" t="b">
        <v>0</v>
      </c>
      <c r="U41" t="s">
        <v>33</v>
      </c>
      <c r="V41" t="s">
        <v>2037</v>
      </c>
      <c r="W41" t="s">
        <v>2038</v>
      </c>
    </row>
    <row r="42" spans="1:23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</v>
      </c>
      <c r="I42">
        <v>198</v>
      </c>
      <c r="J42" s="7">
        <f t="shared" si="1"/>
        <v>75.141414141414145</v>
      </c>
      <c r="K42" t="s">
        <v>21</v>
      </c>
      <c r="L42" t="s">
        <v>22</v>
      </c>
      <c r="M42">
        <v>1275714000</v>
      </c>
      <c r="N42" s="12">
        <f t="shared" si="2"/>
        <v>40334.208333333336</v>
      </c>
      <c r="O42" s="14" t="s">
        <v>2092</v>
      </c>
      <c r="P42" s="12" t="s">
        <v>2080</v>
      </c>
      <c r="Q42">
        <v>1277355600</v>
      </c>
      <c r="R42" s="12">
        <f t="shared" si="3"/>
        <v>40353.208333333336</v>
      </c>
      <c r="S42" t="b">
        <v>0</v>
      </c>
      <c r="T42" t="b">
        <v>1</v>
      </c>
      <c r="U42" t="s">
        <v>65</v>
      </c>
      <c r="V42" t="s">
        <v>2035</v>
      </c>
      <c r="W42" t="s">
        <v>2044</v>
      </c>
    </row>
    <row r="43" spans="1:23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</v>
      </c>
      <c r="I43">
        <v>111</v>
      </c>
      <c r="J43" s="7">
        <f t="shared" si="1"/>
        <v>107.42342342342343</v>
      </c>
      <c r="K43" t="s">
        <v>107</v>
      </c>
      <c r="L43" t="s">
        <v>108</v>
      </c>
      <c r="M43">
        <v>1346734800</v>
      </c>
      <c r="N43" s="12">
        <f t="shared" si="2"/>
        <v>41156.208333333336</v>
      </c>
      <c r="O43" s="14" t="s">
        <v>2090</v>
      </c>
      <c r="P43" s="12" t="s">
        <v>2078</v>
      </c>
      <c r="Q43">
        <v>1348981200</v>
      </c>
      <c r="R43" s="12">
        <f t="shared" si="3"/>
        <v>41182.208333333336</v>
      </c>
      <c r="S43" t="b">
        <v>0</v>
      </c>
      <c r="T43" t="b">
        <v>1</v>
      </c>
      <c r="U43" t="s">
        <v>23</v>
      </c>
      <c r="V43" t="s">
        <v>2033</v>
      </c>
      <c r="W43" t="s">
        <v>2034</v>
      </c>
    </row>
    <row r="44" spans="1:23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1</v>
      </c>
      <c r="I44">
        <v>222</v>
      </c>
      <c r="J44" s="7">
        <f t="shared" si="1"/>
        <v>35.995495495495497</v>
      </c>
      <c r="K44" t="s">
        <v>21</v>
      </c>
      <c r="L44" t="s">
        <v>22</v>
      </c>
      <c r="M44">
        <v>1309755600</v>
      </c>
      <c r="N44" s="12">
        <f t="shared" si="2"/>
        <v>40728.208333333336</v>
      </c>
      <c r="O44" s="14" t="s">
        <v>2095</v>
      </c>
      <c r="P44" s="12" t="s">
        <v>2082</v>
      </c>
      <c r="Q44">
        <v>1310533200</v>
      </c>
      <c r="R44" s="12">
        <f t="shared" si="3"/>
        <v>40737.208333333336</v>
      </c>
      <c r="S44" t="b">
        <v>0</v>
      </c>
      <c r="T44" t="b">
        <v>0</v>
      </c>
      <c r="U44" t="s">
        <v>17</v>
      </c>
      <c r="V44" t="s">
        <v>2031</v>
      </c>
      <c r="W44" t="s">
        <v>2032</v>
      </c>
    </row>
    <row r="45" spans="1:23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1</v>
      </c>
      <c r="I45">
        <v>6212</v>
      </c>
      <c r="J45" s="7">
        <f t="shared" si="1"/>
        <v>26.998873148744366</v>
      </c>
      <c r="K45" t="s">
        <v>21</v>
      </c>
      <c r="L45" t="s">
        <v>22</v>
      </c>
      <c r="M45">
        <v>1406178000</v>
      </c>
      <c r="N45" s="12">
        <f t="shared" si="2"/>
        <v>41844.208333333336</v>
      </c>
      <c r="O45" s="14" t="s">
        <v>2095</v>
      </c>
      <c r="P45" s="12" t="s">
        <v>2075</v>
      </c>
      <c r="Q45">
        <v>1407560400</v>
      </c>
      <c r="R45" s="12">
        <f t="shared" si="3"/>
        <v>41860.208333333336</v>
      </c>
      <c r="S45" t="b">
        <v>0</v>
      </c>
      <c r="T45" t="b">
        <v>0</v>
      </c>
      <c r="U45" t="s">
        <v>133</v>
      </c>
      <c r="V45" t="s">
        <v>2045</v>
      </c>
      <c r="W45" t="s">
        <v>2054</v>
      </c>
    </row>
    <row r="46" spans="1:23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1</v>
      </c>
      <c r="I46">
        <v>98</v>
      </c>
      <c r="J46" s="7">
        <f t="shared" si="1"/>
        <v>107.56122448979592</v>
      </c>
      <c r="K46" t="s">
        <v>36</v>
      </c>
      <c r="L46" t="s">
        <v>37</v>
      </c>
      <c r="M46">
        <v>1552798800</v>
      </c>
      <c r="N46" s="12">
        <f t="shared" si="2"/>
        <v>43541.208333333328</v>
      </c>
      <c r="O46" s="14" t="s">
        <v>2093</v>
      </c>
      <c r="P46" s="12" t="s">
        <v>2077</v>
      </c>
      <c r="Q46">
        <v>1552885200</v>
      </c>
      <c r="R46" s="12">
        <f t="shared" si="3"/>
        <v>43542.208333333328</v>
      </c>
      <c r="S46" t="b">
        <v>0</v>
      </c>
      <c r="T46" t="b">
        <v>0</v>
      </c>
      <c r="U46" t="s">
        <v>119</v>
      </c>
      <c r="V46" t="s">
        <v>2045</v>
      </c>
      <c r="W46" t="s">
        <v>2051</v>
      </c>
    </row>
    <row r="47" spans="1:23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1</v>
      </c>
      <c r="I47">
        <v>48</v>
      </c>
      <c r="J47" s="7">
        <f t="shared" si="1"/>
        <v>94.375</v>
      </c>
      <c r="K47" t="s">
        <v>21</v>
      </c>
      <c r="L47" t="s">
        <v>22</v>
      </c>
      <c r="M47">
        <v>1478062800</v>
      </c>
      <c r="N47" s="12">
        <f t="shared" si="2"/>
        <v>42676.208333333328</v>
      </c>
      <c r="O47" s="14" t="s">
        <v>2087</v>
      </c>
      <c r="P47" s="12" t="s">
        <v>2081</v>
      </c>
      <c r="Q47">
        <v>1479362400</v>
      </c>
      <c r="R47" s="12">
        <f t="shared" si="3"/>
        <v>42691.25</v>
      </c>
      <c r="S47" t="b">
        <v>0</v>
      </c>
      <c r="T47" t="b">
        <v>1</v>
      </c>
      <c r="U47" t="s">
        <v>33</v>
      </c>
      <c r="V47" t="s">
        <v>2037</v>
      </c>
      <c r="W47" t="s">
        <v>2038</v>
      </c>
    </row>
    <row r="48" spans="1:23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1</v>
      </c>
      <c r="I48">
        <v>92</v>
      </c>
      <c r="J48" s="7">
        <f t="shared" si="1"/>
        <v>46.163043478260867</v>
      </c>
      <c r="K48" t="s">
        <v>21</v>
      </c>
      <c r="L48" t="s">
        <v>22</v>
      </c>
      <c r="M48">
        <v>1278565200</v>
      </c>
      <c r="N48" s="12">
        <f t="shared" si="2"/>
        <v>40367.208333333336</v>
      </c>
      <c r="O48" s="14" t="s">
        <v>2095</v>
      </c>
      <c r="P48" s="12" t="s">
        <v>2080</v>
      </c>
      <c r="Q48">
        <v>1280552400</v>
      </c>
      <c r="R48" s="12">
        <f t="shared" si="3"/>
        <v>40390.208333333336</v>
      </c>
      <c r="S48" t="b">
        <v>0</v>
      </c>
      <c r="T48" t="b">
        <v>0</v>
      </c>
      <c r="U48" t="s">
        <v>23</v>
      </c>
      <c r="V48" t="s">
        <v>2033</v>
      </c>
      <c r="W48" t="s">
        <v>2034</v>
      </c>
    </row>
    <row r="49" spans="1:23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</v>
      </c>
      <c r="I49">
        <v>149</v>
      </c>
      <c r="J49" s="7">
        <f t="shared" si="1"/>
        <v>47.845637583892618</v>
      </c>
      <c r="K49" t="s">
        <v>21</v>
      </c>
      <c r="L49" t="s">
        <v>22</v>
      </c>
      <c r="M49">
        <v>1396069200</v>
      </c>
      <c r="N49" s="12">
        <f t="shared" si="2"/>
        <v>41727.208333333336</v>
      </c>
      <c r="O49" s="14" t="s">
        <v>2093</v>
      </c>
      <c r="P49" s="12" t="s">
        <v>2075</v>
      </c>
      <c r="Q49">
        <v>1398661200</v>
      </c>
      <c r="R49" s="12">
        <f t="shared" si="3"/>
        <v>41757.208333333336</v>
      </c>
      <c r="S49" t="b">
        <v>0</v>
      </c>
      <c r="T49" t="b">
        <v>0</v>
      </c>
      <c r="U49" t="s">
        <v>33</v>
      </c>
      <c r="V49" t="s">
        <v>2037</v>
      </c>
      <c r="W49" t="s">
        <v>2038</v>
      </c>
    </row>
    <row r="50" spans="1:23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1</v>
      </c>
      <c r="I50">
        <v>2431</v>
      </c>
      <c r="J50" s="7">
        <f t="shared" si="1"/>
        <v>53.007815713698065</v>
      </c>
      <c r="K50" t="s">
        <v>21</v>
      </c>
      <c r="L50" t="s">
        <v>22</v>
      </c>
      <c r="M50">
        <v>1435208400</v>
      </c>
      <c r="N50" s="12">
        <f t="shared" si="2"/>
        <v>42180.208333333328</v>
      </c>
      <c r="O50" s="14" t="s">
        <v>2092</v>
      </c>
      <c r="P50" s="12" t="s">
        <v>2074</v>
      </c>
      <c r="Q50">
        <v>1436245200</v>
      </c>
      <c r="R50" s="12">
        <f t="shared" si="3"/>
        <v>42192.208333333328</v>
      </c>
      <c r="S50" t="b">
        <v>0</v>
      </c>
      <c r="T50" t="b">
        <v>0</v>
      </c>
      <c r="U50" t="s">
        <v>33</v>
      </c>
      <c r="V50" t="s">
        <v>2037</v>
      </c>
      <c r="W50" t="s">
        <v>2038</v>
      </c>
    </row>
    <row r="51" spans="1:23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1</v>
      </c>
      <c r="I51">
        <v>303</v>
      </c>
      <c r="J51" s="7">
        <f t="shared" si="1"/>
        <v>45.059405940594061</v>
      </c>
      <c r="K51" t="s">
        <v>21</v>
      </c>
      <c r="L51" t="s">
        <v>22</v>
      </c>
      <c r="M51">
        <v>1571547600</v>
      </c>
      <c r="N51" s="12">
        <f t="shared" si="2"/>
        <v>43758.208333333328</v>
      </c>
      <c r="O51" s="14" t="s">
        <v>2091</v>
      </c>
      <c r="P51" s="12" t="s">
        <v>2077</v>
      </c>
      <c r="Q51">
        <v>1575439200</v>
      </c>
      <c r="R51" s="12">
        <f t="shared" si="3"/>
        <v>43803.25</v>
      </c>
      <c r="S51" t="b">
        <v>0</v>
      </c>
      <c r="T51" t="b">
        <v>0</v>
      </c>
      <c r="U51" t="s">
        <v>23</v>
      </c>
      <c r="V51" t="s">
        <v>2033</v>
      </c>
      <c r="W51" t="s">
        <v>2034</v>
      </c>
    </row>
    <row r="52" spans="1:23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>
        <v>1</v>
      </c>
      <c r="J52" s="7">
        <f t="shared" si="1"/>
        <v>2</v>
      </c>
      <c r="K52" t="s">
        <v>107</v>
      </c>
      <c r="L52" t="s">
        <v>108</v>
      </c>
      <c r="M52">
        <v>1375333200</v>
      </c>
      <c r="N52" s="12">
        <f t="shared" si="2"/>
        <v>41487.208333333336</v>
      </c>
      <c r="O52" s="14" t="s">
        <v>2088</v>
      </c>
      <c r="P52" s="12" t="s">
        <v>2076</v>
      </c>
      <c r="Q52">
        <v>1377752400</v>
      </c>
      <c r="R52" s="12">
        <f t="shared" si="3"/>
        <v>41515.208333333336</v>
      </c>
      <c r="S52" t="b">
        <v>0</v>
      </c>
      <c r="T52" t="b">
        <v>0</v>
      </c>
      <c r="U52" t="s">
        <v>148</v>
      </c>
      <c r="V52" t="s">
        <v>2033</v>
      </c>
      <c r="W52" t="s">
        <v>2055</v>
      </c>
    </row>
    <row r="53" spans="1:23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</v>
      </c>
      <c r="I53">
        <v>1467</v>
      </c>
      <c r="J53" s="7">
        <f t="shared" si="1"/>
        <v>99.006816632583508</v>
      </c>
      <c r="K53" t="s">
        <v>40</v>
      </c>
      <c r="L53" t="s">
        <v>41</v>
      </c>
      <c r="M53">
        <v>1332824400</v>
      </c>
      <c r="N53" s="12">
        <f t="shared" si="2"/>
        <v>40995.208333333336</v>
      </c>
      <c r="O53" s="14" t="s">
        <v>2093</v>
      </c>
      <c r="P53" s="12" t="s">
        <v>2078</v>
      </c>
      <c r="Q53">
        <v>1334206800</v>
      </c>
      <c r="R53" s="12">
        <f t="shared" si="3"/>
        <v>41011.208333333336</v>
      </c>
      <c r="S53" t="b">
        <v>0</v>
      </c>
      <c r="T53" t="b">
        <v>1</v>
      </c>
      <c r="U53" t="s">
        <v>65</v>
      </c>
      <c r="V53" t="s">
        <v>2035</v>
      </c>
      <c r="W53" t="s">
        <v>2044</v>
      </c>
    </row>
    <row r="54" spans="1:23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1</v>
      </c>
      <c r="I54">
        <v>75</v>
      </c>
      <c r="J54" s="7">
        <f t="shared" si="1"/>
        <v>32.786666666666669</v>
      </c>
      <c r="K54" t="s">
        <v>21</v>
      </c>
      <c r="L54" t="s">
        <v>22</v>
      </c>
      <c r="M54">
        <v>1284526800</v>
      </c>
      <c r="N54" s="12">
        <f t="shared" si="2"/>
        <v>40436.208333333336</v>
      </c>
      <c r="O54" s="14" t="s">
        <v>2090</v>
      </c>
      <c r="P54" s="12" t="s">
        <v>2080</v>
      </c>
      <c r="Q54">
        <v>1284872400</v>
      </c>
      <c r="R54" s="12">
        <f t="shared" si="3"/>
        <v>40440.208333333336</v>
      </c>
      <c r="S54" t="b">
        <v>0</v>
      </c>
      <c r="T54" t="b">
        <v>0</v>
      </c>
      <c r="U54" t="s">
        <v>33</v>
      </c>
      <c r="V54" t="s">
        <v>2037</v>
      </c>
      <c r="W54" t="s">
        <v>2038</v>
      </c>
    </row>
    <row r="55" spans="1:23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1</v>
      </c>
      <c r="I55">
        <v>209</v>
      </c>
      <c r="J55" s="7">
        <f t="shared" si="1"/>
        <v>59.119617224880386</v>
      </c>
      <c r="K55" t="s">
        <v>21</v>
      </c>
      <c r="L55" t="s">
        <v>22</v>
      </c>
      <c r="M55">
        <v>1400562000</v>
      </c>
      <c r="N55" s="12">
        <f t="shared" si="2"/>
        <v>41779.208333333336</v>
      </c>
      <c r="O55" s="14" t="s">
        <v>2086</v>
      </c>
      <c r="P55" s="12" t="s">
        <v>2075</v>
      </c>
      <c r="Q55">
        <v>1403931600</v>
      </c>
      <c r="R55" s="12">
        <f t="shared" si="3"/>
        <v>41818.208333333336</v>
      </c>
      <c r="S55" t="b">
        <v>0</v>
      </c>
      <c r="T55" t="b">
        <v>0</v>
      </c>
      <c r="U55" t="s">
        <v>53</v>
      </c>
      <c r="V55" t="s">
        <v>2039</v>
      </c>
      <c r="W55" t="s">
        <v>2042</v>
      </c>
    </row>
    <row r="56" spans="1:23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</v>
      </c>
      <c r="I56">
        <v>120</v>
      </c>
      <c r="J56" s="7">
        <f t="shared" si="1"/>
        <v>44.93333333333333</v>
      </c>
      <c r="K56" t="s">
        <v>21</v>
      </c>
      <c r="L56" t="s">
        <v>22</v>
      </c>
      <c r="M56">
        <v>1520748000</v>
      </c>
      <c r="N56" s="12">
        <f t="shared" si="2"/>
        <v>43170.25</v>
      </c>
      <c r="O56" s="14" t="s">
        <v>2093</v>
      </c>
      <c r="P56" s="12" t="s">
        <v>2083</v>
      </c>
      <c r="Q56">
        <v>1521262800</v>
      </c>
      <c r="R56" s="12">
        <f t="shared" si="3"/>
        <v>43176.208333333328</v>
      </c>
      <c r="S56" t="b">
        <v>0</v>
      </c>
      <c r="T56" t="b">
        <v>0</v>
      </c>
      <c r="U56" t="s">
        <v>65</v>
      </c>
      <c r="V56" t="s">
        <v>2035</v>
      </c>
      <c r="W56" t="s">
        <v>2044</v>
      </c>
    </row>
    <row r="57" spans="1:23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</v>
      </c>
      <c r="I57">
        <v>131</v>
      </c>
      <c r="J57" s="7">
        <f t="shared" si="1"/>
        <v>89.664122137404576</v>
      </c>
      <c r="K57" t="s">
        <v>21</v>
      </c>
      <c r="L57" t="s">
        <v>22</v>
      </c>
      <c r="M57">
        <v>1532926800</v>
      </c>
      <c r="N57" s="12">
        <f t="shared" si="2"/>
        <v>43311.208333333328</v>
      </c>
      <c r="O57" s="14" t="s">
        <v>2095</v>
      </c>
      <c r="P57" s="12" t="s">
        <v>2083</v>
      </c>
      <c r="Q57">
        <v>1533358800</v>
      </c>
      <c r="R57" s="12">
        <f t="shared" si="3"/>
        <v>43316.208333333328</v>
      </c>
      <c r="S57" t="b">
        <v>0</v>
      </c>
      <c r="T57" t="b">
        <v>0</v>
      </c>
      <c r="U57" t="s">
        <v>159</v>
      </c>
      <c r="V57" t="s">
        <v>2033</v>
      </c>
      <c r="W57" t="s">
        <v>2056</v>
      </c>
    </row>
    <row r="58" spans="1:23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</v>
      </c>
      <c r="I58">
        <v>164</v>
      </c>
      <c r="J58" s="7">
        <f t="shared" si="1"/>
        <v>70.079268292682926</v>
      </c>
      <c r="K58" t="s">
        <v>21</v>
      </c>
      <c r="L58" t="s">
        <v>22</v>
      </c>
      <c r="M58">
        <v>1420869600</v>
      </c>
      <c r="N58" s="12">
        <f t="shared" si="2"/>
        <v>42014.25</v>
      </c>
      <c r="O58" s="14" t="s">
        <v>2089</v>
      </c>
      <c r="P58" s="12" t="s">
        <v>2074</v>
      </c>
      <c r="Q58">
        <v>1421474400</v>
      </c>
      <c r="R58" s="12">
        <f t="shared" si="3"/>
        <v>42021.25</v>
      </c>
      <c r="S58" t="b">
        <v>0</v>
      </c>
      <c r="T58" t="b">
        <v>0</v>
      </c>
      <c r="U58" t="s">
        <v>65</v>
      </c>
      <c r="V58" t="s">
        <v>2035</v>
      </c>
      <c r="W58" t="s">
        <v>2044</v>
      </c>
    </row>
    <row r="59" spans="1:23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1</v>
      </c>
      <c r="I59">
        <v>201</v>
      </c>
      <c r="J59" s="7">
        <f t="shared" si="1"/>
        <v>31.059701492537314</v>
      </c>
      <c r="K59" t="s">
        <v>21</v>
      </c>
      <c r="L59" t="s">
        <v>22</v>
      </c>
      <c r="M59">
        <v>1504242000</v>
      </c>
      <c r="N59" s="12">
        <f t="shared" si="2"/>
        <v>42979.208333333328</v>
      </c>
      <c r="O59" s="14" t="s">
        <v>2090</v>
      </c>
      <c r="P59" s="12" t="s">
        <v>2079</v>
      </c>
      <c r="Q59">
        <v>1505278800</v>
      </c>
      <c r="R59" s="12">
        <f t="shared" si="3"/>
        <v>42991.208333333328</v>
      </c>
      <c r="S59" t="b">
        <v>0</v>
      </c>
      <c r="T59" t="b">
        <v>0</v>
      </c>
      <c r="U59" t="s">
        <v>89</v>
      </c>
      <c r="V59" t="s">
        <v>2048</v>
      </c>
      <c r="W59" t="s">
        <v>2049</v>
      </c>
    </row>
    <row r="60" spans="1:23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1</v>
      </c>
      <c r="I60">
        <v>211</v>
      </c>
      <c r="J60" s="7">
        <f t="shared" si="1"/>
        <v>29.061611374407583</v>
      </c>
      <c r="K60" t="s">
        <v>21</v>
      </c>
      <c r="L60" t="s">
        <v>22</v>
      </c>
      <c r="M60">
        <v>1442811600</v>
      </c>
      <c r="N60" s="12">
        <f t="shared" si="2"/>
        <v>42268.208333333328</v>
      </c>
      <c r="O60" s="14" t="s">
        <v>2090</v>
      </c>
      <c r="P60" s="12" t="s">
        <v>2074</v>
      </c>
      <c r="Q60">
        <v>1443934800</v>
      </c>
      <c r="R60" s="12">
        <f t="shared" si="3"/>
        <v>42281.208333333328</v>
      </c>
      <c r="S60" t="b">
        <v>0</v>
      </c>
      <c r="T60" t="b">
        <v>0</v>
      </c>
      <c r="U60" t="s">
        <v>33</v>
      </c>
      <c r="V60" t="s">
        <v>2037</v>
      </c>
      <c r="W60" t="s">
        <v>2038</v>
      </c>
    </row>
    <row r="61" spans="1:23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</v>
      </c>
      <c r="I61">
        <v>128</v>
      </c>
      <c r="J61" s="7">
        <f t="shared" si="1"/>
        <v>30.0859375</v>
      </c>
      <c r="K61" t="s">
        <v>21</v>
      </c>
      <c r="L61" t="s">
        <v>22</v>
      </c>
      <c r="M61">
        <v>1497243600</v>
      </c>
      <c r="N61" s="12">
        <f t="shared" si="2"/>
        <v>42898.208333333328</v>
      </c>
      <c r="O61" s="14" t="s">
        <v>2092</v>
      </c>
      <c r="P61" s="12" t="s">
        <v>2079</v>
      </c>
      <c r="Q61">
        <v>1498539600</v>
      </c>
      <c r="R61" s="12">
        <f t="shared" si="3"/>
        <v>42913.208333333328</v>
      </c>
      <c r="S61" t="b">
        <v>0</v>
      </c>
      <c r="T61" t="b">
        <v>1</v>
      </c>
      <c r="U61" t="s">
        <v>33</v>
      </c>
      <c r="V61" t="s">
        <v>2037</v>
      </c>
      <c r="W61" t="s">
        <v>2038</v>
      </c>
    </row>
    <row r="62" spans="1:23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</v>
      </c>
      <c r="I62">
        <v>1600</v>
      </c>
      <c r="J62" s="7">
        <f t="shared" si="1"/>
        <v>84.998125000000002</v>
      </c>
      <c r="K62" t="s">
        <v>15</v>
      </c>
      <c r="L62" t="s">
        <v>16</v>
      </c>
      <c r="M62">
        <v>1342501200</v>
      </c>
      <c r="N62" s="12">
        <f t="shared" si="2"/>
        <v>41107.208333333336</v>
      </c>
      <c r="O62" s="14" t="s">
        <v>2095</v>
      </c>
      <c r="P62" s="12" t="s">
        <v>2078</v>
      </c>
      <c r="Q62">
        <v>1342760400</v>
      </c>
      <c r="R62" s="12">
        <f t="shared" si="3"/>
        <v>41110.208333333336</v>
      </c>
      <c r="S62" t="b">
        <v>0</v>
      </c>
      <c r="T62" t="b">
        <v>0</v>
      </c>
      <c r="U62" t="s">
        <v>33</v>
      </c>
      <c r="V62" t="s">
        <v>2037</v>
      </c>
      <c r="W62" t="s">
        <v>2038</v>
      </c>
    </row>
    <row r="63" spans="1:23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1</v>
      </c>
      <c r="I63">
        <v>2253</v>
      </c>
      <c r="J63" s="7">
        <f t="shared" si="1"/>
        <v>82.001775410563695</v>
      </c>
      <c r="K63" t="s">
        <v>15</v>
      </c>
      <c r="L63" t="s">
        <v>16</v>
      </c>
      <c r="M63">
        <v>1298268000</v>
      </c>
      <c r="N63" s="12">
        <f t="shared" si="2"/>
        <v>40595.25</v>
      </c>
      <c r="O63" s="14" t="s">
        <v>2097</v>
      </c>
      <c r="P63" s="12" t="s">
        <v>2082</v>
      </c>
      <c r="Q63">
        <v>1301720400</v>
      </c>
      <c r="R63" s="12">
        <f t="shared" si="3"/>
        <v>40635.208333333336</v>
      </c>
      <c r="S63" t="b">
        <v>0</v>
      </c>
      <c r="T63" t="b">
        <v>0</v>
      </c>
      <c r="U63" t="s">
        <v>33</v>
      </c>
      <c r="V63" t="s">
        <v>2037</v>
      </c>
      <c r="W63" t="s">
        <v>2038</v>
      </c>
    </row>
    <row r="64" spans="1:23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1</v>
      </c>
      <c r="I64">
        <v>249</v>
      </c>
      <c r="J64" s="7">
        <f t="shared" si="1"/>
        <v>58.040160642570278</v>
      </c>
      <c r="K64" t="s">
        <v>21</v>
      </c>
      <c r="L64" t="s">
        <v>22</v>
      </c>
      <c r="M64">
        <v>1433480400</v>
      </c>
      <c r="N64" s="12">
        <f t="shared" si="2"/>
        <v>42160.208333333328</v>
      </c>
      <c r="O64" s="14" t="s">
        <v>2092</v>
      </c>
      <c r="P64" s="12" t="s">
        <v>2074</v>
      </c>
      <c r="Q64">
        <v>1433566800</v>
      </c>
      <c r="R64" s="12">
        <f t="shared" si="3"/>
        <v>42161.208333333328</v>
      </c>
      <c r="S64" t="b">
        <v>0</v>
      </c>
      <c r="T64" t="b">
        <v>0</v>
      </c>
      <c r="U64" t="s">
        <v>28</v>
      </c>
      <c r="V64" t="s">
        <v>2035</v>
      </c>
      <c r="W64" t="s">
        <v>2036</v>
      </c>
    </row>
    <row r="65" spans="1:23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1</v>
      </c>
      <c r="I65">
        <v>5</v>
      </c>
      <c r="J65" s="7">
        <f t="shared" si="1"/>
        <v>111.4</v>
      </c>
      <c r="K65" t="s">
        <v>21</v>
      </c>
      <c r="L65" t="s">
        <v>22</v>
      </c>
      <c r="M65">
        <v>1493355600</v>
      </c>
      <c r="N65" s="12">
        <f t="shared" si="2"/>
        <v>42853.208333333328</v>
      </c>
      <c r="O65" s="14" t="s">
        <v>2096</v>
      </c>
      <c r="P65" s="12" t="s">
        <v>2079</v>
      </c>
      <c r="Q65">
        <v>1493874000</v>
      </c>
      <c r="R65" s="12">
        <f t="shared" si="3"/>
        <v>42859.208333333328</v>
      </c>
      <c r="S65" t="b">
        <v>0</v>
      </c>
      <c r="T65" t="b">
        <v>0</v>
      </c>
      <c r="U65" t="s">
        <v>33</v>
      </c>
      <c r="V65" t="s">
        <v>2037</v>
      </c>
      <c r="W65" t="s">
        <v>2038</v>
      </c>
    </row>
    <row r="66" spans="1:23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1</v>
      </c>
      <c r="I66">
        <v>38</v>
      </c>
      <c r="J66" s="7">
        <f t="shared" si="1"/>
        <v>71.94736842105263</v>
      </c>
      <c r="K66" t="s">
        <v>21</v>
      </c>
      <c r="L66" t="s">
        <v>22</v>
      </c>
      <c r="M66">
        <v>1530507600</v>
      </c>
      <c r="N66" s="12">
        <f t="shared" si="2"/>
        <v>43283.208333333328</v>
      </c>
      <c r="O66" s="14" t="s">
        <v>2095</v>
      </c>
      <c r="P66" s="12" t="s">
        <v>2083</v>
      </c>
      <c r="Q66">
        <v>1531803600</v>
      </c>
      <c r="R66" s="12">
        <f t="shared" si="3"/>
        <v>43298.208333333328</v>
      </c>
      <c r="S66" t="b">
        <v>0</v>
      </c>
      <c r="T66" t="b">
        <v>1</v>
      </c>
      <c r="U66" t="s">
        <v>28</v>
      </c>
      <c r="V66" t="s">
        <v>2035</v>
      </c>
      <c r="W66" t="s">
        <v>2036</v>
      </c>
    </row>
    <row r="67" spans="1:23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1</v>
      </c>
      <c r="I67">
        <v>236</v>
      </c>
      <c r="J67" s="7">
        <f t="shared" ref="J67:J130" si="5">IFERROR(E67/I67,0)</f>
        <v>61.038135593220339</v>
      </c>
      <c r="K67" t="s">
        <v>21</v>
      </c>
      <c r="L67" t="s">
        <v>22</v>
      </c>
      <c r="M67">
        <v>1296108000</v>
      </c>
      <c r="N67" s="12">
        <f t="shared" ref="N67:N130" si="6">(((M67/60)/60)/24)+DATE(1970,1,1)</f>
        <v>40570.25</v>
      </c>
      <c r="O67" s="14" t="s">
        <v>2089</v>
      </c>
      <c r="P67" s="12" t="s">
        <v>2082</v>
      </c>
      <c r="Q67">
        <v>1296712800</v>
      </c>
      <c r="R67" s="12">
        <f t="shared" ref="R67:R130" si="7">(((Q67/60)/60)/24)+DATE(1970,1,1)</f>
        <v>40577.25</v>
      </c>
      <c r="S67" t="b">
        <v>0</v>
      </c>
      <c r="T67" t="b">
        <v>0</v>
      </c>
      <c r="U67" t="s">
        <v>33</v>
      </c>
      <c r="V67" t="s">
        <v>2037</v>
      </c>
      <c r="W67" t="s">
        <v>2038</v>
      </c>
    </row>
    <row r="68" spans="1:23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</v>
      </c>
      <c r="I68">
        <v>12</v>
      </c>
      <c r="J68" s="7">
        <f t="shared" si="5"/>
        <v>108.91666666666667</v>
      </c>
      <c r="K68" t="s">
        <v>21</v>
      </c>
      <c r="L68" t="s">
        <v>22</v>
      </c>
      <c r="M68">
        <v>1428469200</v>
      </c>
      <c r="N68" s="12">
        <f t="shared" si="6"/>
        <v>42102.208333333328</v>
      </c>
      <c r="O68" s="14" t="s">
        <v>2096</v>
      </c>
      <c r="P68" s="12" t="s">
        <v>2074</v>
      </c>
      <c r="Q68">
        <v>1428901200</v>
      </c>
      <c r="R68" s="12">
        <f t="shared" si="7"/>
        <v>42107.208333333328</v>
      </c>
      <c r="S68" t="b">
        <v>0</v>
      </c>
      <c r="T68" t="b">
        <v>1</v>
      </c>
      <c r="U68" t="s">
        <v>33</v>
      </c>
      <c r="V68" t="s">
        <v>2037</v>
      </c>
      <c r="W68" t="s">
        <v>2038</v>
      </c>
    </row>
    <row r="69" spans="1:23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1</v>
      </c>
      <c r="I69">
        <v>4065</v>
      </c>
      <c r="J69" s="7">
        <f t="shared" si="5"/>
        <v>29.001722017220171</v>
      </c>
      <c r="K69" t="s">
        <v>40</v>
      </c>
      <c r="L69" t="s">
        <v>41</v>
      </c>
      <c r="M69">
        <v>1264399200</v>
      </c>
      <c r="N69" s="12">
        <f t="shared" si="6"/>
        <v>40203.25</v>
      </c>
      <c r="O69" s="14" t="s">
        <v>2089</v>
      </c>
      <c r="P69" s="12" t="s">
        <v>2080</v>
      </c>
      <c r="Q69">
        <v>1264831200</v>
      </c>
      <c r="R69" s="12">
        <f t="shared" si="7"/>
        <v>40208.25</v>
      </c>
      <c r="S69" t="b">
        <v>0</v>
      </c>
      <c r="T69" t="b">
        <v>1</v>
      </c>
      <c r="U69" t="s">
        <v>65</v>
      </c>
      <c r="V69" t="s">
        <v>2035</v>
      </c>
      <c r="W69" t="s">
        <v>2044</v>
      </c>
    </row>
    <row r="70" spans="1:23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1</v>
      </c>
      <c r="I70">
        <v>246</v>
      </c>
      <c r="J70" s="7">
        <f t="shared" si="5"/>
        <v>58.975609756097562</v>
      </c>
      <c r="K70" t="s">
        <v>107</v>
      </c>
      <c r="L70" t="s">
        <v>108</v>
      </c>
      <c r="M70">
        <v>1501131600</v>
      </c>
      <c r="N70" s="12">
        <f t="shared" si="6"/>
        <v>42943.208333333328</v>
      </c>
      <c r="O70" s="14" t="s">
        <v>2095</v>
      </c>
      <c r="P70" s="12" t="s">
        <v>2079</v>
      </c>
      <c r="Q70">
        <v>1505192400</v>
      </c>
      <c r="R70" s="12">
        <f t="shared" si="7"/>
        <v>42990.208333333328</v>
      </c>
      <c r="S70" t="b">
        <v>0</v>
      </c>
      <c r="T70" t="b">
        <v>1</v>
      </c>
      <c r="U70" t="s">
        <v>33</v>
      </c>
      <c r="V70" t="s">
        <v>2037</v>
      </c>
      <c r="W70" t="s">
        <v>2038</v>
      </c>
    </row>
    <row r="71" spans="1:23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</v>
      </c>
      <c r="I71">
        <v>17</v>
      </c>
      <c r="J71" s="7">
        <f t="shared" si="5"/>
        <v>111.82352941176471</v>
      </c>
      <c r="K71" t="s">
        <v>21</v>
      </c>
      <c r="L71" t="s">
        <v>22</v>
      </c>
      <c r="M71">
        <v>1292738400</v>
      </c>
      <c r="N71" s="12">
        <f t="shared" si="6"/>
        <v>40531.25</v>
      </c>
      <c r="O71" s="14" t="s">
        <v>2094</v>
      </c>
      <c r="P71" s="12" t="s">
        <v>2080</v>
      </c>
      <c r="Q71">
        <v>1295676000</v>
      </c>
      <c r="R71" s="12">
        <f t="shared" si="7"/>
        <v>40565.25</v>
      </c>
      <c r="S71" t="b">
        <v>0</v>
      </c>
      <c r="T71" t="b">
        <v>0</v>
      </c>
      <c r="U71" t="s">
        <v>33</v>
      </c>
      <c r="V71" t="s">
        <v>2037</v>
      </c>
      <c r="W71" t="s">
        <v>2038</v>
      </c>
    </row>
    <row r="72" spans="1:23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1</v>
      </c>
      <c r="I72">
        <v>2475</v>
      </c>
      <c r="J72" s="7">
        <f t="shared" si="5"/>
        <v>63.995555555555555</v>
      </c>
      <c r="K72" t="s">
        <v>107</v>
      </c>
      <c r="L72" t="s">
        <v>108</v>
      </c>
      <c r="M72">
        <v>1288674000</v>
      </c>
      <c r="N72" s="12">
        <f t="shared" si="6"/>
        <v>40484.208333333336</v>
      </c>
      <c r="O72" s="14" t="s">
        <v>2087</v>
      </c>
      <c r="P72" s="12" t="s">
        <v>2080</v>
      </c>
      <c r="Q72">
        <v>1292911200</v>
      </c>
      <c r="R72" s="12">
        <f t="shared" si="7"/>
        <v>40533.25</v>
      </c>
      <c r="S72" t="b">
        <v>0</v>
      </c>
      <c r="T72" t="b">
        <v>1</v>
      </c>
      <c r="U72" t="s">
        <v>33</v>
      </c>
      <c r="V72" t="s">
        <v>2037</v>
      </c>
      <c r="W72" t="s">
        <v>2038</v>
      </c>
    </row>
    <row r="73" spans="1:23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1</v>
      </c>
      <c r="I73">
        <v>76</v>
      </c>
      <c r="J73" s="7">
        <f t="shared" si="5"/>
        <v>85.315789473684205</v>
      </c>
      <c r="K73" t="s">
        <v>21</v>
      </c>
      <c r="L73" t="s">
        <v>22</v>
      </c>
      <c r="M73">
        <v>1575093600</v>
      </c>
      <c r="N73" s="12">
        <f t="shared" si="6"/>
        <v>43799.25</v>
      </c>
      <c r="O73" s="14" t="s">
        <v>2087</v>
      </c>
      <c r="P73" s="12" t="s">
        <v>2077</v>
      </c>
      <c r="Q73">
        <v>1575439200</v>
      </c>
      <c r="R73" s="12">
        <f t="shared" si="7"/>
        <v>43803.25</v>
      </c>
      <c r="S73" t="b">
        <v>0</v>
      </c>
      <c r="T73" t="b">
        <v>0</v>
      </c>
      <c r="U73" t="s">
        <v>33</v>
      </c>
      <c r="V73" t="s">
        <v>2037</v>
      </c>
      <c r="W73" t="s">
        <v>2038</v>
      </c>
    </row>
    <row r="74" spans="1:23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1</v>
      </c>
      <c r="I74">
        <v>54</v>
      </c>
      <c r="J74" s="7">
        <f t="shared" si="5"/>
        <v>74.481481481481481</v>
      </c>
      <c r="K74" t="s">
        <v>21</v>
      </c>
      <c r="L74" t="s">
        <v>22</v>
      </c>
      <c r="M74">
        <v>1435726800</v>
      </c>
      <c r="N74" s="12">
        <f t="shared" si="6"/>
        <v>42186.208333333328</v>
      </c>
      <c r="O74" s="14" t="s">
        <v>2095</v>
      </c>
      <c r="P74" s="12" t="s">
        <v>2074</v>
      </c>
      <c r="Q74">
        <v>1438837200</v>
      </c>
      <c r="R74" s="12">
        <f t="shared" si="7"/>
        <v>42222.208333333328</v>
      </c>
      <c r="S74" t="b">
        <v>0</v>
      </c>
      <c r="T74" t="b">
        <v>0</v>
      </c>
      <c r="U74" t="s">
        <v>71</v>
      </c>
      <c r="V74" t="s">
        <v>2039</v>
      </c>
      <c r="W74" t="s">
        <v>2047</v>
      </c>
    </row>
    <row r="75" spans="1:23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1</v>
      </c>
      <c r="I75">
        <v>88</v>
      </c>
      <c r="J75" s="7">
        <f t="shared" si="5"/>
        <v>105.14772727272727</v>
      </c>
      <c r="K75" t="s">
        <v>21</v>
      </c>
      <c r="L75" t="s">
        <v>22</v>
      </c>
      <c r="M75">
        <v>1480226400</v>
      </c>
      <c r="N75" s="12">
        <f t="shared" si="6"/>
        <v>42701.25</v>
      </c>
      <c r="O75" s="14" t="s">
        <v>2087</v>
      </c>
      <c r="P75" s="12" t="s">
        <v>2081</v>
      </c>
      <c r="Q75">
        <v>1480485600</v>
      </c>
      <c r="R75" s="12">
        <f t="shared" si="7"/>
        <v>42704.25</v>
      </c>
      <c r="S75" t="b">
        <v>0</v>
      </c>
      <c r="T75" t="b">
        <v>0</v>
      </c>
      <c r="U75" t="s">
        <v>159</v>
      </c>
      <c r="V75" t="s">
        <v>2033</v>
      </c>
      <c r="W75" t="s">
        <v>2056</v>
      </c>
    </row>
    <row r="76" spans="1:23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1</v>
      </c>
      <c r="I76">
        <v>85</v>
      </c>
      <c r="J76" s="7">
        <f t="shared" si="5"/>
        <v>56.188235294117646</v>
      </c>
      <c r="K76" t="s">
        <v>40</v>
      </c>
      <c r="L76" t="s">
        <v>41</v>
      </c>
      <c r="M76">
        <v>1459054800</v>
      </c>
      <c r="N76" s="12">
        <f t="shared" si="6"/>
        <v>42456.208333333328</v>
      </c>
      <c r="O76" s="14" t="s">
        <v>2093</v>
      </c>
      <c r="P76" s="12" t="s">
        <v>2081</v>
      </c>
      <c r="Q76">
        <v>1459141200</v>
      </c>
      <c r="R76" s="12">
        <f t="shared" si="7"/>
        <v>42457.208333333328</v>
      </c>
      <c r="S76" t="b">
        <v>0</v>
      </c>
      <c r="T76" t="b">
        <v>0</v>
      </c>
      <c r="U76" t="s">
        <v>148</v>
      </c>
      <c r="V76" t="s">
        <v>2033</v>
      </c>
      <c r="W76" t="s">
        <v>2055</v>
      </c>
    </row>
    <row r="77" spans="1:23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</v>
      </c>
      <c r="I77">
        <v>170</v>
      </c>
      <c r="J77" s="7">
        <f t="shared" si="5"/>
        <v>85.917647058823533</v>
      </c>
      <c r="K77" t="s">
        <v>21</v>
      </c>
      <c r="L77" t="s">
        <v>22</v>
      </c>
      <c r="M77">
        <v>1531630800</v>
      </c>
      <c r="N77" s="12">
        <f t="shared" si="6"/>
        <v>43296.208333333328</v>
      </c>
      <c r="O77" s="14" t="s">
        <v>2095</v>
      </c>
      <c r="P77" s="12" t="s">
        <v>2083</v>
      </c>
      <c r="Q77">
        <v>1532322000</v>
      </c>
      <c r="R77" s="12">
        <f t="shared" si="7"/>
        <v>43304.208333333328</v>
      </c>
      <c r="S77" t="b">
        <v>0</v>
      </c>
      <c r="T77" t="b">
        <v>0</v>
      </c>
      <c r="U77" t="s">
        <v>122</v>
      </c>
      <c r="V77" t="s">
        <v>2052</v>
      </c>
      <c r="W77" t="s">
        <v>2053</v>
      </c>
    </row>
    <row r="78" spans="1:23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</v>
      </c>
      <c r="I78">
        <v>1684</v>
      </c>
      <c r="J78" s="7">
        <f t="shared" si="5"/>
        <v>57.00296912114014</v>
      </c>
      <c r="K78" t="s">
        <v>21</v>
      </c>
      <c r="L78" t="s">
        <v>22</v>
      </c>
      <c r="M78">
        <v>1421992800</v>
      </c>
      <c r="N78" s="12">
        <f t="shared" si="6"/>
        <v>42027.25</v>
      </c>
      <c r="O78" s="14" t="s">
        <v>2089</v>
      </c>
      <c r="P78" s="12" t="s">
        <v>2074</v>
      </c>
      <c r="Q78">
        <v>1426222800</v>
      </c>
      <c r="R78" s="12">
        <f t="shared" si="7"/>
        <v>42076.208333333328</v>
      </c>
      <c r="S78" t="b">
        <v>1</v>
      </c>
      <c r="T78" t="b">
        <v>1</v>
      </c>
      <c r="U78" t="s">
        <v>33</v>
      </c>
      <c r="V78" t="s">
        <v>2037</v>
      </c>
      <c r="W78" t="s">
        <v>2038</v>
      </c>
    </row>
    <row r="79" spans="1:23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1</v>
      </c>
      <c r="I79">
        <v>56</v>
      </c>
      <c r="J79" s="7">
        <f t="shared" si="5"/>
        <v>79.642857142857139</v>
      </c>
      <c r="K79" t="s">
        <v>21</v>
      </c>
      <c r="L79" t="s">
        <v>22</v>
      </c>
      <c r="M79">
        <v>1285563600</v>
      </c>
      <c r="N79" s="12">
        <f t="shared" si="6"/>
        <v>40448.208333333336</v>
      </c>
      <c r="O79" s="14" t="s">
        <v>2090</v>
      </c>
      <c r="P79" s="12" t="s">
        <v>2080</v>
      </c>
      <c r="Q79">
        <v>1286773200</v>
      </c>
      <c r="R79" s="12">
        <f t="shared" si="7"/>
        <v>40462.208333333336</v>
      </c>
      <c r="S79" t="b">
        <v>0</v>
      </c>
      <c r="T79" t="b">
        <v>1</v>
      </c>
      <c r="U79" t="s">
        <v>71</v>
      </c>
      <c r="V79" t="s">
        <v>2039</v>
      </c>
      <c r="W79" t="s">
        <v>2047</v>
      </c>
    </row>
    <row r="80" spans="1:23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1</v>
      </c>
      <c r="I80">
        <v>330</v>
      </c>
      <c r="J80" s="7">
        <f t="shared" si="5"/>
        <v>41.018181818181816</v>
      </c>
      <c r="K80" t="s">
        <v>21</v>
      </c>
      <c r="L80" t="s">
        <v>22</v>
      </c>
      <c r="M80">
        <v>1523854800</v>
      </c>
      <c r="N80" s="12">
        <f t="shared" si="6"/>
        <v>43206.208333333328</v>
      </c>
      <c r="O80" s="14" t="s">
        <v>2096</v>
      </c>
      <c r="P80" s="12" t="s">
        <v>2083</v>
      </c>
      <c r="Q80">
        <v>1523941200</v>
      </c>
      <c r="R80" s="12">
        <f t="shared" si="7"/>
        <v>43207.208333333328</v>
      </c>
      <c r="S80" t="b">
        <v>0</v>
      </c>
      <c r="T80" t="b">
        <v>0</v>
      </c>
      <c r="U80" t="s">
        <v>206</v>
      </c>
      <c r="V80" t="s">
        <v>2045</v>
      </c>
      <c r="W80" t="s">
        <v>2057</v>
      </c>
    </row>
    <row r="81" spans="1:23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1</v>
      </c>
      <c r="I81">
        <v>838</v>
      </c>
      <c r="J81" s="7">
        <f t="shared" si="5"/>
        <v>48.004773269689736</v>
      </c>
      <c r="K81" t="s">
        <v>21</v>
      </c>
      <c r="L81" t="s">
        <v>22</v>
      </c>
      <c r="M81">
        <v>1529125200</v>
      </c>
      <c r="N81" s="12">
        <f t="shared" si="6"/>
        <v>43267.208333333328</v>
      </c>
      <c r="O81" s="14" t="s">
        <v>2092</v>
      </c>
      <c r="P81" s="12" t="s">
        <v>2083</v>
      </c>
      <c r="Q81">
        <v>1529557200</v>
      </c>
      <c r="R81" s="12">
        <f t="shared" si="7"/>
        <v>43272.208333333328</v>
      </c>
      <c r="S81" t="b">
        <v>0</v>
      </c>
      <c r="T81" t="b">
        <v>0</v>
      </c>
      <c r="U81" t="s">
        <v>33</v>
      </c>
      <c r="V81" t="s">
        <v>2037</v>
      </c>
      <c r="W81" t="s">
        <v>2038</v>
      </c>
    </row>
    <row r="82" spans="1:23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</v>
      </c>
      <c r="I82">
        <v>127</v>
      </c>
      <c r="J82" s="7">
        <f t="shared" si="5"/>
        <v>55.212598425196852</v>
      </c>
      <c r="K82" t="s">
        <v>21</v>
      </c>
      <c r="L82" t="s">
        <v>22</v>
      </c>
      <c r="M82">
        <v>1503982800</v>
      </c>
      <c r="N82" s="12">
        <f t="shared" si="6"/>
        <v>42976.208333333328</v>
      </c>
      <c r="O82" s="14" t="s">
        <v>2088</v>
      </c>
      <c r="P82" s="12" t="s">
        <v>2079</v>
      </c>
      <c r="Q82">
        <v>1506574800</v>
      </c>
      <c r="R82" s="12">
        <f t="shared" si="7"/>
        <v>43006.208333333328</v>
      </c>
      <c r="S82" t="b">
        <v>0</v>
      </c>
      <c r="T82" t="b">
        <v>0</v>
      </c>
      <c r="U82" t="s">
        <v>89</v>
      </c>
      <c r="V82" t="s">
        <v>2048</v>
      </c>
      <c r="W82" t="s">
        <v>2049</v>
      </c>
    </row>
    <row r="83" spans="1:23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1</v>
      </c>
      <c r="I83">
        <v>411</v>
      </c>
      <c r="J83" s="7">
        <f t="shared" si="5"/>
        <v>92.109489051094897</v>
      </c>
      <c r="K83" t="s">
        <v>21</v>
      </c>
      <c r="L83" t="s">
        <v>22</v>
      </c>
      <c r="M83">
        <v>1511416800</v>
      </c>
      <c r="N83" s="12">
        <f t="shared" si="6"/>
        <v>43062.25</v>
      </c>
      <c r="O83" s="14" t="s">
        <v>2087</v>
      </c>
      <c r="P83" s="12" t="s">
        <v>2079</v>
      </c>
      <c r="Q83">
        <v>1513576800</v>
      </c>
      <c r="R83" s="12">
        <f t="shared" si="7"/>
        <v>43087.25</v>
      </c>
      <c r="S83" t="b">
        <v>0</v>
      </c>
      <c r="T83" t="b">
        <v>0</v>
      </c>
      <c r="U83" t="s">
        <v>23</v>
      </c>
      <c r="V83" t="s">
        <v>2033</v>
      </c>
      <c r="W83" t="s">
        <v>2034</v>
      </c>
    </row>
    <row r="84" spans="1:23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</v>
      </c>
      <c r="I84">
        <v>180</v>
      </c>
      <c r="J84" s="7">
        <f t="shared" si="5"/>
        <v>83.183333333333337</v>
      </c>
      <c r="K84" t="s">
        <v>40</v>
      </c>
      <c r="L84" t="s">
        <v>41</v>
      </c>
      <c r="M84">
        <v>1547704800</v>
      </c>
      <c r="N84" s="12">
        <f t="shared" si="6"/>
        <v>43482.25</v>
      </c>
      <c r="O84" s="14" t="s">
        <v>2089</v>
      </c>
      <c r="P84" s="12" t="s">
        <v>2077</v>
      </c>
      <c r="Q84">
        <v>1548309600</v>
      </c>
      <c r="R84" s="12">
        <f t="shared" si="7"/>
        <v>43489.25</v>
      </c>
      <c r="S84" t="b">
        <v>0</v>
      </c>
      <c r="T84" t="b">
        <v>1</v>
      </c>
      <c r="U84" t="s">
        <v>89</v>
      </c>
      <c r="V84" t="s">
        <v>2048</v>
      </c>
      <c r="W84" t="s">
        <v>2049</v>
      </c>
    </row>
    <row r="85" spans="1:23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</v>
      </c>
      <c r="I85">
        <v>1000</v>
      </c>
      <c r="J85" s="7">
        <f t="shared" si="5"/>
        <v>39.996000000000002</v>
      </c>
      <c r="K85" t="s">
        <v>21</v>
      </c>
      <c r="L85" t="s">
        <v>22</v>
      </c>
      <c r="M85">
        <v>1469682000</v>
      </c>
      <c r="N85" s="12">
        <f t="shared" si="6"/>
        <v>42579.208333333328</v>
      </c>
      <c r="O85" s="14" t="s">
        <v>2095</v>
      </c>
      <c r="P85" s="12" t="s">
        <v>2081</v>
      </c>
      <c r="Q85">
        <v>1471582800</v>
      </c>
      <c r="R85" s="12">
        <f t="shared" si="7"/>
        <v>42601.208333333328</v>
      </c>
      <c r="S85" t="b">
        <v>0</v>
      </c>
      <c r="T85" t="b">
        <v>0</v>
      </c>
      <c r="U85" t="s">
        <v>50</v>
      </c>
      <c r="V85" t="s">
        <v>2033</v>
      </c>
      <c r="W85" t="s">
        <v>2041</v>
      </c>
    </row>
    <row r="86" spans="1:23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1</v>
      </c>
      <c r="I86">
        <v>374</v>
      </c>
      <c r="J86" s="7">
        <f t="shared" si="5"/>
        <v>111.1336898395722</v>
      </c>
      <c r="K86" t="s">
        <v>21</v>
      </c>
      <c r="L86" t="s">
        <v>22</v>
      </c>
      <c r="M86">
        <v>1343451600</v>
      </c>
      <c r="N86" s="12">
        <f t="shared" si="6"/>
        <v>41118.208333333336</v>
      </c>
      <c r="O86" s="14" t="s">
        <v>2095</v>
      </c>
      <c r="P86" s="12" t="s">
        <v>2078</v>
      </c>
      <c r="Q86">
        <v>1344315600</v>
      </c>
      <c r="R86" s="12">
        <f t="shared" si="7"/>
        <v>41128.208333333336</v>
      </c>
      <c r="S86" t="b">
        <v>0</v>
      </c>
      <c r="T86" t="b">
        <v>0</v>
      </c>
      <c r="U86" t="s">
        <v>65</v>
      </c>
      <c r="V86" t="s">
        <v>2035</v>
      </c>
      <c r="W86" t="s">
        <v>2044</v>
      </c>
    </row>
    <row r="87" spans="1:23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1</v>
      </c>
      <c r="I87">
        <v>71</v>
      </c>
      <c r="J87" s="7">
        <f t="shared" si="5"/>
        <v>90.563380281690144</v>
      </c>
      <c r="K87" t="s">
        <v>26</v>
      </c>
      <c r="L87" t="s">
        <v>27</v>
      </c>
      <c r="M87">
        <v>1315717200</v>
      </c>
      <c r="N87" s="12">
        <f t="shared" si="6"/>
        <v>40797.208333333336</v>
      </c>
      <c r="O87" s="14" t="s">
        <v>2090</v>
      </c>
      <c r="P87" s="12" t="s">
        <v>2082</v>
      </c>
      <c r="Q87">
        <v>1316408400</v>
      </c>
      <c r="R87" s="12">
        <f t="shared" si="7"/>
        <v>40805.208333333336</v>
      </c>
      <c r="S87" t="b">
        <v>0</v>
      </c>
      <c r="T87" t="b">
        <v>0</v>
      </c>
      <c r="U87" t="s">
        <v>60</v>
      </c>
      <c r="V87" t="s">
        <v>2033</v>
      </c>
      <c r="W87" t="s">
        <v>2043</v>
      </c>
    </row>
    <row r="88" spans="1:23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1</v>
      </c>
      <c r="I88">
        <v>203</v>
      </c>
      <c r="J88" s="7">
        <f t="shared" si="5"/>
        <v>61.108374384236456</v>
      </c>
      <c r="K88" t="s">
        <v>21</v>
      </c>
      <c r="L88" t="s">
        <v>22</v>
      </c>
      <c r="M88">
        <v>1430715600</v>
      </c>
      <c r="N88" s="12">
        <f t="shared" si="6"/>
        <v>42128.208333333328</v>
      </c>
      <c r="O88" s="14" t="s">
        <v>2086</v>
      </c>
      <c r="P88" s="12" t="s">
        <v>2074</v>
      </c>
      <c r="Q88">
        <v>1431838800</v>
      </c>
      <c r="R88" s="12">
        <f t="shared" si="7"/>
        <v>42141.208333333328</v>
      </c>
      <c r="S88" t="b">
        <v>1</v>
      </c>
      <c r="T88" t="b">
        <v>0</v>
      </c>
      <c r="U88" t="s">
        <v>33</v>
      </c>
      <c r="V88" t="s">
        <v>2037</v>
      </c>
      <c r="W88" t="s">
        <v>2038</v>
      </c>
    </row>
    <row r="89" spans="1:23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</v>
      </c>
      <c r="I89">
        <v>1482</v>
      </c>
      <c r="J89" s="7">
        <f t="shared" si="5"/>
        <v>83.022941970310384</v>
      </c>
      <c r="K89" t="s">
        <v>26</v>
      </c>
      <c r="L89" t="s">
        <v>27</v>
      </c>
      <c r="M89">
        <v>1299564000</v>
      </c>
      <c r="N89" s="12">
        <f t="shared" si="6"/>
        <v>40610.25</v>
      </c>
      <c r="O89" s="14" t="s">
        <v>2093</v>
      </c>
      <c r="P89" s="12" t="s">
        <v>2082</v>
      </c>
      <c r="Q89">
        <v>1300510800</v>
      </c>
      <c r="R89" s="12">
        <f t="shared" si="7"/>
        <v>40621.208333333336</v>
      </c>
      <c r="S89" t="b">
        <v>0</v>
      </c>
      <c r="T89" t="b">
        <v>1</v>
      </c>
      <c r="U89" t="s">
        <v>23</v>
      </c>
      <c r="V89" t="s">
        <v>2033</v>
      </c>
      <c r="W89" t="s">
        <v>2034</v>
      </c>
    </row>
    <row r="90" spans="1:23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</v>
      </c>
      <c r="I90">
        <v>113</v>
      </c>
      <c r="J90" s="7">
        <f t="shared" si="5"/>
        <v>110.76106194690266</v>
      </c>
      <c r="K90" t="s">
        <v>21</v>
      </c>
      <c r="L90" t="s">
        <v>22</v>
      </c>
      <c r="M90">
        <v>1429160400</v>
      </c>
      <c r="N90" s="12">
        <f t="shared" si="6"/>
        <v>42110.208333333328</v>
      </c>
      <c r="O90" s="14" t="s">
        <v>2096</v>
      </c>
      <c r="P90" s="12" t="s">
        <v>2074</v>
      </c>
      <c r="Q90">
        <v>1431061200</v>
      </c>
      <c r="R90" s="12">
        <f t="shared" si="7"/>
        <v>42132.208333333328</v>
      </c>
      <c r="S90" t="b">
        <v>0</v>
      </c>
      <c r="T90" t="b">
        <v>0</v>
      </c>
      <c r="U90" t="s">
        <v>206</v>
      </c>
      <c r="V90" t="s">
        <v>2045</v>
      </c>
      <c r="W90" t="s">
        <v>2057</v>
      </c>
    </row>
    <row r="91" spans="1:23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1</v>
      </c>
      <c r="I91">
        <v>96</v>
      </c>
      <c r="J91" s="7">
        <f t="shared" si="5"/>
        <v>89.458333333333329</v>
      </c>
      <c r="K91" t="s">
        <v>21</v>
      </c>
      <c r="L91" t="s">
        <v>22</v>
      </c>
      <c r="M91">
        <v>1271307600</v>
      </c>
      <c r="N91" s="12">
        <f t="shared" si="6"/>
        <v>40283.208333333336</v>
      </c>
      <c r="O91" s="14" t="s">
        <v>2096</v>
      </c>
      <c r="P91" s="12" t="s">
        <v>2080</v>
      </c>
      <c r="Q91">
        <v>1271480400</v>
      </c>
      <c r="R91" s="12">
        <f t="shared" si="7"/>
        <v>40285.208333333336</v>
      </c>
      <c r="S91" t="b">
        <v>0</v>
      </c>
      <c r="T91" t="b">
        <v>0</v>
      </c>
      <c r="U91" t="s">
        <v>33</v>
      </c>
      <c r="V91" t="s">
        <v>2037</v>
      </c>
      <c r="W91" t="s">
        <v>2038</v>
      </c>
    </row>
    <row r="92" spans="1:23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</v>
      </c>
      <c r="I92">
        <v>106</v>
      </c>
      <c r="J92" s="7">
        <f t="shared" si="5"/>
        <v>57.849056603773583</v>
      </c>
      <c r="K92" t="s">
        <v>21</v>
      </c>
      <c r="L92" t="s">
        <v>22</v>
      </c>
      <c r="M92">
        <v>1456380000</v>
      </c>
      <c r="N92" s="12">
        <f t="shared" si="6"/>
        <v>42425.25</v>
      </c>
      <c r="O92" s="14" t="s">
        <v>2097</v>
      </c>
      <c r="P92" s="12" t="s">
        <v>2081</v>
      </c>
      <c r="Q92">
        <v>1456380000</v>
      </c>
      <c r="R92" s="12">
        <f t="shared" si="7"/>
        <v>42425.25</v>
      </c>
      <c r="S92" t="b">
        <v>0</v>
      </c>
      <c r="T92" t="b">
        <v>1</v>
      </c>
      <c r="U92" t="s">
        <v>33</v>
      </c>
      <c r="V92" t="s">
        <v>2037</v>
      </c>
      <c r="W92" t="s">
        <v>2038</v>
      </c>
    </row>
    <row r="93" spans="1:23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1</v>
      </c>
      <c r="I93">
        <v>679</v>
      </c>
      <c r="J93" s="7">
        <f t="shared" si="5"/>
        <v>109.99705449189985</v>
      </c>
      <c r="K93" t="s">
        <v>107</v>
      </c>
      <c r="L93" t="s">
        <v>108</v>
      </c>
      <c r="M93">
        <v>1470459600</v>
      </c>
      <c r="N93" s="12">
        <f t="shared" si="6"/>
        <v>42588.208333333328</v>
      </c>
      <c r="O93" s="14" t="s">
        <v>2088</v>
      </c>
      <c r="P93" s="12" t="s">
        <v>2081</v>
      </c>
      <c r="Q93">
        <v>1472878800</v>
      </c>
      <c r="R93" s="12">
        <f t="shared" si="7"/>
        <v>42616.208333333328</v>
      </c>
      <c r="S93" t="b">
        <v>0</v>
      </c>
      <c r="T93" t="b">
        <v>0</v>
      </c>
      <c r="U93" t="s">
        <v>206</v>
      </c>
      <c r="V93" t="s">
        <v>2045</v>
      </c>
      <c r="W93" t="s">
        <v>2057</v>
      </c>
    </row>
    <row r="94" spans="1:23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1</v>
      </c>
      <c r="I94">
        <v>498</v>
      </c>
      <c r="J94" s="7">
        <f t="shared" si="5"/>
        <v>103.96586345381526</v>
      </c>
      <c r="K94" t="s">
        <v>98</v>
      </c>
      <c r="L94" t="s">
        <v>99</v>
      </c>
      <c r="M94">
        <v>1277269200</v>
      </c>
      <c r="N94" s="12">
        <f t="shared" si="6"/>
        <v>40352.208333333336</v>
      </c>
      <c r="O94" s="14" t="s">
        <v>2092</v>
      </c>
      <c r="P94" s="12" t="s">
        <v>2080</v>
      </c>
      <c r="Q94">
        <v>1277355600</v>
      </c>
      <c r="R94" s="12">
        <f t="shared" si="7"/>
        <v>40353.208333333336</v>
      </c>
      <c r="S94" t="b">
        <v>0</v>
      </c>
      <c r="T94" t="b">
        <v>1</v>
      </c>
      <c r="U94" t="s">
        <v>89</v>
      </c>
      <c r="V94" t="s">
        <v>2048</v>
      </c>
      <c r="W94" t="s">
        <v>2049</v>
      </c>
    </row>
    <row r="95" spans="1:23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1</v>
      </c>
      <c r="I95">
        <v>610</v>
      </c>
      <c r="J95" s="7">
        <f t="shared" si="5"/>
        <v>107.99508196721311</v>
      </c>
      <c r="K95" t="s">
        <v>21</v>
      </c>
      <c r="L95" t="s">
        <v>22</v>
      </c>
      <c r="M95">
        <v>1350709200</v>
      </c>
      <c r="N95" s="12">
        <f t="shared" si="6"/>
        <v>41202.208333333336</v>
      </c>
      <c r="O95" s="14" t="s">
        <v>2091</v>
      </c>
      <c r="P95" s="12" t="s">
        <v>2078</v>
      </c>
      <c r="Q95">
        <v>1351054800</v>
      </c>
      <c r="R95" s="12">
        <f t="shared" si="7"/>
        <v>41206.208333333336</v>
      </c>
      <c r="S95" t="b">
        <v>0</v>
      </c>
      <c r="T95" t="b">
        <v>1</v>
      </c>
      <c r="U95" t="s">
        <v>33</v>
      </c>
      <c r="V95" t="s">
        <v>2037</v>
      </c>
      <c r="W95" t="s">
        <v>2038</v>
      </c>
    </row>
    <row r="96" spans="1:23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</v>
      </c>
      <c r="I96">
        <v>180</v>
      </c>
      <c r="J96" s="7">
        <f t="shared" si="5"/>
        <v>48.927777777777777</v>
      </c>
      <c r="K96" t="s">
        <v>40</v>
      </c>
      <c r="L96" t="s">
        <v>41</v>
      </c>
      <c r="M96">
        <v>1554613200</v>
      </c>
      <c r="N96" s="12">
        <f t="shared" si="6"/>
        <v>43562.208333333328</v>
      </c>
      <c r="O96" s="14" t="s">
        <v>2096</v>
      </c>
      <c r="P96" s="12" t="s">
        <v>2077</v>
      </c>
      <c r="Q96">
        <v>1555563600</v>
      </c>
      <c r="R96" s="12">
        <f t="shared" si="7"/>
        <v>43573.208333333328</v>
      </c>
      <c r="S96" t="b">
        <v>0</v>
      </c>
      <c r="T96" t="b">
        <v>0</v>
      </c>
      <c r="U96" t="s">
        <v>28</v>
      </c>
      <c r="V96" t="s">
        <v>2035</v>
      </c>
      <c r="W96" t="s">
        <v>2036</v>
      </c>
    </row>
    <row r="97" spans="1:23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1</v>
      </c>
      <c r="I97">
        <v>27</v>
      </c>
      <c r="J97" s="7">
        <f t="shared" si="5"/>
        <v>37.666666666666664</v>
      </c>
      <c r="K97" t="s">
        <v>21</v>
      </c>
      <c r="L97" t="s">
        <v>22</v>
      </c>
      <c r="M97">
        <v>1571029200</v>
      </c>
      <c r="N97" s="12">
        <f t="shared" si="6"/>
        <v>43752.208333333328</v>
      </c>
      <c r="O97" s="14" t="s">
        <v>2091</v>
      </c>
      <c r="P97" s="12" t="s">
        <v>2077</v>
      </c>
      <c r="Q97">
        <v>1571634000</v>
      </c>
      <c r="R97" s="12">
        <f t="shared" si="7"/>
        <v>43759.208333333328</v>
      </c>
      <c r="S97" t="b">
        <v>0</v>
      </c>
      <c r="T97" t="b">
        <v>0</v>
      </c>
      <c r="U97" t="s">
        <v>42</v>
      </c>
      <c r="V97" t="s">
        <v>2039</v>
      </c>
      <c r="W97" t="s">
        <v>2040</v>
      </c>
    </row>
    <row r="98" spans="1:23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1</v>
      </c>
      <c r="I98">
        <v>2331</v>
      </c>
      <c r="J98" s="7">
        <f t="shared" si="5"/>
        <v>64.999141999141997</v>
      </c>
      <c r="K98" t="s">
        <v>21</v>
      </c>
      <c r="L98" t="s">
        <v>22</v>
      </c>
      <c r="M98">
        <v>1299736800</v>
      </c>
      <c r="N98" s="12">
        <f t="shared" si="6"/>
        <v>40612.25</v>
      </c>
      <c r="O98" s="14" t="s">
        <v>2093</v>
      </c>
      <c r="P98" s="12" t="s">
        <v>2082</v>
      </c>
      <c r="Q98">
        <v>1300856400</v>
      </c>
      <c r="R98" s="12">
        <f t="shared" si="7"/>
        <v>40625.208333333336</v>
      </c>
      <c r="S98" t="b">
        <v>0</v>
      </c>
      <c r="T98" t="b">
        <v>0</v>
      </c>
      <c r="U98" t="s">
        <v>33</v>
      </c>
      <c r="V98" t="s">
        <v>2037</v>
      </c>
      <c r="W98" t="s">
        <v>2038</v>
      </c>
    </row>
    <row r="99" spans="1:23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</v>
      </c>
      <c r="I99">
        <v>113</v>
      </c>
      <c r="J99" s="7">
        <f t="shared" si="5"/>
        <v>106.61061946902655</v>
      </c>
      <c r="K99" t="s">
        <v>21</v>
      </c>
      <c r="L99" t="s">
        <v>22</v>
      </c>
      <c r="M99">
        <v>1435208400</v>
      </c>
      <c r="N99" s="12">
        <f t="shared" si="6"/>
        <v>42180.208333333328</v>
      </c>
      <c r="O99" s="14" t="s">
        <v>2092</v>
      </c>
      <c r="P99" s="12" t="s">
        <v>2074</v>
      </c>
      <c r="Q99">
        <v>1439874000</v>
      </c>
      <c r="R99" s="12">
        <f t="shared" si="7"/>
        <v>42234.208333333328</v>
      </c>
      <c r="S99" t="b">
        <v>0</v>
      </c>
      <c r="T99" t="b">
        <v>0</v>
      </c>
      <c r="U99" t="s">
        <v>17</v>
      </c>
      <c r="V99" t="s">
        <v>2031</v>
      </c>
      <c r="W99" t="s">
        <v>2032</v>
      </c>
    </row>
    <row r="100" spans="1:23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</v>
      </c>
      <c r="I100">
        <v>1220</v>
      </c>
      <c r="J100" s="7">
        <f t="shared" si="5"/>
        <v>27.009016393442622</v>
      </c>
      <c r="K100" t="s">
        <v>26</v>
      </c>
      <c r="L100" t="s">
        <v>27</v>
      </c>
      <c r="M100">
        <v>1437973200</v>
      </c>
      <c r="N100" s="12">
        <f t="shared" si="6"/>
        <v>42212.208333333328</v>
      </c>
      <c r="O100" s="14" t="s">
        <v>2095</v>
      </c>
      <c r="P100" s="12" t="s">
        <v>2074</v>
      </c>
      <c r="Q100">
        <v>1438318800</v>
      </c>
      <c r="R100" s="12">
        <f t="shared" si="7"/>
        <v>42216.208333333328</v>
      </c>
      <c r="S100" t="b">
        <v>0</v>
      </c>
      <c r="T100" t="b">
        <v>0</v>
      </c>
      <c r="U100" t="s">
        <v>89</v>
      </c>
      <c r="V100" t="s">
        <v>2048</v>
      </c>
      <c r="W100" t="s">
        <v>2049</v>
      </c>
    </row>
    <row r="101" spans="1:23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</v>
      </c>
      <c r="I101">
        <v>164</v>
      </c>
      <c r="J101" s="7">
        <f t="shared" si="5"/>
        <v>91.16463414634147</v>
      </c>
      <c r="K101" t="s">
        <v>21</v>
      </c>
      <c r="L101" t="s">
        <v>22</v>
      </c>
      <c r="M101">
        <v>1416895200</v>
      </c>
      <c r="N101" s="12">
        <f t="shared" si="6"/>
        <v>41968.25</v>
      </c>
      <c r="O101" s="14" t="s">
        <v>2087</v>
      </c>
      <c r="P101" s="12" t="s">
        <v>2075</v>
      </c>
      <c r="Q101">
        <v>1419400800</v>
      </c>
      <c r="R101" s="12">
        <f t="shared" si="7"/>
        <v>41997.25</v>
      </c>
      <c r="S101" t="b">
        <v>0</v>
      </c>
      <c r="T101" t="b">
        <v>0</v>
      </c>
      <c r="U101" t="s">
        <v>33</v>
      </c>
      <c r="V101" t="s">
        <v>2037</v>
      </c>
      <c r="W101" t="s">
        <v>2038</v>
      </c>
    </row>
    <row r="102" spans="1:23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>
        <v>1</v>
      </c>
      <c r="J102" s="7">
        <f t="shared" si="5"/>
        <v>1</v>
      </c>
      <c r="K102" t="s">
        <v>21</v>
      </c>
      <c r="L102" t="s">
        <v>22</v>
      </c>
      <c r="M102">
        <v>1319000400</v>
      </c>
      <c r="N102" s="12">
        <f t="shared" si="6"/>
        <v>40835.208333333336</v>
      </c>
      <c r="O102" s="14" t="s">
        <v>2091</v>
      </c>
      <c r="P102" s="12" t="s">
        <v>2082</v>
      </c>
      <c r="Q102">
        <v>1320555600</v>
      </c>
      <c r="R102" s="12">
        <f t="shared" si="7"/>
        <v>40853.208333333336</v>
      </c>
      <c r="S102" t="b">
        <v>0</v>
      </c>
      <c r="T102" t="b">
        <v>0</v>
      </c>
      <c r="U102" t="s">
        <v>33</v>
      </c>
      <c r="V102" t="s">
        <v>2037</v>
      </c>
      <c r="W102" t="s">
        <v>2038</v>
      </c>
    </row>
    <row r="103" spans="1:23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</v>
      </c>
      <c r="I103">
        <v>164</v>
      </c>
      <c r="J103" s="7">
        <f t="shared" si="5"/>
        <v>56.054878048780488</v>
      </c>
      <c r="K103" t="s">
        <v>21</v>
      </c>
      <c r="L103" t="s">
        <v>22</v>
      </c>
      <c r="M103">
        <v>1424498400</v>
      </c>
      <c r="N103" s="12">
        <f t="shared" si="6"/>
        <v>42056.25</v>
      </c>
      <c r="O103" s="14" t="s">
        <v>2097</v>
      </c>
      <c r="P103" s="12" t="s">
        <v>2074</v>
      </c>
      <c r="Q103">
        <v>1425103200</v>
      </c>
      <c r="R103" s="12">
        <f t="shared" si="7"/>
        <v>42063.25</v>
      </c>
      <c r="S103" t="b">
        <v>0</v>
      </c>
      <c r="T103" t="b">
        <v>1</v>
      </c>
      <c r="U103" t="s">
        <v>50</v>
      </c>
      <c r="V103" t="s">
        <v>2033</v>
      </c>
      <c r="W103" t="s">
        <v>2041</v>
      </c>
    </row>
    <row r="104" spans="1:23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1</v>
      </c>
      <c r="I104">
        <v>336</v>
      </c>
      <c r="J104" s="7">
        <f t="shared" si="5"/>
        <v>31.017857142857142</v>
      </c>
      <c r="K104" t="s">
        <v>21</v>
      </c>
      <c r="L104" t="s">
        <v>22</v>
      </c>
      <c r="M104">
        <v>1526274000</v>
      </c>
      <c r="N104" s="12">
        <f t="shared" si="6"/>
        <v>43234.208333333328</v>
      </c>
      <c r="O104" s="14" t="s">
        <v>2086</v>
      </c>
      <c r="P104" s="12" t="s">
        <v>2083</v>
      </c>
      <c r="Q104">
        <v>1526878800</v>
      </c>
      <c r="R104" s="12">
        <f t="shared" si="7"/>
        <v>43241.208333333328</v>
      </c>
      <c r="S104" t="b">
        <v>0</v>
      </c>
      <c r="T104" t="b">
        <v>1</v>
      </c>
      <c r="U104" t="s">
        <v>65</v>
      </c>
      <c r="V104" t="s">
        <v>2035</v>
      </c>
      <c r="W104" t="s">
        <v>2044</v>
      </c>
    </row>
    <row r="105" spans="1:23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1</v>
      </c>
      <c r="I105">
        <v>37</v>
      </c>
      <c r="J105" s="7">
        <f t="shared" si="5"/>
        <v>66.513513513513516</v>
      </c>
      <c r="K105" t="s">
        <v>107</v>
      </c>
      <c r="L105" t="s">
        <v>108</v>
      </c>
      <c r="M105">
        <v>1287896400</v>
      </c>
      <c r="N105" s="12">
        <f t="shared" si="6"/>
        <v>40475.208333333336</v>
      </c>
      <c r="O105" s="14" t="s">
        <v>2091</v>
      </c>
      <c r="P105" s="12" t="s">
        <v>2080</v>
      </c>
      <c r="Q105">
        <v>1288674000</v>
      </c>
      <c r="R105" s="12">
        <f t="shared" si="7"/>
        <v>40484.208333333336</v>
      </c>
      <c r="S105" t="b">
        <v>0</v>
      </c>
      <c r="T105" t="b">
        <v>0</v>
      </c>
      <c r="U105" t="s">
        <v>50</v>
      </c>
      <c r="V105" t="s">
        <v>2033</v>
      </c>
      <c r="W105" t="s">
        <v>2041</v>
      </c>
    </row>
    <row r="106" spans="1:23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</v>
      </c>
      <c r="I106">
        <v>1917</v>
      </c>
      <c r="J106" s="7">
        <f t="shared" si="5"/>
        <v>89.005216484089729</v>
      </c>
      <c r="K106" t="s">
        <v>21</v>
      </c>
      <c r="L106" t="s">
        <v>22</v>
      </c>
      <c r="M106">
        <v>1495515600</v>
      </c>
      <c r="N106" s="12">
        <f t="shared" si="6"/>
        <v>42878.208333333328</v>
      </c>
      <c r="O106" s="14" t="s">
        <v>2086</v>
      </c>
      <c r="P106" s="12" t="s">
        <v>2079</v>
      </c>
      <c r="Q106">
        <v>1495602000</v>
      </c>
      <c r="R106" s="12">
        <f t="shared" si="7"/>
        <v>42879.208333333328</v>
      </c>
      <c r="S106" t="b">
        <v>0</v>
      </c>
      <c r="T106" t="b">
        <v>0</v>
      </c>
      <c r="U106" t="s">
        <v>60</v>
      </c>
      <c r="V106" t="s">
        <v>2033</v>
      </c>
      <c r="W106" t="s">
        <v>2043</v>
      </c>
    </row>
    <row r="107" spans="1:23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1</v>
      </c>
      <c r="I107">
        <v>95</v>
      </c>
      <c r="J107" s="7">
        <f t="shared" si="5"/>
        <v>103.46315789473684</v>
      </c>
      <c r="K107" t="s">
        <v>21</v>
      </c>
      <c r="L107" t="s">
        <v>22</v>
      </c>
      <c r="M107">
        <v>1364878800</v>
      </c>
      <c r="N107" s="12">
        <f t="shared" si="6"/>
        <v>41366.208333333336</v>
      </c>
      <c r="O107" s="14" t="s">
        <v>2096</v>
      </c>
      <c r="P107" s="12" t="s">
        <v>2076</v>
      </c>
      <c r="Q107">
        <v>1366434000</v>
      </c>
      <c r="R107" s="12">
        <f t="shared" si="7"/>
        <v>41384.208333333336</v>
      </c>
      <c r="S107" t="b">
        <v>0</v>
      </c>
      <c r="T107" t="b">
        <v>0</v>
      </c>
      <c r="U107" t="s">
        <v>28</v>
      </c>
      <c r="V107" t="s">
        <v>2035</v>
      </c>
      <c r="W107" t="s">
        <v>2036</v>
      </c>
    </row>
    <row r="108" spans="1:23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</v>
      </c>
      <c r="I108">
        <v>147</v>
      </c>
      <c r="J108" s="7">
        <f t="shared" si="5"/>
        <v>95.278911564625844</v>
      </c>
      <c r="K108" t="s">
        <v>21</v>
      </c>
      <c r="L108" t="s">
        <v>22</v>
      </c>
      <c r="M108">
        <v>1567918800</v>
      </c>
      <c r="N108" s="12">
        <f t="shared" si="6"/>
        <v>43716.208333333328</v>
      </c>
      <c r="O108" s="14" t="s">
        <v>2090</v>
      </c>
      <c r="P108" s="12" t="s">
        <v>2077</v>
      </c>
      <c r="Q108">
        <v>1568350800</v>
      </c>
      <c r="R108" s="12">
        <f t="shared" si="7"/>
        <v>43721.208333333328</v>
      </c>
      <c r="S108" t="b">
        <v>0</v>
      </c>
      <c r="T108" t="b">
        <v>0</v>
      </c>
      <c r="U108" t="s">
        <v>33</v>
      </c>
      <c r="V108" t="s">
        <v>2037</v>
      </c>
      <c r="W108" t="s">
        <v>2038</v>
      </c>
    </row>
    <row r="109" spans="1:23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1</v>
      </c>
      <c r="I109">
        <v>86</v>
      </c>
      <c r="J109" s="7">
        <f t="shared" si="5"/>
        <v>75.895348837209298</v>
      </c>
      <c r="K109" t="s">
        <v>21</v>
      </c>
      <c r="L109" t="s">
        <v>22</v>
      </c>
      <c r="M109">
        <v>1524459600</v>
      </c>
      <c r="N109" s="12">
        <f t="shared" si="6"/>
        <v>43213.208333333328</v>
      </c>
      <c r="O109" s="14" t="s">
        <v>2096</v>
      </c>
      <c r="P109" s="12" t="s">
        <v>2083</v>
      </c>
      <c r="Q109">
        <v>1525928400</v>
      </c>
      <c r="R109" s="12">
        <f t="shared" si="7"/>
        <v>43230.208333333328</v>
      </c>
      <c r="S109" t="b">
        <v>0</v>
      </c>
      <c r="T109" t="b">
        <v>1</v>
      </c>
      <c r="U109" t="s">
        <v>33</v>
      </c>
      <c r="V109" t="s">
        <v>2037</v>
      </c>
      <c r="W109" t="s">
        <v>2038</v>
      </c>
    </row>
    <row r="110" spans="1:23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1</v>
      </c>
      <c r="I110">
        <v>83</v>
      </c>
      <c r="J110" s="7">
        <f t="shared" si="5"/>
        <v>107.57831325301204</v>
      </c>
      <c r="K110" t="s">
        <v>21</v>
      </c>
      <c r="L110" t="s">
        <v>22</v>
      </c>
      <c r="M110">
        <v>1333688400</v>
      </c>
      <c r="N110" s="12">
        <f t="shared" si="6"/>
        <v>41005.208333333336</v>
      </c>
      <c r="O110" s="14" t="s">
        <v>2096</v>
      </c>
      <c r="P110" s="12" t="s">
        <v>2078</v>
      </c>
      <c r="Q110">
        <v>1336885200</v>
      </c>
      <c r="R110" s="12">
        <f t="shared" si="7"/>
        <v>41042.208333333336</v>
      </c>
      <c r="S110" t="b">
        <v>0</v>
      </c>
      <c r="T110" t="b">
        <v>0</v>
      </c>
      <c r="U110" t="s">
        <v>42</v>
      </c>
      <c r="V110" t="s">
        <v>2039</v>
      </c>
      <c r="W110" t="s">
        <v>2040</v>
      </c>
    </row>
    <row r="111" spans="1:23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1</v>
      </c>
      <c r="I111">
        <v>60</v>
      </c>
      <c r="J111" s="7">
        <f t="shared" si="5"/>
        <v>51.31666666666667</v>
      </c>
      <c r="K111" t="s">
        <v>21</v>
      </c>
      <c r="L111" t="s">
        <v>22</v>
      </c>
      <c r="M111">
        <v>1389506400</v>
      </c>
      <c r="N111" s="12">
        <f t="shared" si="6"/>
        <v>41651.25</v>
      </c>
      <c r="O111" s="14" t="s">
        <v>2089</v>
      </c>
      <c r="P111" s="12" t="s">
        <v>2075</v>
      </c>
      <c r="Q111">
        <v>1389679200</v>
      </c>
      <c r="R111" s="12">
        <f t="shared" si="7"/>
        <v>41653.25</v>
      </c>
      <c r="S111" t="b">
        <v>0</v>
      </c>
      <c r="T111" t="b">
        <v>0</v>
      </c>
      <c r="U111" t="s">
        <v>269</v>
      </c>
      <c r="V111" t="s">
        <v>2039</v>
      </c>
      <c r="W111" t="s">
        <v>2058</v>
      </c>
    </row>
    <row r="112" spans="1:23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1</v>
      </c>
      <c r="I112">
        <v>296</v>
      </c>
      <c r="J112" s="7">
        <f t="shared" si="5"/>
        <v>71.983108108108112</v>
      </c>
      <c r="K112" t="s">
        <v>21</v>
      </c>
      <c r="L112" t="s">
        <v>22</v>
      </c>
      <c r="M112">
        <v>1536642000</v>
      </c>
      <c r="N112" s="12">
        <f t="shared" si="6"/>
        <v>43354.208333333328</v>
      </c>
      <c r="O112" s="14" t="s">
        <v>2090</v>
      </c>
      <c r="P112" s="12" t="s">
        <v>2083</v>
      </c>
      <c r="Q112">
        <v>1538283600</v>
      </c>
      <c r="R112" s="12">
        <f t="shared" si="7"/>
        <v>43373.208333333328</v>
      </c>
      <c r="S112" t="b">
        <v>0</v>
      </c>
      <c r="T112" t="b">
        <v>0</v>
      </c>
      <c r="U112" t="s">
        <v>17</v>
      </c>
      <c r="V112" t="s">
        <v>2031</v>
      </c>
      <c r="W112" t="s">
        <v>2032</v>
      </c>
    </row>
    <row r="113" spans="1:23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1</v>
      </c>
      <c r="I113">
        <v>676</v>
      </c>
      <c r="J113" s="7">
        <f t="shared" si="5"/>
        <v>108.95414201183432</v>
      </c>
      <c r="K113" t="s">
        <v>21</v>
      </c>
      <c r="L113" t="s">
        <v>22</v>
      </c>
      <c r="M113">
        <v>1348290000</v>
      </c>
      <c r="N113" s="12">
        <f t="shared" si="6"/>
        <v>41174.208333333336</v>
      </c>
      <c r="O113" s="14" t="s">
        <v>2090</v>
      </c>
      <c r="P113" s="12" t="s">
        <v>2078</v>
      </c>
      <c r="Q113">
        <v>1348808400</v>
      </c>
      <c r="R113" s="12">
        <f t="shared" si="7"/>
        <v>41180.208333333336</v>
      </c>
      <c r="S113" t="b">
        <v>0</v>
      </c>
      <c r="T113" t="b">
        <v>0</v>
      </c>
      <c r="U113" t="s">
        <v>133</v>
      </c>
      <c r="V113" t="s">
        <v>2045</v>
      </c>
      <c r="W113" t="s">
        <v>2054</v>
      </c>
    </row>
    <row r="114" spans="1:23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1</v>
      </c>
      <c r="I114">
        <v>361</v>
      </c>
      <c r="J114" s="7">
        <f t="shared" si="5"/>
        <v>35</v>
      </c>
      <c r="K114" t="s">
        <v>26</v>
      </c>
      <c r="L114" t="s">
        <v>27</v>
      </c>
      <c r="M114">
        <v>1408856400</v>
      </c>
      <c r="N114" s="12">
        <f t="shared" si="6"/>
        <v>41875.208333333336</v>
      </c>
      <c r="O114" s="14" t="s">
        <v>2088</v>
      </c>
      <c r="P114" s="12" t="s">
        <v>2075</v>
      </c>
      <c r="Q114">
        <v>1410152400</v>
      </c>
      <c r="R114" s="12">
        <f t="shared" si="7"/>
        <v>41890.208333333336</v>
      </c>
      <c r="S114" t="b">
        <v>0</v>
      </c>
      <c r="T114" t="b">
        <v>0</v>
      </c>
      <c r="U114" t="s">
        <v>28</v>
      </c>
      <c r="V114" t="s">
        <v>2035</v>
      </c>
      <c r="W114" t="s">
        <v>2036</v>
      </c>
    </row>
    <row r="115" spans="1:23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</v>
      </c>
      <c r="I115">
        <v>131</v>
      </c>
      <c r="J115" s="7">
        <f t="shared" si="5"/>
        <v>94.938931297709928</v>
      </c>
      <c r="K115" t="s">
        <v>21</v>
      </c>
      <c r="L115" t="s">
        <v>22</v>
      </c>
      <c r="M115">
        <v>1505192400</v>
      </c>
      <c r="N115" s="12">
        <f t="shared" si="6"/>
        <v>42990.208333333328</v>
      </c>
      <c r="O115" s="14" t="s">
        <v>2090</v>
      </c>
      <c r="P115" s="12" t="s">
        <v>2079</v>
      </c>
      <c r="Q115">
        <v>1505797200</v>
      </c>
      <c r="R115" s="12">
        <f t="shared" si="7"/>
        <v>42997.208333333328</v>
      </c>
      <c r="S115" t="b">
        <v>0</v>
      </c>
      <c r="T115" t="b">
        <v>0</v>
      </c>
      <c r="U115" t="s">
        <v>17</v>
      </c>
      <c r="V115" t="s">
        <v>2031</v>
      </c>
      <c r="W115" t="s">
        <v>2032</v>
      </c>
    </row>
    <row r="116" spans="1:23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</v>
      </c>
      <c r="I116">
        <v>126</v>
      </c>
      <c r="J116" s="7">
        <f t="shared" si="5"/>
        <v>109.65079365079364</v>
      </c>
      <c r="K116" t="s">
        <v>21</v>
      </c>
      <c r="L116" t="s">
        <v>22</v>
      </c>
      <c r="M116">
        <v>1554786000</v>
      </c>
      <c r="N116" s="12">
        <f t="shared" si="6"/>
        <v>43564.208333333328</v>
      </c>
      <c r="O116" s="14" t="s">
        <v>2096</v>
      </c>
      <c r="P116" s="12" t="s">
        <v>2077</v>
      </c>
      <c r="Q116">
        <v>1554872400</v>
      </c>
      <c r="R116" s="12">
        <f t="shared" si="7"/>
        <v>43565.208333333328</v>
      </c>
      <c r="S116" t="b">
        <v>0</v>
      </c>
      <c r="T116" t="b">
        <v>1</v>
      </c>
      <c r="U116" t="s">
        <v>65</v>
      </c>
      <c r="V116" t="s">
        <v>2035</v>
      </c>
      <c r="W116" t="s">
        <v>2044</v>
      </c>
    </row>
    <row r="117" spans="1:23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1</v>
      </c>
      <c r="I117">
        <v>3304</v>
      </c>
      <c r="J117" s="7">
        <f t="shared" si="5"/>
        <v>44.001815980629537</v>
      </c>
      <c r="K117" t="s">
        <v>107</v>
      </c>
      <c r="L117" t="s">
        <v>108</v>
      </c>
      <c r="M117">
        <v>1510898400</v>
      </c>
      <c r="N117" s="12">
        <f t="shared" si="6"/>
        <v>43056.25</v>
      </c>
      <c r="O117" s="14" t="s">
        <v>2087</v>
      </c>
      <c r="P117" s="12" t="s">
        <v>2079</v>
      </c>
      <c r="Q117">
        <v>1513922400</v>
      </c>
      <c r="R117" s="12">
        <f t="shared" si="7"/>
        <v>43091.25</v>
      </c>
      <c r="S117" t="b">
        <v>0</v>
      </c>
      <c r="T117" t="b">
        <v>0</v>
      </c>
      <c r="U117" t="s">
        <v>119</v>
      </c>
      <c r="V117" t="s">
        <v>2045</v>
      </c>
      <c r="W117" t="s">
        <v>2051</v>
      </c>
    </row>
    <row r="118" spans="1:23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1</v>
      </c>
      <c r="I118">
        <v>73</v>
      </c>
      <c r="J118" s="7">
        <f t="shared" si="5"/>
        <v>86.794520547945211</v>
      </c>
      <c r="K118" t="s">
        <v>21</v>
      </c>
      <c r="L118" t="s">
        <v>22</v>
      </c>
      <c r="M118">
        <v>1442552400</v>
      </c>
      <c r="N118" s="12">
        <f t="shared" si="6"/>
        <v>42265.208333333328</v>
      </c>
      <c r="O118" s="14" t="s">
        <v>2090</v>
      </c>
      <c r="P118" s="12" t="s">
        <v>2074</v>
      </c>
      <c r="Q118">
        <v>1442638800</v>
      </c>
      <c r="R118" s="12">
        <f t="shared" si="7"/>
        <v>42266.208333333328</v>
      </c>
      <c r="S118" t="b">
        <v>0</v>
      </c>
      <c r="T118" t="b">
        <v>0</v>
      </c>
      <c r="U118" t="s">
        <v>33</v>
      </c>
      <c r="V118" t="s">
        <v>2037</v>
      </c>
      <c r="W118" t="s">
        <v>2038</v>
      </c>
    </row>
    <row r="119" spans="1:23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1</v>
      </c>
      <c r="I119">
        <v>275</v>
      </c>
      <c r="J119" s="7">
        <f t="shared" si="5"/>
        <v>30.992727272727272</v>
      </c>
      <c r="K119" t="s">
        <v>21</v>
      </c>
      <c r="L119" t="s">
        <v>22</v>
      </c>
      <c r="M119">
        <v>1316667600</v>
      </c>
      <c r="N119" s="12">
        <f t="shared" si="6"/>
        <v>40808.208333333336</v>
      </c>
      <c r="O119" s="14" t="s">
        <v>2090</v>
      </c>
      <c r="P119" s="12" t="s">
        <v>2082</v>
      </c>
      <c r="Q119">
        <v>1317186000</v>
      </c>
      <c r="R119" s="12">
        <f t="shared" si="7"/>
        <v>40814.208333333336</v>
      </c>
      <c r="S119" t="b">
        <v>0</v>
      </c>
      <c r="T119" t="b">
        <v>0</v>
      </c>
      <c r="U119" t="s">
        <v>269</v>
      </c>
      <c r="V119" t="s">
        <v>2039</v>
      </c>
      <c r="W119" t="s">
        <v>2058</v>
      </c>
    </row>
    <row r="120" spans="1:23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1</v>
      </c>
      <c r="I120">
        <v>67</v>
      </c>
      <c r="J120" s="7">
        <f t="shared" si="5"/>
        <v>94.791044776119406</v>
      </c>
      <c r="K120" t="s">
        <v>21</v>
      </c>
      <c r="L120" t="s">
        <v>22</v>
      </c>
      <c r="M120">
        <v>1390716000</v>
      </c>
      <c r="N120" s="12">
        <f t="shared" si="6"/>
        <v>41665.25</v>
      </c>
      <c r="O120" s="14" t="s">
        <v>2089</v>
      </c>
      <c r="P120" s="12" t="s">
        <v>2075</v>
      </c>
      <c r="Q120">
        <v>1391234400</v>
      </c>
      <c r="R120" s="12">
        <f t="shared" si="7"/>
        <v>41671.25</v>
      </c>
      <c r="S120" t="b">
        <v>0</v>
      </c>
      <c r="T120" t="b">
        <v>0</v>
      </c>
      <c r="U120" t="s">
        <v>122</v>
      </c>
      <c r="V120" t="s">
        <v>2052</v>
      </c>
      <c r="W120" t="s">
        <v>2053</v>
      </c>
    </row>
    <row r="121" spans="1:23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</v>
      </c>
      <c r="I121">
        <v>154</v>
      </c>
      <c r="J121" s="7">
        <f t="shared" si="5"/>
        <v>69.79220779220779</v>
      </c>
      <c r="K121" t="s">
        <v>21</v>
      </c>
      <c r="L121" t="s">
        <v>22</v>
      </c>
      <c r="M121">
        <v>1402894800</v>
      </c>
      <c r="N121" s="12">
        <f t="shared" si="6"/>
        <v>41806.208333333336</v>
      </c>
      <c r="O121" s="14" t="s">
        <v>2092</v>
      </c>
      <c r="P121" s="12" t="s">
        <v>2075</v>
      </c>
      <c r="Q121">
        <v>1404363600</v>
      </c>
      <c r="R121" s="12">
        <f t="shared" si="7"/>
        <v>41823.208333333336</v>
      </c>
      <c r="S121" t="b">
        <v>0</v>
      </c>
      <c r="T121" t="b">
        <v>1</v>
      </c>
      <c r="U121" t="s">
        <v>42</v>
      </c>
      <c r="V121" t="s">
        <v>2039</v>
      </c>
      <c r="W121" t="s">
        <v>2040</v>
      </c>
    </row>
    <row r="122" spans="1:23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</v>
      </c>
      <c r="I122">
        <v>1782</v>
      </c>
      <c r="J122" s="7">
        <f t="shared" si="5"/>
        <v>63.003367003367003</v>
      </c>
      <c r="K122" t="s">
        <v>21</v>
      </c>
      <c r="L122" t="s">
        <v>22</v>
      </c>
      <c r="M122">
        <v>1429246800</v>
      </c>
      <c r="N122" s="12">
        <f t="shared" si="6"/>
        <v>42111.208333333328</v>
      </c>
      <c r="O122" s="14" t="s">
        <v>2096</v>
      </c>
      <c r="P122" s="12" t="s">
        <v>2074</v>
      </c>
      <c r="Q122">
        <v>1429592400</v>
      </c>
      <c r="R122" s="12">
        <f t="shared" si="7"/>
        <v>42115.208333333328</v>
      </c>
      <c r="S122" t="b">
        <v>0</v>
      </c>
      <c r="T122" t="b">
        <v>1</v>
      </c>
      <c r="U122" t="s">
        <v>292</v>
      </c>
      <c r="V122" t="s">
        <v>2048</v>
      </c>
      <c r="W122" t="s">
        <v>2059</v>
      </c>
    </row>
    <row r="123" spans="1:23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1</v>
      </c>
      <c r="I123">
        <v>903</v>
      </c>
      <c r="J123" s="7">
        <f t="shared" si="5"/>
        <v>110.0343300110742</v>
      </c>
      <c r="K123" t="s">
        <v>21</v>
      </c>
      <c r="L123" t="s">
        <v>22</v>
      </c>
      <c r="M123">
        <v>1412485200</v>
      </c>
      <c r="N123" s="12">
        <f t="shared" si="6"/>
        <v>41917.208333333336</v>
      </c>
      <c r="O123" s="14" t="s">
        <v>2091</v>
      </c>
      <c r="P123" s="12" t="s">
        <v>2075</v>
      </c>
      <c r="Q123">
        <v>1413608400</v>
      </c>
      <c r="R123" s="12">
        <f t="shared" si="7"/>
        <v>41930.208333333336</v>
      </c>
      <c r="S123" t="b">
        <v>0</v>
      </c>
      <c r="T123" t="b">
        <v>0</v>
      </c>
      <c r="U123" t="s">
        <v>89</v>
      </c>
      <c r="V123" t="s">
        <v>2048</v>
      </c>
      <c r="W123" t="s">
        <v>2049</v>
      </c>
    </row>
    <row r="124" spans="1:23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1</v>
      </c>
      <c r="I124">
        <v>3387</v>
      </c>
      <c r="J124" s="7">
        <f t="shared" si="5"/>
        <v>25.997933274284026</v>
      </c>
      <c r="K124" t="s">
        <v>21</v>
      </c>
      <c r="L124" t="s">
        <v>22</v>
      </c>
      <c r="M124">
        <v>1417068000</v>
      </c>
      <c r="N124" s="12">
        <f t="shared" si="6"/>
        <v>41970.25</v>
      </c>
      <c r="O124" s="14" t="s">
        <v>2087</v>
      </c>
      <c r="P124" s="12" t="s">
        <v>2075</v>
      </c>
      <c r="Q124">
        <v>1419400800</v>
      </c>
      <c r="R124" s="12">
        <f t="shared" si="7"/>
        <v>41997.25</v>
      </c>
      <c r="S124" t="b">
        <v>0</v>
      </c>
      <c r="T124" t="b">
        <v>0</v>
      </c>
      <c r="U124" t="s">
        <v>119</v>
      </c>
      <c r="V124" t="s">
        <v>2045</v>
      </c>
      <c r="W124" t="s">
        <v>2051</v>
      </c>
    </row>
    <row r="125" spans="1:23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1</v>
      </c>
      <c r="I125">
        <v>662</v>
      </c>
      <c r="J125" s="7">
        <f t="shared" si="5"/>
        <v>49.987915407854985</v>
      </c>
      <c r="K125" t="s">
        <v>15</v>
      </c>
      <c r="L125" t="s">
        <v>16</v>
      </c>
      <c r="M125">
        <v>1448344800</v>
      </c>
      <c r="N125" s="12">
        <f t="shared" si="6"/>
        <v>42332.25</v>
      </c>
      <c r="O125" s="14" t="s">
        <v>2087</v>
      </c>
      <c r="P125" s="12" t="s">
        <v>2074</v>
      </c>
      <c r="Q125">
        <v>1448604000</v>
      </c>
      <c r="R125" s="12">
        <f t="shared" si="7"/>
        <v>42335.25</v>
      </c>
      <c r="S125" t="b">
        <v>1</v>
      </c>
      <c r="T125" t="b">
        <v>0</v>
      </c>
      <c r="U125" t="s">
        <v>33</v>
      </c>
      <c r="V125" t="s">
        <v>2037</v>
      </c>
      <c r="W125" t="s">
        <v>2038</v>
      </c>
    </row>
    <row r="126" spans="1:23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1</v>
      </c>
      <c r="I126">
        <v>94</v>
      </c>
      <c r="J126" s="7">
        <f t="shared" si="5"/>
        <v>101.72340425531915</v>
      </c>
      <c r="K126" t="s">
        <v>107</v>
      </c>
      <c r="L126" t="s">
        <v>108</v>
      </c>
      <c r="M126">
        <v>1557723600</v>
      </c>
      <c r="N126" s="12">
        <f t="shared" si="6"/>
        <v>43598.208333333328</v>
      </c>
      <c r="O126" s="14" t="s">
        <v>2086</v>
      </c>
      <c r="P126" s="12" t="s">
        <v>2077</v>
      </c>
      <c r="Q126">
        <v>1562302800</v>
      </c>
      <c r="R126" s="12">
        <f t="shared" si="7"/>
        <v>43651.208333333328</v>
      </c>
      <c r="S126" t="b">
        <v>0</v>
      </c>
      <c r="T126" t="b">
        <v>0</v>
      </c>
      <c r="U126" t="s">
        <v>122</v>
      </c>
      <c r="V126" t="s">
        <v>2052</v>
      </c>
      <c r="W126" t="s">
        <v>2053</v>
      </c>
    </row>
    <row r="127" spans="1:23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</v>
      </c>
      <c r="I127">
        <v>180</v>
      </c>
      <c r="J127" s="7">
        <f t="shared" si="5"/>
        <v>47.083333333333336</v>
      </c>
      <c r="K127" t="s">
        <v>21</v>
      </c>
      <c r="L127" t="s">
        <v>22</v>
      </c>
      <c r="M127">
        <v>1537333200</v>
      </c>
      <c r="N127" s="12">
        <f t="shared" si="6"/>
        <v>43362.208333333328</v>
      </c>
      <c r="O127" s="14" t="s">
        <v>2090</v>
      </c>
      <c r="P127" s="12" t="s">
        <v>2083</v>
      </c>
      <c r="Q127">
        <v>1537678800</v>
      </c>
      <c r="R127" s="12">
        <f t="shared" si="7"/>
        <v>43366.208333333328</v>
      </c>
      <c r="S127" t="b">
        <v>0</v>
      </c>
      <c r="T127" t="b">
        <v>0</v>
      </c>
      <c r="U127" t="s">
        <v>33</v>
      </c>
      <c r="V127" t="s">
        <v>2037</v>
      </c>
      <c r="W127" t="s">
        <v>2038</v>
      </c>
    </row>
    <row r="128" spans="1:23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1</v>
      </c>
      <c r="I128">
        <v>774</v>
      </c>
      <c r="J128" s="7">
        <f t="shared" si="5"/>
        <v>89.944444444444443</v>
      </c>
      <c r="K128" t="s">
        <v>21</v>
      </c>
      <c r="L128" t="s">
        <v>22</v>
      </c>
      <c r="M128">
        <v>1471150800</v>
      </c>
      <c r="N128" s="12">
        <f t="shared" si="6"/>
        <v>42596.208333333328</v>
      </c>
      <c r="O128" s="14" t="s">
        <v>2088</v>
      </c>
      <c r="P128" s="12" t="s">
        <v>2081</v>
      </c>
      <c r="Q128">
        <v>1473570000</v>
      </c>
      <c r="R128" s="12">
        <f t="shared" si="7"/>
        <v>42624.208333333328</v>
      </c>
      <c r="S128" t="b">
        <v>0</v>
      </c>
      <c r="T128" t="b">
        <v>1</v>
      </c>
      <c r="U128" t="s">
        <v>33</v>
      </c>
      <c r="V128" t="s">
        <v>2037</v>
      </c>
      <c r="W128" t="s">
        <v>2038</v>
      </c>
    </row>
    <row r="129" spans="1:23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1</v>
      </c>
      <c r="I129">
        <v>672</v>
      </c>
      <c r="J129" s="7">
        <f t="shared" si="5"/>
        <v>78.96875</v>
      </c>
      <c r="K129" t="s">
        <v>15</v>
      </c>
      <c r="L129" t="s">
        <v>16</v>
      </c>
      <c r="M129">
        <v>1273640400</v>
      </c>
      <c r="N129" s="12">
        <f t="shared" si="6"/>
        <v>40310.208333333336</v>
      </c>
      <c r="O129" s="14" t="s">
        <v>2086</v>
      </c>
      <c r="P129" s="12" t="s">
        <v>2080</v>
      </c>
      <c r="Q129">
        <v>1273899600</v>
      </c>
      <c r="R129" s="12">
        <f t="shared" si="7"/>
        <v>40313.208333333336</v>
      </c>
      <c r="S129" t="b">
        <v>0</v>
      </c>
      <c r="T129" t="b">
        <v>0</v>
      </c>
      <c r="U129" t="s">
        <v>33</v>
      </c>
      <c r="V129" t="s">
        <v>2037</v>
      </c>
      <c r="W129" t="s">
        <v>2038</v>
      </c>
    </row>
    <row r="130" spans="1:23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1</v>
      </c>
      <c r="I130">
        <v>532</v>
      </c>
      <c r="J130" s="7">
        <f t="shared" si="5"/>
        <v>80.067669172932327</v>
      </c>
      <c r="K130" t="s">
        <v>21</v>
      </c>
      <c r="L130" t="s">
        <v>22</v>
      </c>
      <c r="M130">
        <v>1282885200</v>
      </c>
      <c r="N130" s="12">
        <f t="shared" si="6"/>
        <v>40417.208333333336</v>
      </c>
      <c r="O130" s="14" t="s">
        <v>2088</v>
      </c>
      <c r="P130" s="12" t="s">
        <v>2080</v>
      </c>
      <c r="Q130">
        <v>1284008400</v>
      </c>
      <c r="R130" s="12">
        <f t="shared" si="7"/>
        <v>40430.208333333336</v>
      </c>
      <c r="S130" t="b">
        <v>0</v>
      </c>
      <c r="T130" t="b">
        <v>0</v>
      </c>
      <c r="U130" t="s">
        <v>23</v>
      </c>
      <c r="V130" t="s">
        <v>2033</v>
      </c>
      <c r="W130" t="s">
        <v>2034</v>
      </c>
    </row>
    <row r="131" spans="1:23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1</v>
      </c>
      <c r="I131">
        <v>55</v>
      </c>
      <c r="J131" s="7">
        <f t="shared" ref="J131:J194" si="9">IFERROR(E131/I131,0)</f>
        <v>86.472727272727269</v>
      </c>
      <c r="K131" t="s">
        <v>26</v>
      </c>
      <c r="L131" t="s">
        <v>27</v>
      </c>
      <c r="M131">
        <v>1422943200</v>
      </c>
      <c r="N131" s="12">
        <f t="shared" ref="N131:N194" si="10">(((M131/60)/60)/24)+DATE(1970,1,1)</f>
        <v>42038.25</v>
      </c>
      <c r="O131" s="14" t="s">
        <v>2097</v>
      </c>
      <c r="P131" s="12" t="s">
        <v>2074</v>
      </c>
      <c r="Q131">
        <v>1425103200</v>
      </c>
      <c r="R131" s="12">
        <f t="shared" ref="R131:R194" si="11">(((Q131/60)/60)/24)+DATE(1970,1,1)</f>
        <v>42063.25</v>
      </c>
      <c r="S131" t="b">
        <v>0</v>
      </c>
      <c r="T131" t="b">
        <v>0</v>
      </c>
      <c r="U131" t="s">
        <v>17</v>
      </c>
      <c r="V131" t="s">
        <v>2031</v>
      </c>
      <c r="W131" t="s">
        <v>2032</v>
      </c>
    </row>
    <row r="132" spans="1:23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1</v>
      </c>
      <c r="I132">
        <v>533</v>
      </c>
      <c r="J132" s="7">
        <f t="shared" si="9"/>
        <v>28.001876172607879</v>
      </c>
      <c r="K132" t="s">
        <v>36</v>
      </c>
      <c r="L132" t="s">
        <v>37</v>
      </c>
      <c r="M132">
        <v>1319605200</v>
      </c>
      <c r="N132" s="12">
        <f t="shared" si="10"/>
        <v>40842.208333333336</v>
      </c>
      <c r="O132" s="14" t="s">
        <v>2091</v>
      </c>
      <c r="P132" s="12" t="s">
        <v>2082</v>
      </c>
      <c r="Q132">
        <v>1320991200</v>
      </c>
      <c r="R132" s="12">
        <f t="shared" si="11"/>
        <v>40858.25</v>
      </c>
      <c r="S132" t="b">
        <v>0</v>
      </c>
      <c r="T132" t="b">
        <v>0</v>
      </c>
      <c r="U132" t="s">
        <v>53</v>
      </c>
      <c r="V132" t="s">
        <v>2039</v>
      </c>
      <c r="W132" t="s">
        <v>2042</v>
      </c>
    </row>
    <row r="133" spans="1:23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1</v>
      </c>
      <c r="I133">
        <v>2443</v>
      </c>
      <c r="J133" s="7">
        <f t="shared" si="9"/>
        <v>67.996725337699544</v>
      </c>
      <c r="K133" t="s">
        <v>40</v>
      </c>
      <c r="L133" t="s">
        <v>41</v>
      </c>
      <c r="M133">
        <v>1385704800</v>
      </c>
      <c r="N133" s="12">
        <f t="shared" si="10"/>
        <v>41607.25</v>
      </c>
      <c r="O133" s="14" t="s">
        <v>2087</v>
      </c>
      <c r="P133" s="12" t="s">
        <v>2076</v>
      </c>
      <c r="Q133">
        <v>1386828000</v>
      </c>
      <c r="R133" s="12">
        <f t="shared" si="11"/>
        <v>41620.25</v>
      </c>
      <c r="S133" t="b">
        <v>0</v>
      </c>
      <c r="T133" t="b">
        <v>0</v>
      </c>
      <c r="U133" t="s">
        <v>28</v>
      </c>
      <c r="V133" t="s">
        <v>2035</v>
      </c>
      <c r="W133" t="s">
        <v>2036</v>
      </c>
    </row>
    <row r="134" spans="1:23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1</v>
      </c>
      <c r="I134">
        <v>89</v>
      </c>
      <c r="J134" s="7">
        <f t="shared" si="9"/>
        <v>43.078651685393261</v>
      </c>
      <c r="K134" t="s">
        <v>21</v>
      </c>
      <c r="L134" t="s">
        <v>22</v>
      </c>
      <c r="M134">
        <v>1515736800</v>
      </c>
      <c r="N134" s="12">
        <f t="shared" si="10"/>
        <v>43112.25</v>
      </c>
      <c r="O134" s="14" t="s">
        <v>2089</v>
      </c>
      <c r="P134" s="12" t="s">
        <v>2083</v>
      </c>
      <c r="Q134">
        <v>1517119200</v>
      </c>
      <c r="R134" s="12">
        <f t="shared" si="11"/>
        <v>43128.25</v>
      </c>
      <c r="S134" t="b">
        <v>0</v>
      </c>
      <c r="T134" t="b">
        <v>1</v>
      </c>
      <c r="U134" t="s">
        <v>33</v>
      </c>
      <c r="V134" t="s">
        <v>2037</v>
      </c>
      <c r="W134" t="s">
        <v>2038</v>
      </c>
    </row>
    <row r="135" spans="1:23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</v>
      </c>
      <c r="I135">
        <v>159</v>
      </c>
      <c r="J135" s="7">
        <f t="shared" si="9"/>
        <v>87.95597484276729</v>
      </c>
      <c r="K135" t="s">
        <v>21</v>
      </c>
      <c r="L135" t="s">
        <v>22</v>
      </c>
      <c r="M135">
        <v>1313125200</v>
      </c>
      <c r="N135" s="12">
        <f t="shared" si="10"/>
        <v>40767.208333333336</v>
      </c>
      <c r="O135" s="14" t="s">
        <v>2088</v>
      </c>
      <c r="P135" s="12" t="s">
        <v>2082</v>
      </c>
      <c r="Q135">
        <v>1315026000</v>
      </c>
      <c r="R135" s="12">
        <f t="shared" si="11"/>
        <v>40789.208333333336</v>
      </c>
      <c r="S135" t="b">
        <v>0</v>
      </c>
      <c r="T135" t="b">
        <v>0</v>
      </c>
      <c r="U135" t="s">
        <v>319</v>
      </c>
      <c r="V135" t="s">
        <v>2033</v>
      </c>
      <c r="W135" t="s">
        <v>2060</v>
      </c>
    </row>
    <row r="136" spans="1:23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1</v>
      </c>
      <c r="I136">
        <v>940</v>
      </c>
      <c r="J136" s="7">
        <f t="shared" si="9"/>
        <v>94.987234042553197</v>
      </c>
      <c r="K136" t="s">
        <v>98</v>
      </c>
      <c r="L136" t="s">
        <v>99</v>
      </c>
      <c r="M136">
        <v>1308459600</v>
      </c>
      <c r="N136" s="12">
        <f t="shared" si="10"/>
        <v>40713.208333333336</v>
      </c>
      <c r="O136" s="14" t="s">
        <v>2092</v>
      </c>
      <c r="P136" s="12" t="s">
        <v>2082</v>
      </c>
      <c r="Q136">
        <v>1312693200</v>
      </c>
      <c r="R136" s="12">
        <f t="shared" si="11"/>
        <v>40762.208333333336</v>
      </c>
      <c r="S136" t="b">
        <v>0</v>
      </c>
      <c r="T136" t="b">
        <v>1</v>
      </c>
      <c r="U136" t="s">
        <v>42</v>
      </c>
      <c r="V136" t="s">
        <v>2039</v>
      </c>
      <c r="W136" t="s">
        <v>2040</v>
      </c>
    </row>
    <row r="137" spans="1:23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</v>
      </c>
      <c r="I137">
        <v>117</v>
      </c>
      <c r="J137" s="7">
        <f t="shared" si="9"/>
        <v>46.905982905982903</v>
      </c>
      <c r="K137" t="s">
        <v>21</v>
      </c>
      <c r="L137" t="s">
        <v>22</v>
      </c>
      <c r="M137">
        <v>1362636000</v>
      </c>
      <c r="N137" s="12">
        <f t="shared" si="10"/>
        <v>41340.25</v>
      </c>
      <c r="O137" s="14" t="s">
        <v>2093</v>
      </c>
      <c r="P137" s="12" t="s">
        <v>2076</v>
      </c>
      <c r="Q137">
        <v>1363064400</v>
      </c>
      <c r="R137" s="12">
        <f t="shared" si="11"/>
        <v>41345.208333333336</v>
      </c>
      <c r="S137" t="b">
        <v>0</v>
      </c>
      <c r="T137" t="b">
        <v>1</v>
      </c>
      <c r="U137" t="s">
        <v>33</v>
      </c>
      <c r="V137" t="s">
        <v>2037</v>
      </c>
      <c r="W137" t="s">
        <v>2038</v>
      </c>
    </row>
    <row r="138" spans="1:23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1</v>
      </c>
      <c r="I138">
        <v>58</v>
      </c>
      <c r="J138" s="7">
        <f t="shared" si="9"/>
        <v>46.913793103448278</v>
      </c>
      <c r="K138" t="s">
        <v>21</v>
      </c>
      <c r="L138" t="s">
        <v>22</v>
      </c>
      <c r="M138">
        <v>1402117200</v>
      </c>
      <c r="N138" s="12">
        <f t="shared" si="10"/>
        <v>41797.208333333336</v>
      </c>
      <c r="O138" s="14" t="s">
        <v>2092</v>
      </c>
      <c r="P138" s="12" t="s">
        <v>2075</v>
      </c>
      <c r="Q138">
        <v>1403154000</v>
      </c>
      <c r="R138" s="12">
        <f t="shared" si="11"/>
        <v>41809.208333333336</v>
      </c>
      <c r="S138" t="b">
        <v>0</v>
      </c>
      <c r="T138" t="b">
        <v>1</v>
      </c>
      <c r="U138" t="s">
        <v>53</v>
      </c>
      <c r="V138" t="s">
        <v>2039</v>
      </c>
      <c r="W138" t="s">
        <v>2042</v>
      </c>
    </row>
    <row r="139" spans="1:23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1</v>
      </c>
      <c r="I139">
        <v>50</v>
      </c>
      <c r="J139" s="7">
        <f t="shared" si="9"/>
        <v>94.24</v>
      </c>
      <c r="K139" t="s">
        <v>21</v>
      </c>
      <c r="L139" t="s">
        <v>22</v>
      </c>
      <c r="M139">
        <v>1286341200</v>
      </c>
      <c r="N139" s="12">
        <f t="shared" si="10"/>
        <v>40457.208333333336</v>
      </c>
      <c r="O139" s="14" t="s">
        <v>2091</v>
      </c>
      <c r="P139" s="12" t="s">
        <v>2080</v>
      </c>
      <c r="Q139">
        <v>1286859600</v>
      </c>
      <c r="R139" s="12">
        <f t="shared" si="11"/>
        <v>40463.208333333336</v>
      </c>
      <c r="S139" t="b">
        <v>0</v>
      </c>
      <c r="T139" t="b">
        <v>0</v>
      </c>
      <c r="U139" t="s">
        <v>68</v>
      </c>
      <c r="V139" t="s">
        <v>2045</v>
      </c>
      <c r="W139" t="s">
        <v>2046</v>
      </c>
    </row>
    <row r="140" spans="1:23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</v>
      </c>
      <c r="I140">
        <v>115</v>
      </c>
      <c r="J140" s="7">
        <f t="shared" si="9"/>
        <v>80.139130434782615</v>
      </c>
      <c r="K140" t="s">
        <v>21</v>
      </c>
      <c r="L140" t="s">
        <v>22</v>
      </c>
      <c r="M140">
        <v>1348808400</v>
      </c>
      <c r="N140" s="12">
        <f t="shared" si="10"/>
        <v>41180.208333333336</v>
      </c>
      <c r="O140" s="14" t="s">
        <v>2090</v>
      </c>
      <c r="P140" s="12" t="s">
        <v>2078</v>
      </c>
      <c r="Q140">
        <v>1349326800</v>
      </c>
      <c r="R140" s="12">
        <f t="shared" si="11"/>
        <v>41186.208333333336</v>
      </c>
      <c r="S140" t="b">
        <v>0</v>
      </c>
      <c r="T140" t="b">
        <v>0</v>
      </c>
      <c r="U140" t="s">
        <v>292</v>
      </c>
      <c r="V140" t="s">
        <v>2048</v>
      </c>
      <c r="W140" t="s">
        <v>2059</v>
      </c>
    </row>
    <row r="141" spans="1:23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1</v>
      </c>
      <c r="I141">
        <v>326</v>
      </c>
      <c r="J141" s="7">
        <f t="shared" si="9"/>
        <v>59.036809815950917</v>
      </c>
      <c r="K141" t="s">
        <v>21</v>
      </c>
      <c r="L141" t="s">
        <v>22</v>
      </c>
      <c r="M141">
        <v>1429592400</v>
      </c>
      <c r="N141" s="12">
        <f t="shared" si="10"/>
        <v>42115.208333333328</v>
      </c>
      <c r="O141" s="14" t="s">
        <v>2096</v>
      </c>
      <c r="P141" s="12" t="s">
        <v>2074</v>
      </c>
      <c r="Q141">
        <v>1430974800</v>
      </c>
      <c r="R141" s="12">
        <f t="shared" si="11"/>
        <v>42131.208333333328</v>
      </c>
      <c r="S141" t="b">
        <v>0</v>
      </c>
      <c r="T141" t="b">
        <v>1</v>
      </c>
      <c r="U141" t="s">
        <v>65</v>
      </c>
      <c r="V141" t="s">
        <v>2035</v>
      </c>
      <c r="W141" t="s">
        <v>2044</v>
      </c>
    </row>
    <row r="142" spans="1:23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</v>
      </c>
      <c r="I142">
        <v>186</v>
      </c>
      <c r="J142" s="7">
        <f t="shared" si="9"/>
        <v>65.989247311827953</v>
      </c>
      <c r="K142" t="s">
        <v>21</v>
      </c>
      <c r="L142" t="s">
        <v>22</v>
      </c>
      <c r="M142">
        <v>1519538400</v>
      </c>
      <c r="N142" s="12">
        <f t="shared" si="10"/>
        <v>43156.25</v>
      </c>
      <c r="O142" s="14" t="s">
        <v>2097</v>
      </c>
      <c r="P142" s="12" t="s">
        <v>2083</v>
      </c>
      <c r="Q142">
        <v>1519970400</v>
      </c>
      <c r="R142" s="12">
        <f t="shared" si="11"/>
        <v>43161.25</v>
      </c>
      <c r="S142" t="b">
        <v>0</v>
      </c>
      <c r="T142" t="b">
        <v>0</v>
      </c>
      <c r="U142" t="s">
        <v>42</v>
      </c>
      <c r="V142" t="s">
        <v>2039</v>
      </c>
      <c r="W142" t="s">
        <v>2040</v>
      </c>
    </row>
    <row r="143" spans="1:23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</v>
      </c>
      <c r="I143">
        <v>1071</v>
      </c>
      <c r="J143" s="7">
        <f t="shared" si="9"/>
        <v>60.992530345471522</v>
      </c>
      <c r="K143" t="s">
        <v>21</v>
      </c>
      <c r="L143" t="s">
        <v>22</v>
      </c>
      <c r="M143">
        <v>1434085200</v>
      </c>
      <c r="N143" s="12">
        <f t="shared" si="10"/>
        <v>42167.208333333328</v>
      </c>
      <c r="O143" s="14" t="s">
        <v>2092</v>
      </c>
      <c r="P143" s="12" t="s">
        <v>2074</v>
      </c>
      <c r="Q143">
        <v>1434603600</v>
      </c>
      <c r="R143" s="12">
        <f t="shared" si="11"/>
        <v>42173.208333333328</v>
      </c>
      <c r="S143" t="b">
        <v>0</v>
      </c>
      <c r="T143" t="b">
        <v>0</v>
      </c>
      <c r="U143" t="s">
        <v>28</v>
      </c>
      <c r="V143" t="s">
        <v>2035</v>
      </c>
      <c r="W143" t="s">
        <v>2036</v>
      </c>
    </row>
    <row r="144" spans="1:23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</v>
      </c>
      <c r="I144">
        <v>117</v>
      </c>
      <c r="J144" s="7">
        <f t="shared" si="9"/>
        <v>98.307692307692307</v>
      </c>
      <c r="K144" t="s">
        <v>21</v>
      </c>
      <c r="L144" t="s">
        <v>22</v>
      </c>
      <c r="M144">
        <v>1333688400</v>
      </c>
      <c r="N144" s="12">
        <f t="shared" si="10"/>
        <v>41005.208333333336</v>
      </c>
      <c r="O144" s="14" t="s">
        <v>2096</v>
      </c>
      <c r="P144" s="12" t="s">
        <v>2078</v>
      </c>
      <c r="Q144">
        <v>1337230800</v>
      </c>
      <c r="R144" s="12">
        <f t="shared" si="11"/>
        <v>41046.208333333336</v>
      </c>
      <c r="S144" t="b">
        <v>0</v>
      </c>
      <c r="T144" t="b">
        <v>0</v>
      </c>
      <c r="U144" t="s">
        <v>28</v>
      </c>
      <c r="V144" t="s">
        <v>2035</v>
      </c>
      <c r="W144" t="s">
        <v>2036</v>
      </c>
    </row>
    <row r="145" spans="1:23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1</v>
      </c>
      <c r="I145">
        <v>70</v>
      </c>
      <c r="J145" s="7">
        <f t="shared" si="9"/>
        <v>104.6</v>
      </c>
      <c r="K145" t="s">
        <v>21</v>
      </c>
      <c r="L145" t="s">
        <v>22</v>
      </c>
      <c r="M145">
        <v>1277701200</v>
      </c>
      <c r="N145" s="12">
        <f t="shared" si="10"/>
        <v>40357.208333333336</v>
      </c>
      <c r="O145" s="14" t="s">
        <v>2092</v>
      </c>
      <c r="P145" s="12" t="s">
        <v>2080</v>
      </c>
      <c r="Q145">
        <v>1279429200</v>
      </c>
      <c r="R145" s="12">
        <f t="shared" si="11"/>
        <v>40377.208333333336</v>
      </c>
      <c r="S145" t="b">
        <v>0</v>
      </c>
      <c r="T145" t="b">
        <v>0</v>
      </c>
      <c r="U145" t="s">
        <v>60</v>
      </c>
      <c r="V145" t="s">
        <v>2033</v>
      </c>
      <c r="W145" t="s">
        <v>2043</v>
      </c>
    </row>
    <row r="146" spans="1:23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</v>
      </c>
      <c r="I146">
        <v>135</v>
      </c>
      <c r="J146" s="7">
        <f t="shared" si="9"/>
        <v>86.066666666666663</v>
      </c>
      <c r="K146" t="s">
        <v>21</v>
      </c>
      <c r="L146" t="s">
        <v>22</v>
      </c>
      <c r="M146">
        <v>1560747600</v>
      </c>
      <c r="N146" s="12">
        <f t="shared" si="10"/>
        <v>43633.208333333328</v>
      </c>
      <c r="O146" s="14" t="s">
        <v>2092</v>
      </c>
      <c r="P146" s="12" t="s">
        <v>2077</v>
      </c>
      <c r="Q146">
        <v>1561438800</v>
      </c>
      <c r="R146" s="12">
        <f t="shared" si="11"/>
        <v>43641.208333333328</v>
      </c>
      <c r="S146" t="b">
        <v>0</v>
      </c>
      <c r="T146" t="b">
        <v>0</v>
      </c>
      <c r="U146" t="s">
        <v>33</v>
      </c>
      <c r="V146" t="s">
        <v>2037</v>
      </c>
      <c r="W146" t="s">
        <v>2038</v>
      </c>
    </row>
    <row r="147" spans="1:23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1</v>
      </c>
      <c r="I147">
        <v>768</v>
      </c>
      <c r="J147" s="7">
        <f t="shared" si="9"/>
        <v>76.989583333333329</v>
      </c>
      <c r="K147" t="s">
        <v>98</v>
      </c>
      <c r="L147" t="s">
        <v>99</v>
      </c>
      <c r="M147">
        <v>1410066000</v>
      </c>
      <c r="N147" s="12">
        <f t="shared" si="10"/>
        <v>41889.208333333336</v>
      </c>
      <c r="O147" s="14" t="s">
        <v>2090</v>
      </c>
      <c r="P147" s="12" t="s">
        <v>2075</v>
      </c>
      <c r="Q147">
        <v>1410498000</v>
      </c>
      <c r="R147" s="12">
        <f t="shared" si="11"/>
        <v>41894.208333333336</v>
      </c>
      <c r="S147" t="b">
        <v>0</v>
      </c>
      <c r="T147" t="b">
        <v>0</v>
      </c>
      <c r="U147" t="s">
        <v>65</v>
      </c>
      <c r="V147" t="s">
        <v>2035</v>
      </c>
      <c r="W147" t="s">
        <v>2044</v>
      </c>
    </row>
    <row r="148" spans="1:23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1</v>
      </c>
      <c r="I148">
        <v>51</v>
      </c>
      <c r="J148" s="7">
        <f t="shared" si="9"/>
        <v>29.764705882352942</v>
      </c>
      <c r="K148" t="s">
        <v>21</v>
      </c>
      <c r="L148" t="s">
        <v>22</v>
      </c>
      <c r="M148">
        <v>1320732000</v>
      </c>
      <c r="N148" s="12">
        <f t="shared" si="10"/>
        <v>40855.25</v>
      </c>
      <c r="O148" s="14" t="s">
        <v>2087</v>
      </c>
      <c r="P148" s="12" t="s">
        <v>2082</v>
      </c>
      <c r="Q148">
        <v>1322460000</v>
      </c>
      <c r="R148" s="12">
        <f t="shared" si="11"/>
        <v>40875.25</v>
      </c>
      <c r="S148" t="b">
        <v>0</v>
      </c>
      <c r="T148" t="b">
        <v>0</v>
      </c>
      <c r="U148" t="s">
        <v>33</v>
      </c>
      <c r="V148" t="s">
        <v>2037</v>
      </c>
      <c r="W148" t="s">
        <v>2038</v>
      </c>
    </row>
    <row r="149" spans="1:23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</v>
      </c>
      <c r="I149">
        <v>199</v>
      </c>
      <c r="J149" s="7">
        <f t="shared" si="9"/>
        <v>46.91959798994975</v>
      </c>
      <c r="K149" t="s">
        <v>21</v>
      </c>
      <c r="L149" t="s">
        <v>22</v>
      </c>
      <c r="M149">
        <v>1465794000</v>
      </c>
      <c r="N149" s="12">
        <f t="shared" si="10"/>
        <v>42534.208333333328</v>
      </c>
      <c r="O149" s="14" t="s">
        <v>2092</v>
      </c>
      <c r="P149" s="12" t="s">
        <v>2081</v>
      </c>
      <c r="Q149">
        <v>1466312400</v>
      </c>
      <c r="R149" s="12">
        <f t="shared" si="11"/>
        <v>42540.208333333328</v>
      </c>
      <c r="S149" t="b">
        <v>0</v>
      </c>
      <c r="T149" t="b">
        <v>1</v>
      </c>
      <c r="U149" t="s">
        <v>33</v>
      </c>
      <c r="V149" t="s">
        <v>2037</v>
      </c>
      <c r="W149" t="s">
        <v>2038</v>
      </c>
    </row>
    <row r="150" spans="1:23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</v>
      </c>
      <c r="I150">
        <v>107</v>
      </c>
      <c r="J150" s="7">
        <f t="shared" si="9"/>
        <v>105.18691588785046</v>
      </c>
      <c r="K150" t="s">
        <v>21</v>
      </c>
      <c r="L150" t="s">
        <v>22</v>
      </c>
      <c r="M150">
        <v>1500958800</v>
      </c>
      <c r="N150" s="12">
        <f t="shared" si="10"/>
        <v>42941.208333333328</v>
      </c>
      <c r="O150" s="14" t="s">
        <v>2095</v>
      </c>
      <c r="P150" s="12" t="s">
        <v>2079</v>
      </c>
      <c r="Q150">
        <v>1501736400</v>
      </c>
      <c r="R150" s="12">
        <f t="shared" si="11"/>
        <v>42950.208333333328</v>
      </c>
      <c r="S150" t="b">
        <v>0</v>
      </c>
      <c r="T150" t="b">
        <v>0</v>
      </c>
      <c r="U150" t="s">
        <v>65</v>
      </c>
      <c r="V150" t="s">
        <v>2035</v>
      </c>
      <c r="W150" t="s">
        <v>2044</v>
      </c>
    </row>
    <row r="151" spans="1:23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</v>
      </c>
      <c r="I151">
        <v>195</v>
      </c>
      <c r="J151" s="7">
        <f t="shared" si="9"/>
        <v>69.907692307692301</v>
      </c>
      <c r="K151" t="s">
        <v>21</v>
      </c>
      <c r="L151" t="s">
        <v>22</v>
      </c>
      <c r="M151">
        <v>1357020000</v>
      </c>
      <c r="N151" s="12">
        <f t="shared" si="10"/>
        <v>41275.25</v>
      </c>
      <c r="O151" s="14" t="s">
        <v>2089</v>
      </c>
      <c r="P151" s="12" t="s">
        <v>2076</v>
      </c>
      <c r="Q151">
        <v>1361512800</v>
      </c>
      <c r="R151" s="12">
        <f t="shared" si="11"/>
        <v>41327.25</v>
      </c>
      <c r="S151" t="b">
        <v>0</v>
      </c>
      <c r="T151" t="b">
        <v>0</v>
      </c>
      <c r="U151" t="s">
        <v>60</v>
      </c>
      <c r="V151" t="s">
        <v>2033</v>
      </c>
      <c r="W151" t="s">
        <v>2043</v>
      </c>
    </row>
    <row r="152" spans="1:23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>
        <v>1</v>
      </c>
      <c r="J152" s="7">
        <f t="shared" si="9"/>
        <v>1</v>
      </c>
      <c r="K152" t="s">
        <v>21</v>
      </c>
      <c r="L152" t="s">
        <v>22</v>
      </c>
      <c r="M152">
        <v>1544940000</v>
      </c>
      <c r="N152" s="12">
        <f t="shared" si="10"/>
        <v>43450.25</v>
      </c>
      <c r="O152" s="14" t="s">
        <v>2094</v>
      </c>
      <c r="P152" s="12" t="s">
        <v>2083</v>
      </c>
      <c r="Q152">
        <v>1545026400</v>
      </c>
      <c r="R152" s="12">
        <f t="shared" si="11"/>
        <v>43451.25</v>
      </c>
      <c r="S152" t="b">
        <v>0</v>
      </c>
      <c r="T152" t="b">
        <v>0</v>
      </c>
      <c r="U152" t="s">
        <v>23</v>
      </c>
      <c r="V152" t="s">
        <v>2033</v>
      </c>
      <c r="W152" t="s">
        <v>2034</v>
      </c>
    </row>
    <row r="153" spans="1:23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</v>
      </c>
      <c r="I153">
        <v>1467</v>
      </c>
      <c r="J153" s="7">
        <f t="shared" si="9"/>
        <v>60.011588275391958</v>
      </c>
      <c r="K153" t="s">
        <v>21</v>
      </c>
      <c r="L153" t="s">
        <v>22</v>
      </c>
      <c r="M153">
        <v>1402290000</v>
      </c>
      <c r="N153" s="12">
        <f t="shared" si="10"/>
        <v>41799.208333333336</v>
      </c>
      <c r="O153" s="14" t="s">
        <v>2092</v>
      </c>
      <c r="P153" s="12" t="s">
        <v>2075</v>
      </c>
      <c r="Q153">
        <v>1406696400</v>
      </c>
      <c r="R153" s="12">
        <f t="shared" si="11"/>
        <v>41850.208333333336</v>
      </c>
      <c r="S153" t="b">
        <v>0</v>
      </c>
      <c r="T153" t="b">
        <v>0</v>
      </c>
      <c r="U153" t="s">
        <v>50</v>
      </c>
      <c r="V153" t="s">
        <v>2033</v>
      </c>
      <c r="W153" t="s">
        <v>2041</v>
      </c>
    </row>
    <row r="154" spans="1:23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1</v>
      </c>
      <c r="I154">
        <v>3376</v>
      </c>
      <c r="J154" s="7">
        <f t="shared" si="9"/>
        <v>52.006220379146917</v>
      </c>
      <c r="K154" t="s">
        <v>21</v>
      </c>
      <c r="L154" t="s">
        <v>22</v>
      </c>
      <c r="M154">
        <v>1487311200</v>
      </c>
      <c r="N154" s="12">
        <f t="shared" si="10"/>
        <v>42783.25</v>
      </c>
      <c r="O154" s="14" t="s">
        <v>2097</v>
      </c>
      <c r="P154" s="12" t="s">
        <v>2079</v>
      </c>
      <c r="Q154">
        <v>1487916000</v>
      </c>
      <c r="R154" s="12">
        <f t="shared" si="11"/>
        <v>42790.25</v>
      </c>
      <c r="S154" t="b">
        <v>0</v>
      </c>
      <c r="T154" t="b">
        <v>0</v>
      </c>
      <c r="U154" t="s">
        <v>60</v>
      </c>
      <c r="V154" t="s">
        <v>2033</v>
      </c>
      <c r="W154" t="s">
        <v>2043</v>
      </c>
    </row>
    <row r="155" spans="1:23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1</v>
      </c>
      <c r="I155">
        <v>5681</v>
      </c>
      <c r="J155" s="7">
        <f t="shared" si="9"/>
        <v>31.000176025347649</v>
      </c>
      <c r="K155" t="s">
        <v>21</v>
      </c>
      <c r="L155" t="s">
        <v>22</v>
      </c>
      <c r="M155">
        <v>1350622800</v>
      </c>
      <c r="N155" s="12">
        <f t="shared" si="10"/>
        <v>41201.208333333336</v>
      </c>
      <c r="O155" s="14" t="s">
        <v>2091</v>
      </c>
      <c r="P155" s="12" t="s">
        <v>2078</v>
      </c>
      <c r="Q155">
        <v>1351141200</v>
      </c>
      <c r="R155" s="12">
        <f t="shared" si="11"/>
        <v>41207.208333333336</v>
      </c>
      <c r="S155" t="b">
        <v>0</v>
      </c>
      <c r="T155" t="b">
        <v>0</v>
      </c>
      <c r="U155" t="s">
        <v>33</v>
      </c>
      <c r="V155" t="s">
        <v>2037</v>
      </c>
      <c r="W155" t="s">
        <v>2038</v>
      </c>
    </row>
    <row r="156" spans="1:23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</v>
      </c>
      <c r="I156">
        <v>1059</v>
      </c>
      <c r="J156" s="7">
        <f t="shared" si="9"/>
        <v>95.042492917847028</v>
      </c>
      <c r="K156" t="s">
        <v>21</v>
      </c>
      <c r="L156" t="s">
        <v>22</v>
      </c>
      <c r="M156">
        <v>1463029200</v>
      </c>
      <c r="N156" s="12">
        <f t="shared" si="10"/>
        <v>42502.208333333328</v>
      </c>
      <c r="O156" s="14" t="s">
        <v>2086</v>
      </c>
      <c r="P156" s="12" t="s">
        <v>2081</v>
      </c>
      <c r="Q156">
        <v>1465016400</v>
      </c>
      <c r="R156" s="12">
        <f t="shared" si="11"/>
        <v>42525.208333333328</v>
      </c>
      <c r="S156" t="b">
        <v>0</v>
      </c>
      <c r="T156" t="b">
        <v>1</v>
      </c>
      <c r="U156" t="s">
        <v>60</v>
      </c>
      <c r="V156" t="s">
        <v>2033</v>
      </c>
      <c r="W156" t="s">
        <v>2043</v>
      </c>
    </row>
    <row r="157" spans="1:23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</v>
      </c>
      <c r="I157">
        <v>1194</v>
      </c>
      <c r="J157" s="7">
        <f t="shared" si="9"/>
        <v>75.968174204355108</v>
      </c>
      <c r="K157" t="s">
        <v>21</v>
      </c>
      <c r="L157" t="s">
        <v>22</v>
      </c>
      <c r="M157">
        <v>1269493200</v>
      </c>
      <c r="N157" s="12">
        <f t="shared" si="10"/>
        <v>40262.208333333336</v>
      </c>
      <c r="O157" s="14" t="s">
        <v>2093</v>
      </c>
      <c r="P157" s="12" t="s">
        <v>2080</v>
      </c>
      <c r="Q157">
        <v>1270789200</v>
      </c>
      <c r="R157" s="12">
        <f t="shared" si="11"/>
        <v>40277.208333333336</v>
      </c>
      <c r="S157" t="b">
        <v>0</v>
      </c>
      <c r="T157" t="b">
        <v>0</v>
      </c>
      <c r="U157" t="s">
        <v>33</v>
      </c>
      <c r="V157" t="s">
        <v>2037</v>
      </c>
      <c r="W157" t="s">
        <v>2038</v>
      </c>
    </row>
    <row r="158" spans="1:23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1</v>
      </c>
      <c r="I158">
        <v>379</v>
      </c>
      <c r="J158" s="7">
        <f t="shared" si="9"/>
        <v>71.013192612137203</v>
      </c>
      <c r="K158" t="s">
        <v>26</v>
      </c>
      <c r="L158" t="s">
        <v>27</v>
      </c>
      <c r="M158">
        <v>1570251600</v>
      </c>
      <c r="N158" s="12">
        <f t="shared" si="10"/>
        <v>43743.208333333328</v>
      </c>
      <c r="O158" s="14" t="s">
        <v>2091</v>
      </c>
      <c r="P158" s="12" t="s">
        <v>2077</v>
      </c>
      <c r="Q158">
        <v>1572325200</v>
      </c>
      <c r="R158" s="12">
        <f t="shared" si="11"/>
        <v>43767.208333333328</v>
      </c>
      <c r="S158" t="b">
        <v>0</v>
      </c>
      <c r="T158" t="b">
        <v>0</v>
      </c>
      <c r="U158" t="s">
        <v>23</v>
      </c>
      <c r="V158" t="s">
        <v>2033</v>
      </c>
      <c r="W158" t="s">
        <v>2034</v>
      </c>
    </row>
    <row r="159" spans="1:23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1</v>
      </c>
      <c r="I159">
        <v>30</v>
      </c>
      <c r="J159" s="7">
        <f t="shared" si="9"/>
        <v>73.733333333333334</v>
      </c>
      <c r="K159" t="s">
        <v>26</v>
      </c>
      <c r="L159" t="s">
        <v>27</v>
      </c>
      <c r="M159">
        <v>1388383200</v>
      </c>
      <c r="N159" s="12">
        <f t="shared" si="10"/>
        <v>41638.25</v>
      </c>
      <c r="O159" s="14" t="s">
        <v>2094</v>
      </c>
      <c r="P159" s="12" t="s">
        <v>2076</v>
      </c>
      <c r="Q159">
        <v>1389420000</v>
      </c>
      <c r="R159" s="12">
        <f t="shared" si="11"/>
        <v>41650.25</v>
      </c>
      <c r="S159" t="b">
        <v>0</v>
      </c>
      <c r="T159" t="b">
        <v>0</v>
      </c>
      <c r="U159" t="s">
        <v>122</v>
      </c>
      <c r="V159" t="s">
        <v>2052</v>
      </c>
      <c r="W159" t="s">
        <v>2053</v>
      </c>
    </row>
    <row r="160" spans="1:23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1</v>
      </c>
      <c r="I160">
        <v>41</v>
      </c>
      <c r="J160" s="7">
        <f t="shared" si="9"/>
        <v>113.17073170731707</v>
      </c>
      <c r="K160" t="s">
        <v>21</v>
      </c>
      <c r="L160" t="s">
        <v>22</v>
      </c>
      <c r="M160">
        <v>1449554400</v>
      </c>
      <c r="N160" s="12">
        <f t="shared" si="10"/>
        <v>42346.25</v>
      </c>
      <c r="O160" s="14" t="s">
        <v>2094</v>
      </c>
      <c r="P160" s="12" t="s">
        <v>2074</v>
      </c>
      <c r="Q160">
        <v>1449640800</v>
      </c>
      <c r="R160" s="12">
        <f t="shared" si="11"/>
        <v>42347.25</v>
      </c>
      <c r="S160" t="b">
        <v>0</v>
      </c>
      <c r="T160" t="b">
        <v>0</v>
      </c>
      <c r="U160" t="s">
        <v>23</v>
      </c>
      <c r="V160" t="s">
        <v>2033</v>
      </c>
      <c r="W160" t="s">
        <v>2034</v>
      </c>
    </row>
    <row r="161" spans="1:23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</v>
      </c>
      <c r="I161">
        <v>1821</v>
      </c>
      <c r="J161" s="7">
        <f t="shared" si="9"/>
        <v>105.00933552992861</v>
      </c>
      <c r="K161" t="s">
        <v>21</v>
      </c>
      <c r="L161" t="s">
        <v>22</v>
      </c>
      <c r="M161">
        <v>1553662800</v>
      </c>
      <c r="N161" s="12">
        <f t="shared" si="10"/>
        <v>43551.208333333328</v>
      </c>
      <c r="O161" s="14" t="s">
        <v>2093</v>
      </c>
      <c r="P161" s="12" t="s">
        <v>2077</v>
      </c>
      <c r="Q161">
        <v>1555218000</v>
      </c>
      <c r="R161" s="12">
        <f t="shared" si="11"/>
        <v>43569.208333333328</v>
      </c>
      <c r="S161" t="b">
        <v>0</v>
      </c>
      <c r="T161" t="b">
        <v>1</v>
      </c>
      <c r="U161" t="s">
        <v>33</v>
      </c>
      <c r="V161" t="s">
        <v>2037</v>
      </c>
      <c r="W161" t="s">
        <v>2038</v>
      </c>
    </row>
    <row r="162" spans="1:23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</v>
      </c>
      <c r="I162">
        <v>164</v>
      </c>
      <c r="J162" s="7">
        <f t="shared" si="9"/>
        <v>79.176829268292678</v>
      </c>
      <c r="K162" t="s">
        <v>21</v>
      </c>
      <c r="L162" t="s">
        <v>22</v>
      </c>
      <c r="M162">
        <v>1556341200</v>
      </c>
      <c r="N162" s="12">
        <f t="shared" si="10"/>
        <v>43582.208333333328</v>
      </c>
      <c r="O162" s="14" t="s">
        <v>2096</v>
      </c>
      <c r="P162" s="12" t="s">
        <v>2077</v>
      </c>
      <c r="Q162">
        <v>1557723600</v>
      </c>
      <c r="R162" s="12">
        <f t="shared" si="11"/>
        <v>43598.208333333328</v>
      </c>
      <c r="S162" t="b">
        <v>0</v>
      </c>
      <c r="T162" t="b">
        <v>0</v>
      </c>
      <c r="U162" t="s">
        <v>65</v>
      </c>
      <c r="V162" t="s">
        <v>2035</v>
      </c>
      <c r="W162" t="s">
        <v>2044</v>
      </c>
    </row>
    <row r="163" spans="1:23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1</v>
      </c>
      <c r="I163">
        <v>75</v>
      </c>
      <c r="J163" s="7">
        <f t="shared" si="9"/>
        <v>57.333333333333336</v>
      </c>
      <c r="K163" t="s">
        <v>21</v>
      </c>
      <c r="L163" t="s">
        <v>22</v>
      </c>
      <c r="M163">
        <v>1442984400</v>
      </c>
      <c r="N163" s="12">
        <f t="shared" si="10"/>
        <v>42270.208333333328</v>
      </c>
      <c r="O163" s="14" t="s">
        <v>2090</v>
      </c>
      <c r="P163" s="12" t="s">
        <v>2074</v>
      </c>
      <c r="Q163">
        <v>1443502800</v>
      </c>
      <c r="R163" s="12">
        <f t="shared" si="11"/>
        <v>42276.208333333328</v>
      </c>
      <c r="S163" t="b">
        <v>0</v>
      </c>
      <c r="T163" t="b">
        <v>1</v>
      </c>
      <c r="U163" t="s">
        <v>28</v>
      </c>
      <c r="V163" t="s">
        <v>2035</v>
      </c>
      <c r="W163" t="s">
        <v>2036</v>
      </c>
    </row>
    <row r="164" spans="1:23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</v>
      </c>
      <c r="I164">
        <v>157</v>
      </c>
      <c r="J164" s="7">
        <f t="shared" si="9"/>
        <v>58.178343949044589</v>
      </c>
      <c r="K164" t="s">
        <v>98</v>
      </c>
      <c r="L164" t="s">
        <v>99</v>
      </c>
      <c r="M164">
        <v>1544248800</v>
      </c>
      <c r="N164" s="12">
        <f t="shared" si="10"/>
        <v>43442.25</v>
      </c>
      <c r="O164" s="14" t="s">
        <v>2094</v>
      </c>
      <c r="P164" s="12" t="s">
        <v>2083</v>
      </c>
      <c r="Q164">
        <v>1546840800</v>
      </c>
      <c r="R164" s="12">
        <f t="shared" si="11"/>
        <v>43472.25</v>
      </c>
      <c r="S164" t="b">
        <v>0</v>
      </c>
      <c r="T164" t="b">
        <v>0</v>
      </c>
      <c r="U164" t="s">
        <v>23</v>
      </c>
      <c r="V164" t="s">
        <v>2033</v>
      </c>
      <c r="W164" t="s">
        <v>2034</v>
      </c>
    </row>
    <row r="165" spans="1:23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1</v>
      </c>
      <c r="I165">
        <v>246</v>
      </c>
      <c r="J165" s="7">
        <f t="shared" si="9"/>
        <v>36.032520325203251</v>
      </c>
      <c r="K165" t="s">
        <v>21</v>
      </c>
      <c r="L165" t="s">
        <v>22</v>
      </c>
      <c r="M165">
        <v>1508475600</v>
      </c>
      <c r="N165" s="12">
        <f t="shared" si="10"/>
        <v>43028.208333333328</v>
      </c>
      <c r="O165" s="14" t="s">
        <v>2091</v>
      </c>
      <c r="P165" s="12" t="s">
        <v>2079</v>
      </c>
      <c r="Q165">
        <v>1512712800</v>
      </c>
      <c r="R165" s="12">
        <f t="shared" si="11"/>
        <v>43077.25</v>
      </c>
      <c r="S165" t="b">
        <v>0</v>
      </c>
      <c r="T165" t="b">
        <v>1</v>
      </c>
      <c r="U165" t="s">
        <v>122</v>
      </c>
      <c r="V165" t="s">
        <v>2052</v>
      </c>
      <c r="W165" t="s">
        <v>2053</v>
      </c>
    </row>
    <row r="166" spans="1:23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</v>
      </c>
      <c r="I166">
        <v>1396</v>
      </c>
      <c r="J166" s="7">
        <f t="shared" si="9"/>
        <v>107.99068767908309</v>
      </c>
      <c r="K166" t="s">
        <v>21</v>
      </c>
      <c r="L166" t="s">
        <v>22</v>
      </c>
      <c r="M166">
        <v>1507438800</v>
      </c>
      <c r="N166" s="12">
        <f t="shared" si="10"/>
        <v>43016.208333333328</v>
      </c>
      <c r="O166" s="14" t="s">
        <v>2091</v>
      </c>
      <c r="P166" s="12" t="s">
        <v>2079</v>
      </c>
      <c r="Q166">
        <v>1507525200</v>
      </c>
      <c r="R166" s="12">
        <f t="shared" si="11"/>
        <v>43017.208333333328</v>
      </c>
      <c r="S166" t="b">
        <v>0</v>
      </c>
      <c r="T166" t="b">
        <v>0</v>
      </c>
      <c r="U166" t="s">
        <v>33</v>
      </c>
      <c r="V166" t="s">
        <v>2037</v>
      </c>
      <c r="W166" t="s">
        <v>2038</v>
      </c>
    </row>
    <row r="167" spans="1:23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1</v>
      </c>
      <c r="I167">
        <v>2506</v>
      </c>
      <c r="J167" s="7">
        <f t="shared" si="9"/>
        <v>44.005985634477256</v>
      </c>
      <c r="K167" t="s">
        <v>21</v>
      </c>
      <c r="L167" t="s">
        <v>22</v>
      </c>
      <c r="M167">
        <v>1501563600</v>
      </c>
      <c r="N167" s="12">
        <f t="shared" si="10"/>
        <v>42948.208333333328</v>
      </c>
      <c r="O167" s="14" t="s">
        <v>2088</v>
      </c>
      <c r="P167" s="12" t="s">
        <v>2079</v>
      </c>
      <c r="Q167">
        <v>1504328400</v>
      </c>
      <c r="R167" s="12">
        <f t="shared" si="11"/>
        <v>42980.208333333328</v>
      </c>
      <c r="S167" t="b">
        <v>0</v>
      </c>
      <c r="T167" t="b">
        <v>0</v>
      </c>
      <c r="U167" t="s">
        <v>28</v>
      </c>
      <c r="V167" t="s">
        <v>2035</v>
      </c>
      <c r="W167" t="s">
        <v>2036</v>
      </c>
    </row>
    <row r="168" spans="1:23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1</v>
      </c>
      <c r="I168">
        <v>244</v>
      </c>
      <c r="J168" s="7">
        <f t="shared" si="9"/>
        <v>55.077868852459019</v>
      </c>
      <c r="K168" t="s">
        <v>21</v>
      </c>
      <c r="L168" t="s">
        <v>22</v>
      </c>
      <c r="M168">
        <v>1292997600</v>
      </c>
      <c r="N168" s="12">
        <f t="shared" si="10"/>
        <v>40534.25</v>
      </c>
      <c r="O168" s="14" t="s">
        <v>2094</v>
      </c>
      <c r="P168" s="12" t="s">
        <v>2080</v>
      </c>
      <c r="Q168">
        <v>1293343200</v>
      </c>
      <c r="R168" s="12">
        <f t="shared" si="11"/>
        <v>40538.25</v>
      </c>
      <c r="S168" t="b">
        <v>0</v>
      </c>
      <c r="T168" t="b">
        <v>0</v>
      </c>
      <c r="U168" t="s">
        <v>122</v>
      </c>
      <c r="V168" t="s">
        <v>2052</v>
      </c>
      <c r="W168" t="s">
        <v>2053</v>
      </c>
    </row>
    <row r="169" spans="1:23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</v>
      </c>
      <c r="I169">
        <v>146</v>
      </c>
      <c r="J169" s="7">
        <f t="shared" si="9"/>
        <v>74</v>
      </c>
      <c r="K169" t="s">
        <v>26</v>
      </c>
      <c r="L169" t="s">
        <v>27</v>
      </c>
      <c r="M169">
        <v>1370840400</v>
      </c>
      <c r="N169" s="12">
        <f t="shared" si="10"/>
        <v>41435.208333333336</v>
      </c>
      <c r="O169" s="14" t="s">
        <v>2092</v>
      </c>
      <c r="P169" s="12" t="s">
        <v>2076</v>
      </c>
      <c r="Q169">
        <v>1371704400</v>
      </c>
      <c r="R169" s="12">
        <f t="shared" si="11"/>
        <v>41445.208333333336</v>
      </c>
      <c r="S169" t="b">
        <v>0</v>
      </c>
      <c r="T169" t="b">
        <v>0</v>
      </c>
      <c r="U169" t="s">
        <v>33</v>
      </c>
      <c r="V169" t="s">
        <v>2037</v>
      </c>
      <c r="W169" t="s">
        <v>2038</v>
      </c>
    </row>
    <row r="170" spans="1:23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1</v>
      </c>
      <c r="I170">
        <v>955</v>
      </c>
      <c r="J170" s="7">
        <f t="shared" si="9"/>
        <v>41.996858638743454</v>
      </c>
      <c r="K170" t="s">
        <v>36</v>
      </c>
      <c r="L170" t="s">
        <v>37</v>
      </c>
      <c r="M170">
        <v>1550815200</v>
      </c>
      <c r="N170" s="12">
        <f t="shared" si="10"/>
        <v>43518.25</v>
      </c>
      <c r="O170" s="14" t="s">
        <v>2097</v>
      </c>
      <c r="P170" s="12" t="s">
        <v>2077</v>
      </c>
      <c r="Q170">
        <v>1552798800</v>
      </c>
      <c r="R170" s="12">
        <f t="shared" si="11"/>
        <v>43541.208333333328</v>
      </c>
      <c r="S170" t="b">
        <v>0</v>
      </c>
      <c r="T170" t="b">
        <v>1</v>
      </c>
      <c r="U170" t="s">
        <v>60</v>
      </c>
      <c r="V170" t="s">
        <v>2033</v>
      </c>
      <c r="W170" t="s">
        <v>2043</v>
      </c>
    </row>
    <row r="171" spans="1:23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</v>
      </c>
      <c r="I171">
        <v>1267</v>
      </c>
      <c r="J171" s="7">
        <f t="shared" si="9"/>
        <v>77.988161010260455</v>
      </c>
      <c r="K171" t="s">
        <v>21</v>
      </c>
      <c r="L171" t="s">
        <v>22</v>
      </c>
      <c r="M171">
        <v>1339909200</v>
      </c>
      <c r="N171" s="12">
        <f t="shared" si="10"/>
        <v>41077.208333333336</v>
      </c>
      <c r="O171" s="14" t="s">
        <v>2092</v>
      </c>
      <c r="P171" s="12" t="s">
        <v>2078</v>
      </c>
      <c r="Q171">
        <v>1342328400</v>
      </c>
      <c r="R171" s="12">
        <f t="shared" si="11"/>
        <v>41105.208333333336</v>
      </c>
      <c r="S171" t="b">
        <v>0</v>
      </c>
      <c r="T171" t="b">
        <v>1</v>
      </c>
      <c r="U171" t="s">
        <v>100</v>
      </c>
      <c r="V171" t="s">
        <v>2039</v>
      </c>
      <c r="W171" t="s">
        <v>2050</v>
      </c>
    </row>
    <row r="172" spans="1:23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1</v>
      </c>
      <c r="I172">
        <v>67</v>
      </c>
      <c r="J172" s="7">
        <f t="shared" si="9"/>
        <v>82.507462686567166</v>
      </c>
      <c r="K172" t="s">
        <v>21</v>
      </c>
      <c r="L172" t="s">
        <v>22</v>
      </c>
      <c r="M172">
        <v>1501736400</v>
      </c>
      <c r="N172" s="12">
        <f t="shared" si="10"/>
        <v>42950.208333333328</v>
      </c>
      <c r="O172" s="14" t="s">
        <v>2088</v>
      </c>
      <c r="P172" s="12" t="s">
        <v>2079</v>
      </c>
      <c r="Q172">
        <v>1502341200</v>
      </c>
      <c r="R172" s="12">
        <f t="shared" si="11"/>
        <v>42957.208333333328</v>
      </c>
      <c r="S172" t="b">
        <v>0</v>
      </c>
      <c r="T172" t="b">
        <v>0</v>
      </c>
      <c r="U172" t="s">
        <v>60</v>
      </c>
      <c r="V172" t="s">
        <v>2033</v>
      </c>
      <c r="W172" t="s">
        <v>2043</v>
      </c>
    </row>
    <row r="173" spans="1:23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1</v>
      </c>
      <c r="I173">
        <v>5</v>
      </c>
      <c r="J173" s="7">
        <f t="shared" si="9"/>
        <v>104.2</v>
      </c>
      <c r="K173" t="s">
        <v>21</v>
      </c>
      <c r="L173" t="s">
        <v>22</v>
      </c>
      <c r="M173">
        <v>1395291600</v>
      </c>
      <c r="N173" s="12">
        <f t="shared" si="10"/>
        <v>41718.208333333336</v>
      </c>
      <c r="O173" s="14" t="s">
        <v>2093</v>
      </c>
      <c r="P173" s="12" t="s">
        <v>2075</v>
      </c>
      <c r="Q173">
        <v>1397192400</v>
      </c>
      <c r="R173" s="12">
        <f t="shared" si="11"/>
        <v>41740.208333333336</v>
      </c>
      <c r="S173" t="b">
        <v>0</v>
      </c>
      <c r="T173" t="b">
        <v>0</v>
      </c>
      <c r="U173" t="s">
        <v>206</v>
      </c>
      <c r="V173" t="s">
        <v>2045</v>
      </c>
      <c r="W173" t="s">
        <v>2057</v>
      </c>
    </row>
    <row r="174" spans="1:23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1</v>
      </c>
      <c r="I174">
        <v>26</v>
      </c>
      <c r="J174" s="7">
        <f t="shared" si="9"/>
        <v>25.5</v>
      </c>
      <c r="K174" t="s">
        <v>21</v>
      </c>
      <c r="L174" t="s">
        <v>22</v>
      </c>
      <c r="M174">
        <v>1405746000</v>
      </c>
      <c r="N174" s="12">
        <f t="shared" si="10"/>
        <v>41839.208333333336</v>
      </c>
      <c r="O174" s="14" t="s">
        <v>2095</v>
      </c>
      <c r="P174" s="12" t="s">
        <v>2075</v>
      </c>
      <c r="Q174">
        <v>1407042000</v>
      </c>
      <c r="R174" s="12">
        <f t="shared" si="11"/>
        <v>41854.208333333336</v>
      </c>
      <c r="S174" t="b">
        <v>0</v>
      </c>
      <c r="T174" t="b">
        <v>1</v>
      </c>
      <c r="U174" t="s">
        <v>42</v>
      </c>
      <c r="V174" t="s">
        <v>2039</v>
      </c>
      <c r="W174" t="s">
        <v>2040</v>
      </c>
    </row>
    <row r="175" spans="1:23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</v>
      </c>
      <c r="I175">
        <v>1561</v>
      </c>
      <c r="J175" s="7">
        <f t="shared" si="9"/>
        <v>100.98334401024984</v>
      </c>
      <c r="K175" t="s">
        <v>21</v>
      </c>
      <c r="L175" t="s">
        <v>22</v>
      </c>
      <c r="M175">
        <v>1368853200</v>
      </c>
      <c r="N175" s="12">
        <f t="shared" si="10"/>
        <v>41412.208333333336</v>
      </c>
      <c r="O175" s="14" t="s">
        <v>2086</v>
      </c>
      <c r="P175" s="12" t="s">
        <v>2076</v>
      </c>
      <c r="Q175">
        <v>1369371600</v>
      </c>
      <c r="R175" s="12">
        <f t="shared" si="11"/>
        <v>41418.208333333336</v>
      </c>
      <c r="S175" t="b">
        <v>0</v>
      </c>
      <c r="T175" t="b">
        <v>0</v>
      </c>
      <c r="U175" t="s">
        <v>33</v>
      </c>
      <c r="V175" t="s">
        <v>2037</v>
      </c>
      <c r="W175" t="s">
        <v>2038</v>
      </c>
    </row>
    <row r="176" spans="1:23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1</v>
      </c>
      <c r="I176">
        <v>48</v>
      </c>
      <c r="J176" s="7">
        <f t="shared" si="9"/>
        <v>111.83333333333333</v>
      </c>
      <c r="K176" t="s">
        <v>21</v>
      </c>
      <c r="L176" t="s">
        <v>22</v>
      </c>
      <c r="M176">
        <v>1444021200</v>
      </c>
      <c r="N176" s="12">
        <f t="shared" si="10"/>
        <v>42282.208333333328</v>
      </c>
      <c r="O176" s="14" t="s">
        <v>2091</v>
      </c>
      <c r="P176" s="12" t="s">
        <v>2074</v>
      </c>
      <c r="Q176">
        <v>1444107600</v>
      </c>
      <c r="R176" s="12">
        <f t="shared" si="11"/>
        <v>42283.208333333328</v>
      </c>
      <c r="S176" t="b">
        <v>0</v>
      </c>
      <c r="T176" t="b">
        <v>1</v>
      </c>
      <c r="U176" t="s">
        <v>65</v>
      </c>
      <c r="V176" t="s">
        <v>2035</v>
      </c>
      <c r="W176" t="s">
        <v>2044</v>
      </c>
    </row>
    <row r="177" spans="1:23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</v>
      </c>
      <c r="I177">
        <v>1130</v>
      </c>
      <c r="J177" s="7">
        <f t="shared" si="9"/>
        <v>41.999115044247787</v>
      </c>
      <c r="K177" t="s">
        <v>21</v>
      </c>
      <c r="L177" t="s">
        <v>22</v>
      </c>
      <c r="M177">
        <v>1472619600</v>
      </c>
      <c r="N177" s="12">
        <f t="shared" si="10"/>
        <v>42613.208333333328</v>
      </c>
      <c r="O177" s="14" t="s">
        <v>2088</v>
      </c>
      <c r="P177" s="12" t="s">
        <v>2081</v>
      </c>
      <c r="Q177">
        <v>1474261200</v>
      </c>
      <c r="R177" s="12">
        <f t="shared" si="11"/>
        <v>42632.208333333328</v>
      </c>
      <c r="S177" t="b">
        <v>0</v>
      </c>
      <c r="T177" t="b">
        <v>0</v>
      </c>
      <c r="U177" t="s">
        <v>33</v>
      </c>
      <c r="V177" t="s">
        <v>2037</v>
      </c>
      <c r="W177" t="s">
        <v>2038</v>
      </c>
    </row>
    <row r="178" spans="1:23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1</v>
      </c>
      <c r="I178">
        <v>782</v>
      </c>
      <c r="J178" s="7">
        <f t="shared" si="9"/>
        <v>110.05115089514067</v>
      </c>
      <c r="K178" t="s">
        <v>21</v>
      </c>
      <c r="L178" t="s">
        <v>22</v>
      </c>
      <c r="M178">
        <v>1472878800</v>
      </c>
      <c r="N178" s="12">
        <f t="shared" si="10"/>
        <v>42616.208333333328</v>
      </c>
      <c r="O178" s="14" t="s">
        <v>2090</v>
      </c>
      <c r="P178" s="12" t="s">
        <v>2081</v>
      </c>
      <c r="Q178">
        <v>1473656400</v>
      </c>
      <c r="R178" s="12">
        <f t="shared" si="11"/>
        <v>42625.208333333328</v>
      </c>
      <c r="S178" t="b">
        <v>0</v>
      </c>
      <c r="T178" t="b">
        <v>0</v>
      </c>
      <c r="U178" t="s">
        <v>33</v>
      </c>
      <c r="V178" t="s">
        <v>2037</v>
      </c>
      <c r="W178" t="s">
        <v>2038</v>
      </c>
    </row>
    <row r="179" spans="1:23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1</v>
      </c>
      <c r="I179">
        <v>2739</v>
      </c>
      <c r="J179" s="7">
        <f t="shared" si="9"/>
        <v>58.997079225994888</v>
      </c>
      <c r="K179" t="s">
        <v>21</v>
      </c>
      <c r="L179" t="s">
        <v>22</v>
      </c>
      <c r="M179">
        <v>1289800800</v>
      </c>
      <c r="N179" s="12">
        <f t="shared" si="10"/>
        <v>40497.25</v>
      </c>
      <c r="O179" s="14" t="s">
        <v>2087</v>
      </c>
      <c r="P179" s="12" t="s">
        <v>2080</v>
      </c>
      <c r="Q179">
        <v>1291960800</v>
      </c>
      <c r="R179" s="12">
        <f t="shared" si="11"/>
        <v>40522.25</v>
      </c>
      <c r="S179" t="b">
        <v>0</v>
      </c>
      <c r="T179" t="b">
        <v>0</v>
      </c>
      <c r="U179" t="s">
        <v>33</v>
      </c>
      <c r="V179" t="s">
        <v>2037</v>
      </c>
      <c r="W179" t="s">
        <v>2038</v>
      </c>
    </row>
    <row r="180" spans="1:23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1</v>
      </c>
      <c r="I180">
        <v>210</v>
      </c>
      <c r="J180" s="7">
        <f t="shared" si="9"/>
        <v>32.985714285714288</v>
      </c>
      <c r="K180" t="s">
        <v>21</v>
      </c>
      <c r="L180" t="s">
        <v>22</v>
      </c>
      <c r="M180">
        <v>1505970000</v>
      </c>
      <c r="N180" s="12">
        <f t="shared" si="10"/>
        <v>42999.208333333328</v>
      </c>
      <c r="O180" s="14" t="s">
        <v>2090</v>
      </c>
      <c r="P180" s="12" t="s">
        <v>2079</v>
      </c>
      <c r="Q180">
        <v>1506747600</v>
      </c>
      <c r="R180" s="12">
        <f t="shared" si="11"/>
        <v>43008.208333333328</v>
      </c>
      <c r="S180" t="b">
        <v>0</v>
      </c>
      <c r="T180" t="b">
        <v>0</v>
      </c>
      <c r="U180" t="s">
        <v>17</v>
      </c>
      <c r="V180" t="s">
        <v>2031</v>
      </c>
      <c r="W180" t="s">
        <v>2032</v>
      </c>
    </row>
    <row r="181" spans="1:23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1</v>
      </c>
      <c r="I181">
        <v>3537</v>
      </c>
      <c r="J181" s="7">
        <f t="shared" si="9"/>
        <v>45.005654509471306</v>
      </c>
      <c r="K181" t="s">
        <v>15</v>
      </c>
      <c r="L181" t="s">
        <v>16</v>
      </c>
      <c r="M181">
        <v>1363496400</v>
      </c>
      <c r="N181" s="12">
        <f t="shared" si="10"/>
        <v>41350.208333333336</v>
      </c>
      <c r="O181" s="14" t="s">
        <v>2093</v>
      </c>
      <c r="P181" s="12" t="s">
        <v>2076</v>
      </c>
      <c r="Q181">
        <v>1363582800</v>
      </c>
      <c r="R181" s="12">
        <f t="shared" si="11"/>
        <v>41351.208333333336</v>
      </c>
      <c r="S181" t="b">
        <v>0</v>
      </c>
      <c r="T181" t="b">
        <v>1</v>
      </c>
      <c r="U181" t="s">
        <v>33</v>
      </c>
      <c r="V181" t="s">
        <v>2037</v>
      </c>
      <c r="W181" t="s">
        <v>2038</v>
      </c>
    </row>
    <row r="182" spans="1:23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1</v>
      </c>
      <c r="I182">
        <v>2107</v>
      </c>
      <c r="J182" s="7">
        <f t="shared" si="9"/>
        <v>81.98196487897485</v>
      </c>
      <c r="K182" t="s">
        <v>26</v>
      </c>
      <c r="L182" t="s">
        <v>27</v>
      </c>
      <c r="M182">
        <v>1269234000</v>
      </c>
      <c r="N182" s="12">
        <f t="shared" si="10"/>
        <v>40259.208333333336</v>
      </c>
      <c r="O182" s="14" t="s">
        <v>2093</v>
      </c>
      <c r="P182" s="12" t="s">
        <v>2080</v>
      </c>
      <c r="Q182">
        <v>1269666000</v>
      </c>
      <c r="R182" s="12">
        <f t="shared" si="11"/>
        <v>40264.208333333336</v>
      </c>
      <c r="S182" t="b">
        <v>0</v>
      </c>
      <c r="T182" t="b">
        <v>0</v>
      </c>
      <c r="U182" t="s">
        <v>65</v>
      </c>
      <c r="V182" t="s">
        <v>2035</v>
      </c>
      <c r="W182" t="s">
        <v>2044</v>
      </c>
    </row>
    <row r="183" spans="1:23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</v>
      </c>
      <c r="I183">
        <v>136</v>
      </c>
      <c r="J183" s="7">
        <f t="shared" si="9"/>
        <v>39.080882352941174</v>
      </c>
      <c r="K183" t="s">
        <v>21</v>
      </c>
      <c r="L183" t="s">
        <v>22</v>
      </c>
      <c r="M183">
        <v>1507093200</v>
      </c>
      <c r="N183" s="12">
        <f t="shared" si="10"/>
        <v>43012.208333333328</v>
      </c>
      <c r="O183" s="14" t="s">
        <v>2091</v>
      </c>
      <c r="P183" s="12" t="s">
        <v>2079</v>
      </c>
      <c r="Q183">
        <v>1508648400</v>
      </c>
      <c r="R183" s="12">
        <f t="shared" si="11"/>
        <v>43030.208333333328</v>
      </c>
      <c r="S183" t="b">
        <v>0</v>
      </c>
      <c r="T183" t="b">
        <v>0</v>
      </c>
      <c r="U183" t="s">
        <v>28</v>
      </c>
      <c r="V183" t="s">
        <v>2035</v>
      </c>
      <c r="W183" t="s">
        <v>2036</v>
      </c>
    </row>
    <row r="184" spans="1:23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1</v>
      </c>
      <c r="I184">
        <v>3318</v>
      </c>
      <c r="J184" s="7">
        <f t="shared" si="9"/>
        <v>58.996383363471971</v>
      </c>
      <c r="K184" t="s">
        <v>36</v>
      </c>
      <c r="L184" t="s">
        <v>37</v>
      </c>
      <c r="M184">
        <v>1560574800</v>
      </c>
      <c r="N184" s="12">
        <f t="shared" si="10"/>
        <v>43631.208333333328</v>
      </c>
      <c r="O184" s="14" t="s">
        <v>2092</v>
      </c>
      <c r="P184" s="12" t="s">
        <v>2077</v>
      </c>
      <c r="Q184">
        <v>1561957200</v>
      </c>
      <c r="R184" s="12">
        <f t="shared" si="11"/>
        <v>43647.208333333328</v>
      </c>
      <c r="S184" t="b">
        <v>0</v>
      </c>
      <c r="T184" t="b">
        <v>0</v>
      </c>
      <c r="U184" t="s">
        <v>33</v>
      </c>
      <c r="V184" t="s">
        <v>2037</v>
      </c>
      <c r="W184" t="s">
        <v>2038</v>
      </c>
    </row>
    <row r="185" spans="1:23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1</v>
      </c>
      <c r="I185">
        <v>86</v>
      </c>
      <c r="J185" s="7">
        <f t="shared" si="9"/>
        <v>40.988372093023258</v>
      </c>
      <c r="K185" t="s">
        <v>15</v>
      </c>
      <c r="L185" t="s">
        <v>16</v>
      </c>
      <c r="M185">
        <v>1284008400</v>
      </c>
      <c r="N185" s="12">
        <f t="shared" si="10"/>
        <v>40430.208333333336</v>
      </c>
      <c r="O185" s="14" t="s">
        <v>2090</v>
      </c>
      <c r="P185" s="12" t="s">
        <v>2080</v>
      </c>
      <c r="Q185">
        <v>1285131600</v>
      </c>
      <c r="R185" s="12">
        <f t="shared" si="11"/>
        <v>40443.208333333336</v>
      </c>
      <c r="S185" t="b">
        <v>0</v>
      </c>
      <c r="T185" t="b">
        <v>0</v>
      </c>
      <c r="U185" t="s">
        <v>23</v>
      </c>
      <c r="V185" t="s">
        <v>2033</v>
      </c>
      <c r="W185" t="s">
        <v>2034</v>
      </c>
    </row>
    <row r="186" spans="1:23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1</v>
      </c>
      <c r="I186">
        <v>340</v>
      </c>
      <c r="J186" s="7">
        <f t="shared" si="9"/>
        <v>31.029411764705884</v>
      </c>
      <c r="K186" t="s">
        <v>21</v>
      </c>
      <c r="L186" t="s">
        <v>22</v>
      </c>
      <c r="M186">
        <v>1556859600</v>
      </c>
      <c r="N186" s="12">
        <f t="shared" si="10"/>
        <v>43588.208333333328</v>
      </c>
      <c r="O186" s="14" t="s">
        <v>2086</v>
      </c>
      <c r="P186" s="12" t="s">
        <v>2077</v>
      </c>
      <c r="Q186">
        <v>1556946000</v>
      </c>
      <c r="R186" s="12">
        <f t="shared" si="11"/>
        <v>43589.208333333328</v>
      </c>
      <c r="S186" t="b">
        <v>0</v>
      </c>
      <c r="T186" t="b">
        <v>0</v>
      </c>
      <c r="U186" t="s">
        <v>33</v>
      </c>
      <c r="V186" t="s">
        <v>2037</v>
      </c>
      <c r="W186" t="s">
        <v>2038</v>
      </c>
    </row>
    <row r="187" spans="1:23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</v>
      </c>
      <c r="I187">
        <v>19</v>
      </c>
      <c r="J187" s="7">
        <f t="shared" si="9"/>
        <v>37.789473684210527</v>
      </c>
      <c r="K187" t="s">
        <v>21</v>
      </c>
      <c r="L187" t="s">
        <v>22</v>
      </c>
      <c r="M187">
        <v>1526187600</v>
      </c>
      <c r="N187" s="12">
        <f t="shared" si="10"/>
        <v>43233.208333333328</v>
      </c>
      <c r="O187" s="14" t="s">
        <v>2086</v>
      </c>
      <c r="P187" s="12" t="s">
        <v>2083</v>
      </c>
      <c r="Q187">
        <v>1527138000</v>
      </c>
      <c r="R187" s="12">
        <f t="shared" si="11"/>
        <v>43244.208333333328</v>
      </c>
      <c r="S187" t="b">
        <v>0</v>
      </c>
      <c r="T187" t="b">
        <v>0</v>
      </c>
      <c r="U187" t="s">
        <v>269</v>
      </c>
      <c r="V187" t="s">
        <v>2039</v>
      </c>
      <c r="W187" t="s">
        <v>2058</v>
      </c>
    </row>
    <row r="188" spans="1:23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1</v>
      </c>
      <c r="I188">
        <v>886</v>
      </c>
      <c r="J188" s="7">
        <f t="shared" si="9"/>
        <v>32.006772009029348</v>
      </c>
      <c r="K188" t="s">
        <v>21</v>
      </c>
      <c r="L188" t="s">
        <v>22</v>
      </c>
      <c r="M188">
        <v>1400821200</v>
      </c>
      <c r="N188" s="12">
        <f t="shared" si="10"/>
        <v>41782.208333333336</v>
      </c>
      <c r="O188" s="14" t="s">
        <v>2086</v>
      </c>
      <c r="P188" s="12" t="s">
        <v>2075</v>
      </c>
      <c r="Q188">
        <v>1402117200</v>
      </c>
      <c r="R188" s="12">
        <f t="shared" si="11"/>
        <v>41797.208333333336</v>
      </c>
      <c r="S188" t="b">
        <v>0</v>
      </c>
      <c r="T188" t="b">
        <v>0</v>
      </c>
      <c r="U188" t="s">
        <v>33</v>
      </c>
      <c r="V188" t="s">
        <v>2037</v>
      </c>
      <c r="W188" t="s">
        <v>2038</v>
      </c>
    </row>
    <row r="189" spans="1:23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</v>
      </c>
      <c r="I189">
        <v>1442</v>
      </c>
      <c r="J189" s="7">
        <f t="shared" si="9"/>
        <v>95.966712898751737</v>
      </c>
      <c r="K189" t="s">
        <v>15</v>
      </c>
      <c r="L189" t="s">
        <v>16</v>
      </c>
      <c r="M189">
        <v>1361599200</v>
      </c>
      <c r="N189" s="12">
        <f t="shared" si="10"/>
        <v>41328.25</v>
      </c>
      <c r="O189" s="14" t="s">
        <v>2097</v>
      </c>
      <c r="P189" s="12" t="s">
        <v>2076</v>
      </c>
      <c r="Q189">
        <v>1364014800</v>
      </c>
      <c r="R189" s="12">
        <f t="shared" si="11"/>
        <v>41356.208333333336</v>
      </c>
      <c r="S189" t="b">
        <v>0</v>
      </c>
      <c r="T189" t="b">
        <v>1</v>
      </c>
      <c r="U189" t="s">
        <v>100</v>
      </c>
      <c r="V189" t="s">
        <v>2039</v>
      </c>
      <c r="W189" t="s">
        <v>2050</v>
      </c>
    </row>
    <row r="190" spans="1:23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1</v>
      </c>
      <c r="I190">
        <v>35</v>
      </c>
      <c r="J190" s="7">
        <f t="shared" si="9"/>
        <v>75</v>
      </c>
      <c r="K190" t="s">
        <v>107</v>
      </c>
      <c r="L190" t="s">
        <v>108</v>
      </c>
      <c r="M190">
        <v>1417500000</v>
      </c>
      <c r="N190" s="12">
        <f t="shared" si="10"/>
        <v>41975.25</v>
      </c>
      <c r="O190" s="14" t="s">
        <v>2094</v>
      </c>
      <c r="P190" s="12" t="s">
        <v>2075</v>
      </c>
      <c r="Q190">
        <v>1417586400</v>
      </c>
      <c r="R190" s="12">
        <f t="shared" si="11"/>
        <v>41976.25</v>
      </c>
      <c r="S190" t="b">
        <v>0</v>
      </c>
      <c r="T190" t="b">
        <v>0</v>
      </c>
      <c r="U190" t="s">
        <v>33</v>
      </c>
      <c r="V190" t="s">
        <v>2037</v>
      </c>
      <c r="W190" t="s">
        <v>2038</v>
      </c>
    </row>
    <row r="191" spans="1:23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1</v>
      </c>
      <c r="I191">
        <v>441</v>
      </c>
      <c r="J191" s="7">
        <f t="shared" si="9"/>
        <v>102.0498866213152</v>
      </c>
      <c r="K191" t="s">
        <v>21</v>
      </c>
      <c r="L191" t="s">
        <v>22</v>
      </c>
      <c r="M191">
        <v>1457071200</v>
      </c>
      <c r="N191" s="12">
        <f t="shared" si="10"/>
        <v>42433.25</v>
      </c>
      <c r="O191" s="14" t="s">
        <v>2093</v>
      </c>
      <c r="P191" s="12" t="s">
        <v>2081</v>
      </c>
      <c r="Q191">
        <v>1457071200</v>
      </c>
      <c r="R191" s="12">
        <f t="shared" si="11"/>
        <v>42433.25</v>
      </c>
      <c r="S191" t="b">
        <v>0</v>
      </c>
      <c r="T191" t="b">
        <v>0</v>
      </c>
      <c r="U191" t="s">
        <v>33</v>
      </c>
      <c r="V191" t="s">
        <v>2037</v>
      </c>
      <c r="W191" t="s">
        <v>2038</v>
      </c>
    </row>
    <row r="192" spans="1:23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1</v>
      </c>
      <c r="I192">
        <v>24</v>
      </c>
      <c r="J192" s="7">
        <f t="shared" si="9"/>
        <v>105.75</v>
      </c>
      <c r="K192" t="s">
        <v>21</v>
      </c>
      <c r="L192" t="s">
        <v>22</v>
      </c>
      <c r="M192">
        <v>1370322000</v>
      </c>
      <c r="N192" s="12">
        <f t="shared" si="10"/>
        <v>41429.208333333336</v>
      </c>
      <c r="O192" s="14" t="s">
        <v>2092</v>
      </c>
      <c r="P192" s="12" t="s">
        <v>2076</v>
      </c>
      <c r="Q192">
        <v>1370408400</v>
      </c>
      <c r="R192" s="12">
        <f t="shared" si="11"/>
        <v>41430.208333333336</v>
      </c>
      <c r="S192" t="b">
        <v>0</v>
      </c>
      <c r="T192" t="b">
        <v>1</v>
      </c>
      <c r="U192" t="s">
        <v>33</v>
      </c>
      <c r="V192" t="s">
        <v>2037</v>
      </c>
      <c r="W192" t="s">
        <v>2038</v>
      </c>
    </row>
    <row r="193" spans="1:23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1</v>
      </c>
      <c r="I193">
        <v>86</v>
      </c>
      <c r="J193" s="7">
        <f t="shared" si="9"/>
        <v>37.069767441860463</v>
      </c>
      <c r="K193" t="s">
        <v>107</v>
      </c>
      <c r="L193" t="s">
        <v>108</v>
      </c>
      <c r="M193">
        <v>1552366800</v>
      </c>
      <c r="N193" s="12">
        <f t="shared" si="10"/>
        <v>43536.208333333328</v>
      </c>
      <c r="O193" s="14" t="s">
        <v>2093</v>
      </c>
      <c r="P193" s="12" t="s">
        <v>2077</v>
      </c>
      <c r="Q193">
        <v>1552626000</v>
      </c>
      <c r="R193" s="12">
        <f t="shared" si="11"/>
        <v>43539.208333333328</v>
      </c>
      <c r="S193" t="b">
        <v>0</v>
      </c>
      <c r="T193" t="b">
        <v>0</v>
      </c>
      <c r="U193" t="s">
        <v>33</v>
      </c>
      <c r="V193" t="s">
        <v>2037</v>
      </c>
      <c r="W193" t="s">
        <v>2038</v>
      </c>
    </row>
    <row r="194" spans="1:23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1</v>
      </c>
      <c r="I194">
        <v>243</v>
      </c>
      <c r="J194" s="7">
        <f t="shared" si="9"/>
        <v>35.049382716049379</v>
      </c>
      <c r="K194" t="s">
        <v>21</v>
      </c>
      <c r="L194" t="s">
        <v>22</v>
      </c>
      <c r="M194">
        <v>1403845200</v>
      </c>
      <c r="N194" s="12">
        <f t="shared" si="10"/>
        <v>41817.208333333336</v>
      </c>
      <c r="O194" s="14" t="s">
        <v>2092</v>
      </c>
      <c r="P194" s="12" t="s">
        <v>2075</v>
      </c>
      <c r="Q194">
        <v>1404190800</v>
      </c>
      <c r="R194" s="12">
        <f t="shared" si="11"/>
        <v>41821.208333333336</v>
      </c>
      <c r="S194" t="b">
        <v>0</v>
      </c>
      <c r="T194" t="b">
        <v>0</v>
      </c>
      <c r="U194" t="s">
        <v>23</v>
      </c>
      <c r="V194" t="s">
        <v>2033</v>
      </c>
      <c r="W194" t="s">
        <v>2034</v>
      </c>
    </row>
    <row r="195" spans="1:23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1</v>
      </c>
      <c r="I195">
        <v>65</v>
      </c>
      <c r="J195" s="7">
        <f t="shared" ref="J195:J258" si="13">IFERROR(E195/I195,0)</f>
        <v>46.338461538461537</v>
      </c>
      <c r="K195" t="s">
        <v>21</v>
      </c>
      <c r="L195" t="s">
        <v>22</v>
      </c>
      <c r="M195">
        <v>1523163600</v>
      </c>
      <c r="N195" s="12">
        <f t="shared" ref="N195:N258" si="14">(((M195/60)/60)/24)+DATE(1970,1,1)</f>
        <v>43198.208333333328</v>
      </c>
      <c r="O195" s="14" t="s">
        <v>2096</v>
      </c>
      <c r="P195" s="12" t="s">
        <v>2083</v>
      </c>
      <c r="Q195">
        <v>1523509200</v>
      </c>
      <c r="R195" s="12">
        <f t="shared" ref="R195:R258" si="15">(((Q195/60)/60)/24)+DATE(1970,1,1)</f>
        <v>43202.208333333328</v>
      </c>
      <c r="S195" t="b">
        <v>1</v>
      </c>
      <c r="T195" t="b">
        <v>0</v>
      </c>
      <c r="U195" t="s">
        <v>60</v>
      </c>
      <c r="V195" t="s">
        <v>2033</v>
      </c>
      <c r="W195" t="s">
        <v>2043</v>
      </c>
    </row>
    <row r="196" spans="1:23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</v>
      </c>
      <c r="I196">
        <v>126</v>
      </c>
      <c r="J196" s="7">
        <f t="shared" si="13"/>
        <v>69.174603174603178</v>
      </c>
      <c r="K196" t="s">
        <v>21</v>
      </c>
      <c r="L196" t="s">
        <v>22</v>
      </c>
      <c r="M196">
        <v>1442206800</v>
      </c>
      <c r="N196" s="12">
        <f t="shared" si="14"/>
        <v>42261.208333333328</v>
      </c>
      <c r="O196" s="14" t="s">
        <v>2090</v>
      </c>
      <c r="P196" s="12" t="s">
        <v>2074</v>
      </c>
      <c r="Q196">
        <v>1443589200</v>
      </c>
      <c r="R196" s="12">
        <f t="shared" si="15"/>
        <v>42277.208333333328</v>
      </c>
      <c r="S196" t="b">
        <v>0</v>
      </c>
      <c r="T196" t="b">
        <v>0</v>
      </c>
      <c r="U196" t="s">
        <v>148</v>
      </c>
      <c r="V196" t="s">
        <v>2033</v>
      </c>
      <c r="W196" t="s">
        <v>2055</v>
      </c>
    </row>
    <row r="197" spans="1:23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1</v>
      </c>
      <c r="I197">
        <v>524</v>
      </c>
      <c r="J197" s="7">
        <f t="shared" si="13"/>
        <v>109.07824427480917</v>
      </c>
      <c r="K197" t="s">
        <v>21</v>
      </c>
      <c r="L197" t="s">
        <v>22</v>
      </c>
      <c r="M197">
        <v>1532840400</v>
      </c>
      <c r="N197" s="12">
        <f t="shared" si="14"/>
        <v>43310.208333333328</v>
      </c>
      <c r="O197" s="14" t="s">
        <v>2095</v>
      </c>
      <c r="P197" s="12" t="s">
        <v>2083</v>
      </c>
      <c r="Q197">
        <v>1533445200</v>
      </c>
      <c r="R197" s="12">
        <f t="shared" si="15"/>
        <v>43317.208333333328</v>
      </c>
      <c r="S197" t="b">
        <v>0</v>
      </c>
      <c r="T197" t="b">
        <v>0</v>
      </c>
      <c r="U197" t="s">
        <v>50</v>
      </c>
      <c r="V197" t="s">
        <v>2033</v>
      </c>
      <c r="W197" t="s">
        <v>2041</v>
      </c>
    </row>
    <row r="198" spans="1:23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</v>
      </c>
      <c r="I198">
        <v>100</v>
      </c>
      <c r="J198" s="7">
        <f t="shared" si="13"/>
        <v>51.78</v>
      </c>
      <c r="K198" t="s">
        <v>36</v>
      </c>
      <c r="L198" t="s">
        <v>37</v>
      </c>
      <c r="M198">
        <v>1472878800</v>
      </c>
      <c r="N198" s="12">
        <f t="shared" si="14"/>
        <v>42616.208333333328</v>
      </c>
      <c r="O198" s="14" t="s">
        <v>2090</v>
      </c>
      <c r="P198" s="12" t="s">
        <v>2081</v>
      </c>
      <c r="Q198">
        <v>1474520400</v>
      </c>
      <c r="R198" s="12">
        <f t="shared" si="15"/>
        <v>42635.208333333328</v>
      </c>
      <c r="S198" t="b">
        <v>0</v>
      </c>
      <c r="T198" t="b">
        <v>0</v>
      </c>
      <c r="U198" t="s">
        <v>65</v>
      </c>
      <c r="V198" t="s">
        <v>2035</v>
      </c>
      <c r="W198" t="s">
        <v>2044</v>
      </c>
    </row>
    <row r="199" spans="1:23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</v>
      </c>
      <c r="I199">
        <v>1989</v>
      </c>
      <c r="J199" s="7">
        <f t="shared" si="13"/>
        <v>82.010055304172951</v>
      </c>
      <c r="K199" t="s">
        <v>21</v>
      </c>
      <c r="L199" t="s">
        <v>22</v>
      </c>
      <c r="M199">
        <v>1498194000</v>
      </c>
      <c r="N199" s="12">
        <f t="shared" si="14"/>
        <v>42909.208333333328</v>
      </c>
      <c r="O199" s="14" t="s">
        <v>2092</v>
      </c>
      <c r="P199" s="12" t="s">
        <v>2079</v>
      </c>
      <c r="Q199">
        <v>1499403600</v>
      </c>
      <c r="R199" s="12">
        <f t="shared" si="15"/>
        <v>42923.208333333328</v>
      </c>
      <c r="S199" t="b">
        <v>0</v>
      </c>
      <c r="T199" t="b">
        <v>0</v>
      </c>
      <c r="U199" t="s">
        <v>53</v>
      </c>
      <c r="V199" t="s">
        <v>2039</v>
      </c>
      <c r="W199" t="s">
        <v>2042</v>
      </c>
    </row>
    <row r="200" spans="1:23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</v>
      </c>
      <c r="I200">
        <v>168</v>
      </c>
      <c r="J200" s="7">
        <f t="shared" si="13"/>
        <v>35.958333333333336</v>
      </c>
      <c r="K200" t="s">
        <v>21</v>
      </c>
      <c r="L200" t="s">
        <v>22</v>
      </c>
      <c r="M200">
        <v>1281070800</v>
      </c>
      <c r="N200" s="12">
        <f t="shared" si="14"/>
        <v>40396.208333333336</v>
      </c>
      <c r="O200" s="14" t="s">
        <v>2088</v>
      </c>
      <c r="P200" s="12" t="s">
        <v>2080</v>
      </c>
      <c r="Q200">
        <v>1283576400</v>
      </c>
      <c r="R200" s="12">
        <f t="shared" si="15"/>
        <v>40425.208333333336</v>
      </c>
      <c r="S200" t="b">
        <v>0</v>
      </c>
      <c r="T200" t="b">
        <v>0</v>
      </c>
      <c r="U200" t="s">
        <v>50</v>
      </c>
      <c r="V200" t="s">
        <v>2033</v>
      </c>
      <c r="W200" t="s">
        <v>2041</v>
      </c>
    </row>
    <row r="201" spans="1:23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</v>
      </c>
      <c r="I201">
        <v>13</v>
      </c>
      <c r="J201" s="7">
        <f t="shared" si="13"/>
        <v>74.461538461538467</v>
      </c>
      <c r="K201" t="s">
        <v>21</v>
      </c>
      <c r="L201" t="s">
        <v>22</v>
      </c>
      <c r="M201">
        <v>1436245200</v>
      </c>
      <c r="N201" s="12">
        <f t="shared" si="14"/>
        <v>42192.208333333328</v>
      </c>
      <c r="O201" s="14" t="s">
        <v>2095</v>
      </c>
      <c r="P201" s="12" t="s">
        <v>2074</v>
      </c>
      <c r="Q201">
        <v>1436590800</v>
      </c>
      <c r="R201" s="12">
        <f t="shared" si="15"/>
        <v>42196.208333333328</v>
      </c>
      <c r="S201" t="b">
        <v>0</v>
      </c>
      <c r="T201" t="b">
        <v>0</v>
      </c>
      <c r="U201" t="s">
        <v>23</v>
      </c>
      <c r="V201" t="s">
        <v>2033</v>
      </c>
      <c r="W201" t="s">
        <v>2034</v>
      </c>
    </row>
    <row r="202" spans="1:23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>
        <v>1</v>
      </c>
      <c r="J202" s="7">
        <f t="shared" si="13"/>
        <v>2</v>
      </c>
      <c r="K202" t="s">
        <v>15</v>
      </c>
      <c r="L202" t="s">
        <v>16</v>
      </c>
      <c r="M202">
        <v>1269493200</v>
      </c>
      <c r="N202" s="12">
        <f t="shared" si="14"/>
        <v>40262.208333333336</v>
      </c>
      <c r="O202" s="14" t="s">
        <v>2093</v>
      </c>
      <c r="P202" s="12" t="s">
        <v>2080</v>
      </c>
      <c r="Q202">
        <v>1270443600</v>
      </c>
      <c r="R202" s="12">
        <f t="shared" si="15"/>
        <v>40273.208333333336</v>
      </c>
      <c r="S202" t="b">
        <v>0</v>
      </c>
      <c r="T202" t="b">
        <v>0</v>
      </c>
      <c r="U202" t="s">
        <v>33</v>
      </c>
      <c r="V202" t="s">
        <v>2037</v>
      </c>
      <c r="W202" t="s">
        <v>2038</v>
      </c>
    </row>
    <row r="203" spans="1:23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</v>
      </c>
      <c r="I203">
        <v>157</v>
      </c>
      <c r="J203" s="7">
        <f t="shared" si="13"/>
        <v>91.114649681528661</v>
      </c>
      <c r="K203" t="s">
        <v>21</v>
      </c>
      <c r="L203" t="s">
        <v>22</v>
      </c>
      <c r="M203">
        <v>1406264400</v>
      </c>
      <c r="N203" s="12">
        <f t="shared" si="14"/>
        <v>41845.208333333336</v>
      </c>
      <c r="O203" s="14" t="s">
        <v>2095</v>
      </c>
      <c r="P203" s="12" t="s">
        <v>2075</v>
      </c>
      <c r="Q203">
        <v>1407819600</v>
      </c>
      <c r="R203" s="12">
        <f t="shared" si="15"/>
        <v>41863.208333333336</v>
      </c>
      <c r="S203" t="b">
        <v>0</v>
      </c>
      <c r="T203" t="b">
        <v>0</v>
      </c>
      <c r="U203" t="s">
        <v>28</v>
      </c>
      <c r="V203" t="s">
        <v>2035</v>
      </c>
      <c r="W203" t="s">
        <v>2036</v>
      </c>
    </row>
    <row r="204" spans="1:23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1</v>
      </c>
      <c r="I204">
        <v>82</v>
      </c>
      <c r="J204" s="7">
        <f t="shared" si="13"/>
        <v>79.792682926829272</v>
      </c>
      <c r="K204" t="s">
        <v>21</v>
      </c>
      <c r="L204" t="s">
        <v>22</v>
      </c>
      <c r="M204">
        <v>1317531600</v>
      </c>
      <c r="N204" s="12">
        <f t="shared" si="14"/>
        <v>40818.208333333336</v>
      </c>
      <c r="O204" s="14" t="s">
        <v>2091</v>
      </c>
      <c r="P204" s="12" t="s">
        <v>2082</v>
      </c>
      <c r="Q204">
        <v>1317877200</v>
      </c>
      <c r="R204" s="12">
        <f t="shared" si="15"/>
        <v>40822.208333333336</v>
      </c>
      <c r="S204" t="b">
        <v>0</v>
      </c>
      <c r="T204" t="b">
        <v>0</v>
      </c>
      <c r="U204" t="s">
        <v>17</v>
      </c>
      <c r="V204" t="s">
        <v>2031</v>
      </c>
      <c r="W204" t="s">
        <v>2032</v>
      </c>
    </row>
    <row r="205" spans="1:23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1</v>
      </c>
      <c r="I205">
        <v>4498</v>
      </c>
      <c r="J205" s="7">
        <f t="shared" si="13"/>
        <v>42.999777678968428</v>
      </c>
      <c r="K205" t="s">
        <v>26</v>
      </c>
      <c r="L205" t="s">
        <v>27</v>
      </c>
      <c r="M205">
        <v>1484632800</v>
      </c>
      <c r="N205" s="12">
        <f t="shared" si="14"/>
        <v>42752.25</v>
      </c>
      <c r="O205" s="14" t="s">
        <v>2089</v>
      </c>
      <c r="P205" s="12" t="s">
        <v>2079</v>
      </c>
      <c r="Q205">
        <v>1484805600</v>
      </c>
      <c r="R205" s="12">
        <f t="shared" si="15"/>
        <v>42754.25</v>
      </c>
      <c r="S205" t="b">
        <v>0</v>
      </c>
      <c r="T205" t="b">
        <v>0</v>
      </c>
      <c r="U205" t="s">
        <v>33</v>
      </c>
      <c r="V205" t="s">
        <v>2037</v>
      </c>
      <c r="W205" t="s">
        <v>2038</v>
      </c>
    </row>
    <row r="206" spans="1:23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1</v>
      </c>
      <c r="I206">
        <v>40</v>
      </c>
      <c r="J206" s="7">
        <f t="shared" si="13"/>
        <v>63.225000000000001</v>
      </c>
      <c r="K206" t="s">
        <v>21</v>
      </c>
      <c r="L206" t="s">
        <v>22</v>
      </c>
      <c r="M206">
        <v>1301806800</v>
      </c>
      <c r="N206" s="12">
        <f t="shared" si="14"/>
        <v>40636.208333333336</v>
      </c>
      <c r="O206" s="14" t="s">
        <v>2096</v>
      </c>
      <c r="P206" s="12" t="s">
        <v>2082</v>
      </c>
      <c r="Q206">
        <v>1302670800</v>
      </c>
      <c r="R206" s="12">
        <f t="shared" si="15"/>
        <v>40646.208333333336</v>
      </c>
      <c r="S206" t="b">
        <v>0</v>
      </c>
      <c r="T206" t="b">
        <v>0</v>
      </c>
      <c r="U206" t="s">
        <v>159</v>
      </c>
      <c r="V206" t="s">
        <v>2033</v>
      </c>
      <c r="W206" t="s">
        <v>2056</v>
      </c>
    </row>
    <row r="207" spans="1:23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1</v>
      </c>
      <c r="I207">
        <v>80</v>
      </c>
      <c r="J207" s="7">
        <f t="shared" si="13"/>
        <v>70.174999999999997</v>
      </c>
      <c r="K207" t="s">
        <v>21</v>
      </c>
      <c r="L207" t="s">
        <v>22</v>
      </c>
      <c r="M207">
        <v>1539752400</v>
      </c>
      <c r="N207" s="12">
        <f t="shared" si="14"/>
        <v>43390.208333333328</v>
      </c>
      <c r="O207" s="14" t="s">
        <v>2091</v>
      </c>
      <c r="P207" s="12" t="s">
        <v>2083</v>
      </c>
      <c r="Q207">
        <v>1540789200</v>
      </c>
      <c r="R207" s="12">
        <f t="shared" si="15"/>
        <v>43402.208333333328</v>
      </c>
      <c r="S207" t="b">
        <v>1</v>
      </c>
      <c r="T207" t="b">
        <v>0</v>
      </c>
      <c r="U207" t="s">
        <v>33</v>
      </c>
      <c r="V207" t="s">
        <v>2037</v>
      </c>
      <c r="W207" t="s">
        <v>2038</v>
      </c>
    </row>
    <row r="208" spans="1:23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1</v>
      </c>
      <c r="I208">
        <v>57</v>
      </c>
      <c r="J208" s="7">
        <f t="shared" si="13"/>
        <v>61.333333333333336</v>
      </c>
      <c r="K208" t="s">
        <v>21</v>
      </c>
      <c r="L208" t="s">
        <v>22</v>
      </c>
      <c r="M208">
        <v>1267250400</v>
      </c>
      <c r="N208" s="12">
        <f t="shared" si="14"/>
        <v>40236.25</v>
      </c>
      <c r="O208" s="14" t="s">
        <v>2097</v>
      </c>
      <c r="P208" s="12" t="s">
        <v>2080</v>
      </c>
      <c r="Q208">
        <v>1268028000</v>
      </c>
      <c r="R208" s="12">
        <f t="shared" si="15"/>
        <v>40245.25</v>
      </c>
      <c r="S208" t="b">
        <v>0</v>
      </c>
      <c r="T208" t="b">
        <v>0</v>
      </c>
      <c r="U208" t="s">
        <v>119</v>
      </c>
      <c r="V208" t="s">
        <v>2045</v>
      </c>
      <c r="W208" t="s">
        <v>2051</v>
      </c>
    </row>
    <row r="209" spans="1:23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1</v>
      </c>
      <c r="I209">
        <v>43</v>
      </c>
      <c r="J209" s="7">
        <f t="shared" si="13"/>
        <v>99</v>
      </c>
      <c r="K209" t="s">
        <v>21</v>
      </c>
      <c r="L209" t="s">
        <v>22</v>
      </c>
      <c r="M209">
        <v>1535432400</v>
      </c>
      <c r="N209" s="12">
        <f t="shared" si="14"/>
        <v>43340.208333333328</v>
      </c>
      <c r="O209" s="14" t="s">
        <v>2088</v>
      </c>
      <c r="P209" s="12" t="s">
        <v>2083</v>
      </c>
      <c r="Q209">
        <v>1537160400</v>
      </c>
      <c r="R209" s="12">
        <f t="shared" si="15"/>
        <v>43360.208333333328</v>
      </c>
      <c r="S209" t="b">
        <v>0</v>
      </c>
      <c r="T209" t="b">
        <v>1</v>
      </c>
      <c r="U209" t="s">
        <v>23</v>
      </c>
      <c r="V209" t="s">
        <v>2033</v>
      </c>
      <c r="W209" t="s">
        <v>2034</v>
      </c>
    </row>
    <row r="210" spans="1:23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1</v>
      </c>
      <c r="I210">
        <v>2053</v>
      </c>
      <c r="J210" s="7">
        <f t="shared" si="13"/>
        <v>96.984900146127615</v>
      </c>
      <c r="K210" t="s">
        <v>21</v>
      </c>
      <c r="L210" t="s">
        <v>22</v>
      </c>
      <c r="M210">
        <v>1510207200</v>
      </c>
      <c r="N210" s="12">
        <f t="shared" si="14"/>
        <v>43048.25</v>
      </c>
      <c r="O210" s="14" t="s">
        <v>2087</v>
      </c>
      <c r="P210" s="12" t="s">
        <v>2079</v>
      </c>
      <c r="Q210">
        <v>1512280800</v>
      </c>
      <c r="R210" s="12">
        <f t="shared" si="15"/>
        <v>43072.25</v>
      </c>
      <c r="S210" t="b">
        <v>0</v>
      </c>
      <c r="T210" t="b">
        <v>0</v>
      </c>
      <c r="U210" t="s">
        <v>42</v>
      </c>
      <c r="V210" t="s">
        <v>2039</v>
      </c>
      <c r="W210" t="s">
        <v>2040</v>
      </c>
    </row>
    <row r="211" spans="1:23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1</v>
      </c>
      <c r="I211">
        <v>808</v>
      </c>
      <c r="J211" s="7">
        <f t="shared" si="13"/>
        <v>51.004950495049506</v>
      </c>
      <c r="K211" t="s">
        <v>26</v>
      </c>
      <c r="L211" t="s">
        <v>27</v>
      </c>
      <c r="M211">
        <v>1462510800</v>
      </c>
      <c r="N211" s="12">
        <f t="shared" si="14"/>
        <v>42496.208333333328</v>
      </c>
      <c r="O211" s="14" t="s">
        <v>2086</v>
      </c>
      <c r="P211" s="12" t="s">
        <v>2081</v>
      </c>
      <c r="Q211">
        <v>1463115600</v>
      </c>
      <c r="R211" s="12">
        <f t="shared" si="15"/>
        <v>42503.208333333328</v>
      </c>
      <c r="S211" t="b">
        <v>0</v>
      </c>
      <c r="T211" t="b">
        <v>0</v>
      </c>
      <c r="U211" t="s">
        <v>42</v>
      </c>
      <c r="V211" t="s">
        <v>2039</v>
      </c>
      <c r="W211" t="s">
        <v>2040</v>
      </c>
    </row>
    <row r="212" spans="1:23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1</v>
      </c>
      <c r="I212">
        <v>226</v>
      </c>
      <c r="J212" s="7">
        <f t="shared" si="13"/>
        <v>28.044247787610619</v>
      </c>
      <c r="K212" t="s">
        <v>36</v>
      </c>
      <c r="L212" t="s">
        <v>37</v>
      </c>
      <c r="M212">
        <v>1488520800</v>
      </c>
      <c r="N212" s="12">
        <f t="shared" si="14"/>
        <v>42797.25</v>
      </c>
      <c r="O212" s="14" t="s">
        <v>2093</v>
      </c>
      <c r="P212" s="12" t="s">
        <v>2079</v>
      </c>
      <c r="Q212">
        <v>1490850000</v>
      </c>
      <c r="R212" s="12">
        <f t="shared" si="15"/>
        <v>42824.208333333328</v>
      </c>
      <c r="S212" t="b">
        <v>0</v>
      </c>
      <c r="T212" t="b">
        <v>0</v>
      </c>
      <c r="U212" t="s">
        <v>474</v>
      </c>
      <c r="V212" t="s">
        <v>2039</v>
      </c>
      <c r="W212" t="s">
        <v>2061</v>
      </c>
    </row>
    <row r="213" spans="1:23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</v>
      </c>
      <c r="I213">
        <v>1625</v>
      </c>
      <c r="J213" s="7">
        <f t="shared" si="13"/>
        <v>60.984615384615381</v>
      </c>
      <c r="K213" t="s">
        <v>21</v>
      </c>
      <c r="L213" t="s">
        <v>22</v>
      </c>
      <c r="M213">
        <v>1377579600</v>
      </c>
      <c r="N213" s="12">
        <f t="shared" si="14"/>
        <v>41513.208333333336</v>
      </c>
      <c r="O213" s="14" t="s">
        <v>2088</v>
      </c>
      <c r="P213" s="12" t="s">
        <v>2076</v>
      </c>
      <c r="Q213">
        <v>1379653200</v>
      </c>
      <c r="R213" s="12">
        <f t="shared" si="15"/>
        <v>41537.208333333336</v>
      </c>
      <c r="S213" t="b">
        <v>0</v>
      </c>
      <c r="T213" t="b">
        <v>0</v>
      </c>
      <c r="U213" t="s">
        <v>33</v>
      </c>
      <c r="V213" t="s">
        <v>2037</v>
      </c>
      <c r="W213" t="s">
        <v>2038</v>
      </c>
    </row>
    <row r="214" spans="1:23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</v>
      </c>
      <c r="I214">
        <v>168</v>
      </c>
      <c r="J214" s="7">
        <f t="shared" si="13"/>
        <v>73.214285714285708</v>
      </c>
      <c r="K214" t="s">
        <v>21</v>
      </c>
      <c r="L214" t="s">
        <v>22</v>
      </c>
      <c r="M214">
        <v>1576389600</v>
      </c>
      <c r="N214" s="12">
        <f t="shared" si="14"/>
        <v>43814.25</v>
      </c>
      <c r="O214" s="14" t="s">
        <v>2094</v>
      </c>
      <c r="P214" s="12" t="s">
        <v>2077</v>
      </c>
      <c r="Q214">
        <v>1580364000</v>
      </c>
      <c r="R214" s="12">
        <f t="shared" si="15"/>
        <v>43860.25</v>
      </c>
      <c r="S214" t="b">
        <v>0</v>
      </c>
      <c r="T214" t="b">
        <v>0</v>
      </c>
      <c r="U214" t="s">
        <v>33</v>
      </c>
      <c r="V214" t="s">
        <v>2037</v>
      </c>
      <c r="W214" t="s">
        <v>2038</v>
      </c>
    </row>
    <row r="215" spans="1:23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1</v>
      </c>
      <c r="I215">
        <v>4289</v>
      </c>
      <c r="J215" s="7">
        <f t="shared" si="13"/>
        <v>39.997435299603637</v>
      </c>
      <c r="K215" t="s">
        <v>21</v>
      </c>
      <c r="L215" t="s">
        <v>22</v>
      </c>
      <c r="M215">
        <v>1289019600</v>
      </c>
      <c r="N215" s="12">
        <f t="shared" si="14"/>
        <v>40488.208333333336</v>
      </c>
      <c r="O215" s="14" t="s">
        <v>2087</v>
      </c>
      <c r="P215" s="12" t="s">
        <v>2080</v>
      </c>
      <c r="Q215">
        <v>1289714400</v>
      </c>
      <c r="R215" s="12">
        <f t="shared" si="15"/>
        <v>40496.25</v>
      </c>
      <c r="S215" t="b">
        <v>0</v>
      </c>
      <c r="T215" t="b">
        <v>1</v>
      </c>
      <c r="U215" t="s">
        <v>60</v>
      </c>
      <c r="V215" t="s">
        <v>2033</v>
      </c>
      <c r="W215" t="s">
        <v>2043</v>
      </c>
    </row>
    <row r="216" spans="1:23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</v>
      </c>
      <c r="I216">
        <v>165</v>
      </c>
      <c r="J216" s="7">
        <f t="shared" si="13"/>
        <v>86.812121212121212</v>
      </c>
      <c r="K216" t="s">
        <v>21</v>
      </c>
      <c r="L216" t="s">
        <v>22</v>
      </c>
      <c r="M216">
        <v>1282194000</v>
      </c>
      <c r="N216" s="12">
        <f t="shared" si="14"/>
        <v>40409.208333333336</v>
      </c>
      <c r="O216" s="14" t="s">
        <v>2088</v>
      </c>
      <c r="P216" s="12" t="s">
        <v>2080</v>
      </c>
      <c r="Q216">
        <v>1282712400</v>
      </c>
      <c r="R216" s="12">
        <f t="shared" si="15"/>
        <v>40415.208333333336</v>
      </c>
      <c r="S216" t="b">
        <v>0</v>
      </c>
      <c r="T216" t="b">
        <v>0</v>
      </c>
      <c r="U216" t="s">
        <v>23</v>
      </c>
      <c r="V216" t="s">
        <v>2033</v>
      </c>
      <c r="W216" t="s">
        <v>2034</v>
      </c>
    </row>
    <row r="217" spans="1:23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</v>
      </c>
      <c r="I217">
        <v>143</v>
      </c>
      <c r="J217" s="7">
        <f t="shared" si="13"/>
        <v>42.125874125874127</v>
      </c>
      <c r="K217" t="s">
        <v>21</v>
      </c>
      <c r="L217" t="s">
        <v>22</v>
      </c>
      <c r="M217">
        <v>1550037600</v>
      </c>
      <c r="N217" s="12">
        <f t="shared" si="14"/>
        <v>43509.25</v>
      </c>
      <c r="O217" s="14" t="s">
        <v>2097</v>
      </c>
      <c r="P217" s="12" t="s">
        <v>2077</v>
      </c>
      <c r="Q217">
        <v>1550210400</v>
      </c>
      <c r="R217" s="12">
        <f t="shared" si="15"/>
        <v>43511.25</v>
      </c>
      <c r="S217" t="b">
        <v>0</v>
      </c>
      <c r="T217" t="b">
        <v>0</v>
      </c>
      <c r="U217" t="s">
        <v>33</v>
      </c>
      <c r="V217" t="s">
        <v>2037</v>
      </c>
      <c r="W217" t="s">
        <v>2038</v>
      </c>
    </row>
    <row r="218" spans="1:23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</v>
      </c>
      <c r="I218">
        <v>1815</v>
      </c>
      <c r="J218" s="7">
        <f t="shared" si="13"/>
        <v>103.97851239669421</v>
      </c>
      <c r="K218" t="s">
        <v>21</v>
      </c>
      <c r="L218" t="s">
        <v>22</v>
      </c>
      <c r="M218">
        <v>1321941600</v>
      </c>
      <c r="N218" s="12">
        <f t="shared" si="14"/>
        <v>40869.25</v>
      </c>
      <c r="O218" s="14" t="s">
        <v>2087</v>
      </c>
      <c r="P218" s="12" t="s">
        <v>2082</v>
      </c>
      <c r="Q218">
        <v>1322114400</v>
      </c>
      <c r="R218" s="12">
        <f t="shared" si="15"/>
        <v>40871.25</v>
      </c>
      <c r="S218" t="b">
        <v>0</v>
      </c>
      <c r="T218" t="b">
        <v>0</v>
      </c>
      <c r="U218" t="s">
        <v>33</v>
      </c>
      <c r="V218" t="s">
        <v>2037</v>
      </c>
      <c r="W218" t="s">
        <v>2038</v>
      </c>
    </row>
    <row r="219" spans="1:23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1</v>
      </c>
      <c r="I219">
        <v>934</v>
      </c>
      <c r="J219" s="7">
        <f t="shared" si="13"/>
        <v>62.003211991434689</v>
      </c>
      <c r="K219" t="s">
        <v>21</v>
      </c>
      <c r="L219" t="s">
        <v>22</v>
      </c>
      <c r="M219">
        <v>1556427600</v>
      </c>
      <c r="N219" s="12">
        <f t="shared" si="14"/>
        <v>43583.208333333328</v>
      </c>
      <c r="O219" s="14" t="s">
        <v>2096</v>
      </c>
      <c r="P219" s="12" t="s">
        <v>2077</v>
      </c>
      <c r="Q219">
        <v>1557205200</v>
      </c>
      <c r="R219" s="12">
        <f t="shared" si="15"/>
        <v>43592.208333333328</v>
      </c>
      <c r="S219" t="b">
        <v>0</v>
      </c>
      <c r="T219" t="b">
        <v>0</v>
      </c>
      <c r="U219" t="s">
        <v>474</v>
      </c>
      <c r="V219" t="s">
        <v>2039</v>
      </c>
      <c r="W219" t="s">
        <v>2061</v>
      </c>
    </row>
    <row r="220" spans="1:23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1</v>
      </c>
      <c r="I220">
        <v>397</v>
      </c>
      <c r="J220" s="7">
        <f t="shared" si="13"/>
        <v>31.005037783375315</v>
      </c>
      <c r="K220" t="s">
        <v>40</v>
      </c>
      <c r="L220" t="s">
        <v>41</v>
      </c>
      <c r="M220">
        <v>1320991200</v>
      </c>
      <c r="N220" s="12">
        <f t="shared" si="14"/>
        <v>40858.25</v>
      </c>
      <c r="O220" s="14" t="s">
        <v>2087</v>
      </c>
      <c r="P220" s="12" t="s">
        <v>2082</v>
      </c>
      <c r="Q220">
        <v>1323928800</v>
      </c>
      <c r="R220" s="12">
        <f t="shared" si="15"/>
        <v>40892.25</v>
      </c>
      <c r="S220" t="b">
        <v>0</v>
      </c>
      <c r="T220" t="b">
        <v>1</v>
      </c>
      <c r="U220" t="s">
        <v>100</v>
      </c>
      <c r="V220" t="s">
        <v>2039</v>
      </c>
      <c r="W220" t="s">
        <v>2050</v>
      </c>
    </row>
    <row r="221" spans="1:23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</v>
      </c>
      <c r="I221">
        <v>1539</v>
      </c>
      <c r="J221" s="7">
        <f t="shared" si="13"/>
        <v>89.991552956465242</v>
      </c>
      <c r="K221" t="s">
        <v>21</v>
      </c>
      <c r="L221" t="s">
        <v>22</v>
      </c>
      <c r="M221">
        <v>1345093200</v>
      </c>
      <c r="N221" s="12">
        <f t="shared" si="14"/>
        <v>41137.208333333336</v>
      </c>
      <c r="O221" s="14" t="s">
        <v>2088</v>
      </c>
      <c r="P221" s="12" t="s">
        <v>2078</v>
      </c>
      <c r="Q221">
        <v>1346130000</v>
      </c>
      <c r="R221" s="12">
        <f t="shared" si="15"/>
        <v>41149.208333333336</v>
      </c>
      <c r="S221" t="b">
        <v>0</v>
      </c>
      <c r="T221" t="b">
        <v>0</v>
      </c>
      <c r="U221" t="s">
        <v>71</v>
      </c>
      <c r="V221" t="s">
        <v>2039</v>
      </c>
      <c r="W221" t="s">
        <v>2047</v>
      </c>
    </row>
    <row r="222" spans="1:23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</v>
      </c>
      <c r="I222">
        <v>17</v>
      </c>
      <c r="J222" s="7">
        <f t="shared" si="13"/>
        <v>39.235294117647058</v>
      </c>
      <c r="K222" t="s">
        <v>21</v>
      </c>
      <c r="L222" t="s">
        <v>22</v>
      </c>
      <c r="M222">
        <v>1309496400</v>
      </c>
      <c r="N222" s="12">
        <f t="shared" si="14"/>
        <v>40725.208333333336</v>
      </c>
      <c r="O222" s="14" t="s">
        <v>2095</v>
      </c>
      <c r="P222" s="12" t="s">
        <v>2082</v>
      </c>
      <c r="Q222">
        <v>1311051600</v>
      </c>
      <c r="R222" s="12">
        <f t="shared" si="15"/>
        <v>40743.208333333336</v>
      </c>
      <c r="S222" t="b">
        <v>1</v>
      </c>
      <c r="T222" t="b">
        <v>0</v>
      </c>
      <c r="U222" t="s">
        <v>33</v>
      </c>
      <c r="V222" t="s">
        <v>2037</v>
      </c>
      <c r="W222" t="s">
        <v>2038</v>
      </c>
    </row>
    <row r="223" spans="1:23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1</v>
      </c>
      <c r="I223">
        <v>2179</v>
      </c>
      <c r="J223" s="7">
        <f t="shared" si="13"/>
        <v>54.993116108306566</v>
      </c>
      <c r="K223" t="s">
        <v>21</v>
      </c>
      <c r="L223" t="s">
        <v>22</v>
      </c>
      <c r="M223">
        <v>1340254800</v>
      </c>
      <c r="N223" s="12">
        <f t="shared" si="14"/>
        <v>41081.208333333336</v>
      </c>
      <c r="O223" s="14" t="s">
        <v>2092</v>
      </c>
      <c r="P223" s="12" t="s">
        <v>2078</v>
      </c>
      <c r="Q223">
        <v>1340427600</v>
      </c>
      <c r="R223" s="12">
        <f t="shared" si="15"/>
        <v>41083.208333333336</v>
      </c>
      <c r="S223" t="b">
        <v>1</v>
      </c>
      <c r="T223" t="b">
        <v>0</v>
      </c>
      <c r="U223" t="s">
        <v>17</v>
      </c>
      <c r="V223" t="s">
        <v>2031</v>
      </c>
      <c r="W223" t="s">
        <v>2032</v>
      </c>
    </row>
    <row r="224" spans="1:23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</v>
      </c>
      <c r="I224">
        <v>138</v>
      </c>
      <c r="J224" s="7">
        <f t="shared" si="13"/>
        <v>47.992753623188406</v>
      </c>
      <c r="K224" t="s">
        <v>21</v>
      </c>
      <c r="L224" t="s">
        <v>22</v>
      </c>
      <c r="M224">
        <v>1412226000</v>
      </c>
      <c r="N224" s="12">
        <f t="shared" si="14"/>
        <v>41914.208333333336</v>
      </c>
      <c r="O224" s="14" t="s">
        <v>2091</v>
      </c>
      <c r="P224" s="12" t="s">
        <v>2075</v>
      </c>
      <c r="Q224">
        <v>1412312400</v>
      </c>
      <c r="R224" s="12">
        <f t="shared" si="15"/>
        <v>41915.208333333336</v>
      </c>
      <c r="S224" t="b">
        <v>0</v>
      </c>
      <c r="T224" t="b">
        <v>0</v>
      </c>
      <c r="U224" t="s">
        <v>122</v>
      </c>
      <c r="V224" t="s">
        <v>2052</v>
      </c>
      <c r="W224" t="s">
        <v>2053</v>
      </c>
    </row>
    <row r="225" spans="1:23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1</v>
      </c>
      <c r="I225">
        <v>931</v>
      </c>
      <c r="J225" s="7">
        <f t="shared" si="13"/>
        <v>87.966702470461868</v>
      </c>
      <c r="K225" t="s">
        <v>21</v>
      </c>
      <c r="L225" t="s">
        <v>22</v>
      </c>
      <c r="M225">
        <v>1458104400</v>
      </c>
      <c r="N225" s="12">
        <f t="shared" si="14"/>
        <v>42445.208333333328</v>
      </c>
      <c r="O225" s="14" t="s">
        <v>2093</v>
      </c>
      <c r="P225" s="12" t="s">
        <v>2081</v>
      </c>
      <c r="Q225">
        <v>1459314000</v>
      </c>
      <c r="R225" s="12">
        <f t="shared" si="15"/>
        <v>42459.208333333328</v>
      </c>
      <c r="S225" t="b">
        <v>0</v>
      </c>
      <c r="T225" t="b">
        <v>0</v>
      </c>
      <c r="U225" t="s">
        <v>33</v>
      </c>
      <c r="V225" t="s">
        <v>2037</v>
      </c>
      <c r="W225" t="s">
        <v>2038</v>
      </c>
    </row>
    <row r="226" spans="1:23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1</v>
      </c>
      <c r="I226">
        <v>3594</v>
      </c>
      <c r="J226" s="7">
        <f t="shared" si="13"/>
        <v>51.999165275459099</v>
      </c>
      <c r="K226" t="s">
        <v>21</v>
      </c>
      <c r="L226" t="s">
        <v>22</v>
      </c>
      <c r="M226">
        <v>1411534800</v>
      </c>
      <c r="N226" s="12">
        <f t="shared" si="14"/>
        <v>41906.208333333336</v>
      </c>
      <c r="O226" s="14" t="s">
        <v>2090</v>
      </c>
      <c r="P226" s="12" t="s">
        <v>2075</v>
      </c>
      <c r="Q226">
        <v>1415426400</v>
      </c>
      <c r="R226" s="12">
        <f t="shared" si="15"/>
        <v>41951.25</v>
      </c>
      <c r="S226" t="b">
        <v>0</v>
      </c>
      <c r="T226" t="b">
        <v>0</v>
      </c>
      <c r="U226" t="s">
        <v>474</v>
      </c>
      <c r="V226" t="s">
        <v>2039</v>
      </c>
      <c r="W226" t="s">
        <v>2061</v>
      </c>
    </row>
    <row r="227" spans="1:23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1</v>
      </c>
      <c r="I227">
        <v>5880</v>
      </c>
      <c r="J227" s="7">
        <f t="shared" si="13"/>
        <v>29.999659863945578</v>
      </c>
      <c r="K227" t="s">
        <v>21</v>
      </c>
      <c r="L227" t="s">
        <v>22</v>
      </c>
      <c r="M227">
        <v>1399093200</v>
      </c>
      <c r="N227" s="12">
        <f t="shared" si="14"/>
        <v>41762.208333333336</v>
      </c>
      <c r="O227" s="14" t="s">
        <v>2086</v>
      </c>
      <c r="P227" s="12" t="s">
        <v>2075</v>
      </c>
      <c r="Q227">
        <v>1399093200</v>
      </c>
      <c r="R227" s="12">
        <f t="shared" si="15"/>
        <v>41762.208333333336</v>
      </c>
      <c r="S227" t="b">
        <v>1</v>
      </c>
      <c r="T227" t="b">
        <v>0</v>
      </c>
      <c r="U227" t="s">
        <v>23</v>
      </c>
      <c r="V227" t="s">
        <v>2033</v>
      </c>
      <c r="W227" t="s">
        <v>2034</v>
      </c>
    </row>
    <row r="228" spans="1:23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</v>
      </c>
      <c r="I228">
        <v>112</v>
      </c>
      <c r="J228" s="7">
        <f t="shared" si="13"/>
        <v>98.205357142857139</v>
      </c>
      <c r="K228" t="s">
        <v>21</v>
      </c>
      <c r="L228" t="s">
        <v>22</v>
      </c>
      <c r="M228">
        <v>1270702800</v>
      </c>
      <c r="N228" s="12">
        <f t="shared" si="14"/>
        <v>40276.208333333336</v>
      </c>
      <c r="O228" s="14" t="s">
        <v>2096</v>
      </c>
      <c r="P228" s="12" t="s">
        <v>2080</v>
      </c>
      <c r="Q228">
        <v>1273899600</v>
      </c>
      <c r="R228" s="12">
        <f t="shared" si="15"/>
        <v>40313.208333333336</v>
      </c>
      <c r="S228" t="b">
        <v>0</v>
      </c>
      <c r="T228" t="b">
        <v>0</v>
      </c>
      <c r="U228" t="s">
        <v>122</v>
      </c>
      <c r="V228" t="s">
        <v>2052</v>
      </c>
      <c r="W228" t="s">
        <v>2053</v>
      </c>
    </row>
    <row r="229" spans="1:23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1</v>
      </c>
      <c r="I229">
        <v>943</v>
      </c>
      <c r="J229" s="7">
        <f t="shared" si="13"/>
        <v>108.96182396606575</v>
      </c>
      <c r="K229" t="s">
        <v>21</v>
      </c>
      <c r="L229" t="s">
        <v>22</v>
      </c>
      <c r="M229">
        <v>1431666000</v>
      </c>
      <c r="N229" s="12">
        <f t="shared" si="14"/>
        <v>42139.208333333328</v>
      </c>
      <c r="O229" s="14" t="s">
        <v>2086</v>
      </c>
      <c r="P229" s="12" t="s">
        <v>2074</v>
      </c>
      <c r="Q229">
        <v>1432184400</v>
      </c>
      <c r="R229" s="12">
        <f t="shared" si="15"/>
        <v>42145.208333333328</v>
      </c>
      <c r="S229" t="b">
        <v>0</v>
      </c>
      <c r="T229" t="b">
        <v>0</v>
      </c>
      <c r="U229" t="s">
        <v>292</v>
      </c>
      <c r="V229" t="s">
        <v>2048</v>
      </c>
      <c r="W229" t="s">
        <v>2059</v>
      </c>
    </row>
    <row r="230" spans="1:23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1</v>
      </c>
      <c r="I230">
        <v>2468</v>
      </c>
      <c r="J230" s="7">
        <f t="shared" si="13"/>
        <v>66.998379254457049</v>
      </c>
      <c r="K230" t="s">
        <v>21</v>
      </c>
      <c r="L230" t="s">
        <v>22</v>
      </c>
      <c r="M230">
        <v>1472619600</v>
      </c>
      <c r="N230" s="12">
        <f t="shared" si="14"/>
        <v>42613.208333333328</v>
      </c>
      <c r="O230" s="14" t="s">
        <v>2088</v>
      </c>
      <c r="P230" s="12" t="s">
        <v>2081</v>
      </c>
      <c r="Q230">
        <v>1474779600</v>
      </c>
      <c r="R230" s="12">
        <f t="shared" si="15"/>
        <v>42638.208333333328</v>
      </c>
      <c r="S230" t="b">
        <v>0</v>
      </c>
      <c r="T230" t="b">
        <v>0</v>
      </c>
      <c r="U230" t="s">
        <v>71</v>
      </c>
      <c r="V230" t="s">
        <v>2039</v>
      </c>
      <c r="W230" t="s">
        <v>2047</v>
      </c>
    </row>
    <row r="231" spans="1:23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1</v>
      </c>
      <c r="I231">
        <v>2551</v>
      </c>
      <c r="J231" s="7">
        <f t="shared" si="13"/>
        <v>64.99333594668758</v>
      </c>
      <c r="K231" t="s">
        <v>21</v>
      </c>
      <c r="L231" t="s">
        <v>22</v>
      </c>
      <c r="M231">
        <v>1496293200</v>
      </c>
      <c r="N231" s="12">
        <f t="shared" si="14"/>
        <v>42887.208333333328</v>
      </c>
      <c r="O231" s="14" t="s">
        <v>2092</v>
      </c>
      <c r="P231" s="12" t="s">
        <v>2079</v>
      </c>
      <c r="Q231">
        <v>1500440400</v>
      </c>
      <c r="R231" s="12">
        <f t="shared" si="15"/>
        <v>42935.208333333328</v>
      </c>
      <c r="S231" t="b">
        <v>0</v>
      </c>
      <c r="T231" t="b">
        <v>1</v>
      </c>
      <c r="U231" t="s">
        <v>292</v>
      </c>
      <c r="V231" t="s">
        <v>2048</v>
      </c>
      <c r="W231" t="s">
        <v>2059</v>
      </c>
    </row>
    <row r="232" spans="1:23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</v>
      </c>
      <c r="I232">
        <v>101</v>
      </c>
      <c r="J232" s="7">
        <f t="shared" si="13"/>
        <v>99.841584158415841</v>
      </c>
      <c r="K232" t="s">
        <v>21</v>
      </c>
      <c r="L232" t="s">
        <v>22</v>
      </c>
      <c r="M232">
        <v>1575612000</v>
      </c>
      <c r="N232" s="12">
        <f t="shared" si="14"/>
        <v>43805.25</v>
      </c>
      <c r="O232" s="14" t="s">
        <v>2094</v>
      </c>
      <c r="P232" s="12" t="s">
        <v>2077</v>
      </c>
      <c r="Q232">
        <v>1575612000</v>
      </c>
      <c r="R232" s="12">
        <f t="shared" si="15"/>
        <v>43805.25</v>
      </c>
      <c r="S232" t="b">
        <v>0</v>
      </c>
      <c r="T232" t="b">
        <v>0</v>
      </c>
      <c r="U232" t="s">
        <v>89</v>
      </c>
      <c r="V232" t="s">
        <v>2048</v>
      </c>
      <c r="W232" t="s">
        <v>2049</v>
      </c>
    </row>
    <row r="233" spans="1:23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1</v>
      </c>
      <c r="I233">
        <v>67</v>
      </c>
      <c r="J233" s="7">
        <f t="shared" si="13"/>
        <v>82.432835820895519</v>
      </c>
      <c r="K233" t="s">
        <v>21</v>
      </c>
      <c r="L233" t="s">
        <v>22</v>
      </c>
      <c r="M233">
        <v>1369112400</v>
      </c>
      <c r="N233" s="12">
        <f t="shared" si="14"/>
        <v>41415.208333333336</v>
      </c>
      <c r="O233" s="14" t="s">
        <v>2086</v>
      </c>
      <c r="P233" s="12" t="s">
        <v>2076</v>
      </c>
      <c r="Q233">
        <v>1374123600</v>
      </c>
      <c r="R233" s="12">
        <f t="shared" si="15"/>
        <v>41473.208333333336</v>
      </c>
      <c r="S233" t="b">
        <v>0</v>
      </c>
      <c r="T233" t="b">
        <v>0</v>
      </c>
      <c r="U233" t="s">
        <v>33</v>
      </c>
      <c r="V233" t="s">
        <v>2037</v>
      </c>
      <c r="W233" t="s">
        <v>2038</v>
      </c>
    </row>
    <row r="234" spans="1:23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1</v>
      </c>
      <c r="I234">
        <v>92</v>
      </c>
      <c r="J234" s="7">
        <f t="shared" si="13"/>
        <v>63.293478260869563</v>
      </c>
      <c r="K234" t="s">
        <v>21</v>
      </c>
      <c r="L234" t="s">
        <v>22</v>
      </c>
      <c r="M234">
        <v>1469422800</v>
      </c>
      <c r="N234" s="12">
        <f t="shared" si="14"/>
        <v>42576.208333333328</v>
      </c>
      <c r="O234" s="14" t="s">
        <v>2095</v>
      </c>
      <c r="P234" s="12" t="s">
        <v>2081</v>
      </c>
      <c r="Q234">
        <v>1469509200</v>
      </c>
      <c r="R234" s="12">
        <f t="shared" si="15"/>
        <v>42577.208333333328</v>
      </c>
      <c r="S234" t="b">
        <v>0</v>
      </c>
      <c r="T234" t="b">
        <v>0</v>
      </c>
      <c r="U234" t="s">
        <v>33</v>
      </c>
      <c r="V234" t="s">
        <v>2037</v>
      </c>
      <c r="W234" t="s">
        <v>2038</v>
      </c>
    </row>
    <row r="235" spans="1:23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1</v>
      </c>
      <c r="I235">
        <v>62</v>
      </c>
      <c r="J235" s="7">
        <f t="shared" si="13"/>
        <v>96.774193548387103</v>
      </c>
      <c r="K235" t="s">
        <v>21</v>
      </c>
      <c r="L235" t="s">
        <v>22</v>
      </c>
      <c r="M235">
        <v>1307854800</v>
      </c>
      <c r="N235" s="12">
        <f t="shared" si="14"/>
        <v>40706.208333333336</v>
      </c>
      <c r="O235" s="14" t="s">
        <v>2092</v>
      </c>
      <c r="P235" s="12" t="s">
        <v>2082</v>
      </c>
      <c r="Q235">
        <v>1309237200</v>
      </c>
      <c r="R235" s="12">
        <f t="shared" si="15"/>
        <v>40722.208333333336</v>
      </c>
      <c r="S235" t="b">
        <v>0</v>
      </c>
      <c r="T235" t="b">
        <v>0</v>
      </c>
      <c r="U235" t="s">
        <v>71</v>
      </c>
      <c r="V235" t="s">
        <v>2039</v>
      </c>
      <c r="W235" t="s">
        <v>2047</v>
      </c>
    </row>
    <row r="236" spans="1:23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</v>
      </c>
      <c r="I236">
        <v>149</v>
      </c>
      <c r="J236" s="7">
        <f t="shared" si="13"/>
        <v>54.906040268456373</v>
      </c>
      <c r="K236" t="s">
        <v>107</v>
      </c>
      <c r="L236" t="s">
        <v>108</v>
      </c>
      <c r="M236">
        <v>1503378000</v>
      </c>
      <c r="N236" s="12">
        <f t="shared" si="14"/>
        <v>42969.208333333328</v>
      </c>
      <c r="O236" s="14" t="s">
        <v>2088</v>
      </c>
      <c r="P236" s="12" t="s">
        <v>2079</v>
      </c>
      <c r="Q236">
        <v>1503982800</v>
      </c>
      <c r="R236" s="12">
        <f t="shared" si="15"/>
        <v>42976.208333333328</v>
      </c>
      <c r="S236" t="b">
        <v>0</v>
      </c>
      <c r="T236" t="b">
        <v>1</v>
      </c>
      <c r="U236" t="s">
        <v>89</v>
      </c>
      <c r="V236" t="s">
        <v>2048</v>
      </c>
      <c r="W236" t="s">
        <v>2049</v>
      </c>
    </row>
    <row r="237" spans="1:23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1</v>
      </c>
      <c r="I237">
        <v>92</v>
      </c>
      <c r="J237" s="7">
        <f t="shared" si="13"/>
        <v>39.010869565217391</v>
      </c>
      <c r="K237" t="s">
        <v>21</v>
      </c>
      <c r="L237" t="s">
        <v>22</v>
      </c>
      <c r="M237">
        <v>1486965600</v>
      </c>
      <c r="N237" s="12">
        <f t="shared" si="14"/>
        <v>42779.25</v>
      </c>
      <c r="O237" s="14" t="s">
        <v>2097</v>
      </c>
      <c r="P237" s="12" t="s">
        <v>2079</v>
      </c>
      <c r="Q237">
        <v>1487397600</v>
      </c>
      <c r="R237" s="12">
        <f t="shared" si="15"/>
        <v>42784.25</v>
      </c>
      <c r="S237" t="b">
        <v>0</v>
      </c>
      <c r="T237" t="b">
        <v>0</v>
      </c>
      <c r="U237" t="s">
        <v>71</v>
      </c>
      <c r="V237" t="s">
        <v>2039</v>
      </c>
      <c r="W237" t="s">
        <v>2047</v>
      </c>
    </row>
    <row r="238" spans="1:23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1</v>
      </c>
      <c r="I238">
        <v>57</v>
      </c>
      <c r="J238" s="7">
        <f t="shared" si="13"/>
        <v>75.84210526315789</v>
      </c>
      <c r="K238" t="s">
        <v>26</v>
      </c>
      <c r="L238" t="s">
        <v>27</v>
      </c>
      <c r="M238">
        <v>1561438800</v>
      </c>
      <c r="N238" s="12">
        <f t="shared" si="14"/>
        <v>43641.208333333328</v>
      </c>
      <c r="O238" s="14" t="s">
        <v>2092</v>
      </c>
      <c r="P238" s="12" t="s">
        <v>2077</v>
      </c>
      <c r="Q238">
        <v>1562043600</v>
      </c>
      <c r="R238" s="12">
        <f t="shared" si="15"/>
        <v>43648.208333333328</v>
      </c>
      <c r="S238" t="b">
        <v>0</v>
      </c>
      <c r="T238" t="b">
        <v>1</v>
      </c>
      <c r="U238" t="s">
        <v>23</v>
      </c>
      <c r="V238" t="s">
        <v>2033</v>
      </c>
      <c r="W238" t="s">
        <v>2034</v>
      </c>
    </row>
    <row r="239" spans="1:23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1</v>
      </c>
      <c r="I239">
        <v>329</v>
      </c>
      <c r="J239" s="7">
        <f t="shared" si="13"/>
        <v>45.051671732522799</v>
      </c>
      <c r="K239" t="s">
        <v>21</v>
      </c>
      <c r="L239" t="s">
        <v>22</v>
      </c>
      <c r="M239">
        <v>1398402000</v>
      </c>
      <c r="N239" s="12">
        <f t="shared" si="14"/>
        <v>41754.208333333336</v>
      </c>
      <c r="O239" s="14" t="s">
        <v>2096</v>
      </c>
      <c r="P239" s="12" t="s">
        <v>2075</v>
      </c>
      <c r="Q239">
        <v>1398574800</v>
      </c>
      <c r="R239" s="12">
        <f t="shared" si="15"/>
        <v>41756.208333333336</v>
      </c>
      <c r="S239" t="b">
        <v>0</v>
      </c>
      <c r="T239" t="b">
        <v>0</v>
      </c>
      <c r="U239" t="s">
        <v>71</v>
      </c>
      <c r="V239" t="s">
        <v>2039</v>
      </c>
      <c r="W239" t="s">
        <v>2047</v>
      </c>
    </row>
    <row r="240" spans="1:23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1</v>
      </c>
      <c r="I240">
        <v>97</v>
      </c>
      <c r="J240" s="7">
        <f t="shared" si="13"/>
        <v>104.51546391752578</v>
      </c>
      <c r="K240" t="s">
        <v>36</v>
      </c>
      <c r="L240" t="s">
        <v>37</v>
      </c>
      <c r="M240">
        <v>1513231200</v>
      </c>
      <c r="N240" s="12">
        <f t="shared" si="14"/>
        <v>43083.25</v>
      </c>
      <c r="O240" s="14" t="s">
        <v>2094</v>
      </c>
      <c r="P240" s="12" t="s">
        <v>2079</v>
      </c>
      <c r="Q240">
        <v>1515391200</v>
      </c>
      <c r="R240" s="12">
        <f t="shared" si="15"/>
        <v>43108.25</v>
      </c>
      <c r="S240" t="b">
        <v>0</v>
      </c>
      <c r="T240" t="b">
        <v>1</v>
      </c>
      <c r="U240" t="s">
        <v>33</v>
      </c>
      <c r="V240" t="s">
        <v>2037</v>
      </c>
      <c r="W240" t="s">
        <v>2038</v>
      </c>
    </row>
    <row r="241" spans="1:23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1</v>
      </c>
      <c r="I241">
        <v>41</v>
      </c>
      <c r="J241" s="7">
        <f t="shared" si="13"/>
        <v>76.268292682926827</v>
      </c>
      <c r="K241" t="s">
        <v>21</v>
      </c>
      <c r="L241" t="s">
        <v>22</v>
      </c>
      <c r="M241">
        <v>1440824400</v>
      </c>
      <c r="N241" s="12">
        <f t="shared" si="14"/>
        <v>42245.208333333328</v>
      </c>
      <c r="O241" s="14" t="s">
        <v>2088</v>
      </c>
      <c r="P241" s="12" t="s">
        <v>2074</v>
      </c>
      <c r="Q241">
        <v>1441170000</v>
      </c>
      <c r="R241" s="12">
        <f t="shared" si="15"/>
        <v>42249.208333333328</v>
      </c>
      <c r="S241" t="b">
        <v>0</v>
      </c>
      <c r="T241" t="b">
        <v>0</v>
      </c>
      <c r="U241" t="s">
        <v>65</v>
      </c>
      <c r="V241" t="s">
        <v>2035</v>
      </c>
      <c r="W241" t="s">
        <v>2044</v>
      </c>
    </row>
    <row r="242" spans="1:23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</v>
      </c>
      <c r="I242">
        <v>1784</v>
      </c>
      <c r="J242" s="7">
        <f t="shared" si="13"/>
        <v>69.015695067264573</v>
      </c>
      <c r="K242" t="s">
        <v>21</v>
      </c>
      <c r="L242" t="s">
        <v>22</v>
      </c>
      <c r="M242">
        <v>1281070800</v>
      </c>
      <c r="N242" s="12">
        <f t="shared" si="14"/>
        <v>40396.208333333336</v>
      </c>
      <c r="O242" s="14" t="s">
        <v>2088</v>
      </c>
      <c r="P242" s="12" t="s">
        <v>2080</v>
      </c>
      <c r="Q242">
        <v>1281157200</v>
      </c>
      <c r="R242" s="12">
        <f t="shared" si="15"/>
        <v>40397.208333333336</v>
      </c>
      <c r="S242" t="b">
        <v>0</v>
      </c>
      <c r="T242" t="b">
        <v>0</v>
      </c>
      <c r="U242" t="s">
        <v>33</v>
      </c>
      <c r="V242" t="s">
        <v>2037</v>
      </c>
      <c r="W242" t="s">
        <v>2038</v>
      </c>
    </row>
    <row r="243" spans="1:23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</v>
      </c>
      <c r="I243">
        <v>1684</v>
      </c>
      <c r="J243" s="7">
        <f t="shared" si="13"/>
        <v>101.97684085510689</v>
      </c>
      <c r="K243" t="s">
        <v>26</v>
      </c>
      <c r="L243" t="s">
        <v>27</v>
      </c>
      <c r="M243">
        <v>1397365200</v>
      </c>
      <c r="N243" s="12">
        <f t="shared" si="14"/>
        <v>41742.208333333336</v>
      </c>
      <c r="O243" s="14" t="s">
        <v>2096</v>
      </c>
      <c r="P243" s="12" t="s">
        <v>2075</v>
      </c>
      <c r="Q243">
        <v>1398229200</v>
      </c>
      <c r="R243" s="12">
        <f t="shared" si="15"/>
        <v>41752.208333333336</v>
      </c>
      <c r="S243" t="b">
        <v>0</v>
      </c>
      <c r="T243" t="b">
        <v>1</v>
      </c>
      <c r="U243" t="s">
        <v>68</v>
      </c>
      <c r="V243" t="s">
        <v>2045</v>
      </c>
      <c r="W243" t="s">
        <v>2046</v>
      </c>
    </row>
    <row r="244" spans="1:23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1</v>
      </c>
      <c r="I244">
        <v>250</v>
      </c>
      <c r="J244" s="7">
        <f t="shared" si="13"/>
        <v>42.915999999999997</v>
      </c>
      <c r="K244" t="s">
        <v>21</v>
      </c>
      <c r="L244" t="s">
        <v>22</v>
      </c>
      <c r="M244">
        <v>1494392400</v>
      </c>
      <c r="N244" s="12">
        <f t="shared" si="14"/>
        <v>42865.208333333328</v>
      </c>
      <c r="O244" s="14" t="s">
        <v>2086</v>
      </c>
      <c r="P244" s="12" t="s">
        <v>2079</v>
      </c>
      <c r="Q244">
        <v>1495256400</v>
      </c>
      <c r="R244" s="12">
        <f t="shared" si="15"/>
        <v>42875.208333333328</v>
      </c>
      <c r="S244" t="b">
        <v>0</v>
      </c>
      <c r="T244" t="b">
        <v>1</v>
      </c>
      <c r="U244" t="s">
        <v>23</v>
      </c>
      <c r="V244" t="s">
        <v>2033</v>
      </c>
      <c r="W244" t="s">
        <v>2034</v>
      </c>
    </row>
    <row r="245" spans="1:23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1</v>
      </c>
      <c r="I245">
        <v>238</v>
      </c>
      <c r="J245" s="7">
        <f t="shared" si="13"/>
        <v>43.025210084033617</v>
      </c>
      <c r="K245" t="s">
        <v>21</v>
      </c>
      <c r="L245" t="s">
        <v>22</v>
      </c>
      <c r="M245">
        <v>1520143200</v>
      </c>
      <c r="N245" s="12">
        <f t="shared" si="14"/>
        <v>43163.25</v>
      </c>
      <c r="O245" s="14" t="s">
        <v>2093</v>
      </c>
      <c r="P245" s="12" t="s">
        <v>2083</v>
      </c>
      <c r="Q245">
        <v>1520402400</v>
      </c>
      <c r="R245" s="12">
        <f t="shared" si="15"/>
        <v>43166.25</v>
      </c>
      <c r="S245" t="b">
        <v>0</v>
      </c>
      <c r="T245" t="b">
        <v>0</v>
      </c>
      <c r="U245" t="s">
        <v>33</v>
      </c>
      <c r="V245" t="s">
        <v>2037</v>
      </c>
      <c r="W245" t="s">
        <v>2038</v>
      </c>
    </row>
    <row r="246" spans="1:23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1</v>
      </c>
      <c r="I246">
        <v>53</v>
      </c>
      <c r="J246" s="7">
        <f t="shared" si="13"/>
        <v>75.245283018867923</v>
      </c>
      <c r="K246" t="s">
        <v>21</v>
      </c>
      <c r="L246" t="s">
        <v>22</v>
      </c>
      <c r="M246">
        <v>1405314000</v>
      </c>
      <c r="N246" s="12">
        <f t="shared" si="14"/>
        <v>41834.208333333336</v>
      </c>
      <c r="O246" s="14" t="s">
        <v>2095</v>
      </c>
      <c r="P246" s="12" t="s">
        <v>2075</v>
      </c>
      <c r="Q246">
        <v>1409806800</v>
      </c>
      <c r="R246" s="12">
        <f t="shared" si="15"/>
        <v>41886.208333333336</v>
      </c>
      <c r="S246" t="b">
        <v>0</v>
      </c>
      <c r="T246" t="b">
        <v>0</v>
      </c>
      <c r="U246" t="s">
        <v>33</v>
      </c>
      <c r="V246" t="s">
        <v>2037</v>
      </c>
      <c r="W246" t="s">
        <v>2038</v>
      </c>
    </row>
    <row r="247" spans="1:23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1</v>
      </c>
      <c r="I247">
        <v>214</v>
      </c>
      <c r="J247" s="7">
        <f t="shared" si="13"/>
        <v>69.023364485981304</v>
      </c>
      <c r="K247" t="s">
        <v>21</v>
      </c>
      <c r="L247" t="s">
        <v>22</v>
      </c>
      <c r="M247">
        <v>1396846800</v>
      </c>
      <c r="N247" s="12">
        <f t="shared" si="14"/>
        <v>41736.208333333336</v>
      </c>
      <c r="O247" s="14" t="s">
        <v>2096</v>
      </c>
      <c r="P247" s="12" t="s">
        <v>2075</v>
      </c>
      <c r="Q247">
        <v>1396933200</v>
      </c>
      <c r="R247" s="12">
        <f t="shared" si="15"/>
        <v>41737.208333333336</v>
      </c>
      <c r="S247" t="b">
        <v>0</v>
      </c>
      <c r="T247" t="b">
        <v>0</v>
      </c>
      <c r="U247" t="s">
        <v>33</v>
      </c>
      <c r="V247" t="s">
        <v>2037</v>
      </c>
      <c r="W247" t="s">
        <v>2038</v>
      </c>
    </row>
    <row r="248" spans="1:23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1</v>
      </c>
      <c r="I248">
        <v>222</v>
      </c>
      <c r="J248" s="7">
        <f t="shared" si="13"/>
        <v>65.986486486486484</v>
      </c>
      <c r="K248" t="s">
        <v>21</v>
      </c>
      <c r="L248" t="s">
        <v>22</v>
      </c>
      <c r="M248">
        <v>1375678800</v>
      </c>
      <c r="N248" s="12">
        <f t="shared" si="14"/>
        <v>41491.208333333336</v>
      </c>
      <c r="O248" s="14" t="s">
        <v>2088</v>
      </c>
      <c r="P248" s="12" t="s">
        <v>2076</v>
      </c>
      <c r="Q248">
        <v>1376024400</v>
      </c>
      <c r="R248" s="12">
        <f t="shared" si="15"/>
        <v>41495.208333333336</v>
      </c>
      <c r="S248" t="b">
        <v>0</v>
      </c>
      <c r="T248" t="b">
        <v>0</v>
      </c>
      <c r="U248" t="s">
        <v>28</v>
      </c>
      <c r="V248" t="s">
        <v>2035</v>
      </c>
      <c r="W248" t="s">
        <v>2036</v>
      </c>
    </row>
    <row r="249" spans="1:23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</v>
      </c>
      <c r="I249">
        <v>1884</v>
      </c>
      <c r="J249" s="7">
        <f t="shared" si="13"/>
        <v>98.013800424628457</v>
      </c>
      <c r="K249" t="s">
        <v>21</v>
      </c>
      <c r="L249" t="s">
        <v>22</v>
      </c>
      <c r="M249">
        <v>1482386400</v>
      </c>
      <c r="N249" s="12">
        <f t="shared" si="14"/>
        <v>42726.25</v>
      </c>
      <c r="O249" s="14" t="s">
        <v>2094</v>
      </c>
      <c r="P249" s="12" t="s">
        <v>2081</v>
      </c>
      <c r="Q249">
        <v>1483682400</v>
      </c>
      <c r="R249" s="12">
        <f t="shared" si="15"/>
        <v>42741.25</v>
      </c>
      <c r="S249" t="b">
        <v>0</v>
      </c>
      <c r="T249" t="b">
        <v>1</v>
      </c>
      <c r="U249" t="s">
        <v>119</v>
      </c>
      <c r="V249" t="s">
        <v>2045</v>
      </c>
      <c r="W249" t="s">
        <v>2051</v>
      </c>
    </row>
    <row r="250" spans="1:23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1</v>
      </c>
      <c r="I250">
        <v>218</v>
      </c>
      <c r="J250" s="7">
        <f t="shared" si="13"/>
        <v>60.105504587155963</v>
      </c>
      <c r="K250" t="s">
        <v>26</v>
      </c>
      <c r="L250" t="s">
        <v>27</v>
      </c>
      <c r="M250">
        <v>1420005600</v>
      </c>
      <c r="N250" s="12">
        <f t="shared" si="14"/>
        <v>42004.25</v>
      </c>
      <c r="O250" s="14" t="s">
        <v>2094</v>
      </c>
      <c r="P250" s="12" t="s">
        <v>2075</v>
      </c>
      <c r="Q250">
        <v>1420437600</v>
      </c>
      <c r="R250" s="12">
        <f t="shared" si="15"/>
        <v>42009.25</v>
      </c>
      <c r="S250" t="b">
        <v>0</v>
      </c>
      <c r="T250" t="b">
        <v>0</v>
      </c>
      <c r="U250" t="s">
        <v>292</v>
      </c>
      <c r="V250" t="s">
        <v>2048</v>
      </c>
      <c r="W250" t="s">
        <v>2059</v>
      </c>
    </row>
    <row r="251" spans="1:23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1</v>
      </c>
      <c r="I251">
        <v>6465</v>
      </c>
      <c r="J251" s="7">
        <f t="shared" si="13"/>
        <v>26.000773395204948</v>
      </c>
      <c r="K251" t="s">
        <v>21</v>
      </c>
      <c r="L251" t="s">
        <v>22</v>
      </c>
      <c r="M251">
        <v>1420178400</v>
      </c>
      <c r="N251" s="12">
        <f t="shared" si="14"/>
        <v>42006.25</v>
      </c>
      <c r="O251" s="14" t="s">
        <v>2089</v>
      </c>
      <c r="P251" s="12" t="s">
        <v>2074</v>
      </c>
      <c r="Q251">
        <v>1420783200</v>
      </c>
      <c r="R251" s="12">
        <f t="shared" si="15"/>
        <v>42013.25</v>
      </c>
      <c r="S251" t="b">
        <v>0</v>
      </c>
      <c r="T251" t="b">
        <v>0</v>
      </c>
      <c r="U251" t="s">
        <v>206</v>
      </c>
      <c r="V251" t="s">
        <v>2045</v>
      </c>
      <c r="W251" t="s">
        <v>2057</v>
      </c>
    </row>
    <row r="252" spans="1:23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>
        <v>1</v>
      </c>
      <c r="J252" s="7">
        <f t="shared" si="13"/>
        <v>3</v>
      </c>
      <c r="K252" t="s">
        <v>21</v>
      </c>
      <c r="L252" t="s">
        <v>22</v>
      </c>
      <c r="M252">
        <v>1264399200</v>
      </c>
      <c r="N252" s="12">
        <f t="shared" si="14"/>
        <v>40203.25</v>
      </c>
      <c r="O252" s="14" t="s">
        <v>2089</v>
      </c>
      <c r="P252" s="12" t="s">
        <v>2080</v>
      </c>
      <c r="Q252">
        <v>1267423200</v>
      </c>
      <c r="R252" s="12">
        <f t="shared" si="15"/>
        <v>40238.25</v>
      </c>
      <c r="S252" t="b">
        <v>0</v>
      </c>
      <c r="T252" t="b">
        <v>0</v>
      </c>
      <c r="U252" t="s">
        <v>23</v>
      </c>
      <c r="V252" t="s">
        <v>2033</v>
      </c>
      <c r="W252" t="s">
        <v>2034</v>
      </c>
    </row>
    <row r="253" spans="1:23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</v>
      </c>
      <c r="I253">
        <v>101</v>
      </c>
      <c r="J253" s="7">
        <f t="shared" si="13"/>
        <v>38.019801980198018</v>
      </c>
      <c r="K253" t="s">
        <v>21</v>
      </c>
      <c r="L253" t="s">
        <v>22</v>
      </c>
      <c r="M253">
        <v>1355032800</v>
      </c>
      <c r="N253" s="12">
        <f t="shared" si="14"/>
        <v>41252.25</v>
      </c>
      <c r="O253" s="14" t="s">
        <v>2094</v>
      </c>
      <c r="P253" s="12" t="s">
        <v>2078</v>
      </c>
      <c r="Q253">
        <v>1355205600</v>
      </c>
      <c r="R253" s="12">
        <f t="shared" si="15"/>
        <v>41254.25</v>
      </c>
      <c r="S253" t="b">
        <v>0</v>
      </c>
      <c r="T253" t="b">
        <v>0</v>
      </c>
      <c r="U253" t="s">
        <v>33</v>
      </c>
      <c r="V253" t="s">
        <v>2037</v>
      </c>
      <c r="W253" t="s">
        <v>2038</v>
      </c>
    </row>
    <row r="254" spans="1:23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1</v>
      </c>
      <c r="I254">
        <v>59</v>
      </c>
      <c r="J254" s="7">
        <f t="shared" si="13"/>
        <v>106.15254237288136</v>
      </c>
      <c r="K254" t="s">
        <v>21</v>
      </c>
      <c r="L254" t="s">
        <v>22</v>
      </c>
      <c r="M254">
        <v>1382677200</v>
      </c>
      <c r="N254" s="12">
        <f t="shared" si="14"/>
        <v>41572.208333333336</v>
      </c>
      <c r="O254" s="14" t="s">
        <v>2091</v>
      </c>
      <c r="P254" s="12" t="s">
        <v>2076</v>
      </c>
      <c r="Q254">
        <v>1383109200</v>
      </c>
      <c r="R254" s="12">
        <f t="shared" si="15"/>
        <v>41577.208333333336</v>
      </c>
      <c r="S254" t="b">
        <v>0</v>
      </c>
      <c r="T254" t="b">
        <v>0</v>
      </c>
      <c r="U254" t="s">
        <v>33</v>
      </c>
      <c r="V254" t="s">
        <v>2037</v>
      </c>
      <c r="W254" t="s">
        <v>2038</v>
      </c>
    </row>
    <row r="255" spans="1:23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</v>
      </c>
      <c r="I255">
        <v>1335</v>
      </c>
      <c r="J255" s="7">
        <f t="shared" si="13"/>
        <v>81.019475655430711</v>
      </c>
      <c r="K255" t="s">
        <v>15</v>
      </c>
      <c r="L255" t="s">
        <v>16</v>
      </c>
      <c r="M255">
        <v>1302238800</v>
      </c>
      <c r="N255" s="12">
        <f t="shared" si="14"/>
        <v>40641.208333333336</v>
      </c>
      <c r="O255" s="14" t="s">
        <v>2096</v>
      </c>
      <c r="P255" s="12" t="s">
        <v>2082</v>
      </c>
      <c r="Q255">
        <v>1303275600</v>
      </c>
      <c r="R255" s="12">
        <f t="shared" si="15"/>
        <v>40653.208333333336</v>
      </c>
      <c r="S255" t="b">
        <v>0</v>
      </c>
      <c r="T255" t="b">
        <v>0</v>
      </c>
      <c r="U255" t="s">
        <v>53</v>
      </c>
      <c r="V255" t="s">
        <v>2039</v>
      </c>
      <c r="W255" t="s">
        <v>2042</v>
      </c>
    </row>
    <row r="256" spans="1:23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1</v>
      </c>
      <c r="I256">
        <v>88</v>
      </c>
      <c r="J256" s="7">
        <f t="shared" si="13"/>
        <v>96.647727272727266</v>
      </c>
      <c r="K256" t="s">
        <v>21</v>
      </c>
      <c r="L256" t="s">
        <v>22</v>
      </c>
      <c r="M256">
        <v>1487656800</v>
      </c>
      <c r="N256" s="12">
        <f t="shared" si="14"/>
        <v>42787.25</v>
      </c>
      <c r="O256" s="14" t="s">
        <v>2097</v>
      </c>
      <c r="P256" s="12" t="s">
        <v>2079</v>
      </c>
      <c r="Q256">
        <v>1487829600</v>
      </c>
      <c r="R256" s="12">
        <f t="shared" si="15"/>
        <v>42789.25</v>
      </c>
      <c r="S256" t="b">
        <v>0</v>
      </c>
      <c r="T256" t="b">
        <v>0</v>
      </c>
      <c r="U256" t="s">
        <v>68</v>
      </c>
      <c r="V256" t="s">
        <v>2045</v>
      </c>
      <c r="W256" t="s">
        <v>2046</v>
      </c>
    </row>
    <row r="257" spans="1:23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</v>
      </c>
      <c r="I257">
        <v>1697</v>
      </c>
      <c r="J257" s="7">
        <f t="shared" si="13"/>
        <v>57.003535651149086</v>
      </c>
      <c r="K257" t="s">
        <v>21</v>
      </c>
      <c r="L257" t="s">
        <v>22</v>
      </c>
      <c r="M257">
        <v>1297836000</v>
      </c>
      <c r="N257" s="12">
        <f t="shared" si="14"/>
        <v>40590.25</v>
      </c>
      <c r="O257" s="14" t="s">
        <v>2097</v>
      </c>
      <c r="P257" s="12" t="s">
        <v>2082</v>
      </c>
      <c r="Q257">
        <v>1298268000</v>
      </c>
      <c r="R257" s="12">
        <f t="shared" si="15"/>
        <v>40595.25</v>
      </c>
      <c r="S257" t="b">
        <v>0</v>
      </c>
      <c r="T257" t="b">
        <v>1</v>
      </c>
      <c r="U257" t="s">
        <v>23</v>
      </c>
      <c r="V257" t="s">
        <v>2033</v>
      </c>
      <c r="W257" t="s">
        <v>2034</v>
      </c>
    </row>
    <row r="258" spans="1:23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</v>
      </c>
      <c r="I258">
        <v>15</v>
      </c>
      <c r="J258" s="7">
        <f t="shared" si="13"/>
        <v>63.93333333333333</v>
      </c>
      <c r="K258" t="s">
        <v>40</v>
      </c>
      <c r="L258" t="s">
        <v>41</v>
      </c>
      <c r="M258">
        <v>1453615200</v>
      </c>
      <c r="N258" s="12">
        <f t="shared" si="14"/>
        <v>42393.25</v>
      </c>
      <c r="O258" s="14" t="s">
        <v>2089</v>
      </c>
      <c r="P258" s="12" t="s">
        <v>2081</v>
      </c>
      <c r="Q258">
        <v>1456812000</v>
      </c>
      <c r="R258" s="12">
        <f t="shared" si="15"/>
        <v>42430.25</v>
      </c>
      <c r="S258" t="b">
        <v>0</v>
      </c>
      <c r="T258" t="b">
        <v>0</v>
      </c>
      <c r="U258" t="s">
        <v>23</v>
      </c>
      <c r="V258" t="s">
        <v>2033</v>
      </c>
      <c r="W258" t="s">
        <v>2034</v>
      </c>
    </row>
    <row r="259" spans="1:23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1</v>
      </c>
      <c r="I259">
        <v>92</v>
      </c>
      <c r="J259" s="7">
        <f t="shared" ref="J259:J322" si="17">IFERROR(E259/I259,0)</f>
        <v>90.456521739130437</v>
      </c>
      <c r="K259" t="s">
        <v>21</v>
      </c>
      <c r="L259" t="s">
        <v>22</v>
      </c>
      <c r="M259">
        <v>1362463200</v>
      </c>
      <c r="N259" s="12">
        <f t="shared" ref="N259:N322" si="18">(((M259/60)/60)/24)+DATE(1970,1,1)</f>
        <v>41338.25</v>
      </c>
      <c r="O259" s="14" t="s">
        <v>2093</v>
      </c>
      <c r="P259" s="12" t="s">
        <v>2076</v>
      </c>
      <c r="Q259">
        <v>1363669200</v>
      </c>
      <c r="R259" s="12">
        <f t="shared" ref="R259:R322" si="19">(((Q259/60)/60)/24)+DATE(1970,1,1)</f>
        <v>41352.208333333336</v>
      </c>
      <c r="S259" t="b">
        <v>0</v>
      </c>
      <c r="T259" t="b">
        <v>0</v>
      </c>
      <c r="U259" t="s">
        <v>33</v>
      </c>
      <c r="V259" t="s">
        <v>2037</v>
      </c>
      <c r="W259" t="s">
        <v>2038</v>
      </c>
    </row>
    <row r="260" spans="1:23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</v>
      </c>
      <c r="I260">
        <v>186</v>
      </c>
      <c r="J260" s="7">
        <f t="shared" si="17"/>
        <v>72.172043010752688</v>
      </c>
      <c r="K260" t="s">
        <v>21</v>
      </c>
      <c r="L260" t="s">
        <v>22</v>
      </c>
      <c r="M260">
        <v>1481176800</v>
      </c>
      <c r="N260" s="12">
        <f t="shared" si="18"/>
        <v>42712.25</v>
      </c>
      <c r="O260" s="14" t="s">
        <v>2094</v>
      </c>
      <c r="P260" s="12" t="s">
        <v>2081</v>
      </c>
      <c r="Q260">
        <v>1482904800</v>
      </c>
      <c r="R260" s="12">
        <f t="shared" si="19"/>
        <v>42732.25</v>
      </c>
      <c r="S260" t="b">
        <v>0</v>
      </c>
      <c r="T260" t="b">
        <v>1</v>
      </c>
      <c r="U260" t="s">
        <v>33</v>
      </c>
      <c r="V260" t="s">
        <v>2037</v>
      </c>
      <c r="W260" t="s">
        <v>2038</v>
      </c>
    </row>
    <row r="261" spans="1:23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</v>
      </c>
      <c r="I261">
        <v>138</v>
      </c>
      <c r="J261" s="7">
        <f t="shared" si="17"/>
        <v>77.934782608695656</v>
      </c>
      <c r="K261" t="s">
        <v>21</v>
      </c>
      <c r="L261" t="s">
        <v>22</v>
      </c>
      <c r="M261">
        <v>1354946400</v>
      </c>
      <c r="N261" s="12">
        <f t="shared" si="18"/>
        <v>41251.25</v>
      </c>
      <c r="O261" s="14" t="s">
        <v>2094</v>
      </c>
      <c r="P261" s="12" t="s">
        <v>2078</v>
      </c>
      <c r="Q261">
        <v>1356588000</v>
      </c>
      <c r="R261" s="12">
        <f t="shared" si="19"/>
        <v>41270.25</v>
      </c>
      <c r="S261" t="b">
        <v>1</v>
      </c>
      <c r="T261" t="b">
        <v>0</v>
      </c>
      <c r="U261" t="s">
        <v>122</v>
      </c>
      <c r="V261" t="s">
        <v>2052</v>
      </c>
      <c r="W261" t="s">
        <v>2053</v>
      </c>
    </row>
    <row r="262" spans="1:23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1</v>
      </c>
      <c r="I262">
        <v>261</v>
      </c>
      <c r="J262" s="7">
        <f t="shared" si="17"/>
        <v>38.065134099616856</v>
      </c>
      <c r="K262" t="s">
        <v>21</v>
      </c>
      <c r="L262" t="s">
        <v>22</v>
      </c>
      <c r="M262">
        <v>1348808400</v>
      </c>
      <c r="N262" s="12">
        <f t="shared" si="18"/>
        <v>41180.208333333336</v>
      </c>
      <c r="O262" s="14" t="s">
        <v>2090</v>
      </c>
      <c r="P262" s="12" t="s">
        <v>2078</v>
      </c>
      <c r="Q262">
        <v>1349845200</v>
      </c>
      <c r="R262" s="12">
        <f t="shared" si="19"/>
        <v>41192.208333333336</v>
      </c>
      <c r="S262" t="b">
        <v>0</v>
      </c>
      <c r="T262" t="b">
        <v>0</v>
      </c>
      <c r="U262" t="s">
        <v>23</v>
      </c>
      <c r="V262" t="s">
        <v>2033</v>
      </c>
      <c r="W262" t="s">
        <v>2034</v>
      </c>
    </row>
    <row r="263" spans="1:23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1</v>
      </c>
      <c r="I263">
        <v>454</v>
      </c>
      <c r="J263" s="7">
        <f t="shared" si="17"/>
        <v>57.936123348017624</v>
      </c>
      <c r="K263" t="s">
        <v>21</v>
      </c>
      <c r="L263" t="s">
        <v>22</v>
      </c>
      <c r="M263">
        <v>1282712400</v>
      </c>
      <c r="N263" s="12">
        <f t="shared" si="18"/>
        <v>40415.208333333336</v>
      </c>
      <c r="O263" s="14" t="s">
        <v>2088</v>
      </c>
      <c r="P263" s="12" t="s">
        <v>2080</v>
      </c>
      <c r="Q263">
        <v>1283058000</v>
      </c>
      <c r="R263" s="12">
        <f t="shared" si="19"/>
        <v>40419.208333333336</v>
      </c>
      <c r="S263" t="b">
        <v>0</v>
      </c>
      <c r="T263" t="b">
        <v>1</v>
      </c>
      <c r="U263" t="s">
        <v>23</v>
      </c>
      <c r="V263" t="s">
        <v>2033</v>
      </c>
      <c r="W263" t="s">
        <v>2034</v>
      </c>
    </row>
    <row r="264" spans="1:23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</v>
      </c>
      <c r="I264">
        <v>107</v>
      </c>
      <c r="J264" s="7">
        <f t="shared" si="17"/>
        <v>49.794392523364486</v>
      </c>
      <c r="K264" t="s">
        <v>21</v>
      </c>
      <c r="L264" t="s">
        <v>22</v>
      </c>
      <c r="M264">
        <v>1301979600</v>
      </c>
      <c r="N264" s="12">
        <f t="shared" si="18"/>
        <v>40638.208333333336</v>
      </c>
      <c r="O264" s="14" t="s">
        <v>2096</v>
      </c>
      <c r="P264" s="12" t="s">
        <v>2082</v>
      </c>
      <c r="Q264">
        <v>1304226000</v>
      </c>
      <c r="R264" s="12">
        <f t="shared" si="19"/>
        <v>40664.208333333336</v>
      </c>
      <c r="S264" t="b">
        <v>0</v>
      </c>
      <c r="T264" t="b">
        <v>1</v>
      </c>
      <c r="U264" t="s">
        <v>60</v>
      </c>
      <c r="V264" t="s">
        <v>2033</v>
      </c>
      <c r="W264" t="s">
        <v>2043</v>
      </c>
    </row>
    <row r="265" spans="1:23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</v>
      </c>
      <c r="I265">
        <v>199</v>
      </c>
      <c r="J265" s="7">
        <f t="shared" si="17"/>
        <v>54.050251256281406</v>
      </c>
      <c r="K265" t="s">
        <v>21</v>
      </c>
      <c r="L265" t="s">
        <v>22</v>
      </c>
      <c r="M265">
        <v>1263016800</v>
      </c>
      <c r="N265" s="12">
        <f t="shared" si="18"/>
        <v>40187.25</v>
      </c>
      <c r="O265" s="14" t="s">
        <v>2089</v>
      </c>
      <c r="P265" s="12" t="s">
        <v>2080</v>
      </c>
      <c r="Q265">
        <v>1263016800</v>
      </c>
      <c r="R265" s="12">
        <f t="shared" si="19"/>
        <v>40187.25</v>
      </c>
      <c r="S265" t="b">
        <v>0</v>
      </c>
      <c r="T265" t="b">
        <v>0</v>
      </c>
      <c r="U265" t="s">
        <v>122</v>
      </c>
      <c r="V265" t="s">
        <v>2052</v>
      </c>
      <c r="W265" t="s">
        <v>2053</v>
      </c>
    </row>
    <row r="266" spans="1:23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1</v>
      </c>
      <c r="I266">
        <v>5512</v>
      </c>
      <c r="J266" s="7">
        <f t="shared" si="17"/>
        <v>30.002721335268504</v>
      </c>
      <c r="K266" t="s">
        <v>21</v>
      </c>
      <c r="L266" t="s">
        <v>22</v>
      </c>
      <c r="M266">
        <v>1360648800</v>
      </c>
      <c r="N266" s="12">
        <f t="shared" si="18"/>
        <v>41317.25</v>
      </c>
      <c r="O266" s="14" t="s">
        <v>2097</v>
      </c>
      <c r="P266" s="12" t="s">
        <v>2076</v>
      </c>
      <c r="Q266">
        <v>1362031200</v>
      </c>
      <c r="R266" s="12">
        <f t="shared" si="19"/>
        <v>41333.25</v>
      </c>
      <c r="S266" t="b">
        <v>0</v>
      </c>
      <c r="T266" t="b">
        <v>0</v>
      </c>
      <c r="U266" t="s">
        <v>33</v>
      </c>
      <c r="V266" t="s">
        <v>2037</v>
      </c>
      <c r="W266" t="s">
        <v>2038</v>
      </c>
    </row>
    <row r="267" spans="1:23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1</v>
      </c>
      <c r="I267">
        <v>86</v>
      </c>
      <c r="J267" s="7">
        <f t="shared" si="17"/>
        <v>70.127906976744185</v>
      </c>
      <c r="K267" t="s">
        <v>21</v>
      </c>
      <c r="L267" t="s">
        <v>22</v>
      </c>
      <c r="M267">
        <v>1451800800</v>
      </c>
      <c r="N267" s="12">
        <f t="shared" si="18"/>
        <v>42372.25</v>
      </c>
      <c r="O267" s="14" t="s">
        <v>2089</v>
      </c>
      <c r="P267" s="12" t="s">
        <v>2081</v>
      </c>
      <c r="Q267">
        <v>1455602400</v>
      </c>
      <c r="R267" s="12">
        <f t="shared" si="19"/>
        <v>42416.25</v>
      </c>
      <c r="S267" t="b">
        <v>0</v>
      </c>
      <c r="T267" t="b">
        <v>0</v>
      </c>
      <c r="U267" t="s">
        <v>33</v>
      </c>
      <c r="V267" t="s">
        <v>2037</v>
      </c>
      <c r="W267" t="s">
        <v>2038</v>
      </c>
    </row>
    <row r="268" spans="1:23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1</v>
      </c>
      <c r="I268">
        <v>3182</v>
      </c>
      <c r="J268" s="7">
        <f t="shared" si="17"/>
        <v>26.996228786926462</v>
      </c>
      <c r="K268" t="s">
        <v>107</v>
      </c>
      <c r="L268" t="s">
        <v>108</v>
      </c>
      <c r="M268">
        <v>1415340000</v>
      </c>
      <c r="N268" s="12">
        <f t="shared" si="18"/>
        <v>41950.25</v>
      </c>
      <c r="O268" s="14" t="s">
        <v>2087</v>
      </c>
      <c r="P268" s="12" t="s">
        <v>2075</v>
      </c>
      <c r="Q268">
        <v>1418191200</v>
      </c>
      <c r="R268" s="12">
        <f t="shared" si="19"/>
        <v>41983.25</v>
      </c>
      <c r="S268" t="b">
        <v>0</v>
      </c>
      <c r="T268" t="b">
        <v>1</v>
      </c>
      <c r="U268" t="s">
        <v>159</v>
      </c>
      <c r="V268" t="s">
        <v>2033</v>
      </c>
      <c r="W268" t="s">
        <v>2056</v>
      </c>
    </row>
    <row r="269" spans="1:23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1</v>
      </c>
      <c r="I269">
        <v>2768</v>
      </c>
      <c r="J269" s="7">
        <f t="shared" si="17"/>
        <v>51.990606936416185</v>
      </c>
      <c r="K269" t="s">
        <v>26</v>
      </c>
      <c r="L269" t="s">
        <v>27</v>
      </c>
      <c r="M269">
        <v>1351054800</v>
      </c>
      <c r="N269" s="12">
        <f t="shared" si="18"/>
        <v>41206.208333333336</v>
      </c>
      <c r="O269" s="14" t="s">
        <v>2091</v>
      </c>
      <c r="P269" s="12" t="s">
        <v>2078</v>
      </c>
      <c r="Q269">
        <v>1352440800</v>
      </c>
      <c r="R269" s="12">
        <f t="shared" si="19"/>
        <v>41222.25</v>
      </c>
      <c r="S269" t="b">
        <v>0</v>
      </c>
      <c r="T269" t="b">
        <v>0</v>
      </c>
      <c r="U269" t="s">
        <v>33</v>
      </c>
      <c r="V269" t="s">
        <v>2037</v>
      </c>
      <c r="W269" t="s">
        <v>2038</v>
      </c>
    </row>
    <row r="270" spans="1:23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1</v>
      </c>
      <c r="I270">
        <v>48</v>
      </c>
      <c r="J270" s="7">
        <f t="shared" si="17"/>
        <v>56.416666666666664</v>
      </c>
      <c r="K270" t="s">
        <v>21</v>
      </c>
      <c r="L270" t="s">
        <v>22</v>
      </c>
      <c r="M270">
        <v>1349326800</v>
      </c>
      <c r="N270" s="12">
        <f t="shared" si="18"/>
        <v>41186.208333333336</v>
      </c>
      <c r="O270" s="14" t="s">
        <v>2091</v>
      </c>
      <c r="P270" s="12" t="s">
        <v>2078</v>
      </c>
      <c r="Q270">
        <v>1353304800</v>
      </c>
      <c r="R270" s="12">
        <f t="shared" si="19"/>
        <v>41232.25</v>
      </c>
      <c r="S270" t="b">
        <v>0</v>
      </c>
      <c r="T270" t="b">
        <v>0</v>
      </c>
      <c r="U270" t="s">
        <v>42</v>
      </c>
      <c r="V270" t="s">
        <v>2039</v>
      </c>
      <c r="W270" t="s">
        <v>2040</v>
      </c>
    </row>
    <row r="271" spans="1:23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1</v>
      </c>
      <c r="I271">
        <v>87</v>
      </c>
      <c r="J271" s="7">
        <f t="shared" si="17"/>
        <v>101.63218390804597</v>
      </c>
      <c r="K271" t="s">
        <v>21</v>
      </c>
      <c r="L271" t="s">
        <v>22</v>
      </c>
      <c r="M271">
        <v>1548914400</v>
      </c>
      <c r="N271" s="12">
        <f t="shared" si="18"/>
        <v>43496.25</v>
      </c>
      <c r="O271" s="14" t="s">
        <v>2089</v>
      </c>
      <c r="P271" s="12" t="s">
        <v>2077</v>
      </c>
      <c r="Q271">
        <v>1550728800</v>
      </c>
      <c r="R271" s="12">
        <f t="shared" si="19"/>
        <v>43517.25</v>
      </c>
      <c r="S271" t="b">
        <v>0</v>
      </c>
      <c r="T271" t="b">
        <v>0</v>
      </c>
      <c r="U271" t="s">
        <v>269</v>
      </c>
      <c r="V271" t="s">
        <v>2039</v>
      </c>
      <c r="W271" t="s">
        <v>2058</v>
      </c>
    </row>
    <row r="272" spans="1:23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</v>
      </c>
      <c r="I272">
        <v>1890</v>
      </c>
      <c r="J272" s="7">
        <f t="shared" si="17"/>
        <v>25.005291005291006</v>
      </c>
      <c r="K272" t="s">
        <v>21</v>
      </c>
      <c r="L272" t="s">
        <v>22</v>
      </c>
      <c r="M272">
        <v>1291269600</v>
      </c>
      <c r="N272" s="12">
        <f t="shared" si="18"/>
        <v>40514.25</v>
      </c>
      <c r="O272" s="14" t="s">
        <v>2094</v>
      </c>
      <c r="P272" s="12" t="s">
        <v>2080</v>
      </c>
      <c r="Q272">
        <v>1291442400</v>
      </c>
      <c r="R272" s="12">
        <f t="shared" si="19"/>
        <v>40516.25</v>
      </c>
      <c r="S272" t="b">
        <v>0</v>
      </c>
      <c r="T272" t="b">
        <v>0</v>
      </c>
      <c r="U272" t="s">
        <v>89</v>
      </c>
      <c r="V272" t="s">
        <v>2048</v>
      </c>
      <c r="W272" t="s">
        <v>2049</v>
      </c>
    </row>
    <row r="273" spans="1:23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1</v>
      </c>
      <c r="I273">
        <v>61</v>
      </c>
      <c r="J273" s="7">
        <f t="shared" si="17"/>
        <v>32.016393442622949</v>
      </c>
      <c r="K273" t="s">
        <v>21</v>
      </c>
      <c r="L273" t="s">
        <v>22</v>
      </c>
      <c r="M273">
        <v>1449468000</v>
      </c>
      <c r="N273" s="12">
        <f t="shared" si="18"/>
        <v>42345.25</v>
      </c>
      <c r="O273" s="14" t="s">
        <v>2094</v>
      </c>
      <c r="P273" s="12" t="s">
        <v>2074</v>
      </c>
      <c r="Q273">
        <v>1452146400</v>
      </c>
      <c r="R273" s="12">
        <f t="shared" si="19"/>
        <v>42376.25</v>
      </c>
      <c r="S273" t="b">
        <v>0</v>
      </c>
      <c r="T273" t="b">
        <v>0</v>
      </c>
      <c r="U273" t="s">
        <v>122</v>
      </c>
      <c r="V273" t="s">
        <v>2052</v>
      </c>
      <c r="W273" t="s">
        <v>2053</v>
      </c>
    </row>
    <row r="274" spans="1:23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</v>
      </c>
      <c r="I274">
        <v>1894</v>
      </c>
      <c r="J274" s="7">
        <f t="shared" si="17"/>
        <v>82.021647307286173</v>
      </c>
      <c r="K274" t="s">
        <v>21</v>
      </c>
      <c r="L274" t="s">
        <v>22</v>
      </c>
      <c r="M274">
        <v>1562734800</v>
      </c>
      <c r="N274" s="12">
        <f t="shared" si="18"/>
        <v>43656.208333333328</v>
      </c>
      <c r="O274" s="14" t="s">
        <v>2095</v>
      </c>
      <c r="P274" s="12" t="s">
        <v>2077</v>
      </c>
      <c r="Q274">
        <v>1564894800</v>
      </c>
      <c r="R274" s="12">
        <f t="shared" si="19"/>
        <v>43681.208333333328</v>
      </c>
      <c r="S274" t="b">
        <v>0</v>
      </c>
      <c r="T274" t="b">
        <v>1</v>
      </c>
      <c r="U274" t="s">
        <v>33</v>
      </c>
      <c r="V274" t="s">
        <v>2037</v>
      </c>
      <c r="W274" t="s">
        <v>2038</v>
      </c>
    </row>
    <row r="275" spans="1:23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1</v>
      </c>
      <c r="I275">
        <v>282</v>
      </c>
      <c r="J275" s="7">
        <f t="shared" si="17"/>
        <v>37.957446808510639</v>
      </c>
      <c r="K275" t="s">
        <v>15</v>
      </c>
      <c r="L275" t="s">
        <v>16</v>
      </c>
      <c r="M275">
        <v>1505624400</v>
      </c>
      <c r="N275" s="12">
        <f t="shared" si="18"/>
        <v>42995.208333333328</v>
      </c>
      <c r="O275" s="14" t="s">
        <v>2090</v>
      </c>
      <c r="P275" s="12" t="s">
        <v>2079</v>
      </c>
      <c r="Q275">
        <v>1505883600</v>
      </c>
      <c r="R275" s="12">
        <f t="shared" si="19"/>
        <v>42998.208333333328</v>
      </c>
      <c r="S275" t="b">
        <v>0</v>
      </c>
      <c r="T275" t="b">
        <v>0</v>
      </c>
      <c r="U275" t="s">
        <v>33</v>
      </c>
      <c r="V275" t="s">
        <v>2037</v>
      </c>
      <c r="W275" t="s">
        <v>2038</v>
      </c>
    </row>
    <row r="276" spans="1:23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</v>
      </c>
      <c r="I276">
        <v>15</v>
      </c>
      <c r="J276" s="7">
        <f t="shared" si="17"/>
        <v>51.533333333333331</v>
      </c>
      <c r="K276" t="s">
        <v>21</v>
      </c>
      <c r="L276" t="s">
        <v>22</v>
      </c>
      <c r="M276">
        <v>1509948000</v>
      </c>
      <c r="N276" s="12">
        <f t="shared" si="18"/>
        <v>43045.25</v>
      </c>
      <c r="O276" s="14" t="s">
        <v>2087</v>
      </c>
      <c r="P276" s="12" t="s">
        <v>2079</v>
      </c>
      <c r="Q276">
        <v>1510380000</v>
      </c>
      <c r="R276" s="12">
        <f t="shared" si="19"/>
        <v>43050.25</v>
      </c>
      <c r="S276" t="b">
        <v>0</v>
      </c>
      <c r="T276" t="b">
        <v>0</v>
      </c>
      <c r="U276" t="s">
        <v>33</v>
      </c>
      <c r="V276" t="s">
        <v>2037</v>
      </c>
      <c r="W276" t="s">
        <v>2038</v>
      </c>
    </row>
    <row r="277" spans="1:23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</v>
      </c>
      <c r="I277">
        <v>116</v>
      </c>
      <c r="J277" s="7">
        <f t="shared" si="17"/>
        <v>81.198275862068968</v>
      </c>
      <c r="K277" t="s">
        <v>21</v>
      </c>
      <c r="L277" t="s">
        <v>22</v>
      </c>
      <c r="M277">
        <v>1554526800</v>
      </c>
      <c r="N277" s="12">
        <f t="shared" si="18"/>
        <v>43561.208333333328</v>
      </c>
      <c r="O277" s="14" t="s">
        <v>2096</v>
      </c>
      <c r="P277" s="12" t="s">
        <v>2077</v>
      </c>
      <c r="Q277">
        <v>1555218000</v>
      </c>
      <c r="R277" s="12">
        <f t="shared" si="19"/>
        <v>43569.208333333328</v>
      </c>
      <c r="S277" t="b">
        <v>0</v>
      </c>
      <c r="T277" t="b">
        <v>0</v>
      </c>
      <c r="U277" t="s">
        <v>206</v>
      </c>
      <c r="V277" t="s">
        <v>2045</v>
      </c>
      <c r="W277" t="s">
        <v>2057</v>
      </c>
    </row>
    <row r="278" spans="1:23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</v>
      </c>
      <c r="I278">
        <v>133</v>
      </c>
      <c r="J278" s="7">
        <f t="shared" si="17"/>
        <v>40.030075187969928</v>
      </c>
      <c r="K278" t="s">
        <v>21</v>
      </c>
      <c r="L278" t="s">
        <v>22</v>
      </c>
      <c r="M278">
        <v>1334811600</v>
      </c>
      <c r="N278" s="12">
        <f t="shared" si="18"/>
        <v>41018.208333333336</v>
      </c>
      <c r="O278" s="14" t="s">
        <v>2096</v>
      </c>
      <c r="P278" s="12" t="s">
        <v>2078</v>
      </c>
      <c r="Q278">
        <v>1335243600</v>
      </c>
      <c r="R278" s="12">
        <f t="shared" si="19"/>
        <v>41023.208333333336</v>
      </c>
      <c r="S278" t="b">
        <v>0</v>
      </c>
      <c r="T278" t="b">
        <v>1</v>
      </c>
      <c r="U278" t="s">
        <v>89</v>
      </c>
      <c r="V278" t="s">
        <v>2048</v>
      </c>
      <c r="W278" t="s">
        <v>2049</v>
      </c>
    </row>
    <row r="279" spans="1:23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1</v>
      </c>
      <c r="I279">
        <v>83</v>
      </c>
      <c r="J279" s="7">
        <f t="shared" si="17"/>
        <v>89.939759036144579</v>
      </c>
      <c r="K279" t="s">
        <v>21</v>
      </c>
      <c r="L279" t="s">
        <v>22</v>
      </c>
      <c r="M279">
        <v>1279515600</v>
      </c>
      <c r="N279" s="12">
        <f t="shared" si="18"/>
        <v>40378.208333333336</v>
      </c>
      <c r="O279" s="14" t="s">
        <v>2095</v>
      </c>
      <c r="P279" s="12" t="s">
        <v>2080</v>
      </c>
      <c r="Q279">
        <v>1279688400</v>
      </c>
      <c r="R279" s="12">
        <f t="shared" si="19"/>
        <v>40380.208333333336</v>
      </c>
      <c r="S279" t="b">
        <v>0</v>
      </c>
      <c r="T279" t="b">
        <v>0</v>
      </c>
      <c r="U279" t="s">
        <v>33</v>
      </c>
      <c r="V279" t="s">
        <v>2037</v>
      </c>
      <c r="W279" t="s">
        <v>2038</v>
      </c>
    </row>
    <row r="280" spans="1:23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1</v>
      </c>
      <c r="I280">
        <v>91</v>
      </c>
      <c r="J280" s="7">
        <f t="shared" si="17"/>
        <v>96.692307692307693</v>
      </c>
      <c r="K280" t="s">
        <v>21</v>
      </c>
      <c r="L280" t="s">
        <v>22</v>
      </c>
      <c r="M280">
        <v>1353909600</v>
      </c>
      <c r="N280" s="12">
        <f t="shared" si="18"/>
        <v>41239.25</v>
      </c>
      <c r="O280" s="14" t="s">
        <v>2087</v>
      </c>
      <c r="P280" s="12" t="s">
        <v>2078</v>
      </c>
      <c r="Q280">
        <v>1356069600</v>
      </c>
      <c r="R280" s="12">
        <f t="shared" si="19"/>
        <v>41264.25</v>
      </c>
      <c r="S280" t="b">
        <v>0</v>
      </c>
      <c r="T280" t="b">
        <v>0</v>
      </c>
      <c r="U280" t="s">
        <v>28</v>
      </c>
      <c r="V280" t="s">
        <v>2035</v>
      </c>
      <c r="W280" t="s">
        <v>2036</v>
      </c>
    </row>
    <row r="281" spans="1:23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1</v>
      </c>
      <c r="I281">
        <v>546</v>
      </c>
      <c r="J281" s="7">
        <f t="shared" si="17"/>
        <v>25.010989010989011</v>
      </c>
      <c r="K281" t="s">
        <v>21</v>
      </c>
      <c r="L281" t="s">
        <v>22</v>
      </c>
      <c r="M281">
        <v>1535950800</v>
      </c>
      <c r="N281" s="12">
        <f t="shared" si="18"/>
        <v>43346.208333333328</v>
      </c>
      <c r="O281" s="14" t="s">
        <v>2090</v>
      </c>
      <c r="P281" s="12" t="s">
        <v>2083</v>
      </c>
      <c r="Q281">
        <v>1536210000</v>
      </c>
      <c r="R281" s="12">
        <f t="shared" si="19"/>
        <v>43349.208333333328</v>
      </c>
      <c r="S281" t="b">
        <v>0</v>
      </c>
      <c r="T281" t="b">
        <v>0</v>
      </c>
      <c r="U281" t="s">
        <v>33</v>
      </c>
      <c r="V281" t="s">
        <v>2037</v>
      </c>
      <c r="W281" t="s">
        <v>2038</v>
      </c>
    </row>
    <row r="282" spans="1:23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1</v>
      </c>
      <c r="I282">
        <v>393</v>
      </c>
      <c r="J282" s="7">
        <f t="shared" si="17"/>
        <v>36.987277353689571</v>
      </c>
      <c r="K282" t="s">
        <v>21</v>
      </c>
      <c r="L282" t="s">
        <v>22</v>
      </c>
      <c r="M282">
        <v>1511244000</v>
      </c>
      <c r="N282" s="12">
        <f t="shared" si="18"/>
        <v>43060.25</v>
      </c>
      <c r="O282" s="14" t="s">
        <v>2087</v>
      </c>
      <c r="P282" s="12" t="s">
        <v>2079</v>
      </c>
      <c r="Q282">
        <v>1511762400</v>
      </c>
      <c r="R282" s="12">
        <f t="shared" si="19"/>
        <v>43066.25</v>
      </c>
      <c r="S282" t="b">
        <v>0</v>
      </c>
      <c r="T282" t="b">
        <v>0</v>
      </c>
      <c r="U282" t="s">
        <v>71</v>
      </c>
      <c r="V282" t="s">
        <v>2039</v>
      </c>
      <c r="W282" t="s">
        <v>2047</v>
      </c>
    </row>
    <row r="283" spans="1:23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1</v>
      </c>
      <c r="I283">
        <v>2062</v>
      </c>
      <c r="J283" s="7">
        <f t="shared" si="17"/>
        <v>73.012609117361791</v>
      </c>
      <c r="K283" t="s">
        <v>21</v>
      </c>
      <c r="L283" t="s">
        <v>22</v>
      </c>
      <c r="M283">
        <v>1331445600</v>
      </c>
      <c r="N283" s="12">
        <f t="shared" si="18"/>
        <v>40979.25</v>
      </c>
      <c r="O283" s="14" t="s">
        <v>2093</v>
      </c>
      <c r="P283" s="12" t="s">
        <v>2078</v>
      </c>
      <c r="Q283">
        <v>1333256400</v>
      </c>
      <c r="R283" s="12">
        <f t="shared" si="19"/>
        <v>41000.208333333336</v>
      </c>
      <c r="S283" t="b">
        <v>0</v>
      </c>
      <c r="T283" t="b">
        <v>1</v>
      </c>
      <c r="U283" t="s">
        <v>33</v>
      </c>
      <c r="V283" t="s">
        <v>2037</v>
      </c>
      <c r="W283" t="s">
        <v>2038</v>
      </c>
    </row>
    <row r="284" spans="1:23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</v>
      </c>
      <c r="I284">
        <v>133</v>
      </c>
      <c r="J284" s="7">
        <f t="shared" si="17"/>
        <v>68.240601503759393</v>
      </c>
      <c r="K284" t="s">
        <v>21</v>
      </c>
      <c r="L284" t="s">
        <v>22</v>
      </c>
      <c r="M284">
        <v>1480226400</v>
      </c>
      <c r="N284" s="12">
        <f t="shared" si="18"/>
        <v>42701.25</v>
      </c>
      <c r="O284" s="14" t="s">
        <v>2087</v>
      </c>
      <c r="P284" s="12" t="s">
        <v>2081</v>
      </c>
      <c r="Q284">
        <v>1480744800</v>
      </c>
      <c r="R284" s="12">
        <f t="shared" si="19"/>
        <v>42707.25</v>
      </c>
      <c r="S284" t="b">
        <v>0</v>
      </c>
      <c r="T284" t="b">
        <v>1</v>
      </c>
      <c r="U284" t="s">
        <v>269</v>
      </c>
      <c r="V284" t="s">
        <v>2039</v>
      </c>
      <c r="W284" t="s">
        <v>2058</v>
      </c>
    </row>
    <row r="285" spans="1:23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1</v>
      </c>
      <c r="I285">
        <v>29</v>
      </c>
      <c r="J285" s="7">
        <f t="shared" si="17"/>
        <v>52.310344827586206</v>
      </c>
      <c r="K285" t="s">
        <v>36</v>
      </c>
      <c r="L285" t="s">
        <v>37</v>
      </c>
      <c r="M285">
        <v>1464584400</v>
      </c>
      <c r="N285" s="12">
        <f t="shared" si="18"/>
        <v>42520.208333333328</v>
      </c>
      <c r="O285" s="14" t="s">
        <v>2086</v>
      </c>
      <c r="P285" s="12" t="s">
        <v>2081</v>
      </c>
      <c r="Q285">
        <v>1465016400</v>
      </c>
      <c r="R285" s="12">
        <f t="shared" si="19"/>
        <v>42525.208333333328</v>
      </c>
      <c r="S285" t="b">
        <v>0</v>
      </c>
      <c r="T285" t="b">
        <v>0</v>
      </c>
      <c r="U285" t="s">
        <v>23</v>
      </c>
      <c r="V285" t="s">
        <v>2033</v>
      </c>
      <c r="W285" t="s">
        <v>2034</v>
      </c>
    </row>
    <row r="286" spans="1:23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</v>
      </c>
      <c r="I286">
        <v>132</v>
      </c>
      <c r="J286" s="7">
        <f t="shared" si="17"/>
        <v>61.765151515151516</v>
      </c>
      <c r="K286" t="s">
        <v>21</v>
      </c>
      <c r="L286" t="s">
        <v>22</v>
      </c>
      <c r="M286">
        <v>1335848400</v>
      </c>
      <c r="N286" s="12">
        <f t="shared" si="18"/>
        <v>41030.208333333336</v>
      </c>
      <c r="O286" s="14" t="s">
        <v>2086</v>
      </c>
      <c r="P286" s="12" t="s">
        <v>2078</v>
      </c>
      <c r="Q286">
        <v>1336280400</v>
      </c>
      <c r="R286" s="12">
        <f t="shared" si="19"/>
        <v>41035.208333333336</v>
      </c>
      <c r="S286" t="b">
        <v>0</v>
      </c>
      <c r="T286" t="b">
        <v>0</v>
      </c>
      <c r="U286" t="s">
        <v>28</v>
      </c>
      <c r="V286" t="s">
        <v>2035</v>
      </c>
      <c r="W286" t="s">
        <v>2036</v>
      </c>
    </row>
    <row r="287" spans="1:23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1</v>
      </c>
      <c r="I287">
        <v>254</v>
      </c>
      <c r="J287" s="7">
        <f t="shared" si="17"/>
        <v>25.027559055118111</v>
      </c>
      <c r="K287" t="s">
        <v>21</v>
      </c>
      <c r="L287" t="s">
        <v>22</v>
      </c>
      <c r="M287">
        <v>1473483600</v>
      </c>
      <c r="N287" s="12">
        <f t="shared" si="18"/>
        <v>42623.208333333328</v>
      </c>
      <c r="O287" s="14" t="s">
        <v>2090</v>
      </c>
      <c r="P287" s="12" t="s">
        <v>2081</v>
      </c>
      <c r="Q287">
        <v>1476766800</v>
      </c>
      <c r="R287" s="12">
        <f t="shared" si="19"/>
        <v>42661.208333333328</v>
      </c>
      <c r="S287" t="b">
        <v>0</v>
      </c>
      <c r="T287" t="b">
        <v>0</v>
      </c>
      <c r="U287" t="s">
        <v>33</v>
      </c>
      <c r="V287" t="s">
        <v>2037</v>
      </c>
      <c r="W287" t="s">
        <v>2038</v>
      </c>
    </row>
    <row r="288" spans="1:23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</v>
      </c>
      <c r="I288">
        <v>184</v>
      </c>
      <c r="J288" s="7">
        <f t="shared" si="17"/>
        <v>106.28804347826087</v>
      </c>
      <c r="K288" t="s">
        <v>21</v>
      </c>
      <c r="L288" t="s">
        <v>22</v>
      </c>
      <c r="M288">
        <v>1479880800</v>
      </c>
      <c r="N288" s="12">
        <f t="shared" si="18"/>
        <v>42697.25</v>
      </c>
      <c r="O288" s="14" t="s">
        <v>2087</v>
      </c>
      <c r="P288" s="12" t="s">
        <v>2081</v>
      </c>
      <c r="Q288">
        <v>1480485600</v>
      </c>
      <c r="R288" s="12">
        <f t="shared" si="19"/>
        <v>42704.25</v>
      </c>
      <c r="S288" t="b">
        <v>0</v>
      </c>
      <c r="T288" t="b">
        <v>0</v>
      </c>
      <c r="U288" t="s">
        <v>33</v>
      </c>
      <c r="V288" t="s">
        <v>2037</v>
      </c>
      <c r="W288" t="s">
        <v>2038</v>
      </c>
    </row>
    <row r="289" spans="1:23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</v>
      </c>
      <c r="I289">
        <v>176</v>
      </c>
      <c r="J289" s="7">
        <f t="shared" si="17"/>
        <v>75.07386363636364</v>
      </c>
      <c r="K289" t="s">
        <v>21</v>
      </c>
      <c r="L289" t="s">
        <v>22</v>
      </c>
      <c r="M289">
        <v>1430197200</v>
      </c>
      <c r="N289" s="12">
        <f t="shared" si="18"/>
        <v>42122.208333333328</v>
      </c>
      <c r="O289" s="14" t="s">
        <v>2096</v>
      </c>
      <c r="P289" s="12" t="s">
        <v>2074</v>
      </c>
      <c r="Q289">
        <v>1430197200</v>
      </c>
      <c r="R289" s="12">
        <f t="shared" si="19"/>
        <v>42122.208333333328</v>
      </c>
      <c r="S289" t="b">
        <v>0</v>
      </c>
      <c r="T289" t="b">
        <v>0</v>
      </c>
      <c r="U289" t="s">
        <v>50</v>
      </c>
      <c r="V289" t="s">
        <v>2033</v>
      </c>
      <c r="W289" t="s">
        <v>2041</v>
      </c>
    </row>
    <row r="290" spans="1:23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</v>
      </c>
      <c r="I290">
        <v>137</v>
      </c>
      <c r="J290" s="7">
        <f t="shared" si="17"/>
        <v>39.970802919708028</v>
      </c>
      <c r="K290" t="s">
        <v>36</v>
      </c>
      <c r="L290" t="s">
        <v>37</v>
      </c>
      <c r="M290">
        <v>1331701200</v>
      </c>
      <c r="N290" s="12">
        <f t="shared" si="18"/>
        <v>40982.208333333336</v>
      </c>
      <c r="O290" s="14" t="s">
        <v>2093</v>
      </c>
      <c r="P290" s="12" t="s">
        <v>2078</v>
      </c>
      <c r="Q290">
        <v>1331787600</v>
      </c>
      <c r="R290" s="12">
        <f t="shared" si="19"/>
        <v>40983.208333333336</v>
      </c>
      <c r="S290" t="b">
        <v>0</v>
      </c>
      <c r="T290" t="b">
        <v>1</v>
      </c>
      <c r="U290" t="s">
        <v>148</v>
      </c>
      <c r="V290" t="s">
        <v>2033</v>
      </c>
      <c r="W290" t="s">
        <v>2055</v>
      </c>
    </row>
    <row r="291" spans="1:23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1</v>
      </c>
      <c r="I291">
        <v>337</v>
      </c>
      <c r="J291" s="7">
        <f t="shared" si="17"/>
        <v>39.982195845697326</v>
      </c>
      <c r="K291" t="s">
        <v>15</v>
      </c>
      <c r="L291" t="s">
        <v>16</v>
      </c>
      <c r="M291">
        <v>1438578000</v>
      </c>
      <c r="N291" s="12">
        <f t="shared" si="18"/>
        <v>42219.208333333328</v>
      </c>
      <c r="O291" s="14" t="s">
        <v>2088</v>
      </c>
      <c r="P291" s="12" t="s">
        <v>2074</v>
      </c>
      <c r="Q291">
        <v>1438837200</v>
      </c>
      <c r="R291" s="12">
        <f t="shared" si="19"/>
        <v>42222.208333333328</v>
      </c>
      <c r="S291" t="b">
        <v>0</v>
      </c>
      <c r="T291" t="b">
        <v>0</v>
      </c>
      <c r="U291" t="s">
        <v>33</v>
      </c>
      <c r="V291" t="s">
        <v>2037</v>
      </c>
      <c r="W291" t="s">
        <v>2038</v>
      </c>
    </row>
    <row r="292" spans="1:23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1</v>
      </c>
      <c r="I292">
        <v>908</v>
      </c>
      <c r="J292" s="7">
        <f t="shared" si="17"/>
        <v>101.01541850220265</v>
      </c>
      <c r="K292" t="s">
        <v>21</v>
      </c>
      <c r="L292" t="s">
        <v>22</v>
      </c>
      <c r="M292">
        <v>1368162000</v>
      </c>
      <c r="N292" s="12">
        <f t="shared" si="18"/>
        <v>41404.208333333336</v>
      </c>
      <c r="O292" s="14" t="s">
        <v>2086</v>
      </c>
      <c r="P292" s="12" t="s">
        <v>2076</v>
      </c>
      <c r="Q292">
        <v>1370926800</v>
      </c>
      <c r="R292" s="12">
        <f t="shared" si="19"/>
        <v>41436.208333333336</v>
      </c>
      <c r="S292" t="b">
        <v>0</v>
      </c>
      <c r="T292" t="b">
        <v>1</v>
      </c>
      <c r="U292" t="s">
        <v>42</v>
      </c>
      <c r="V292" t="s">
        <v>2039</v>
      </c>
      <c r="W292" t="s">
        <v>2040</v>
      </c>
    </row>
    <row r="293" spans="1:23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</v>
      </c>
      <c r="I293">
        <v>107</v>
      </c>
      <c r="J293" s="7">
        <f t="shared" si="17"/>
        <v>76.813084112149539</v>
      </c>
      <c r="K293" t="s">
        <v>21</v>
      </c>
      <c r="L293" t="s">
        <v>22</v>
      </c>
      <c r="M293">
        <v>1318654800</v>
      </c>
      <c r="N293" s="12">
        <f t="shared" si="18"/>
        <v>40831.208333333336</v>
      </c>
      <c r="O293" s="14" t="s">
        <v>2091</v>
      </c>
      <c r="P293" s="12" t="s">
        <v>2082</v>
      </c>
      <c r="Q293">
        <v>1319000400</v>
      </c>
      <c r="R293" s="12">
        <f t="shared" si="19"/>
        <v>40835.208333333336</v>
      </c>
      <c r="S293" t="b">
        <v>1</v>
      </c>
      <c r="T293" t="b">
        <v>0</v>
      </c>
      <c r="U293" t="s">
        <v>28</v>
      </c>
      <c r="V293" t="s">
        <v>2035</v>
      </c>
      <c r="W293" t="s">
        <v>2036</v>
      </c>
    </row>
    <row r="294" spans="1:23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</v>
      </c>
      <c r="I294">
        <v>10</v>
      </c>
      <c r="J294" s="7">
        <f t="shared" si="17"/>
        <v>71.7</v>
      </c>
      <c r="K294" t="s">
        <v>21</v>
      </c>
      <c r="L294" t="s">
        <v>22</v>
      </c>
      <c r="M294">
        <v>1331874000</v>
      </c>
      <c r="N294" s="12">
        <f t="shared" si="18"/>
        <v>40984.208333333336</v>
      </c>
      <c r="O294" s="14" t="s">
        <v>2093</v>
      </c>
      <c r="P294" s="12" t="s">
        <v>2078</v>
      </c>
      <c r="Q294">
        <v>1333429200</v>
      </c>
      <c r="R294" s="12">
        <f t="shared" si="19"/>
        <v>41002.208333333336</v>
      </c>
      <c r="S294" t="b">
        <v>0</v>
      </c>
      <c r="T294" t="b">
        <v>0</v>
      </c>
      <c r="U294" t="s">
        <v>17</v>
      </c>
      <c r="V294" t="s">
        <v>2031</v>
      </c>
      <c r="W294" t="s">
        <v>2032</v>
      </c>
    </row>
    <row r="295" spans="1:23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1</v>
      </c>
      <c r="I295">
        <v>32</v>
      </c>
      <c r="J295" s="7">
        <f t="shared" si="17"/>
        <v>33.28125</v>
      </c>
      <c r="K295" t="s">
        <v>107</v>
      </c>
      <c r="L295" t="s">
        <v>108</v>
      </c>
      <c r="M295">
        <v>1286254800</v>
      </c>
      <c r="N295" s="12">
        <f t="shared" si="18"/>
        <v>40456.208333333336</v>
      </c>
      <c r="O295" s="14" t="s">
        <v>2091</v>
      </c>
      <c r="P295" s="12" t="s">
        <v>2080</v>
      </c>
      <c r="Q295">
        <v>1287032400</v>
      </c>
      <c r="R295" s="12">
        <f t="shared" si="19"/>
        <v>40465.208333333336</v>
      </c>
      <c r="S295" t="b">
        <v>0</v>
      </c>
      <c r="T295" t="b">
        <v>0</v>
      </c>
      <c r="U295" t="s">
        <v>33</v>
      </c>
      <c r="V295" t="s">
        <v>2037</v>
      </c>
      <c r="W295" t="s">
        <v>2038</v>
      </c>
    </row>
    <row r="296" spans="1:23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</v>
      </c>
      <c r="I296">
        <v>183</v>
      </c>
      <c r="J296" s="7">
        <f t="shared" si="17"/>
        <v>43.923497267759565</v>
      </c>
      <c r="K296" t="s">
        <v>21</v>
      </c>
      <c r="L296" t="s">
        <v>22</v>
      </c>
      <c r="M296">
        <v>1540530000</v>
      </c>
      <c r="N296" s="12">
        <f t="shared" si="18"/>
        <v>43399.208333333328</v>
      </c>
      <c r="O296" s="14" t="s">
        <v>2091</v>
      </c>
      <c r="P296" s="12" t="s">
        <v>2083</v>
      </c>
      <c r="Q296">
        <v>1541570400</v>
      </c>
      <c r="R296" s="12">
        <f t="shared" si="19"/>
        <v>43411.25</v>
      </c>
      <c r="S296" t="b">
        <v>0</v>
      </c>
      <c r="T296" t="b">
        <v>0</v>
      </c>
      <c r="U296" t="s">
        <v>33</v>
      </c>
      <c r="V296" t="s">
        <v>2037</v>
      </c>
      <c r="W296" t="s">
        <v>2038</v>
      </c>
    </row>
    <row r="297" spans="1:23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</v>
      </c>
      <c r="I297">
        <v>1910</v>
      </c>
      <c r="J297" s="7">
        <f t="shared" si="17"/>
        <v>36.004712041884815</v>
      </c>
      <c r="K297" t="s">
        <v>98</v>
      </c>
      <c r="L297" t="s">
        <v>99</v>
      </c>
      <c r="M297">
        <v>1381813200</v>
      </c>
      <c r="N297" s="12">
        <f t="shared" si="18"/>
        <v>41562.208333333336</v>
      </c>
      <c r="O297" s="14" t="s">
        <v>2091</v>
      </c>
      <c r="P297" s="12" t="s">
        <v>2076</v>
      </c>
      <c r="Q297">
        <v>1383976800</v>
      </c>
      <c r="R297" s="12">
        <f t="shared" si="19"/>
        <v>41587.25</v>
      </c>
      <c r="S297" t="b">
        <v>0</v>
      </c>
      <c r="T297" t="b">
        <v>0</v>
      </c>
      <c r="U297" t="s">
        <v>33</v>
      </c>
      <c r="V297" t="s">
        <v>2037</v>
      </c>
      <c r="W297" t="s">
        <v>2038</v>
      </c>
    </row>
    <row r="298" spans="1:23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1</v>
      </c>
      <c r="I298">
        <v>38</v>
      </c>
      <c r="J298" s="7">
        <f t="shared" si="17"/>
        <v>88.21052631578948</v>
      </c>
      <c r="K298" t="s">
        <v>26</v>
      </c>
      <c r="L298" t="s">
        <v>27</v>
      </c>
      <c r="M298">
        <v>1548655200</v>
      </c>
      <c r="N298" s="12">
        <f t="shared" si="18"/>
        <v>43493.25</v>
      </c>
      <c r="O298" s="14" t="s">
        <v>2089</v>
      </c>
      <c r="P298" s="12" t="s">
        <v>2077</v>
      </c>
      <c r="Q298">
        <v>1550556000</v>
      </c>
      <c r="R298" s="12">
        <f t="shared" si="19"/>
        <v>43515.25</v>
      </c>
      <c r="S298" t="b">
        <v>0</v>
      </c>
      <c r="T298" t="b">
        <v>0</v>
      </c>
      <c r="U298" t="s">
        <v>33</v>
      </c>
      <c r="V298" t="s">
        <v>2037</v>
      </c>
      <c r="W298" t="s">
        <v>2038</v>
      </c>
    </row>
    <row r="299" spans="1:23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</v>
      </c>
      <c r="I299">
        <v>104</v>
      </c>
      <c r="J299" s="7">
        <f t="shared" si="17"/>
        <v>65.240384615384613</v>
      </c>
      <c r="K299" t="s">
        <v>26</v>
      </c>
      <c r="L299" t="s">
        <v>27</v>
      </c>
      <c r="M299">
        <v>1389679200</v>
      </c>
      <c r="N299" s="12">
        <f t="shared" si="18"/>
        <v>41653.25</v>
      </c>
      <c r="O299" s="14" t="s">
        <v>2089</v>
      </c>
      <c r="P299" s="12" t="s">
        <v>2075</v>
      </c>
      <c r="Q299">
        <v>1390456800</v>
      </c>
      <c r="R299" s="12">
        <f t="shared" si="19"/>
        <v>41662.25</v>
      </c>
      <c r="S299" t="b">
        <v>0</v>
      </c>
      <c r="T299" t="b">
        <v>1</v>
      </c>
      <c r="U299" t="s">
        <v>33</v>
      </c>
      <c r="V299" t="s">
        <v>2037</v>
      </c>
      <c r="W299" t="s">
        <v>2038</v>
      </c>
    </row>
    <row r="300" spans="1:23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1</v>
      </c>
      <c r="I300">
        <v>72</v>
      </c>
      <c r="J300" s="7">
        <f t="shared" si="17"/>
        <v>69.958333333333329</v>
      </c>
      <c r="K300" t="s">
        <v>21</v>
      </c>
      <c r="L300" t="s">
        <v>22</v>
      </c>
      <c r="M300">
        <v>1456466400</v>
      </c>
      <c r="N300" s="12">
        <f t="shared" si="18"/>
        <v>42426.25</v>
      </c>
      <c r="O300" s="14" t="s">
        <v>2097</v>
      </c>
      <c r="P300" s="12" t="s">
        <v>2081</v>
      </c>
      <c r="Q300">
        <v>1458018000</v>
      </c>
      <c r="R300" s="12">
        <f t="shared" si="19"/>
        <v>42444.208333333328</v>
      </c>
      <c r="S300" t="b">
        <v>0</v>
      </c>
      <c r="T300" t="b">
        <v>1</v>
      </c>
      <c r="U300" t="s">
        <v>23</v>
      </c>
      <c r="V300" t="s">
        <v>2033</v>
      </c>
      <c r="W300" t="s">
        <v>2034</v>
      </c>
    </row>
    <row r="301" spans="1:23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1</v>
      </c>
      <c r="I301">
        <v>49</v>
      </c>
      <c r="J301" s="7">
        <f t="shared" si="17"/>
        <v>39.877551020408163</v>
      </c>
      <c r="K301" t="s">
        <v>21</v>
      </c>
      <c r="L301" t="s">
        <v>22</v>
      </c>
      <c r="M301">
        <v>1456984800</v>
      </c>
      <c r="N301" s="12">
        <f t="shared" si="18"/>
        <v>42432.25</v>
      </c>
      <c r="O301" s="14" t="s">
        <v>2093</v>
      </c>
      <c r="P301" s="12" t="s">
        <v>2081</v>
      </c>
      <c r="Q301">
        <v>1461819600</v>
      </c>
      <c r="R301" s="12">
        <f t="shared" si="19"/>
        <v>42488.208333333328</v>
      </c>
      <c r="S301" t="b">
        <v>0</v>
      </c>
      <c r="T301" t="b">
        <v>0</v>
      </c>
      <c r="U301" t="s">
        <v>17</v>
      </c>
      <c r="V301" t="s">
        <v>2031</v>
      </c>
      <c r="W301" t="s">
        <v>2032</v>
      </c>
    </row>
    <row r="302" spans="1:23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>
        <v>1</v>
      </c>
      <c r="J302" s="7">
        <f t="shared" si="17"/>
        <v>5</v>
      </c>
      <c r="K302" t="s">
        <v>36</v>
      </c>
      <c r="L302" t="s">
        <v>37</v>
      </c>
      <c r="M302">
        <v>1504069200</v>
      </c>
      <c r="N302" s="12">
        <f t="shared" si="18"/>
        <v>42977.208333333328</v>
      </c>
      <c r="O302" s="14" t="s">
        <v>2088</v>
      </c>
      <c r="P302" s="12" t="s">
        <v>2079</v>
      </c>
      <c r="Q302">
        <v>1504155600</v>
      </c>
      <c r="R302" s="12">
        <f t="shared" si="19"/>
        <v>42978.208333333328</v>
      </c>
      <c r="S302" t="b">
        <v>0</v>
      </c>
      <c r="T302" t="b">
        <v>1</v>
      </c>
      <c r="U302" t="s">
        <v>68</v>
      </c>
      <c r="V302" t="s">
        <v>2045</v>
      </c>
      <c r="W302" t="s">
        <v>2046</v>
      </c>
    </row>
    <row r="303" spans="1:23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1</v>
      </c>
      <c r="I303">
        <v>295</v>
      </c>
      <c r="J303" s="7">
        <f t="shared" si="17"/>
        <v>41.023728813559323</v>
      </c>
      <c r="K303" t="s">
        <v>21</v>
      </c>
      <c r="L303" t="s">
        <v>22</v>
      </c>
      <c r="M303">
        <v>1424930400</v>
      </c>
      <c r="N303" s="12">
        <f t="shared" si="18"/>
        <v>42061.25</v>
      </c>
      <c r="O303" s="14" t="s">
        <v>2097</v>
      </c>
      <c r="P303" s="12" t="s">
        <v>2074</v>
      </c>
      <c r="Q303">
        <v>1426395600</v>
      </c>
      <c r="R303" s="12">
        <f t="shared" si="19"/>
        <v>42078.208333333328</v>
      </c>
      <c r="S303" t="b">
        <v>0</v>
      </c>
      <c r="T303" t="b">
        <v>0</v>
      </c>
      <c r="U303" t="s">
        <v>42</v>
      </c>
      <c r="V303" t="s">
        <v>2039</v>
      </c>
      <c r="W303" t="s">
        <v>2040</v>
      </c>
    </row>
    <row r="304" spans="1:23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1</v>
      </c>
      <c r="I304">
        <v>245</v>
      </c>
      <c r="J304" s="7">
        <f t="shared" si="17"/>
        <v>98.914285714285711</v>
      </c>
      <c r="K304" t="s">
        <v>21</v>
      </c>
      <c r="L304" t="s">
        <v>22</v>
      </c>
      <c r="M304">
        <v>1535864400</v>
      </c>
      <c r="N304" s="12">
        <f t="shared" si="18"/>
        <v>43345.208333333328</v>
      </c>
      <c r="O304" s="14" t="s">
        <v>2090</v>
      </c>
      <c r="P304" s="12" t="s">
        <v>2083</v>
      </c>
      <c r="Q304">
        <v>1537074000</v>
      </c>
      <c r="R304" s="12">
        <f t="shared" si="19"/>
        <v>43359.208333333328</v>
      </c>
      <c r="S304" t="b">
        <v>0</v>
      </c>
      <c r="T304" t="b">
        <v>0</v>
      </c>
      <c r="U304" t="s">
        <v>33</v>
      </c>
      <c r="V304" t="s">
        <v>2037</v>
      </c>
      <c r="W304" t="s">
        <v>2038</v>
      </c>
    </row>
    <row r="305" spans="1:23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1</v>
      </c>
      <c r="I305">
        <v>32</v>
      </c>
      <c r="J305" s="7">
        <f t="shared" si="17"/>
        <v>87.78125</v>
      </c>
      <c r="K305" t="s">
        <v>21</v>
      </c>
      <c r="L305" t="s">
        <v>22</v>
      </c>
      <c r="M305">
        <v>1452146400</v>
      </c>
      <c r="N305" s="12">
        <f t="shared" si="18"/>
        <v>42376.25</v>
      </c>
      <c r="O305" s="14" t="s">
        <v>2089</v>
      </c>
      <c r="P305" s="12" t="s">
        <v>2081</v>
      </c>
      <c r="Q305">
        <v>1452578400</v>
      </c>
      <c r="R305" s="12">
        <f t="shared" si="19"/>
        <v>42381.25</v>
      </c>
      <c r="S305" t="b">
        <v>0</v>
      </c>
      <c r="T305" t="b">
        <v>0</v>
      </c>
      <c r="U305" t="s">
        <v>60</v>
      </c>
      <c r="V305" t="s">
        <v>2033</v>
      </c>
      <c r="W305" t="s">
        <v>2043</v>
      </c>
    </row>
    <row r="306" spans="1:23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</v>
      </c>
      <c r="I306">
        <v>142</v>
      </c>
      <c r="J306" s="7">
        <f t="shared" si="17"/>
        <v>80.767605633802816</v>
      </c>
      <c r="K306" t="s">
        <v>21</v>
      </c>
      <c r="L306" t="s">
        <v>22</v>
      </c>
      <c r="M306">
        <v>1470546000</v>
      </c>
      <c r="N306" s="12">
        <f t="shared" si="18"/>
        <v>42589.208333333328</v>
      </c>
      <c r="O306" s="14" t="s">
        <v>2088</v>
      </c>
      <c r="P306" s="12" t="s">
        <v>2081</v>
      </c>
      <c r="Q306">
        <v>1474088400</v>
      </c>
      <c r="R306" s="12">
        <f t="shared" si="19"/>
        <v>42630.208333333328</v>
      </c>
      <c r="S306" t="b">
        <v>0</v>
      </c>
      <c r="T306" t="b">
        <v>0</v>
      </c>
      <c r="U306" t="s">
        <v>42</v>
      </c>
      <c r="V306" t="s">
        <v>2039</v>
      </c>
      <c r="W306" t="s">
        <v>2040</v>
      </c>
    </row>
    <row r="307" spans="1:23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1</v>
      </c>
      <c r="I307">
        <v>85</v>
      </c>
      <c r="J307" s="7">
        <f t="shared" si="17"/>
        <v>94.28235294117647</v>
      </c>
      <c r="K307" t="s">
        <v>21</v>
      </c>
      <c r="L307" t="s">
        <v>22</v>
      </c>
      <c r="M307">
        <v>1458363600</v>
      </c>
      <c r="N307" s="12">
        <f t="shared" si="18"/>
        <v>42448.208333333328</v>
      </c>
      <c r="O307" s="14" t="s">
        <v>2093</v>
      </c>
      <c r="P307" s="12" t="s">
        <v>2081</v>
      </c>
      <c r="Q307">
        <v>1461906000</v>
      </c>
      <c r="R307" s="12">
        <f t="shared" si="19"/>
        <v>42489.208333333328</v>
      </c>
      <c r="S307" t="b">
        <v>0</v>
      </c>
      <c r="T307" t="b">
        <v>0</v>
      </c>
      <c r="U307" t="s">
        <v>33</v>
      </c>
      <c r="V307" t="s">
        <v>2037</v>
      </c>
      <c r="W307" t="s">
        <v>2038</v>
      </c>
    </row>
    <row r="308" spans="1:23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1</v>
      </c>
      <c r="I308">
        <v>7</v>
      </c>
      <c r="J308" s="7">
        <f t="shared" si="17"/>
        <v>73.428571428571431</v>
      </c>
      <c r="K308" t="s">
        <v>21</v>
      </c>
      <c r="L308" t="s">
        <v>22</v>
      </c>
      <c r="M308">
        <v>1500008400</v>
      </c>
      <c r="N308" s="12">
        <f t="shared" si="18"/>
        <v>42930.208333333328</v>
      </c>
      <c r="O308" s="14" t="s">
        <v>2095</v>
      </c>
      <c r="P308" s="12" t="s">
        <v>2079</v>
      </c>
      <c r="Q308">
        <v>1500267600</v>
      </c>
      <c r="R308" s="12">
        <f t="shared" si="19"/>
        <v>42933.208333333328</v>
      </c>
      <c r="S308" t="b">
        <v>0</v>
      </c>
      <c r="T308" t="b">
        <v>1</v>
      </c>
      <c r="U308" t="s">
        <v>33</v>
      </c>
      <c r="V308" t="s">
        <v>2037</v>
      </c>
      <c r="W308" t="s">
        <v>2038</v>
      </c>
    </row>
    <row r="309" spans="1:23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1</v>
      </c>
      <c r="I309">
        <v>659</v>
      </c>
      <c r="J309" s="7">
        <f t="shared" si="17"/>
        <v>65.968133535660087</v>
      </c>
      <c r="K309" t="s">
        <v>36</v>
      </c>
      <c r="L309" t="s">
        <v>37</v>
      </c>
      <c r="M309">
        <v>1338958800</v>
      </c>
      <c r="N309" s="12">
        <f t="shared" si="18"/>
        <v>41066.208333333336</v>
      </c>
      <c r="O309" s="14" t="s">
        <v>2092</v>
      </c>
      <c r="P309" s="12" t="s">
        <v>2078</v>
      </c>
      <c r="Q309">
        <v>1340686800</v>
      </c>
      <c r="R309" s="12">
        <f t="shared" si="19"/>
        <v>41086.208333333336</v>
      </c>
      <c r="S309" t="b">
        <v>0</v>
      </c>
      <c r="T309" t="b">
        <v>1</v>
      </c>
      <c r="U309" t="s">
        <v>119</v>
      </c>
      <c r="V309" t="s">
        <v>2045</v>
      </c>
      <c r="W309" t="s">
        <v>2051</v>
      </c>
    </row>
    <row r="310" spans="1:23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1</v>
      </c>
      <c r="I310">
        <v>803</v>
      </c>
      <c r="J310" s="7">
        <f t="shared" si="17"/>
        <v>109.04109589041096</v>
      </c>
      <c r="K310" t="s">
        <v>21</v>
      </c>
      <c r="L310" t="s">
        <v>22</v>
      </c>
      <c r="M310">
        <v>1303102800</v>
      </c>
      <c r="N310" s="12">
        <f t="shared" si="18"/>
        <v>40651.208333333336</v>
      </c>
      <c r="O310" s="14" t="s">
        <v>2096</v>
      </c>
      <c r="P310" s="12" t="s">
        <v>2082</v>
      </c>
      <c r="Q310">
        <v>1303189200</v>
      </c>
      <c r="R310" s="12">
        <f t="shared" si="19"/>
        <v>40652.208333333336</v>
      </c>
      <c r="S310" t="b">
        <v>0</v>
      </c>
      <c r="T310" t="b">
        <v>0</v>
      </c>
      <c r="U310" t="s">
        <v>33</v>
      </c>
      <c r="V310" t="s">
        <v>2037</v>
      </c>
      <c r="W310" t="s">
        <v>2038</v>
      </c>
    </row>
    <row r="311" spans="1:23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1</v>
      </c>
      <c r="I311">
        <v>75</v>
      </c>
      <c r="J311" s="7">
        <f t="shared" si="17"/>
        <v>41.16</v>
      </c>
      <c r="K311" t="s">
        <v>21</v>
      </c>
      <c r="L311" t="s">
        <v>22</v>
      </c>
      <c r="M311">
        <v>1316581200</v>
      </c>
      <c r="N311" s="12">
        <f t="shared" si="18"/>
        <v>40807.208333333336</v>
      </c>
      <c r="O311" s="14" t="s">
        <v>2090</v>
      </c>
      <c r="P311" s="12" t="s">
        <v>2082</v>
      </c>
      <c r="Q311">
        <v>1318309200</v>
      </c>
      <c r="R311" s="12">
        <f t="shared" si="19"/>
        <v>40827.208333333336</v>
      </c>
      <c r="S311" t="b">
        <v>0</v>
      </c>
      <c r="T311" t="b">
        <v>1</v>
      </c>
      <c r="U311" t="s">
        <v>60</v>
      </c>
      <c r="V311" t="s">
        <v>2033</v>
      </c>
      <c r="W311" t="s">
        <v>2043</v>
      </c>
    </row>
    <row r="312" spans="1:23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</v>
      </c>
      <c r="I312">
        <v>16</v>
      </c>
      <c r="J312" s="7">
        <f t="shared" si="17"/>
        <v>99.125</v>
      </c>
      <c r="K312" t="s">
        <v>21</v>
      </c>
      <c r="L312" t="s">
        <v>22</v>
      </c>
      <c r="M312">
        <v>1270789200</v>
      </c>
      <c r="N312" s="12">
        <f t="shared" si="18"/>
        <v>40277.208333333336</v>
      </c>
      <c r="O312" s="14" t="s">
        <v>2096</v>
      </c>
      <c r="P312" s="12" t="s">
        <v>2080</v>
      </c>
      <c r="Q312">
        <v>1272171600</v>
      </c>
      <c r="R312" s="12">
        <f t="shared" si="19"/>
        <v>40293.208333333336</v>
      </c>
      <c r="S312" t="b">
        <v>0</v>
      </c>
      <c r="T312" t="b">
        <v>0</v>
      </c>
      <c r="U312" t="s">
        <v>89</v>
      </c>
      <c r="V312" t="s">
        <v>2048</v>
      </c>
      <c r="W312" t="s">
        <v>2049</v>
      </c>
    </row>
    <row r="313" spans="1:23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</v>
      </c>
      <c r="I313">
        <v>121</v>
      </c>
      <c r="J313" s="7">
        <f t="shared" si="17"/>
        <v>105.88429752066116</v>
      </c>
      <c r="K313" t="s">
        <v>21</v>
      </c>
      <c r="L313" t="s">
        <v>22</v>
      </c>
      <c r="M313">
        <v>1297836000</v>
      </c>
      <c r="N313" s="12">
        <f t="shared" si="18"/>
        <v>40590.25</v>
      </c>
      <c r="O313" s="14" t="s">
        <v>2097</v>
      </c>
      <c r="P313" s="12" t="s">
        <v>2082</v>
      </c>
      <c r="Q313">
        <v>1298872800</v>
      </c>
      <c r="R313" s="12">
        <f t="shared" si="19"/>
        <v>40602.25</v>
      </c>
      <c r="S313" t="b">
        <v>0</v>
      </c>
      <c r="T313" t="b">
        <v>0</v>
      </c>
      <c r="U313" t="s">
        <v>33</v>
      </c>
      <c r="V313" t="s">
        <v>2037</v>
      </c>
      <c r="W313" t="s">
        <v>2038</v>
      </c>
    </row>
    <row r="314" spans="1:23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1</v>
      </c>
      <c r="I314">
        <v>3742</v>
      </c>
      <c r="J314" s="7">
        <f t="shared" si="17"/>
        <v>48.996525921966864</v>
      </c>
      <c r="K314" t="s">
        <v>21</v>
      </c>
      <c r="L314" t="s">
        <v>22</v>
      </c>
      <c r="M314">
        <v>1382677200</v>
      </c>
      <c r="N314" s="12">
        <f t="shared" si="18"/>
        <v>41572.208333333336</v>
      </c>
      <c r="O314" s="14" t="s">
        <v>2091</v>
      </c>
      <c r="P314" s="12" t="s">
        <v>2076</v>
      </c>
      <c r="Q314">
        <v>1383282000</v>
      </c>
      <c r="R314" s="12">
        <f t="shared" si="19"/>
        <v>41579.208333333336</v>
      </c>
      <c r="S314" t="b">
        <v>0</v>
      </c>
      <c r="T314" t="b">
        <v>0</v>
      </c>
      <c r="U314" t="s">
        <v>33</v>
      </c>
      <c r="V314" t="s">
        <v>2037</v>
      </c>
      <c r="W314" t="s">
        <v>2038</v>
      </c>
    </row>
    <row r="315" spans="1:23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1</v>
      </c>
      <c r="I315">
        <v>223</v>
      </c>
      <c r="J315" s="7">
        <f t="shared" si="17"/>
        <v>39</v>
      </c>
      <c r="K315" t="s">
        <v>21</v>
      </c>
      <c r="L315" t="s">
        <v>22</v>
      </c>
      <c r="M315">
        <v>1330322400</v>
      </c>
      <c r="N315" s="12">
        <f t="shared" si="18"/>
        <v>40966.25</v>
      </c>
      <c r="O315" s="14" t="s">
        <v>2097</v>
      </c>
      <c r="P315" s="12" t="s">
        <v>2078</v>
      </c>
      <c r="Q315">
        <v>1330495200</v>
      </c>
      <c r="R315" s="12">
        <f t="shared" si="19"/>
        <v>40968.25</v>
      </c>
      <c r="S315" t="b">
        <v>0</v>
      </c>
      <c r="T315" t="b">
        <v>0</v>
      </c>
      <c r="U315" t="s">
        <v>23</v>
      </c>
      <c r="V315" t="s">
        <v>2033</v>
      </c>
      <c r="W315" t="s">
        <v>2034</v>
      </c>
    </row>
    <row r="316" spans="1:23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</v>
      </c>
      <c r="I316">
        <v>133</v>
      </c>
      <c r="J316" s="7">
        <f t="shared" si="17"/>
        <v>31.022556390977442</v>
      </c>
      <c r="K316" t="s">
        <v>21</v>
      </c>
      <c r="L316" t="s">
        <v>22</v>
      </c>
      <c r="M316">
        <v>1552366800</v>
      </c>
      <c r="N316" s="12">
        <f t="shared" si="18"/>
        <v>43536.208333333328</v>
      </c>
      <c r="O316" s="14" t="s">
        <v>2093</v>
      </c>
      <c r="P316" s="12" t="s">
        <v>2077</v>
      </c>
      <c r="Q316">
        <v>1552798800</v>
      </c>
      <c r="R316" s="12">
        <f t="shared" si="19"/>
        <v>43541.208333333328</v>
      </c>
      <c r="S316" t="b">
        <v>0</v>
      </c>
      <c r="T316" t="b">
        <v>1</v>
      </c>
      <c r="U316" t="s">
        <v>42</v>
      </c>
      <c r="V316" t="s">
        <v>2039</v>
      </c>
      <c r="W316" t="s">
        <v>2040</v>
      </c>
    </row>
    <row r="317" spans="1:23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1</v>
      </c>
      <c r="I317">
        <v>31</v>
      </c>
      <c r="J317" s="7">
        <f t="shared" si="17"/>
        <v>103.87096774193549</v>
      </c>
      <c r="K317" t="s">
        <v>21</v>
      </c>
      <c r="L317" t="s">
        <v>22</v>
      </c>
      <c r="M317">
        <v>1400907600</v>
      </c>
      <c r="N317" s="12">
        <f t="shared" si="18"/>
        <v>41783.208333333336</v>
      </c>
      <c r="O317" s="14" t="s">
        <v>2086</v>
      </c>
      <c r="P317" s="12" t="s">
        <v>2075</v>
      </c>
      <c r="Q317">
        <v>1403413200</v>
      </c>
      <c r="R317" s="12">
        <f t="shared" si="19"/>
        <v>41812.208333333336</v>
      </c>
      <c r="S317" t="b">
        <v>0</v>
      </c>
      <c r="T317" t="b">
        <v>0</v>
      </c>
      <c r="U317" t="s">
        <v>33</v>
      </c>
      <c r="V317" t="s">
        <v>2037</v>
      </c>
      <c r="W317" t="s">
        <v>2038</v>
      </c>
    </row>
    <row r="318" spans="1:23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</v>
      </c>
      <c r="I318">
        <v>108</v>
      </c>
      <c r="J318" s="7">
        <f t="shared" si="17"/>
        <v>59.268518518518519</v>
      </c>
      <c r="K318" t="s">
        <v>107</v>
      </c>
      <c r="L318" t="s">
        <v>108</v>
      </c>
      <c r="M318">
        <v>1574143200</v>
      </c>
      <c r="N318" s="12">
        <f t="shared" si="18"/>
        <v>43788.25</v>
      </c>
      <c r="O318" s="14" t="s">
        <v>2087</v>
      </c>
      <c r="P318" s="12" t="s">
        <v>2077</v>
      </c>
      <c r="Q318">
        <v>1574229600</v>
      </c>
      <c r="R318" s="12">
        <f t="shared" si="19"/>
        <v>43789.25</v>
      </c>
      <c r="S318" t="b">
        <v>0</v>
      </c>
      <c r="T318" t="b">
        <v>1</v>
      </c>
      <c r="U318" t="s">
        <v>17</v>
      </c>
      <c r="V318" t="s">
        <v>2031</v>
      </c>
      <c r="W318" t="s">
        <v>2032</v>
      </c>
    </row>
    <row r="319" spans="1:23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1</v>
      </c>
      <c r="I319">
        <v>30</v>
      </c>
      <c r="J319" s="7">
        <f t="shared" si="17"/>
        <v>42.3</v>
      </c>
      <c r="K319" t="s">
        <v>21</v>
      </c>
      <c r="L319" t="s">
        <v>22</v>
      </c>
      <c r="M319">
        <v>1494738000</v>
      </c>
      <c r="N319" s="12">
        <f t="shared" si="18"/>
        <v>42869.208333333328</v>
      </c>
      <c r="O319" s="14" t="s">
        <v>2086</v>
      </c>
      <c r="P319" s="12" t="s">
        <v>2079</v>
      </c>
      <c r="Q319">
        <v>1495861200</v>
      </c>
      <c r="R319" s="12">
        <f t="shared" si="19"/>
        <v>42882.208333333328</v>
      </c>
      <c r="S319" t="b">
        <v>0</v>
      </c>
      <c r="T319" t="b">
        <v>0</v>
      </c>
      <c r="U319" t="s">
        <v>33</v>
      </c>
      <c r="V319" t="s">
        <v>2037</v>
      </c>
      <c r="W319" t="s">
        <v>2038</v>
      </c>
    </row>
    <row r="320" spans="1:23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</v>
      </c>
      <c r="I320">
        <v>17</v>
      </c>
      <c r="J320" s="7">
        <f t="shared" si="17"/>
        <v>53.117647058823529</v>
      </c>
      <c r="K320" t="s">
        <v>21</v>
      </c>
      <c r="L320" t="s">
        <v>22</v>
      </c>
      <c r="M320">
        <v>1392357600</v>
      </c>
      <c r="N320" s="12">
        <f t="shared" si="18"/>
        <v>41684.25</v>
      </c>
      <c r="O320" s="14" t="s">
        <v>2097</v>
      </c>
      <c r="P320" s="12" t="s">
        <v>2075</v>
      </c>
      <c r="Q320">
        <v>1392530400</v>
      </c>
      <c r="R320" s="12">
        <f t="shared" si="19"/>
        <v>41686.25</v>
      </c>
      <c r="S320" t="b">
        <v>0</v>
      </c>
      <c r="T320" t="b">
        <v>0</v>
      </c>
      <c r="U320" t="s">
        <v>23</v>
      </c>
      <c r="V320" t="s">
        <v>2033</v>
      </c>
      <c r="W320" t="s">
        <v>2034</v>
      </c>
    </row>
    <row r="321" spans="1:23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1</v>
      </c>
      <c r="I321">
        <v>64</v>
      </c>
      <c r="J321" s="7">
        <f t="shared" si="17"/>
        <v>50.796875</v>
      </c>
      <c r="K321" t="s">
        <v>21</v>
      </c>
      <c r="L321" t="s">
        <v>22</v>
      </c>
      <c r="M321">
        <v>1281589200</v>
      </c>
      <c r="N321" s="12">
        <f t="shared" si="18"/>
        <v>40402.208333333336</v>
      </c>
      <c r="O321" s="14" t="s">
        <v>2088</v>
      </c>
      <c r="P321" s="12" t="s">
        <v>2080</v>
      </c>
      <c r="Q321">
        <v>1283662800</v>
      </c>
      <c r="R321" s="12">
        <f t="shared" si="19"/>
        <v>40426.208333333336</v>
      </c>
      <c r="S321" t="b">
        <v>0</v>
      </c>
      <c r="T321" t="b">
        <v>0</v>
      </c>
      <c r="U321" t="s">
        <v>28</v>
      </c>
      <c r="V321" t="s">
        <v>2035</v>
      </c>
      <c r="W321" t="s">
        <v>2036</v>
      </c>
    </row>
    <row r="322" spans="1:23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1</v>
      </c>
      <c r="I322">
        <v>80</v>
      </c>
      <c r="J322" s="7">
        <f t="shared" si="17"/>
        <v>101.15</v>
      </c>
      <c r="K322" t="s">
        <v>21</v>
      </c>
      <c r="L322" t="s">
        <v>22</v>
      </c>
      <c r="M322">
        <v>1305003600</v>
      </c>
      <c r="N322" s="12">
        <f t="shared" si="18"/>
        <v>40673.208333333336</v>
      </c>
      <c r="O322" s="14" t="s">
        <v>2086</v>
      </c>
      <c r="P322" s="12" t="s">
        <v>2082</v>
      </c>
      <c r="Q322">
        <v>1305781200</v>
      </c>
      <c r="R322" s="12">
        <f t="shared" si="19"/>
        <v>40682.208333333336</v>
      </c>
      <c r="S322" t="b">
        <v>0</v>
      </c>
      <c r="T322" t="b">
        <v>0</v>
      </c>
      <c r="U322" t="s">
        <v>119</v>
      </c>
      <c r="V322" t="s">
        <v>2045</v>
      </c>
      <c r="W322" t="s">
        <v>2051</v>
      </c>
    </row>
    <row r="323" spans="1:23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1</v>
      </c>
      <c r="I323">
        <v>2468</v>
      </c>
      <c r="J323" s="7">
        <f t="shared" ref="J323:J386" si="21">IFERROR(E323/I323,0)</f>
        <v>65.000810372771468</v>
      </c>
      <c r="K323" t="s">
        <v>21</v>
      </c>
      <c r="L323" t="s">
        <v>22</v>
      </c>
      <c r="M323">
        <v>1301634000</v>
      </c>
      <c r="N323" s="12">
        <f t="shared" ref="N323:N386" si="22">(((M323/60)/60)/24)+DATE(1970,1,1)</f>
        <v>40634.208333333336</v>
      </c>
      <c r="O323" s="14" t="s">
        <v>2096</v>
      </c>
      <c r="P323" s="12" t="s">
        <v>2082</v>
      </c>
      <c r="Q323">
        <v>1302325200</v>
      </c>
      <c r="R323" s="12">
        <f t="shared" ref="R323:R386" si="23">(((Q323/60)/60)/24)+DATE(1970,1,1)</f>
        <v>40642.208333333336</v>
      </c>
      <c r="S323" t="b">
        <v>0</v>
      </c>
      <c r="T323" t="b">
        <v>0</v>
      </c>
      <c r="U323" t="s">
        <v>100</v>
      </c>
      <c r="V323" t="s">
        <v>2039</v>
      </c>
      <c r="W323" t="s">
        <v>2050</v>
      </c>
    </row>
    <row r="324" spans="1:23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1</v>
      </c>
      <c r="I324">
        <v>5168</v>
      </c>
      <c r="J324" s="7">
        <f t="shared" si="21"/>
        <v>37.998645510835914</v>
      </c>
      <c r="K324" t="s">
        <v>21</v>
      </c>
      <c r="L324" t="s">
        <v>22</v>
      </c>
      <c r="M324">
        <v>1290664800</v>
      </c>
      <c r="N324" s="12">
        <f t="shared" si="22"/>
        <v>40507.25</v>
      </c>
      <c r="O324" s="14" t="s">
        <v>2087</v>
      </c>
      <c r="P324" s="12" t="s">
        <v>2080</v>
      </c>
      <c r="Q324">
        <v>1291788000</v>
      </c>
      <c r="R324" s="12">
        <f t="shared" si="23"/>
        <v>40520.25</v>
      </c>
      <c r="S324" t="b">
        <v>0</v>
      </c>
      <c r="T324" t="b">
        <v>0</v>
      </c>
      <c r="U324" t="s">
        <v>33</v>
      </c>
      <c r="V324" t="s">
        <v>2037</v>
      </c>
      <c r="W324" t="s">
        <v>2038</v>
      </c>
    </row>
    <row r="325" spans="1:23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1</v>
      </c>
      <c r="I325">
        <v>26</v>
      </c>
      <c r="J325" s="7">
        <f t="shared" si="21"/>
        <v>82.615384615384613</v>
      </c>
      <c r="K325" t="s">
        <v>40</v>
      </c>
      <c r="L325" t="s">
        <v>41</v>
      </c>
      <c r="M325">
        <v>1395896400</v>
      </c>
      <c r="N325" s="12">
        <f t="shared" si="22"/>
        <v>41725.208333333336</v>
      </c>
      <c r="O325" s="14" t="s">
        <v>2093</v>
      </c>
      <c r="P325" s="12" t="s">
        <v>2075</v>
      </c>
      <c r="Q325">
        <v>1396069200</v>
      </c>
      <c r="R325" s="12">
        <f t="shared" si="23"/>
        <v>41727.208333333336</v>
      </c>
      <c r="S325" t="b">
        <v>0</v>
      </c>
      <c r="T325" t="b">
        <v>0</v>
      </c>
      <c r="U325" t="s">
        <v>42</v>
      </c>
      <c r="V325" t="s">
        <v>2039</v>
      </c>
      <c r="W325" t="s">
        <v>2040</v>
      </c>
    </row>
    <row r="326" spans="1:23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1</v>
      </c>
      <c r="I326">
        <v>307</v>
      </c>
      <c r="J326" s="7">
        <f t="shared" si="21"/>
        <v>37.941368078175898</v>
      </c>
      <c r="K326" t="s">
        <v>21</v>
      </c>
      <c r="L326" t="s">
        <v>22</v>
      </c>
      <c r="M326">
        <v>1434862800</v>
      </c>
      <c r="N326" s="12">
        <f t="shared" si="22"/>
        <v>42176.208333333328</v>
      </c>
      <c r="O326" s="14" t="s">
        <v>2092</v>
      </c>
      <c r="P326" s="12" t="s">
        <v>2074</v>
      </c>
      <c r="Q326">
        <v>1435899600</v>
      </c>
      <c r="R326" s="12">
        <f t="shared" si="23"/>
        <v>42188.208333333328</v>
      </c>
      <c r="S326" t="b">
        <v>0</v>
      </c>
      <c r="T326" t="b">
        <v>1</v>
      </c>
      <c r="U326" t="s">
        <v>33</v>
      </c>
      <c r="V326" t="s">
        <v>2037</v>
      </c>
      <c r="W326" t="s">
        <v>2038</v>
      </c>
    </row>
    <row r="327" spans="1:23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1</v>
      </c>
      <c r="I327">
        <v>73</v>
      </c>
      <c r="J327" s="7">
        <f t="shared" si="21"/>
        <v>80.780821917808225</v>
      </c>
      <c r="K327" t="s">
        <v>21</v>
      </c>
      <c r="L327" t="s">
        <v>22</v>
      </c>
      <c r="M327">
        <v>1529125200</v>
      </c>
      <c r="N327" s="12">
        <f t="shared" si="22"/>
        <v>43267.208333333328</v>
      </c>
      <c r="O327" s="14" t="s">
        <v>2092</v>
      </c>
      <c r="P327" s="12" t="s">
        <v>2083</v>
      </c>
      <c r="Q327">
        <v>1531112400</v>
      </c>
      <c r="R327" s="12">
        <f t="shared" si="23"/>
        <v>43290.208333333328</v>
      </c>
      <c r="S327" t="b">
        <v>0</v>
      </c>
      <c r="T327" t="b">
        <v>1</v>
      </c>
      <c r="U327" t="s">
        <v>33</v>
      </c>
      <c r="V327" t="s">
        <v>2037</v>
      </c>
      <c r="W327" t="s">
        <v>2038</v>
      </c>
    </row>
    <row r="328" spans="1:23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</v>
      </c>
      <c r="I328">
        <v>128</v>
      </c>
      <c r="J328" s="7">
        <f t="shared" si="21"/>
        <v>25.984375</v>
      </c>
      <c r="K328" t="s">
        <v>21</v>
      </c>
      <c r="L328" t="s">
        <v>22</v>
      </c>
      <c r="M328">
        <v>1451109600</v>
      </c>
      <c r="N328" s="12">
        <f t="shared" si="22"/>
        <v>42364.25</v>
      </c>
      <c r="O328" s="14" t="s">
        <v>2094</v>
      </c>
      <c r="P328" s="12" t="s">
        <v>2074</v>
      </c>
      <c r="Q328">
        <v>1451628000</v>
      </c>
      <c r="R328" s="12">
        <f t="shared" si="23"/>
        <v>42370.25</v>
      </c>
      <c r="S328" t="b">
        <v>0</v>
      </c>
      <c r="T328" t="b">
        <v>0</v>
      </c>
      <c r="U328" t="s">
        <v>71</v>
      </c>
      <c r="V328" t="s">
        <v>2039</v>
      </c>
      <c r="W328" t="s">
        <v>2047</v>
      </c>
    </row>
    <row r="329" spans="1:23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1</v>
      </c>
      <c r="I329">
        <v>33</v>
      </c>
      <c r="J329" s="7">
        <f t="shared" si="21"/>
        <v>30.363636363636363</v>
      </c>
      <c r="K329" t="s">
        <v>21</v>
      </c>
      <c r="L329" t="s">
        <v>22</v>
      </c>
      <c r="M329">
        <v>1566968400</v>
      </c>
      <c r="N329" s="12">
        <f t="shared" si="22"/>
        <v>43705.208333333328</v>
      </c>
      <c r="O329" s="14" t="s">
        <v>2088</v>
      </c>
      <c r="P329" s="12" t="s">
        <v>2077</v>
      </c>
      <c r="Q329">
        <v>1567314000</v>
      </c>
      <c r="R329" s="12">
        <f t="shared" si="23"/>
        <v>43709.208333333328</v>
      </c>
      <c r="S329" t="b">
        <v>0</v>
      </c>
      <c r="T329" t="b">
        <v>1</v>
      </c>
      <c r="U329" t="s">
        <v>33</v>
      </c>
      <c r="V329" t="s">
        <v>2037</v>
      </c>
      <c r="W329" t="s">
        <v>2038</v>
      </c>
    </row>
    <row r="330" spans="1:23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1</v>
      </c>
      <c r="I330">
        <v>2441</v>
      </c>
      <c r="J330" s="7">
        <f t="shared" si="21"/>
        <v>54.004916018025398</v>
      </c>
      <c r="K330" t="s">
        <v>21</v>
      </c>
      <c r="L330" t="s">
        <v>22</v>
      </c>
      <c r="M330">
        <v>1543557600</v>
      </c>
      <c r="N330" s="12">
        <f t="shared" si="22"/>
        <v>43434.25</v>
      </c>
      <c r="O330" s="14" t="s">
        <v>2087</v>
      </c>
      <c r="P330" s="12" t="s">
        <v>2083</v>
      </c>
      <c r="Q330">
        <v>1544508000</v>
      </c>
      <c r="R330" s="12">
        <f t="shared" si="23"/>
        <v>43445.25</v>
      </c>
      <c r="S330" t="b">
        <v>0</v>
      </c>
      <c r="T330" t="b">
        <v>0</v>
      </c>
      <c r="U330" t="s">
        <v>23</v>
      </c>
      <c r="V330" t="s">
        <v>2033</v>
      </c>
      <c r="W330" t="s">
        <v>2034</v>
      </c>
    </row>
    <row r="331" spans="1:23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1</v>
      </c>
      <c r="I331">
        <v>211</v>
      </c>
      <c r="J331" s="7">
        <f t="shared" si="21"/>
        <v>101.78672985781991</v>
      </c>
      <c r="K331" t="s">
        <v>21</v>
      </c>
      <c r="L331" t="s">
        <v>22</v>
      </c>
      <c r="M331">
        <v>1481522400</v>
      </c>
      <c r="N331" s="12">
        <f t="shared" si="22"/>
        <v>42716.25</v>
      </c>
      <c r="O331" s="14" t="s">
        <v>2094</v>
      </c>
      <c r="P331" s="12" t="s">
        <v>2081</v>
      </c>
      <c r="Q331">
        <v>1482472800</v>
      </c>
      <c r="R331" s="12">
        <f t="shared" si="23"/>
        <v>42727.25</v>
      </c>
      <c r="S331" t="b">
        <v>0</v>
      </c>
      <c r="T331" t="b">
        <v>0</v>
      </c>
      <c r="U331" t="s">
        <v>89</v>
      </c>
      <c r="V331" t="s">
        <v>2048</v>
      </c>
      <c r="W331" t="s">
        <v>2049</v>
      </c>
    </row>
    <row r="332" spans="1:23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</v>
      </c>
      <c r="I332">
        <v>1385</v>
      </c>
      <c r="J332" s="7">
        <f t="shared" si="21"/>
        <v>45.003610108303249</v>
      </c>
      <c r="K332" t="s">
        <v>40</v>
      </c>
      <c r="L332" t="s">
        <v>41</v>
      </c>
      <c r="M332">
        <v>1512712800</v>
      </c>
      <c r="N332" s="12">
        <f t="shared" si="22"/>
        <v>43077.25</v>
      </c>
      <c r="O332" s="14" t="s">
        <v>2094</v>
      </c>
      <c r="P332" s="12" t="s">
        <v>2079</v>
      </c>
      <c r="Q332">
        <v>1512799200</v>
      </c>
      <c r="R332" s="12">
        <f t="shared" si="23"/>
        <v>43078.25</v>
      </c>
      <c r="S332" t="b">
        <v>0</v>
      </c>
      <c r="T332" t="b">
        <v>0</v>
      </c>
      <c r="U332" t="s">
        <v>42</v>
      </c>
      <c r="V332" t="s">
        <v>2039</v>
      </c>
      <c r="W332" t="s">
        <v>2040</v>
      </c>
    </row>
    <row r="333" spans="1:23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</v>
      </c>
      <c r="I333">
        <v>190</v>
      </c>
      <c r="J333" s="7">
        <f t="shared" si="21"/>
        <v>77.068421052631578</v>
      </c>
      <c r="K333" t="s">
        <v>21</v>
      </c>
      <c r="L333" t="s">
        <v>22</v>
      </c>
      <c r="M333">
        <v>1324274400</v>
      </c>
      <c r="N333" s="12">
        <f t="shared" si="22"/>
        <v>40896.25</v>
      </c>
      <c r="O333" s="14" t="s">
        <v>2094</v>
      </c>
      <c r="P333" s="12" t="s">
        <v>2082</v>
      </c>
      <c r="Q333">
        <v>1324360800</v>
      </c>
      <c r="R333" s="12">
        <f t="shared" si="23"/>
        <v>40897.25</v>
      </c>
      <c r="S333" t="b">
        <v>0</v>
      </c>
      <c r="T333" t="b">
        <v>0</v>
      </c>
      <c r="U333" t="s">
        <v>17</v>
      </c>
      <c r="V333" t="s">
        <v>2031</v>
      </c>
      <c r="W333" t="s">
        <v>2032</v>
      </c>
    </row>
    <row r="334" spans="1:23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1</v>
      </c>
      <c r="I334">
        <v>470</v>
      </c>
      <c r="J334" s="7">
        <f t="shared" si="21"/>
        <v>88.076595744680844</v>
      </c>
      <c r="K334" t="s">
        <v>21</v>
      </c>
      <c r="L334" t="s">
        <v>22</v>
      </c>
      <c r="M334">
        <v>1364446800</v>
      </c>
      <c r="N334" s="12">
        <f t="shared" si="22"/>
        <v>41361.208333333336</v>
      </c>
      <c r="O334" s="14" t="s">
        <v>2093</v>
      </c>
      <c r="P334" s="12" t="s">
        <v>2076</v>
      </c>
      <c r="Q334">
        <v>1364533200</v>
      </c>
      <c r="R334" s="12">
        <f t="shared" si="23"/>
        <v>41362.208333333336</v>
      </c>
      <c r="S334" t="b">
        <v>0</v>
      </c>
      <c r="T334" t="b">
        <v>0</v>
      </c>
      <c r="U334" t="s">
        <v>65</v>
      </c>
      <c r="V334" t="s">
        <v>2035</v>
      </c>
      <c r="W334" t="s">
        <v>2044</v>
      </c>
    </row>
    <row r="335" spans="1:23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1</v>
      </c>
      <c r="I335">
        <v>253</v>
      </c>
      <c r="J335" s="7">
        <f t="shared" si="21"/>
        <v>47.035573122529641</v>
      </c>
      <c r="K335" t="s">
        <v>21</v>
      </c>
      <c r="L335" t="s">
        <v>22</v>
      </c>
      <c r="M335">
        <v>1542693600</v>
      </c>
      <c r="N335" s="12">
        <f t="shared" si="22"/>
        <v>43424.25</v>
      </c>
      <c r="O335" s="14" t="s">
        <v>2087</v>
      </c>
      <c r="P335" s="12" t="s">
        <v>2083</v>
      </c>
      <c r="Q335">
        <v>1545112800</v>
      </c>
      <c r="R335" s="12">
        <f t="shared" si="23"/>
        <v>43452.25</v>
      </c>
      <c r="S335" t="b">
        <v>0</v>
      </c>
      <c r="T335" t="b">
        <v>0</v>
      </c>
      <c r="U335" t="s">
        <v>33</v>
      </c>
      <c r="V335" t="s">
        <v>2037</v>
      </c>
      <c r="W335" t="s">
        <v>2038</v>
      </c>
    </row>
    <row r="336" spans="1:23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</v>
      </c>
      <c r="I336">
        <v>1113</v>
      </c>
      <c r="J336" s="7">
        <f t="shared" si="21"/>
        <v>110.99550763701707</v>
      </c>
      <c r="K336" t="s">
        <v>21</v>
      </c>
      <c r="L336" t="s">
        <v>22</v>
      </c>
      <c r="M336">
        <v>1515564000</v>
      </c>
      <c r="N336" s="12">
        <f t="shared" si="22"/>
        <v>43110.25</v>
      </c>
      <c r="O336" s="14" t="s">
        <v>2089</v>
      </c>
      <c r="P336" s="12" t="s">
        <v>2083</v>
      </c>
      <c r="Q336">
        <v>1516168800</v>
      </c>
      <c r="R336" s="12">
        <f t="shared" si="23"/>
        <v>43117.25</v>
      </c>
      <c r="S336" t="b">
        <v>0</v>
      </c>
      <c r="T336" t="b">
        <v>0</v>
      </c>
      <c r="U336" t="s">
        <v>23</v>
      </c>
      <c r="V336" t="s">
        <v>2033</v>
      </c>
      <c r="W336" t="s">
        <v>2034</v>
      </c>
    </row>
    <row r="337" spans="1:23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1</v>
      </c>
      <c r="I337">
        <v>2283</v>
      </c>
      <c r="J337" s="7">
        <f t="shared" si="21"/>
        <v>87.003066141042481</v>
      </c>
      <c r="K337" t="s">
        <v>21</v>
      </c>
      <c r="L337" t="s">
        <v>22</v>
      </c>
      <c r="M337">
        <v>1573797600</v>
      </c>
      <c r="N337" s="12">
        <f t="shared" si="22"/>
        <v>43784.25</v>
      </c>
      <c r="O337" s="14" t="s">
        <v>2087</v>
      </c>
      <c r="P337" s="12" t="s">
        <v>2077</v>
      </c>
      <c r="Q337">
        <v>1574920800</v>
      </c>
      <c r="R337" s="12">
        <f t="shared" si="23"/>
        <v>43797.25</v>
      </c>
      <c r="S337" t="b">
        <v>0</v>
      </c>
      <c r="T337" t="b">
        <v>0</v>
      </c>
      <c r="U337" t="s">
        <v>23</v>
      </c>
      <c r="V337" t="s">
        <v>2033</v>
      </c>
      <c r="W337" t="s">
        <v>2034</v>
      </c>
    </row>
    <row r="338" spans="1:23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</v>
      </c>
      <c r="I338">
        <v>1072</v>
      </c>
      <c r="J338" s="7">
        <f t="shared" si="21"/>
        <v>63.994402985074629</v>
      </c>
      <c r="K338" t="s">
        <v>21</v>
      </c>
      <c r="L338" t="s">
        <v>22</v>
      </c>
      <c r="M338">
        <v>1292392800</v>
      </c>
      <c r="N338" s="12">
        <f t="shared" si="22"/>
        <v>40527.25</v>
      </c>
      <c r="O338" s="14" t="s">
        <v>2094</v>
      </c>
      <c r="P338" s="12" t="s">
        <v>2080</v>
      </c>
      <c r="Q338">
        <v>1292479200</v>
      </c>
      <c r="R338" s="12">
        <f t="shared" si="23"/>
        <v>40528.25</v>
      </c>
      <c r="S338" t="b">
        <v>0</v>
      </c>
      <c r="T338" t="b">
        <v>1</v>
      </c>
      <c r="U338" t="s">
        <v>23</v>
      </c>
      <c r="V338" t="s">
        <v>2033</v>
      </c>
      <c r="W338" t="s">
        <v>2034</v>
      </c>
    </row>
    <row r="339" spans="1:23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</v>
      </c>
      <c r="I339">
        <v>1095</v>
      </c>
      <c r="J339" s="7">
        <f t="shared" si="21"/>
        <v>105.9945205479452</v>
      </c>
      <c r="K339" t="s">
        <v>21</v>
      </c>
      <c r="L339" t="s">
        <v>22</v>
      </c>
      <c r="M339">
        <v>1573452000</v>
      </c>
      <c r="N339" s="12">
        <f t="shared" si="22"/>
        <v>43780.25</v>
      </c>
      <c r="O339" s="14" t="s">
        <v>2087</v>
      </c>
      <c r="P339" s="12" t="s">
        <v>2077</v>
      </c>
      <c r="Q339">
        <v>1573538400</v>
      </c>
      <c r="R339" s="12">
        <f t="shared" si="23"/>
        <v>43781.25</v>
      </c>
      <c r="S339" t="b">
        <v>0</v>
      </c>
      <c r="T339" t="b">
        <v>0</v>
      </c>
      <c r="U339" t="s">
        <v>33</v>
      </c>
      <c r="V339" t="s">
        <v>2037</v>
      </c>
      <c r="W339" t="s">
        <v>2038</v>
      </c>
    </row>
    <row r="340" spans="1:23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</v>
      </c>
      <c r="I340">
        <v>1690</v>
      </c>
      <c r="J340" s="7">
        <f t="shared" si="21"/>
        <v>73.989349112426041</v>
      </c>
      <c r="K340" t="s">
        <v>21</v>
      </c>
      <c r="L340" t="s">
        <v>22</v>
      </c>
      <c r="M340">
        <v>1317790800</v>
      </c>
      <c r="N340" s="12">
        <f t="shared" si="22"/>
        <v>40821.208333333336</v>
      </c>
      <c r="O340" s="14" t="s">
        <v>2091</v>
      </c>
      <c r="P340" s="12" t="s">
        <v>2082</v>
      </c>
      <c r="Q340">
        <v>1320382800</v>
      </c>
      <c r="R340" s="12">
        <f t="shared" si="23"/>
        <v>40851.208333333336</v>
      </c>
      <c r="S340" t="b">
        <v>0</v>
      </c>
      <c r="T340" t="b">
        <v>0</v>
      </c>
      <c r="U340" t="s">
        <v>33</v>
      </c>
      <c r="V340" t="s">
        <v>2037</v>
      </c>
      <c r="W340" t="s">
        <v>2038</v>
      </c>
    </row>
    <row r="341" spans="1:23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</v>
      </c>
      <c r="I341">
        <v>1297</v>
      </c>
      <c r="J341" s="7">
        <f t="shared" si="21"/>
        <v>84.02004626060139</v>
      </c>
      <c r="K341" t="s">
        <v>15</v>
      </c>
      <c r="L341" t="s">
        <v>16</v>
      </c>
      <c r="M341">
        <v>1501650000</v>
      </c>
      <c r="N341" s="12">
        <f t="shared" si="22"/>
        <v>42949.208333333328</v>
      </c>
      <c r="O341" s="14" t="s">
        <v>2088</v>
      </c>
      <c r="P341" s="12" t="s">
        <v>2079</v>
      </c>
      <c r="Q341">
        <v>1502859600</v>
      </c>
      <c r="R341" s="12">
        <f t="shared" si="23"/>
        <v>42963.208333333328</v>
      </c>
      <c r="S341" t="b">
        <v>0</v>
      </c>
      <c r="T341" t="b">
        <v>0</v>
      </c>
      <c r="U341" t="s">
        <v>33</v>
      </c>
      <c r="V341" t="s">
        <v>2037</v>
      </c>
      <c r="W341" t="s">
        <v>2038</v>
      </c>
    </row>
    <row r="342" spans="1:23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1</v>
      </c>
      <c r="I342">
        <v>393</v>
      </c>
      <c r="J342" s="7">
        <f t="shared" si="21"/>
        <v>88.966921119592882</v>
      </c>
      <c r="K342" t="s">
        <v>21</v>
      </c>
      <c r="L342" t="s">
        <v>22</v>
      </c>
      <c r="M342">
        <v>1323669600</v>
      </c>
      <c r="N342" s="12">
        <f t="shared" si="22"/>
        <v>40889.25</v>
      </c>
      <c r="O342" s="14" t="s">
        <v>2094</v>
      </c>
      <c r="P342" s="12" t="s">
        <v>2082</v>
      </c>
      <c r="Q342">
        <v>1323756000</v>
      </c>
      <c r="R342" s="12">
        <f t="shared" si="23"/>
        <v>40890.25</v>
      </c>
      <c r="S342" t="b">
        <v>0</v>
      </c>
      <c r="T342" t="b">
        <v>0</v>
      </c>
      <c r="U342" t="s">
        <v>122</v>
      </c>
      <c r="V342" t="s">
        <v>2052</v>
      </c>
      <c r="W342" t="s">
        <v>2053</v>
      </c>
    </row>
    <row r="343" spans="1:23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</v>
      </c>
      <c r="I343">
        <v>1257</v>
      </c>
      <c r="J343" s="7">
        <f t="shared" si="21"/>
        <v>76.990453460620529</v>
      </c>
      <c r="K343" t="s">
        <v>21</v>
      </c>
      <c r="L343" t="s">
        <v>22</v>
      </c>
      <c r="M343">
        <v>1440738000</v>
      </c>
      <c r="N343" s="12">
        <f t="shared" si="22"/>
        <v>42244.208333333328</v>
      </c>
      <c r="O343" s="14" t="s">
        <v>2088</v>
      </c>
      <c r="P343" s="12" t="s">
        <v>2074</v>
      </c>
      <c r="Q343">
        <v>1441342800</v>
      </c>
      <c r="R343" s="12">
        <f t="shared" si="23"/>
        <v>42251.208333333328</v>
      </c>
      <c r="S343" t="b">
        <v>0</v>
      </c>
      <c r="T343" t="b">
        <v>0</v>
      </c>
      <c r="U343" t="s">
        <v>60</v>
      </c>
      <c r="V343" t="s">
        <v>2033</v>
      </c>
      <c r="W343" t="s">
        <v>2043</v>
      </c>
    </row>
    <row r="344" spans="1:23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1</v>
      </c>
      <c r="I344">
        <v>328</v>
      </c>
      <c r="J344" s="7">
        <f t="shared" si="21"/>
        <v>97.146341463414629</v>
      </c>
      <c r="K344" t="s">
        <v>21</v>
      </c>
      <c r="L344" t="s">
        <v>22</v>
      </c>
      <c r="M344">
        <v>1374296400</v>
      </c>
      <c r="N344" s="12">
        <f t="shared" si="22"/>
        <v>41475.208333333336</v>
      </c>
      <c r="O344" s="14" t="s">
        <v>2095</v>
      </c>
      <c r="P344" s="12" t="s">
        <v>2076</v>
      </c>
      <c r="Q344">
        <v>1375333200</v>
      </c>
      <c r="R344" s="12">
        <f t="shared" si="23"/>
        <v>41487.208333333336</v>
      </c>
      <c r="S344" t="b">
        <v>0</v>
      </c>
      <c r="T344" t="b">
        <v>0</v>
      </c>
      <c r="U344" t="s">
        <v>33</v>
      </c>
      <c r="V344" t="s">
        <v>2037</v>
      </c>
      <c r="W344" t="s">
        <v>2038</v>
      </c>
    </row>
    <row r="345" spans="1:23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</v>
      </c>
      <c r="I345">
        <v>147</v>
      </c>
      <c r="J345" s="7">
        <f t="shared" si="21"/>
        <v>33.013605442176868</v>
      </c>
      <c r="K345" t="s">
        <v>21</v>
      </c>
      <c r="L345" t="s">
        <v>22</v>
      </c>
      <c r="M345">
        <v>1384840800</v>
      </c>
      <c r="N345" s="12">
        <f t="shared" si="22"/>
        <v>41597.25</v>
      </c>
      <c r="O345" s="14" t="s">
        <v>2087</v>
      </c>
      <c r="P345" s="12" t="s">
        <v>2076</v>
      </c>
      <c r="Q345">
        <v>1389420000</v>
      </c>
      <c r="R345" s="12">
        <f t="shared" si="23"/>
        <v>41650.25</v>
      </c>
      <c r="S345" t="b">
        <v>0</v>
      </c>
      <c r="T345" t="b">
        <v>0</v>
      </c>
      <c r="U345" t="s">
        <v>33</v>
      </c>
      <c r="V345" t="s">
        <v>2037</v>
      </c>
      <c r="W345" t="s">
        <v>2038</v>
      </c>
    </row>
    <row r="346" spans="1:23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1</v>
      </c>
      <c r="I346">
        <v>830</v>
      </c>
      <c r="J346" s="7">
        <f t="shared" si="21"/>
        <v>99.950602409638549</v>
      </c>
      <c r="K346" t="s">
        <v>21</v>
      </c>
      <c r="L346" t="s">
        <v>22</v>
      </c>
      <c r="M346">
        <v>1516600800</v>
      </c>
      <c r="N346" s="12">
        <f t="shared" si="22"/>
        <v>43122.25</v>
      </c>
      <c r="O346" s="14" t="s">
        <v>2089</v>
      </c>
      <c r="P346" s="12" t="s">
        <v>2083</v>
      </c>
      <c r="Q346">
        <v>1520056800</v>
      </c>
      <c r="R346" s="12">
        <f t="shared" si="23"/>
        <v>43162.25</v>
      </c>
      <c r="S346" t="b">
        <v>0</v>
      </c>
      <c r="T346" t="b">
        <v>0</v>
      </c>
      <c r="U346" t="s">
        <v>89</v>
      </c>
      <c r="V346" t="s">
        <v>2048</v>
      </c>
      <c r="W346" t="s">
        <v>2049</v>
      </c>
    </row>
    <row r="347" spans="1:23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1</v>
      </c>
      <c r="I347">
        <v>331</v>
      </c>
      <c r="J347" s="7">
        <f t="shared" si="21"/>
        <v>69.966767371601208</v>
      </c>
      <c r="K347" t="s">
        <v>40</v>
      </c>
      <c r="L347" t="s">
        <v>41</v>
      </c>
      <c r="M347">
        <v>1436418000</v>
      </c>
      <c r="N347" s="12">
        <f t="shared" si="22"/>
        <v>42194.208333333328</v>
      </c>
      <c r="O347" s="14" t="s">
        <v>2095</v>
      </c>
      <c r="P347" s="12" t="s">
        <v>2074</v>
      </c>
      <c r="Q347">
        <v>1436504400</v>
      </c>
      <c r="R347" s="12">
        <f t="shared" si="23"/>
        <v>42195.208333333328</v>
      </c>
      <c r="S347" t="b">
        <v>0</v>
      </c>
      <c r="T347" t="b">
        <v>0</v>
      </c>
      <c r="U347" t="s">
        <v>53</v>
      </c>
      <c r="V347" t="s">
        <v>2039</v>
      </c>
      <c r="W347" t="s">
        <v>2042</v>
      </c>
    </row>
    <row r="348" spans="1:23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1</v>
      </c>
      <c r="I348">
        <v>25</v>
      </c>
      <c r="J348" s="7">
        <f t="shared" si="21"/>
        <v>110.32</v>
      </c>
      <c r="K348" t="s">
        <v>21</v>
      </c>
      <c r="L348" t="s">
        <v>22</v>
      </c>
      <c r="M348">
        <v>1503550800</v>
      </c>
      <c r="N348" s="12">
        <f t="shared" si="22"/>
        <v>42971.208333333328</v>
      </c>
      <c r="O348" s="14" t="s">
        <v>2088</v>
      </c>
      <c r="P348" s="12" t="s">
        <v>2079</v>
      </c>
      <c r="Q348">
        <v>1508302800</v>
      </c>
      <c r="R348" s="12">
        <f t="shared" si="23"/>
        <v>43026.208333333328</v>
      </c>
      <c r="S348" t="b">
        <v>0</v>
      </c>
      <c r="T348" t="b">
        <v>1</v>
      </c>
      <c r="U348" t="s">
        <v>60</v>
      </c>
      <c r="V348" t="s">
        <v>2033</v>
      </c>
      <c r="W348" t="s">
        <v>2043</v>
      </c>
    </row>
    <row r="349" spans="1:23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</v>
      </c>
      <c r="I349">
        <v>191</v>
      </c>
      <c r="J349" s="7">
        <f t="shared" si="21"/>
        <v>66.005235602094245</v>
      </c>
      <c r="K349" t="s">
        <v>21</v>
      </c>
      <c r="L349" t="s">
        <v>22</v>
      </c>
      <c r="M349">
        <v>1423634400</v>
      </c>
      <c r="N349" s="12">
        <f t="shared" si="22"/>
        <v>42046.25</v>
      </c>
      <c r="O349" s="14" t="s">
        <v>2097</v>
      </c>
      <c r="P349" s="12" t="s">
        <v>2074</v>
      </c>
      <c r="Q349">
        <v>1425708000</v>
      </c>
      <c r="R349" s="12">
        <f t="shared" si="23"/>
        <v>42070.25</v>
      </c>
      <c r="S349" t="b">
        <v>0</v>
      </c>
      <c r="T349" t="b">
        <v>0</v>
      </c>
      <c r="U349" t="s">
        <v>28</v>
      </c>
      <c r="V349" t="s">
        <v>2035</v>
      </c>
      <c r="W349" t="s">
        <v>2036</v>
      </c>
    </row>
    <row r="350" spans="1:23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1</v>
      </c>
      <c r="I350">
        <v>3483</v>
      </c>
      <c r="J350" s="7">
        <f t="shared" si="21"/>
        <v>41.005742176284812</v>
      </c>
      <c r="K350" t="s">
        <v>21</v>
      </c>
      <c r="L350" t="s">
        <v>22</v>
      </c>
      <c r="M350">
        <v>1487224800</v>
      </c>
      <c r="N350" s="12">
        <f t="shared" si="22"/>
        <v>42782.25</v>
      </c>
      <c r="O350" s="14" t="s">
        <v>2097</v>
      </c>
      <c r="P350" s="12" t="s">
        <v>2079</v>
      </c>
      <c r="Q350">
        <v>1488348000</v>
      </c>
      <c r="R350" s="12">
        <f t="shared" si="23"/>
        <v>42795.25</v>
      </c>
      <c r="S350" t="b">
        <v>0</v>
      </c>
      <c r="T350" t="b">
        <v>0</v>
      </c>
      <c r="U350" t="s">
        <v>17</v>
      </c>
      <c r="V350" t="s">
        <v>2031</v>
      </c>
      <c r="W350" t="s">
        <v>2032</v>
      </c>
    </row>
    <row r="351" spans="1:23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1</v>
      </c>
      <c r="I351">
        <v>923</v>
      </c>
      <c r="J351" s="7">
        <f t="shared" si="21"/>
        <v>103.96316359696641</v>
      </c>
      <c r="K351" t="s">
        <v>21</v>
      </c>
      <c r="L351" t="s">
        <v>22</v>
      </c>
      <c r="M351">
        <v>1500008400</v>
      </c>
      <c r="N351" s="12">
        <f t="shared" si="22"/>
        <v>42930.208333333328</v>
      </c>
      <c r="O351" s="14" t="s">
        <v>2095</v>
      </c>
      <c r="P351" s="12" t="s">
        <v>2079</v>
      </c>
      <c r="Q351">
        <v>1502600400</v>
      </c>
      <c r="R351" s="12">
        <f t="shared" si="23"/>
        <v>42960.208333333328</v>
      </c>
      <c r="S351" t="b">
        <v>0</v>
      </c>
      <c r="T351" t="b">
        <v>0</v>
      </c>
      <c r="U351" t="s">
        <v>33</v>
      </c>
      <c r="V351" t="s">
        <v>2037</v>
      </c>
      <c r="W351" t="s">
        <v>2038</v>
      </c>
    </row>
    <row r="352" spans="1:23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>
        <v>1</v>
      </c>
      <c r="J352" s="7">
        <f t="shared" si="21"/>
        <v>5</v>
      </c>
      <c r="K352" t="s">
        <v>21</v>
      </c>
      <c r="L352" t="s">
        <v>22</v>
      </c>
      <c r="M352">
        <v>1432098000</v>
      </c>
      <c r="N352" s="12">
        <f t="shared" si="22"/>
        <v>42144.208333333328</v>
      </c>
      <c r="O352" s="14" t="s">
        <v>2086</v>
      </c>
      <c r="P352" s="12" t="s">
        <v>2074</v>
      </c>
      <c r="Q352">
        <v>1433653200</v>
      </c>
      <c r="R352" s="12">
        <f t="shared" si="23"/>
        <v>42162.208333333328</v>
      </c>
      <c r="S352" t="b">
        <v>0</v>
      </c>
      <c r="T352" t="b">
        <v>1</v>
      </c>
      <c r="U352" t="s">
        <v>159</v>
      </c>
      <c r="V352" t="s">
        <v>2033</v>
      </c>
      <c r="W352" t="s">
        <v>2056</v>
      </c>
    </row>
    <row r="353" spans="1:23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1</v>
      </c>
      <c r="I353">
        <v>2013</v>
      </c>
      <c r="J353" s="7">
        <f t="shared" si="21"/>
        <v>47.009935419771487</v>
      </c>
      <c r="K353" t="s">
        <v>21</v>
      </c>
      <c r="L353" t="s">
        <v>22</v>
      </c>
      <c r="M353">
        <v>1440392400</v>
      </c>
      <c r="N353" s="12">
        <f t="shared" si="22"/>
        <v>42240.208333333328</v>
      </c>
      <c r="O353" s="14" t="s">
        <v>2088</v>
      </c>
      <c r="P353" s="12" t="s">
        <v>2074</v>
      </c>
      <c r="Q353">
        <v>1441602000</v>
      </c>
      <c r="R353" s="12">
        <f t="shared" si="23"/>
        <v>42254.208333333328</v>
      </c>
      <c r="S353" t="b">
        <v>0</v>
      </c>
      <c r="T353" t="b">
        <v>0</v>
      </c>
      <c r="U353" t="s">
        <v>23</v>
      </c>
      <c r="V353" t="s">
        <v>2033</v>
      </c>
      <c r="W353" t="s">
        <v>2034</v>
      </c>
    </row>
    <row r="354" spans="1:23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1</v>
      </c>
      <c r="I354">
        <v>33</v>
      </c>
      <c r="J354" s="7">
        <f t="shared" si="21"/>
        <v>29.606060606060606</v>
      </c>
      <c r="K354" t="s">
        <v>15</v>
      </c>
      <c r="L354" t="s">
        <v>16</v>
      </c>
      <c r="M354">
        <v>1446876000</v>
      </c>
      <c r="N354" s="12">
        <f t="shared" si="22"/>
        <v>42315.25</v>
      </c>
      <c r="O354" s="14" t="s">
        <v>2087</v>
      </c>
      <c r="P354" s="12" t="s">
        <v>2074</v>
      </c>
      <c r="Q354">
        <v>1447567200</v>
      </c>
      <c r="R354" s="12">
        <f t="shared" si="23"/>
        <v>42323.25</v>
      </c>
      <c r="S354" t="b">
        <v>0</v>
      </c>
      <c r="T354" t="b">
        <v>0</v>
      </c>
      <c r="U354" t="s">
        <v>33</v>
      </c>
      <c r="V354" t="s">
        <v>2037</v>
      </c>
      <c r="W354" t="s">
        <v>2038</v>
      </c>
    </row>
    <row r="355" spans="1:23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</v>
      </c>
      <c r="I355">
        <v>1703</v>
      </c>
      <c r="J355" s="7">
        <f t="shared" si="21"/>
        <v>81.010569583088667</v>
      </c>
      <c r="K355" t="s">
        <v>21</v>
      </c>
      <c r="L355" t="s">
        <v>22</v>
      </c>
      <c r="M355">
        <v>1562302800</v>
      </c>
      <c r="N355" s="12">
        <f t="shared" si="22"/>
        <v>43651.208333333328</v>
      </c>
      <c r="O355" s="14" t="s">
        <v>2095</v>
      </c>
      <c r="P355" s="12" t="s">
        <v>2077</v>
      </c>
      <c r="Q355">
        <v>1562389200</v>
      </c>
      <c r="R355" s="12">
        <f t="shared" si="23"/>
        <v>43652.208333333328</v>
      </c>
      <c r="S355" t="b">
        <v>0</v>
      </c>
      <c r="T355" t="b">
        <v>0</v>
      </c>
      <c r="U355" t="s">
        <v>33</v>
      </c>
      <c r="V355" t="s">
        <v>2037</v>
      </c>
      <c r="W355" t="s">
        <v>2038</v>
      </c>
    </row>
    <row r="356" spans="1:23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1</v>
      </c>
      <c r="I356">
        <v>80</v>
      </c>
      <c r="J356" s="7">
        <f t="shared" si="21"/>
        <v>94.35</v>
      </c>
      <c r="K356" t="s">
        <v>36</v>
      </c>
      <c r="L356" t="s">
        <v>37</v>
      </c>
      <c r="M356">
        <v>1378184400</v>
      </c>
      <c r="N356" s="12">
        <f t="shared" si="22"/>
        <v>41520.208333333336</v>
      </c>
      <c r="O356" s="14" t="s">
        <v>2090</v>
      </c>
      <c r="P356" s="12" t="s">
        <v>2076</v>
      </c>
      <c r="Q356">
        <v>1378789200</v>
      </c>
      <c r="R356" s="12">
        <f t="shared" si="23"/>
        <v>41527.208333333336</v>
      </c>
      <c r="S356" t="b">
        <v>0</v>
      </c>
      <c r="T356" t="b">
        <v>0</v>
      </c>
      <c r="U356" t="s">
        <v>42</v>
      </c>
      <c r="V356" t="s">
        <v>2039</v>
      </c>
      <c r="W356" t="s">
        <v>2040</v>
      </c>
    </row>
    <row r="357" spans="1:23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1</v>
      </c>
      <c r="I357">
        <v>86</v>
      </c>
      <c r="J357" s="7">
        <f t="shared" si="21"/>
        <v>26.058139534883722</v>
      </c>
      <c r="K357" t="s">
        <v>21</v>
      </c>
      <c r="L357" t="s">
        <v>22</v>
      </c>
      <c r="M357">
        <v>1485064800</v>
      </c>
      <c r="N357" s="12">
        <f t="shared" si="22"/>
        <v>42757.25</v>
      </c>
      <c r="O357" s="14" t="s">
        <v>2089</v>
      </c>
      <c r="P357" s="12" t="s">
        <v>2079</v>
      </c>
      <c r="Q357">
        <v>1488520800</v>
      </c>
      <c r="R357" s="12">
        <f t="shared" si="23"/>
        <v>42797.25</v>
      </c>
      <c r="S357" t="b">
        <v>0</v>
      </c>
      <c r="T357" t="b">
        <v>0</v>
      </c>
      <c r="U357" t="s">
        <v>65</v>
      </c>
      <c r="V357" t="s">
        <v>2035</v>
      </c>
      <c r="W357" t="s">
        <v>2044</v>
      </c>
    </row>
    <row r="358" spans="1:23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1</v>
      </c>
      <c r="I358">
        <v>40</v>
      </c>
      <c r="J358" s="7">
        <f t="shared" si="21"/>
        <v>85.775000000000006</v>
      </c>
      <c r="K358" t="s">
        <v>107</v>
      </c>
      <c r="L358" t="s">
        <v>108</v>
      </c>
      <c r="M358">
        <v>1326520800</v>
      </c>
      <c r="N358" s="12">
        <f t="shared" si="22"/>
        <v>40922.25</v>
      </c>
      <c r="O358" s="14" t="s">
        <v>2089</v>
      </c>
      <c r="P358" s="12" t="s">
        <v>2078</v>
      </c>
      <c r="Q358">
        <v>1327298400</v>
      </c>
      <c r="R358" s="12">
        <f t="shared" si="23"/>
        <v>40931.25</v>
      </c>
      <c r="S358" t="b">
        <v>0</v>
      </c>
      <c r="T358" t="b">
        <v>0</v>
      </c>
      <c r="U358" t="s">
        <v>33</v>
      </c>
      <c r="V358" t="s">
        <v>2037</v>
      </c>
      <c r="W358" t="s">
        <v>2038</v>
      </c>
    </row>
    <row r="359" spans="1:23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1</v>
      </c>
      <c r="I359">
        <v>41</v>
      </c>
      <c r="J359" s="7">
        <f t="shared" si="21"/>
        <v>103.73170731707317</v>
      </c>
      <c r="K359" t="s">
        <v>21</v>
      </c>
      <c r="L359" t="s">
        <v>22</v>
      </c>
      <c r="M359">
        <v>1441256400</v>
      </c>
      <c r="N359" s="12">
        <f t="shared" si="22"/>
        <v>42250.208333333328</v>
      </c>
      <c r="O359" s="14" t="s">
        <v>2090</v>
      </c>
      <c r="P359" s="12" t="s">
        <v>2074</v>
      </c>
      <c r="Q359">
        <v>1443416400</v>
      </c>
      <c r="R359" s="12">
        <f t="shared" si="23"/>
        <v>42275.208333333328</v>
      </c>
      <c r="S359" t="b">
        <v>0</v>
      </c>
      <c r="T359" t="b">
        <v>0</v>
      </c>
      <c r="U359" t="s">
        <v>89</v>
      </c>
      <c r="V359" t="s">
        <v>2048</v>
      </c>
      <c r="W359" t="s">
        <v>2049</v>
      </c>
    </row>
    <row r="360" spans="1:23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1</v>
      </c>
      <c r="I360">
        <v>23</v>
      </c>
      <c r="J360" s="7">
        <f t="shared" si="21"/>
        <v>49.826086956521742</v>
      </c>
      <c r="K360" t="s">
        <v>15</v>
      </c>
      <c r="L360" t="s">
        <v>16</v>
      </c>
      <c r="M360">
        <v>1533877200</v>
      </c>
      <c r="N360" s="12">
        <f t="shared" si="22"/>
        <v>43322.208333333328</v>
      </c>
      <c r="O360" s="14" t="s">
        <v>2088</v>
      </c>
      <c r="P360" s="12" t="s">
        <v>2083</v>
      </c>
      <c r="Q360">
        <v>1534136400</v>
      </c>
      <c r="R360" s="12">
        <f t="shared" si="23"/>
        <v>43325.208333333328</v>
      </c>
      <c r="S360" t="b">
        <v>1</v>
      </c>
      <c r="T360" t="b">
        <v>0</v>
      </c>
      <c r="U360" t="s">
        <v>122</v>
      </c>
      <c r="V360" t="s">
        <v>2052</v>
      </c>
      <c r="W360" t="s">
        <v>2053</v>
      </c>
    </row>
    <row r="361" spans="1:23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</v>
      </c>
      <c r="I361">
        <v>187</v>
      </c>
      <c r="J361" s="7">
        <f t="shared" si="21"/>
        <v>63.893048128342244</v>
      </c>
      <c r="K361" t="s">
        <v>21</v>
      </c>
      <c r="L361" t="s">
        <v>22</v>
      </c>
      <c r="M361">
        <v>1314421200</v>
      </c>
      <c r="N361" s="12">
        <f t="shared" si="22"/>
        <v>40782.208333333336</v>
      </c>
      <c r="O361" s="14" t="s">
        <v>2088</v>
      </c>
      <c r="P361" s="12" t="s">
        <v>2082</v>
      </c>
      <c r="Q361">
        <v>1315026000</v>
      </c>
      <c r="R361" s="12">
        <f t="shared" si="23"/>
        <v>40789.208333333336</v>
      </c>
      <c r="S361" t="b">
        <v>0</v>
      </c>
      <c r="T361" t="b">
        <v>0</v>
      </c>
      <c r="U361" t="s">
        <v>71</v>
      </c>
      <c r="V361" t="s">
        <v>2039</v>
      </c>
      <c r="W361" t="s">
        <v>2047</v>
      </c>
    </row>
    <row r="362" spans="1:23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1</v>
      </c>
      <c r="I362">
        <v>2875</v>
      </c>
      <c r="J362" s="7">
        <f t="shared" si="21"/>
        <v>47.002434782608695</v>
      </c>
      <c r="K362" t="s">
        <v>40</v>
      </c>
      <c r="L362" t="s">
        <v>41</v>
      </c>
      <c r="M362">
        <v>1293861600</v>
      </c>
      <c r="N362" s="12">
        <f t="shared" si="22"/>
        <v>40544.25</v>
      </c>
      <c r="O362" s="14" t="s">
        <v>2089</v>
      </c>
      <c r="P362" s="12" t="s">
        <v>2082</v>
      </c>
      <c r="Q362">
        <v>1295071200</v>
      </c>
      <c r="R362" s="12">
        <f t="shared" si="23"/>
        <v>40558.25</v>
      </c>
      <c r="S362" t="b">
        <v>0</v>
      </c>
      <c r="T362" t="b">
        <v>1</v>
      </c>
      <c r="U362" t="s">
        <v>33</v>
      </c>
      <c r="V362" t="s">
        <v>2037</v>
      </c>
      <c r="W362" t="s">
        <v>2038</v>
      </c>
    </row>
    <row r="363" spans="1:23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1</v>
      </c>
      <c r="I363">
        <v>88</v>
      </c>
      <c r="J363" s="7">
        <f t="shared" si="21"/>
        <v>108.47727272727273</v>
      </c>
      <c r="K363" t="s">
        <v>21</v>
      </c>
      <c r="L363" t="s">
        <v>22</v>
      </c>
      <c r="M363">
        <v>1507352400</v>
      </c>
      <c r="N363" s="12">
        <f t="shared" si="22"/>
        <v>43015.208333333328</v>
      </c>
      <c r="O363" s="14" t="s">
        <v>2091</v>
      </c>
      <c r="P363" s="12" t="s">
        <v>2079</v>
      </c>
      <c r="Q363">
        <v>1509426000</v>
      </c>
      <c r="R363" s="12">
        <f t="shared" si="23"/>
        <v>43039.208333333328</v>
      </c>
      <c r="S363" t="b">
        <v>0</v>
      </c>
      <c r="T363" t="b">
        <v>0</v>
      </c>
      <c r="U363" t="s">
        <v>33</v>
      </c>
      <c r="V363" t="s">
        <v>2037</v>
      </c>
      <c r="W363" t="s">
        <v>2038</v>
      </c>
    </row>
    <row r="364" spans="1:23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</v>
      </c>
      <c r="I364">
        <v>191</v>
      </c>
      <c r="J364" s="7">
        <f t="shared" si="21"/>
        <v>72.015706806282722</v>
      </c>
      <c r="K364" t="s">
        <v>21</v>
      </c>
      <c r="L364" t="s">
        <v>22</v>
      </c>
      <c r="M364">
        <v>1296108000</v>
      </c>
      <c r="N364" s="12">
        <f t="shared" si="22"/>
        <v>40570.25</v>
      </c>
      <c r="O364" s="14" t="s">
        <v>2089</v>
      </c>
      <c r="P364" s="12" t="s">
        <v>2082</v>
      </c>
      <c r="Q364">
        <v>1299391200</v>
      </c>
      <c r="R364" s="12">
        <f t="shared" si="23"/>
        <v>40608.25</v>
      </c>
      <c r="S364" t="b">
        <v>0</v>
      </c>
      <c r="T364" t="b">
        <v>0</v>
      </c>
      <c r="U364" t="s">
        <v>23</v>
      </c>
      <c r="V364" t="s">
        <v>2033</v>
      </c>
      <c r="W364" t="s">
        <v>2034</v>
      </c>
    </row>
    <row r="365" spans="1:23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</v>
      </c>
      <c r="I365">
        <v>139</v>
      </c>
      <c r="J365" s="7">
        <f t="shared" si="21"/>
        <v>59.928057553956833</v>
      </c>
      <c r="K365" t="s">
        <v>21</v>
      </c>
      <c r="L365" t="s">
        <v>22</v>
      </c>
      <c r="M365">
        <v>1324965600</v>
      </c>
      <c r="N365" s="12">
        <f t="shared" si="22"/>
        <v>40904.25</v>
      </c>
      <c r="O365" s="14" t="s">
        <v>2094</v>
      </c>
      <c r="P365" s="12" t="s">
        <v>2082</v>
      </c>
      <c r="Q365">
        <v>1325052000</v>
      </c>
      <c r="R365" s="12">
        <f t="shared" si="23"/>
        <v>40905.25</v>
      </c>
      <c r="S365" t="b">
        <v>0</v>
      </c>
      <c r="T365" t="b">
        <v>0</v>
      </c>
      <c r="U365" t="s">
        <v>23</v>
      </c>
      <c r="V365" t="s">
        <v>2033</v>
      </c>
      <c r="W365" t="s">
        <v>2034</v>
      </c>
    </row>
    <row r="366" spans="1:23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</v>
      </c>
      <c r="I366">
        <v>186</v>
      </c>
      <c r="J366" s="7">
        <f t="shared" si="21"/>
        <v>78.209677419354833</v>
      </c>
      <c r="K366" t="s">
        <v>21</v>
      </c>
      <c r="L366" t="s">
        <v>22</v>
      </c>
      <c r="M366">
        <v>1520229600</v>
      </c>
      <c r="N366" s="12">
        <f t="shared" si="22"/>
        <v>43164.25</v>
      </c>
      <c r="O366" s="14" t="s">
        <v>2093</v>
      </c>
      <c r="P366" s="12" t="s">
        <v>2083</v>
      </c>
      <c r="Q366">
        <v>1522818000</v>
      </c>
      <c r="R366" s="12">
        <f t="shared" si="23"/>
        <v>43194.208333333328</v>
      </c>
      <c r="S366" t="b">
        <v>0</v>
      </c>
      <c r="T366" t="b">
        <v>0</v>
      </c>
      <c r="U366" t="s">
        <v>60</v>
      </c>
      <c r="V366" t="s">
        <v>2033</v>
      </c>
      <c r="W366" t="s">
        <v>2043</v>
      </c>
    </row>
    <row r="367" spans="1:23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</v>
      </c>
      <c r="I367">
        <v>112</v>
      </c>
      <c r="J367" s="7">
        <f t="shared" si="21"/>
        <v>104.77678571428571</v>
      </c>
      <c r="K367" t="s">
        <v>26</v>
      </c>
      <c r="L367" t="s">
        <v>27</v>
      </c>
      <c r="M367">
        <v>1482991200</v>
      </c>
      <c r="N367" s="12">
        <f t="shared" si="22"/>
        <v>42733.25</v>
      </c>
      <c r="O367" s="14" t="s">
        <v>2094</v>
      </c>
      <c r="P367" s="12" t="s">
        <v>2081</v>
      </c>
      <c r="Q367">
        <v>1485324000</v>
      </c>
      <c r="R367" s="12">
        <f t="shared" si="23"/>
        <v>42760.25</v>
      </c>
      <c r="S367" t="b">
        <v>0</v>
      </c>
      <c r="T367" t="b">
        <v>0</v>
      </c>
      <c r="U367" t="s">
        <v>33</v>
      </c>
      <c r="V367" t="s">
        <v>2037</v>
      </c>
      <c r="W367" t="s">
        <v>2038</v>
      </c>
    </row>
    <row r="368" spans="1:23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</v>
      </c>
      <c r="I368">
        <v>101</v>
      </c>
      <c r="J368" s="7">
        <f t="shared" si="21"/>
        <v>105.52475247524752</v>
      </c>
      <c r="K368" t="s">
        <v>21</v>
      </c>
      <c r="L368" t="s">
        <v>22</v>
      </c>
      <c r="M368">
        <v>1294034400</v>
      </c>
      <c r="N368" s="12">
        <f t="shared" si="22"/>
        <v>40546.25</v>
      </c>
      <c r="O368" s="14" t="s">
        <v>2089</v>
      </c>
      <c r="P368" s="12" t="s">
        <v>2082</v>
      </c>
      <c r="Q368">
        <v>1294120800</v>
      </c>
      <c r="R368" s="12">
        <f t="shared" si="23"/>
        <v>40547.25</v>
      </c>
      <c r="S368" t="b">
        <v>0</v>
      </c>
      <c r="T368" t="b">
        <v>1</v>
      </c>
      <c r="U368" t="s">
        <v>33</v>
      </c>
      <c r="V368" t="s">
        <v>2037</v>
      </c>
      <c r="W368" t="s">
        <v>2038</v>
      </c>
    </row>
    <row r="369" spans="1:23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1</v>
      </c>
      <c r="I369">
        <v>75</v>
      </c>
      <c r="J369" s="7">
        <f t="shared" si="21"/>
        <v>24.933333333333334</v>
      </c>
      <c r="K369" t="s">
        <v>21</v>
      </c>
      <c r="L369" t="s">
        <v>22</v>
      </c>
      <c r="M369">
        <v>1413608400</v>
      </c>
      <c r="N369" s="12">
        <f t="shared" si="22"/>
        <v>41930.208333333336</v>
      </c>
      <c r="O369" s="14" t="s">
        <v>2091</v>
      </c>
      <c r="P369" s="12" t="s">
        <v>2075</v>
      </c>
      <c r="Q369">
        <v>1415685600</v>
      </c>
      <c r="R369" s="12">
        <f t="shared" si="23"/>
        <v>41954.25</v>
      </c>
      <c r="S369" t="b">
        <v>0</v>
      </c>
      <c r="T369" t="b">
        <v>1</v>
      </c>
      <c r="U369" t="s">
        <v>33</v>
      </c>
      <c r="V369" t="s">
        <v>2037</v>
      </c>
      <c r="W369" t="s">
        <v>2038</v>
      </c>
    </row>
    <row r="370" spans="1:23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1</v>
      </c>
      <c r="I370">
        <v>206</v>
      </c>
      <c r="J370" s="7">
        <f t="shared" si="21"/>
        <v>69.873786407766985</v>
      </c>
      <c r="K370" t="s">
        <v>40</v>
      </c>
      <c r="L370" t="s">
        <v>41</v>
      </c>
      <c r="M370">
        <v>1286946000</v>
      </c>
      <c r="N370" s="12">
        <f t="shared" si="22"/>
        <v>40464.208333333336</v>
      </c>
      <c r="O370" s="14" t="s">
        <v>2091</v>
      </c>
      <c r="P370" s="12" t="s">
        <v>2080</v>
      </c>
      <c r="Q370">
        <v>1288933200</v>
      </c>
      <c r="R370" s="12">
        <f t="shared" si="23"/>
        <v>40487.208333333336</v>
      </c>
      <c r="S370" t="b">
        <v>0</v>
      </c>
      <c r="T370" t="b">
        <v>1</v>
      </c>
      <c r="U370" t="s">
        <v>42</v>
      </c>
      <c r="V370" t="s">
        <v>2039</v>
      </c>
      <c r="W370" t="s">
        <v>2040</v>
      </c>
    </row>
    <row r="371" spans="1:23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</v>
      </c>
      <c r="I371">
        <v>154</v>
      </c>
      <c r="J371" s="7">
        <f t="shared" si="21"/>
        <v>95.733766233766232</v>
      </c>
      <c r="K371" t="s">
        <v>21</v>
      </c>
      <c r="L371" t="s">
        <v>22</v>
      </c>
      <c r="M371">
        <v>1359871200</v>
      </c>
      <c r="N371" s="12">
        <f t="shared" si="22"/>
        <v>41308.25</v>
      </c>
      <c r="O371" s="14" t="s">
        <v>2097</v>
      </c>
      <c r="P371" s="12" t="s">
        <v>2076</v>
      </c>
      <c r="Q371">
        <v>1363237200</v>
      </c>
      <c r="R371" s="12">
        <f t="shared" si="23"/>
        <v>41347.208333333336</v>
      </c>
      <c r="S371" t="b">
        <v>0</v>
      </c>
      <c r="T371" t="b">
        <v>1</v>
      </c>
      <c r="U371" t="s">
        <v>269</v>
      </c>
      <c r="V371" t="s">
        <v>2039</v>
      </c>
      <c r="W371" t="s">
        <v>2058</v>
      </c>
    </row>
    <row r="372" spans="1:23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1</v>
      </c>
      <c r="I372">
        <v>5966</v>
      </c>
      <c r="J372" s="7">
        <f t="shared" si="21"/>
        <v>29.997485752598056</v>
      </c>
      <c r="K372" t="s">
        <v>21</v>
      </c>
      <c r="L372" t="s">
        <v>22</v>
      </c>
      <c r="M372">
        <v>1555304400</v>
      </c>
      <c r="N372" s="12">
        <f t="shared" si="22"/>
        <v>43570.208333333328</v>
      </c>
      <c r="O372" s="14" t="s">
        <v>2096</v>
      </c>
      <c r="P372" s="12" t="s">
        <v>2077</v>
      </c>
      <c r="Q372">
        <v>1555822800</v>
      </c>
      <c r="R372" s="12">
        <f t="shared" si="23"/>
        <v>43576.208333333328</v>
      </c>
      <c r="S372" t="b">
        <v>0</v>
      </c>
      <c r="T372" t="b">
        <v>0</v>
      </c>
      <c r="U372" t="s">
        <v>33</v>
      </c>
      <c r="V372" t="s">
        <v>2037</v>
      </c>
      <c r="W372" t="s">
        <v>2038</v>
      </c>
    </row>
    <row r="373" spans="1:23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1</v>
      </c>
      <c r="I373">
        <v>2176</v>
      </c>
      <c r="J373" s="7">
        <f t="shared" si="21"/>
        <v>59.011948529411768</v>
      </c>
      <c r="K373" t="s">
        <v>21</v>
      </c>
      <c r="L373" t="s">
        <v>22</v>
      </c>
      <c r="M373">
        <v>1423375200</v>
      </c>
      <c r="N373" s="12">
        <f t="shared" si="22"/>
        <v>42043.25</v>
      </c>
      <c r="O373" s="14" t="s">
        <v>2097</v>
      </c>
      <c r="P373" s="12" t="s">
        <v>2074</v>
      </c>
      <c r="Q373">
        <v>1427778000</v>
      </c>
      <c r="R373" s="12">
        <f t="shared" si="23"/>
        <v>42094.208333333328</v>
      </c>
      <c r="S373" t="b">
        <v>0</v>
      </c>
      <c r="T373" t="b">
        <v>0</v>
      </c>
      <c r="U373" t="s">
        <v>33</v>
      </c>
      <c r="V373" t="s">
        <v>2037</v>
      </c>
      <c r="W373" t="s">
        <v>2038</v>
      </c>
    </row>
    <row r="374" spans="1:23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</v>
      </c>
      <c r="I374">
        <v>169</v>
      </c>
      <c r="J374" s="7">
        <f t="shared" si="21"/>
        <v>84.757396449704146</v>
      </c>
      <c r="K374" t="s">
        <v>21</v>
      </c>
      <c r="L374" t="s">
        <v>22</v>
      </c>
      <c r="M374">
        <v>1420696800</v>
      </c>
      <c r="N374" s="12">
        <f t="shared" si="22"/>
        <v>42012.25</v>
      </c>
      <c r="O374" s="14" t="s">
        <v>2089</v>
      </c>
      <c r="P374" s="12" t="s">
        <v>2074</v>
      </c>
      <c r="Q374">
        <v>1422424800</v>
      </c>
      <c r="R374" s="12">
        <f t="shared" si="23"/>
        <v>42032.25</v>
      </c>
      <c r="S374" t="b">
        <v>0</v>
      </c>
      <c r="T374" t="b">
        <v>1</v>
      </c>
      <c r="U374" t="s">
        <v>42</v>
      </c>
      <c r="V374" t="s">
        <v>2039</v>
      </c>
      <c r="W374" t="s">
        <v>2040</v>
      </c>
    </row>
    <row r="375" spans="1:23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1</v>
      </c>
      <c r="I375">
        <v>2106</v>
      </c>
      <c r="J375" s="7">
        <f t="shared" si="21"/>
        <v>78.010921177587846</v>
      </c>
      <c r="K375" t="s">
        <v>21</v>
      </c>
      <c r="L375" t="s">
        <v>22</v>
      </c>
      <c r="M375">
        <v>1502946000</v>
      </c>
      <c r="N375" s="12">
        <f t="shared" si="22"/>
        <v>42964.208333333328</v>
      </c>
      <c r="O375" s="14" t="s">
        <v>2088</v>
      </c>
      <c r="P375" s="12" t="s">
        <v>2079</v>
      </c>
      <c r="Q375">
        <v>1503637200</v>
      </c>
      <c r="R375" s="12">
        <f t="shared" si="23"/>
        <v>42972.208333333328</v>
      </c>
      <c r="S375" t="b">
        <v>0</v>
      </c>
      <c r="T375" t="b">
        <v>0</v>
      </c>
      <c r="U375" t="s">
        <v>33</v>
      </c>
      <c r="V375" t="s">
        <v>2037</v>
      </c>
      <c r="W375" t="s">
        <v>2038</v>
      </c>
    </row>
    <row r="376" spans="1:23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1</v>
      </c>
      <c r="I376">
        <v>441</v>
      </c>
      <c r="J376" s="7">
        <f t="shared" si="21"/>
        <v>50.05215419501134</v>
      </c>
      <c r="K376" t="s">
        <v>21</v>
      </c>
      <c r="L376" t="s">
        <v>22</v>
      </c>
      <c r="M376">
        <v>1547186400</v>
      </c>
      <c r="N376" s="12">
        <f t="shared" si="22"/>
        <v>43476.25</v>
      </c>
      <c r="O376" s="14" t="s">
        <v>2089</v>
      </c>
      <c r="P376" s="12" t="s">
        <v>2077</v>
      </c>
      <c r="Q376">
        <v>1547618400</v>
      </c>
      <c r="R376" s="12">
        <f t="shared" si="23"/>
        <v>43481.25</v>
      </c>
      <c r="S376" t="b">
        <v>0</v>
      </c>
      <c r="T376" t="b">
        <v>1</v>
      </c>
      <c r="U376" t="s">
        <v>42</v>
      </c>
      <c r="V376" t="s">
        <v>2039</v>
      </c>
      <c r="W376" t="s">
        <v>2040</v>
      </c>
    </row>
    <row r="377" spans="1:23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1</v>
      </c>
      <c r="I377">
        <v>25</v>
      </c>
      <c r="J377" s="7">
        <f t="shared" si="21"/>
        <v>59.16</v>
      </c>
      <c r="K377" t="s">
        <v>21</v>
      </c>
      <c r="L377" t="s">
        <v>22</v>
      </c>
      <c r="M377">
        <v>1444971600</v>
      </c>
      <c r="N377" s="12">
        <f t="shared" si="22"/>
        <v>42293.208333333328</v>
      </c>
      <c r="O377" s="14" t="s">
        <v>2091</v>
      </c>
      <c r="P377" s="12" t="s">
        <v>2074</v>
      </c>
      <c r="Q377">
        <v>1449900000</v>
      </c>
      <c r="R377" s="12">
        <f t="shared" si="23"/>
        <v>42350.25</v>
      </c>
      <c r="S377" t="b">
        <v>0</v>
      </c>
      <c r="T377" t="b">
        <v>0</v>
      </c>
      <c r="U377" t="s">
        <v>60</v>
      </c>
      <c r="V377" t="s">
        <v>2033</v>
      </c>
      <c r="W377" t="s">
        <v>2043</v>
      </c>
    </row>
    <row r="378" spans="1:23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</v>
      </c>
      <c r="I378">
        <v>131</v>
      </c>
      <c r="J378" s="7">
        <f t="shared" si="21"/>
        <v>93.702290076335885</v>
      </c>
      <c r="K378" t="s">
        <v>21</v>
      </c>
      <c r="L378" t="s">
        <v>22</v>
      </c>
      <c r="M378">
        <v>1404622800</v>
      </c>
      <c r="N378" s="12">
        <f t="shared" si="22"/>
        <v>41826.208333333336</v>
      </c>
      <c r="O378" s="14" t="s">
        <v>2095</v>
      </c>
      <c r="P378" s="12" t="s">
        <v>2075</v>
      </c>
      <c r="Q378">
        <v>1405141200</v>
      </c>
      <c r="R378" s="12">
        <f t="shared" si="23"/>
        <v>41832.208333333336</v>
      </c>
      <c r="S378" t="b">
        <v>0</v>
      </c>
      <c r="T378" t="b">
        <v>0</v>
      </c>
      <c r="U378" t="s">
        <v>23</v>
      </c>
      <c r="V378" t="s">
        <v>2033</v>
      </c>
      <c r="W378" t="s">
        <v>2034</v>
      </c>
    </row>
    <row r="379" spans="1:23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</v>
      </c>
      <c r="I379">
        <v>127</v>
      </c>
      <c r="J379" s="7">
        <f t="shared" si="21"/>
        <v>40.14173228346457</v>
      </c>
      <c r="K379" t="s">
        <v>21</v>
      </c>
      <c r="L379" t="s">
        <v>22</v>
      </c>
      <c r="M379">
        <v>1571720400</v>
      </c>
      <c r="N379" s="12">
        <f t="shared" si="22"/>
        <v>43760.208333333328</v>
      </c>
      <c r="O379" s="14" t="s">
        <v>2091</v>
      </c>
      <c r="P379" s="12" t="s">
        <v>2077</v>
      </c>
      <c r="Q379">
        <v>1572933600</v>
      </c>
      <c r="R379" s="12">
        <f t="shared" si="23"/>
        <v>43774.25</v>
      </c>
      <c r="S379" t="b">
        <v>0</v>
      </c>
      <c r="T379" t="b">
        <v>0</v>
      </c>
      <c r="U379" t="s">
        <v>33</v>
      </c>
      <c r="V379" t="s">
        <v>2037</v>
      </c>
      <c r="W379" t="s">
        <v>2038</v>
      </c>
    </row>
    <row r="380" spans="1:23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1</v>
      </c>
      <c r="I380">
        <v>355</v>
      </c>
      <c r="J380" s="7">
        <f t="shared" si="21"/>
        <v>70.090140845070422</v>
      </c>
      <c r="K380" t="s">
        <v>21</v>
      </c>
      <c r="L380" t="s">
        <v>22</v>
      </c>
      <c r="M380">
        <v>1526878800</v>
      </c>
      <c r="N380" s="12">
        <f t="shared" si="22"/>
        <v>43241.208333333328</v>
      </c>
      <c r="O380" s="14" t="s">
        <v>2086</v>
      </c>
      <c r="P380" s="12" t="s">
        <v>2083</v>
      </c>
      <c r="Q380">
        <v>1530162000</v>
      </c>
      <c r="R380" s="12">
        <f t="shared" si="23"/>
        <v>43279.208333333328</v>
      </c>
      <c r="S380" t="b">
        <v>0</v>
      </c>
      <c r="T380" t="b">
        <v>0</v>
      </c>
      <c r="U380" t="s">
        <v>42</v>
      </c>
      <c r="V380" t="s">
        <v>2039</v>
      </c>
      <c r="W380" t="s">
        <v>2040</v>
      </c>
    </row>
    <row r="381" spans="1:23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1</v>
      </c>
      <c r="I381">
        <v>44</v>
      </c>
      <c r="J381" s="7">
        <f t="shared" si="21"/>
        <v>66.181818181818187</v>
      </c>
      <c r="K381" t="s">
        <v>40</v>
      </c>
      <c r="L381" t="s">
        <v>41</v>
      </c>
      <c r="M381">
        <v>1319691600</v>
      </c>
      <c r="N381" s="12">
        <f t="shared" si="22"/>
        <v>40843.208333333336</v>
      </c>
      <c r="O381" s="14" t="s">
        <v>2091</v>
      </c>
      <c r="P381" s="12" t="s">
        <v>2082</v>
      </c>
      <c r="Q381">
        <v>1320904800</v>
      </c>
      <c r="R381" s="12">
        <f t="shared" si="23"/>
        <v>40857.25</v>
      </c>
      <c r="S381" t="b">
        <v>0</v>
      </c>
      <c r="T381" t="b">
        <v>0</v>
      </c>
      <c r="U381" t="s">
        <v>33</v>
      </c>
      <c r="V381" t="s">
        <v>2037</v>
      </c>
      <c r="W381" t="s">
        <v>2038</v>
      </c>
    </row>
    <row r="382" spans="1:23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1</v>
      </c>
      <c r="I382">
        <v>84</v>
      </c>
      <c r="J382" s="7">
        <f t="shared" si="21"/>
        <v>47.714285714285715</v>
      </c>
      <c r="K382" t="s">
        <v>21</v>
      </c>
      <c r="L382" t="s">
        <v>22</v>
      </c>
      <c r="M382">
        <v>1371963600</v>
      </c>
      <c r="N382" s="12">
        <f t="shared" si="22"/>
        <v>41448.208333333336</v>
      </c>
      <c r="O382" s="14" t="s">
        <v>2092</v>
      </c>
      <c r="P382" s="12" t="s">
        <v>2076</v>
      </c>
      <c r="Q382">
        <v>1372395600</v>
      </c>
      <c r="R382" s="12">
        <f t="shared" si="23"/>
        <v>41453.208333333336</v>
      </c>
      <c r="S382" t="b">
        <v>0</v>
      </c>
      <c r="T382" t="b">
        <v>0</v>
      </c>
      <c r="U382" t="s">
        <v>33</v>
      </c>
      <c r="V382" t="s">
        <v>2037</v>
      </c>
      <c r="W382" t="s">
        <v>2038</v>
      </c>
    </row>
    <row r="383" spans="1:23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</v>
      </c>
      <c r="I383">
        <v>155</v>
      </c>
      <c r="J383" s="7">
        <f t="shared" si="21"/>
        <v>62.896774193548389</v>
      </c>
      <c r="K383" t="s">
        <v>21</v>
      </c>
      <c r="L383" t="s">
        <v>22</v>
      </c>
      <c r="M383">
        <v>1433739600</v>
      </c>
      <c r="N383" s="12">
        <f t="shared" si="22"/>
        <v>42163.208333333328</v>
      </c>
      <c r="O383" s="14" t="s">
        <v>2092</v>
      </c>
      <c r="P383" s="12" t="s">
        <v>2074</v>
      </c>
      <c r="Q383">
        <v>1437714000</v>
      </c>
      <c r="R383" s="12">
        <f t="shared" si="23"/>
        <v>42209.208333333328</v>
      </c>
      <c r="S383" t="b">
        <v>0</v>
      </c>
      <c r="T383" t="b">
        <v>0</v>
      </c>
      <c r="U383" t="s">
        <v>33</v>
      </c>
      <c r="V383" t="s">
        <v>2037</v>
      </c>
      <c r="W383" t="s">
        <v>2038</v>
      </c>
    </row>
    <row r="384" spans="1:23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1</v>
      </c>
      <c r="I384">
        <v>67</v>
      </c>
      <c r="J384" s="7">
        <f t="shared" si="21"/>
        <v>86.611940298507463</v>
      </c>
      <c r="K384" t="s">
        <v>21</v>
      </c>
      <c r="L384" t="s">
        <v>22</v>
      </c>
      <c r="M384">
        <v>1508130000</v>
      </c>
      <c r="N384" s="12">
        <f t="shared" si="22"/>
        <v>43024.208333333328</v>
      </c>
      <c r="O384" s="14" t="s">
        <v>2091</v>
      </c>
      <c r="P384" s="12" t="s">
        <v>2079</v>
      </c>
      <c r="Q384">
        <v>1509771600</v>
      </c>
      <c r="R384" s="12">
        <f t="shared" si="23"/>
        <v>43043.208333333328</v>
      </c>
      <c r="S384" t="b">
        <v>0</v>
      </c>
      <c r="T384" t="b">
        <v>0</v>
      </c>
      <c r="U384" t="s">
        <v>122</v>
      </c>
      <c r="V384" t="s">
        <v>2052</v>
      </c>
      <c r="W384" t="s">
        <v>2053</v>
      </c>
    </row>
    <row r="385" spans="1:23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</v>
      </c>
      <c r="I385">
        <v>189</v>
      </c>
      <c r="J385" s="7">
        <f t="shared" si="21"/>
        <v>75.126984126984127</v>
      </c>
      <c r="K385" t="s">
        <v>21</v>
      </c>
      <c r="L385" t="s">
        <v>22</v>
      </c>
      <c r="M385">
        <v>1550037600</v>
      </c>
      <c r="N385" s="12">
        <f t="shared" si="22"/>
        <v>43509.25</v>
      </c>
      <c r="O385" s="14" t="s">
        <v>2097</v>
      </c>
      <c r="P385" s="12" t="s">
        <v>2077</v>
      </c>
      <c r="Q385">
        <v>1550556000</v>
      </c>
      <c r="R385" s="12">
        <f t="shared" si="23"/>
        <v>43515.25</v>
      </c>
      <c r="S385" t="b">
        <v>0</v>
      </c>
      <c r="T385" t="b">
        <v>1</v>
      </c>
      <c r="U385" t="s">
        <v>17</v>
      </c>
      <c r="V385" t="s">
        <v>2031</v>
      </c>
      <c r="W385" t="s">
        <v>2032</v>
      </c>
    </row>
    <row r="386" spans="1:23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1</v>
      </c>
      <c r="I386">
        <v>4799</v>
      </c>
      <c r="J386" s="7">
        <f t="shared" si="21"/>
        <v>41.004167534903104</v>
      </c>
      <c r="K386" t="s">
        <v>21</v>
      </c>
      <c r="L386" t="s">
        <v>22</v>
      </c>
      <c r="M386">
        <v>1486706400</v>
      </c>
      <c r="N386" s="12">
        <f t="shared" si="22"/>
        <v>42776.25</v>
      </c>
      <c r="O386" s="14" t="s">
        <v>2097</v>
      </c>
      <c r="P386" s="12" t="s">
        <v>2079</v>
      </c>
      <c r="Q386">
        <v>1489039200</v>
      </c>
      <c r="R386" s="12">
        <f t="shared" si="23"/>
        <v>42803.25</v>
      </c>
      <c r="S386" t="b">
        <v>1</v>
      </c>
      <c r="T386" t="b">
        <v>1</v>
      </c>
      <c r="U386" t="s">
        <v>42</v>
      </c>
      <c r="V386" t="s">
        <v>2039</v>
      </c>
      <c r="W386" t="s">
        <v>2040</v>
      </c>
    </row>
    <row r="387" spans="1:23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</v>
      </c>
      <c r="I387">
        <v>1137</v>
      </c>
      <c r="J387" s="7">
        <f t="shared" ref="J387:J450" si="25">IFERROR(E387/I387,0)</f>
        <v>50.007915567282325</v>
      </c>
      <c r="K387" t="s">
        <v>21</v>
      </c>
      <c r="L387" t="s">
        <v>22</v>
      </c>
      <c r="M387">
        <v>1553835600</v>
      </c>
      <c r="N387" s="12">
        <f t="shared" ref="N387:N450" si="26">(((M387/60)/60)/24)+DATE(1970,1,1)</f>
        <v>43553.208333333328</v>
      </c>
      <c r="O387" s="14" t="s">
        <v>2093</v>
      </c>
      <c r="P387" s="12" t="s">
        <v>2077</v>
      </c>
      <c r="Q387">
        <v>1556600400</v>
      </c>
      <c r="R387" s="12">
        <f t="shared" ref="R387:R450" si="27">(((Q387/60)/60)/24)+DATE(1970,1,1)</f>
        <v>43585.208333333328</v>
      </c>
      <c r="S387" t="b">
        <v>0</v>
      </c>
      <c r="T387" t="b">
        <v>0</v>
      </c>
      <c r="U387" t="s">
        <v>68</v>
      </c>
      <c r="V387" t="s">
        <v>2045</v>
      </c>
      <c r="W387" t="s">
        <v>2046</v>
      </c>
    </row>
    <row r="388" spans="1:23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</v>
      </c>
      <c r="I388">
        <v>1068</v>
      </c>
      <c r="J388" s="7">
        <f t="shared" si="25"/>
        <v>96.960674157303373</v>
      </c>
      <c r="K388" t="s">
        <v>21</v>
      </c>
      <c r="L388" t="s">
        <v>22</v>
      </c>
      <c r="M388">
        <v>1277528400</v>
      </c>
      <c r="N388" s="12">
        <f t="shared" si="26"/>
        <v>40355.208333333336</v>
      </c>
      <c r="O388" s="14" t="s">
        <v>2092</v>
      </c>
      <c r="P388" s="12" t="s">
        <v>2080</v>
      </c>
      <c r="Q388">
        <v>1278565200</v>
      </c>
      <c r="R388" s="12">
        <f t="shared" si="27"/>
        <v>40367.208333333336</v>
      </c>
      <c r="S388" t="b">
        <v>0</v>
      </c>
      <c r="T388" t="b">
        <v>0</v>
      </c>
      <c r="U388" t="s">
        <v>33</v>
      </c>
      <c r="V388" t="s">
        <v>2037</v>
      </c>
      <c r="W388" t="s">
        <v>2038</v>
      </c>
    </row>
    <row r="389" spans="1:23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1</v>
      </c>
      <c r="I389">
        <v>424</v>
      </c>
      <c r="J389" s="7">
        <f t="shared" si="25"/>
        <v>100.93160377358491</v>
      </c>
      <c r="K389" t="s">
        <v>21</v>
      </c>
      <c r="L389" t="s">
        <v>22</v>
      </c>
      <c r="M389">
        <v>1339477200</v>
      </c>
      <c r="N389" s="12">
        <f t="shared" si="26"/>
        <v>41072.208333333336</v>
      </c>
      <c r="O389" s="14" t="s">
        <v>2092</v>
      </c>
      <c r="P389" s="12" t="s">
        <v>2078</v>
      </c>
      <c r="Q389">
        <v>1339909200</v>
      </c>
      <c r="R389" s="12">
        <f t="shared" si="27"/>
        <v>41077.208333333336</v>
      </c>
      <c r="S389" t="b">
        <v>0</v>
      </c>
      <c r="T389" t="b">
        <v>0</v>
      </c>
      <c r="U389" t="s">
        <v>65</v>
      </c>
      <c r="V389" t="s">
        <v>2035</v>
      </c>
      <c r="W389" t="s">
        <v>2044</v>
      </c>
    </row>
    <row r="390" spans="1:23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</v>
      </c>
      <c r="I390">
        <v>145</v>
      </c>
      <c r="J390" s="7">
        <f t="shared" si="25"/>
        <v>89.227586206896547</v>
      </c>
      <c r="K390" t="s">
        <v>98</v>
      </c>
      <c r="L390" t="s">
        <v>99</v>
      </c>
      <c r="M390">
        <v>1325656800</v>
      </c>
      <c r="N390" s="12">
        <f t="shared" si="26"/>
        <v>40912.25</v>
      </c>
      <c r="O390" s="14" t="s">
        <v>2089</v>
      </c>
      <c r="P390" s="12" t="s">
        <v>2078</v>
      </c>
      <c r="Q390">
        <v>1325829600</v>
      </c>
      <c r="R390" s="12">
        <f t="shared" si="27"/>
        <v>40914.25</v>
      </c>
      <c r="S390" t="b">
        <v>0</v>
      </c>
      <c r="T390" t="b">
        <v>0</v>
      </c>
      <c r="U390" t="s">
        <v>60</v>
      </c>
      <c r="V390" t="s">
        <v>2033</v>
      </c>
      <c r="W390" t="s">
        <v>2043</v>
      </c>
    </row>
    <row r="391" spans="1:23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</v>
      </c>
      <c r="I391">
        <v>1152</v>
      </c>
      <c r="J391" s="7">
        <f t="shared" si="25"/>
        <v>87.979166666666671</v>
      </c>
      <c r="K391" t="s">
        <v>21</v>
      </c>
      <c r="L391" t="s">
        <v>22</v>
      </c>
      <c r="M391">
        <v>1288242000</v>
      </c>
      <c r="N391" s="12">
        <f t="shared" si="26"/>
        <v>40479.208333333336</v>
      </c>
      <c r="O391" s="14" t="s">
        <v>2091</v>
      </c>
      <c r="P391" s="12" t="s">
        <v>2080</v>
      </c>
      <c r="Q391">
        <v>1290578400</v>
      </c>
      <c r="R391" s="12">
        <f t="shared" si="27"/>
        <v>40506.25</v>
      </c>
      <c r="S391" t="b">
        <v>0</v>
      </c>
      <c r="T391" t="b">
        <v>0</v>
      </c>
      <c r="U391" t="s">
        <v>33</v>
      </c>
      <c r="V391" t="s">
        <v>2037</v>
      </c>
      <c r="W391" t="s">
        <v>2038</v>
      </c>
    </row>
    <row r="392" spans="1:23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1</v>
      </c>
      <c r="I392">
        <v>50</v>
      </c>
      <c r="J392" s="7">
        <f t="shared" si="25"/>
        <v>89.54</v>
      </c>
      <c r="K392" t="s">
        <v>21</v>
      </c>
      <c r="L392" t="s">
        <v>22</v>
      </c>
      <c r="M392">
        <v>1379048400</v>
      </c>
      <c r="N392" s="12">
        <f t="shared" si="26"/>
        <v>41530.208333333336</v>
      </c>
      <c r="O392" s="14" t="s">
        <v>2090</v>
      </c>
      <c r="P392" s="12" t="s">
        <v>2076</v>
      </c>
      <c r="Q392">
        <v>1380344400</v>
      </c>
      <c r="R392" s="12">
        <f t="shared" si="27"/>
        <v>41545.208333333336</v>
      </c>
      <c r="S392" t="b">
        <v>0</v>
      </c>
      <c r="T392" t="b">
        <v>0</v>
      </c>
      <c r="U392" t="s">
        <v>122</v>
      </c>
      <c r="V392" t="s">
        <v>2052</v>
      </c>
      <c r="W392" t="s">
        <v>2053</v>
      </c>
    </row>
    <row r="393" spans="1:23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</v>
      </c>
      <c r="I393">
        <v>151</v>
      </c>
      <c r="J393" s="7">
        <f t="shared" si="25"/>
        <v>29.09271523178808</v>
      </c>
      <c r="K393" t="s">
        <v>21</v>
      </c>
      <c r="L393" t="s">
        <v>22</v>
      </c>
      <c r="M393">
        <v>1389679200</v>
      </c>
      <c r="N393" s="12">
        <f t="shared" si="26"/>
        <v>41653.25</v>
      </c>
      <c r="O393" s="14" t="s">
        <v>2089</v>
      </c>
      <c r="P393" s="12" t="s">
        <v>2075</v>
      </c>
      <c r="Q393">
        <v>1389852000</v>
      </c>
      <c r="R393" s="12">
        <f t="shared" si="27"/>
        <v>41655.25</v>
      </c>
      <c r="S393" t="b">
        <v>0</v>
      </c>
      <c r="T393" t="b">
        <v>0</v>
      </c>
      <c r="U393" t="s">
        <v>68</v>
      </c>
      <c r="V393" t="s">
        <v>2045</v>
      </c>
      <c r="W393" t="s">
        <v>2046</v>
      </c>
    </row>
    <row r="394" spans="1:23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</v>
      </c>
      <c r="I394">
        <v>1608</v>
      </c>
      <c r="J394" s="7">
        <f t="shared" si="25"/>
        <v>42.006218905472636</v>
      </c>
      <c r="K394" t="s">
        <v>21</v>
      </c>
      <c r="L394" t="s">
        <v>22</v>
      </c>
      <c r="M394">
        <v>1294293600</v>
      </c>
      <c r="N394" s="12">
        <f t="shared" si="26"/>
        <v>40549.25</v>
      </c>
      <c r="O394" s="14" t="s">
        <v>2089</v>
      </c>
      <c r="P394" s="12" t="s">
        <v>2082</v>
      </c>
      <c r="Q394">
        <v>1294466400</v>
      </c>
      <c r="R394" s="12">
        <f t="shared" si="27"/>
        <v>40551.25</v>
      </c>
      <c r="S394" t="b">
        <v>0</v>
      </c>
      <c r="T394" t="b">
        <v>0</v>
      </c>
      <c r="U394" t="s">
        <v>65</v>
      </c>
      <c r="V394" t="s">
        <v>2035</v>
      </c>
      <c r="W394" t="s">
        <v>2044</v>
      </c>
    </row>
    <row r="395" spans="1:23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1</v>
      </c>
      <c r="I395">
        <v>3059</v>
      </c>
      <c r="J395" s="7">
        <f t="shared" si="25"/>
        <v>47.004903563255965</v>
      </c>
      <c r="K395" t="s">
        <v>15</v>
      </c>
      <c r="L395" t="s">
        <v>16</v>
      </c>
      <c r="M395">
        <v>1500267600</v>
      </c>
      <c r="N395" s="12">
        <f t="shared" si="26"/>
        <v>42933.208333333328</v>
      </c>
      <c r="O395" s="14" t="s">
        <v>2095</v>
      </c>
      <c r="P395" s="12" t="s">
        <v>2079</v>
      </c>
      <c r="Q395">
        <v>1500354000</v>
      </c>
      <c r="R395" s="12">
        <f t="shared" si="27"/>
        <v>42934.208333333328</v>
      </c>
      <c r="S395" t="b">
        <v>0</v>
      </c>
      <c r="T395" t="b">
        <v>0</v>
      </c>
      <c r="U395" t="s">
        <v>159</v>
      </c>
      <c r="V395" t="s">
        <v>2033</v>
      </c>
      <c r="W395" t="s">
        <v>2056</v>
      </c>
    </row>
    <row r="396" spans="1:23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1</v>
      </c>
      <c r="I396">
        <v>34</v>
      </c>
      <c r="J396" s="7">
        <f t="shared" si="25"/>
        <v>110.44117647058823</v>
      </c>
      <c r="K396" t="s">
        <v>21</v>
      </c>
      <c r="L396" t="s">
        <v>22</v>
      </c>
      <c r="M396">
        <v>1375074000</v>
      </c>
      <c r="N396" s="12">
        <f t="shared" si="26"/>
        <v>41484.208333333336</v>
      </c>
      <c r="O396" s="14" t="s">
        <v>2095</v>
      </c>
      <c r="P396" s="12" t="s">
        <v>2076</v>
      </c>
      <c r="Q396">
        <v>1375938000</v>
      </c>
      <c r="R396" s="12">
        <f t="shared" si="27"/>
        <v>41494.208333333336</v>
      </c>
      <c r="S396" t="b">
        <v>0</v>
      </c>
      <c r="T396" t="b">
        <v>1</v>
      </c>
      <c r="U396" t="s">
        <v>42</v>
      </c>
      <c r="V396" t="s">
        <v>2039</v>
      </c>
      <c r="W396" t="s">
        <v>2040</v>
      </c>
    </row>
    <row r="397" spans="1:23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1</v>
      </c>
      <c r="I397">
        <v>220</v>
      </c>
      <c r="J397" s="7">
        <f t="shared" si="25"/>
        <v>41.990909090909092</v>
      </c>
      <c r="K397" t="s">
        <v>21</v>
      </c>
      <c r="L397" t="s">
        <v>22</v>
      </c>
      <c r="M397">
        <v>1323324000</v>
      </c>
      <c r="N397" s="12">
        <f t="shared" si="26"/>
        <v>40885.25</v>
      </c>
      <c r="O397" s="14" t="s">
        <v>2094</v>
      </c>
      <c r="P397" s="12" t="s">
        <v>2082</v>
      </c>
      <c r="Q397">
        <v>1323410400</v>
      </c>
      <c r="R397" s="12">
        <f t="shared" si="27"/>
        <v>40886.25</v>
      </c>
      <c r="S397" t="b">
        <v>1</v>
      </c>
      <c r="T397" t="b">
        <v>0</v>
      </c>
      <c r="U397" t="s">
        <v>33</v>
      </c>
      <c r="V397" t="s">
        <v>2037</v>
      </c>
      <c r="W397" t="s">
        <v>2038</v>
      </c>
    </row>
    <row r="398" spans="1:23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</v>
      </c>
      <c r="I398">
        <v>1604</v>
      </c>
      <c r="J398" s="7">
        <f t="shared" si="25"/>
        <v>48.012468827930178</v>
      </c>
      <c r="K398" t="s">
        <v>26</v>
      </c>
      <c r="L398" t="s">
        <v>27</v>
      </c>
      <c r="M398">
        <v>1538715600</v>
      </c>
      <c r="N398" s="12">
        <f t="shared" si="26"/>
        <v>43378.208333333328</v>
      </c>
      <c r="O398" s="14" t="s">
        <v>2091</v>
      </c>
      <c r="P398" s="12" t="s">
        <v>2083</v>
      </c>
      <c r="Q398">
        <v>1539406800</v>
      </c>
      <c r="R398" s="12">
        <f t="shared" si="27"/>
        <v>43386.208333333328</v>
      </c>
      <c r="S398" t="b">
        <v>0</v>
      </c>
      <c r="T398" t="b">
        <v>0</v>
      </c>
      <c r="U398" t="s">
        <v>53</v>
      </c>
      <c r="V398" t="s">
        <v>2039</v>
      </c>
      <c r="W398" t="s">
        <v>2042</v>
      </c>
    </row>
    <row r="399" spans="1:23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1</v>
      </c>
      <c r="I399">
        <v>454</v>
      </c>
      <c r="J399" s="7">
        <f t="shared" si="25"/>
        <v>31.019823788546255</v>
      </c>
      <c r="K399" t="s">
        <v>21</v>
      </c>
      <c r="L399" t="s">
        <v>22</v>
      </c>
      <c r="M399">
        <v>1369285200</v>
      </c>
      <c r="N399" s="12">
        <f t="shared" si="26"/>
        <v>41417.208333333336</v>
      </c>
      <c r="O399" s="14" t="s">
        <v>2086</v>
      </c>
      <c r="P399" s="12" t="s">
        <v>2076</v>
      </c>
      <c r="Q399">
        <v>1369803600</v>
      </c>
      <c r="R399" s="12">
        <f t="shared" si="27"/>
        <v>41423.208333333336</v>
      </c>
      <c r="S399" t="b">
        <v>0</v>
      </c>
      <c r="T399" t="b">
        <v>0</v>
      </c>
      <c r="U399" t="s">
        <v>23</v>
      </c>
      <c r="V399" t="s">
        <v>2033</v>
      </c>
      <c r="W399" t="s">
        <v>2034</v>
      </c>
    </row>
    <row r="400" spans="1:23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</v>
      </c>
      <c r="I400">
        <v>123</v>
      </c>
      <c r="J400" s="7">
        <f t="shared" si="25"/>
        <v>99.203252032520325</v>
      </c>
      <c r="K400" t="s">
        <v>107</v>
      </c>
      <c r="L400" t="s">
        <v>108</v>
      </c>
      <c r="M400">
        <v>1525755600</v>
      </c>
      <c r="N400" s="12">
        <f t="shared" si="26"/>
        <v>43228.208333333328</v>
      </c>
      <c r="O400" s="14" t="s">
        <v>2086</v>
      </c>
      <c r="P400" s="12" t="s">
        <v>2083</v>
      </c>
      <c r="Q400">
        <v>1525928400</v>
      </c>
      <c r="R400" s="12">
        <f t="shared" si="27"/>
        <v>43230.208333333328</v>
      </c>
      <c r="S400" t="b">
        <v>0</v>
      </c>
      <c r="T400" t="b">
        <v>1</v>
      </c>
      <c r="U400" t="s">
        <v>71</v>
      </c>
      <c r="V400" t="s">
        <v>2039</v>
      </c>
      <c r="W400" t="s">
        <v>2047</v>
      </c>
    </row>
    <row r="401" spans="1:23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1</v>
      </c>
      <c r="I401">
        <v>941</v>
      </c>
      <c r="J401" s="7">
        <f t="shared" si="25"/>
        <v>66.022316684378325</v>
      </c>
      <c r="K401" t="s">
        <v>21</v>
      </c>
      <c r="L401" t="s">
        <v>22</v>
      </c>
      <c r="M401">
        <v>1296626400</v>
      </c>
      <c r="N401" s="12">
        <f t="shared" si="26"/>
        <v>40576.25</v>
      </c>
      <c r="O401" s="14" t="s">
        <v>2097</v>
      </c>
      <c r="P401" s="12" t="s">
        <v>2082</v>
      </c>
      <c r="Q401">
        <v>1297231200</v>
      </c>
      <c r="R401" s="12">
        <f t="shared" si="27"/>
        <v>40583.25</v>
      </c>
      <c r="S401" t="b">
        <v>0</v>
      </c>
      <c r="T401" t="b">
        <v>0</v>
      </c>
      <c r="U401" t="s">
        <v>60</v>
      </c>
      <c r="V401" t="s">
        <v>2033</v>
      </c>
      <c r="W401" t="s">
        <v>2043</v>
      </c>
    </row>
    <row r="402" spans="1:23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>
        <v>1</v>
      </c>
      <c r="J402" s="7">
        <f t="shared" si="25"/>
        <v>2</v>
      </c>
      <c r="K402" t="s">
        <v>21</v>
      </c>
      <c r="L402" t="s">
        <v>22</v>
      </c>
      <c r="M402">
        <v>1376629200</v>
      </c>
      <c r="N402" s="12">
        <f t="shared" si="26"/>
        <v>41502.208333333336</v>
      </c>
      <c r="O402" s="14" t="s">
        <v>2088</v>
      </c>
      <c r="P402" s="12" t="s">
        <v>2076</v>
      </c>
      <c r="Q402">
        <v>1378530000</v>
      </c>
      <c r="R402" s="12">
        <f t="shared" si="27"/>
        <v>41524.208333333336</v>
      </c>
      <c r="S402" t="b">
        <v>0</v>
      </c>
      <c r="T402" t="b">
        <v>1</v>
      </c>
      <c r="U402" t="s">
        <v>122</v>
      </c>
      <c r="V402" t="s">
        <v>2052</v>
      </c>
      <c r="W402" t="s">
        <v>2053</v>
      </c>
    </row>
    <row r="403" spans="1:23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1</v>
      </c>
      <c r="I403">
        <v>299</v>
      </c>
      <c r="J403" s="7">
        <f t="shared" si="25"/>
        <v>46.060200668896321</v>
      </c>
      <c r="K403" t="s">
        <v>21</v>
      </c>
      <c r="L403" t="s">
        <v>22</v>
      </c>
      <c r="M403">
        <v>1572152400</v>
      </c>
      <c r="N403" s="12">
        <f t="shared" si="26"/>
        <v>43765.208333333328</v>
      </c>
      <c r="O403" s="14" t="s">
        <v>2091</v>
      </c>
      <c r="P403" s="12" t="s">
        <v>2077</v>
      </c>
      <c r="Q403">
        <v>1572152400</v>
      </c>
      <c r="R403" s="12">
        <f t="shared" si="27"/>
        <v>43765.208333333328</v>
      </c>
      <c r="S403" t="b">
        <v>0</v>
      </c>
      <c r="T403" t="b">
        <v>0</v>
      </c>
      <c r="U403" t="s">
        <v>33</v>
      </c>
      <c r="V403" t="s">
        <v>2037</v>
      </c>
      <c r="W403" t="s">
        <v>2038</v>
      </c>
    </row>
    <row r="404" spans="1:23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1</v>
      </c>
      <c r="I404">
        <v>40</v>
      </c>
      <c r="J404" s="7">
        <f t="shared" si="25"/>
        <v>73.650000000000006</v>
      </c>
      <c r="K404" t="s">
        <v>21</v>
      </c>
      <c r="L404" t="s">
        <v>22</v>
      </c>
      <c r="M404">
        <v>1325829600</v>
      </c>
      <c r="N404" s="12">
        <f t="shared" si="26"/>
        <v>40914.25</v>
      </c>
      <c r="O404" s="14" t="s">
        <v>2089</v>
      </c>
      <c r="P404" s="12" t="s">
        <v>2078</v>
      </c>
      <c r="Q404">
        <v>1329890400</v>
      </c>
      <c r="R404" s="12">
        <f t="shared" si="27"/>
        <v>40961.25</v>
      </c>
      <c r="S404" t="b">
        <v>0</v>
      </c>
      <c r="T404" t="b">
        <v>1</v>
      </c>
      <c r="U404" t="s">
        <v>100</v>
      </c>
      <c r="V404" t="s">
        <v>2039</v>
      </c>
      <c r="W404" t="s">
        <v>2050</v>
      </c>
    </row>
    <row r="405" spans="1:23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1</v>
      </c>
      <c r="I405">
        <v>3015</v>
      </c>
      <c r="J405" s="7">
        <f t="shared" si="25"/>
        <v>55.99336650082919</v>
      </c>
      <c r="K405" t="s">
        <v>15</v>
      </c>
      <c r="L405" t="s">
        <v>16</v>
      </c>
      <c r="M405">
        <v>1273640400</v>
      </c>
      <c r="N405" s="12">
        <f t="shared" si="26"/>
        <v>40310.208333333336</v>
      </c>
      <c r="O405" s="14" t="s">
        <v>2086</v>
      </c>
      <c r="P405" s="12" t="s">
        <v>2080</v>
      </c>
      <c r="Q405">
        <v>1276750800</v>
      </c>
      <c r="R405" s="12">
        <f t="shared" si="27"/>
        <v>40346.208333333336</v>
      </c>
      <c r="S405" t="b">
        <v>0</v>
      </c>
      <c r="T405" t="b">
        <v>1</v>
      </c>
      <c r="U405" t="s">
        <v>33</v>
      </c>
      <c r="V405" t="s">
        <v>2037</v>
      </c>
      <c r="W405" t="s">
        <v>2038</v>
      </c>
    </row>
    <row r="406" spans="1:23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1</v>
      </c>
      <c r="I406">
        <v>2237</v>
      </c>
      <c r="J406" s="7">
        <f t="shared" si="25"/>
        <v>68.985695127402778</v>
      </c>
      <c r="K406" t="s">
        <v>21</v>
      </c>
      <c r="L406" t="s">
        <v>22</v>
      </c>
      <c r="M406">
        <v>1510639200</v>
      </c>
      <c r="N406" s="12">
        <f t="shared" si="26"/>
        <v>43053.25</v>
      </c>
      <c r="O406" s="14" t="s">
        <v>2087</v>
      </c>
      <c r="P406" s="12" t="s">
        <v>2079</v>
      </c>
      <c r="Q406">
        <v>1510898400</v>
      </c>
      <c r="R406" s="12">
        <f t="shared" si="27"/>
        <v>43056.25</v>
      </c>
      <c r="S406" t="b">
        <v>0</v>
      </c>
      <c r="T406" t="b">
        <v>0</v>
      </c>
      <c r="U406" t="s">
        <v>33</v>
      </c>
      <c r="V406" t="s">
        <v>2037</v>
      </c>
      <c r="W406" t="s">
        <v>2038</v>
      </c>
    </row>
    <row r="407" spans="1:23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1</v>
      </c>
      <c r="I407">
        <v>435</v>
      </c>
      <c r="J407" s="7">
        <f t="shared" si="25"/>
        <v>60.981609195402299</v>
      </c>
      <c r="K407" t="s">
        <v>21</v>
      </c>
      <c r="L407" t="s">
        <v>22</v>
      </c>
      <c r="M407">
        <v>1528088400</v>
      </c>
      <c r="N407" s="12">
        <f t="shared" si="26"/>
        <v>43255.208333333328</v>
      </c>
      <c r="O407" s="14" t="s">
        <v>2092</v>
      </c>
      <c r="P407" s="12" t="s">
        <v>2083</v>
      </c>
      <c r="Q407">
        <v>1532408400</v>
      </c>
      <c r="R407" s="12">
        <f t="shared" si="27"/>
        <v>43305.208333333328</v>
      </c>
      <c r="S407" t="b">
        <v>0</v>
      </c>
      <c r="T407" t="b">
        <v>0</v>
      </c>
      <c r="U407" t="s">
        <v>33</v>
      </c>
      <c r="V407" t="s">
        <v>2037</v>
      </c>
      <c r="W407" t="s">
        <v>2038</v>
      </c>
    </row>
    <row r="408" spans="1:23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1</v>
      </c>
      <c r="I408">
        <v>645</v>
      </c>
      <c r="J408" s="7">
        <f t="shared" si="25"/>
        <v>110.98139534883721</v>
      </c>
      <c r="K408" t="s">
        <v>21</v>
      </c>
      <c r="L408" t="s">
        <v>22</v>
      </c>
      <c r="M408">
        <v>1359525600</v>
      </c>
      <c r="N408" s="12">
        <f t="shared" si="26"/>
        <v>41304.25</v>
      </c>
      <c r="O408" s="14" t="s">
        <v>2089</v>
      </c>
      <c r="P408" s="12" t="s">
        <v>2076</v>
      </c>
      <c r="Q408">
        <v>1360562400</v>
      </c>
      <c r="R408" s="12">
        <f t="shared" si="27"/>
        <v>41316.25</v>
      </c>
      <c r="S408" t="b">
        <v>1</v>
      </c>
      <c r="T408" t="b">
        <v>0</v>
      </c>
      <c r="U408" t="s">
        <v>42</v>
      </c>
      <c r="V408" t="s">
        <v>2039</v>
      </c>
      <c r="W408" t="s">
        <v>2040</v>
      </c>
    </row>
    <row r="409" spans="1:23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1</v>
      </c>
      <c r="I409">
        <v>484</v>
      </c>
      <c r="J409" s="7">
        <f t="shared" si="25"/>
        <v>25</v>
      </c>
      <c r="K409" t="s">
        <v>36</v>
      </c>
      <c r="L409" t="s">
        <v>37</v>
      </c>
      <c r="M409">
        <v>1570942800</v>
      </c>
      <c r="N409" s="12">
        <f t="shared" si="26"/>
        <v>43751.208333333328</v>
      </c>
      <c r="O409" s="14" t="s">
        <v>2091</v>
      </c>
      <c r="P409" s="12" t="s">
        <v>2077</v>
      </c>
      <c r="Q409">
        <v>1571547600</v>
      </c>
      <c r="R409" s="12">
        <f t="shared" si="27"/>
        <v>43758.208333333328</v>
      </c>
      <c r="S409" t="b">
        <v>0</v>
      </c>
      <c r="T409" t="b">
        <v>0</v>
      </c>
      <c r="U409" t="s">
        <v>33</v>
      </c>
      <c r="V409" t="s">
        <v>2037</v>
      </c>
      <c r="W409" t="s">
        <v>2038</v>
      </c>
    </row>
    <row r="410" spans="1:23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</v>
      </c>
      <c r="I410">
        <v>154</v>
      </c>
      <c r="J410" s="7">
        <f t="shared" si="25"/>
        <v>78.759740259740255</v>
      </c>
      <c r="K410" t="s">
        <v>15</v>
      </c>
      <c r="L410" t="s">
        <v>16</v>
      </c>
      <c r="M410">
        <v>1466398800</v>
      </c>
      <c r="N410" s="12">
        <f t="shared" si="26"/>
        <v>42541.208333333328</v>
      </c>
      <c r="O410" s="14" t="s">
        <v>2092</v>
      </c>
      <c r="P410" s="12" t="s">
        <v>2081</v>
      </c>
      <c r="Q410">
        <v>1468126800</v>
      </c>
      <c r="R410" s="12">
        <f t="shared" si="27"/>
        <v>42561.208333333328</v>
      </c>
      <c r="S410" t="b">
        <v>0</v>
      </c>
      <c r="T410" t="b">
        <v>0</v>
      </c>
      <c r="U410" t="s">
        <v>42</v>
      </c>
      <c r="V410" t="s">
        <v>2039</v>
      </c>
      <c r="W410" t="s">
        <v>2040</v>
      </c>
    </row>
    <row r="411" spans="1:23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1</v>
      </c>
      <c r="I411">
        <v>714</v>
      </c>
      <c r="J411" s="7">
        <f t="shared" si="25"/>
        <v>87.960784313725483</v>
      </c>
      <c r="K411" t="s">
        <v>21</v>
      </c>
      <c r="L411" t="s">
        <v>22</v>
      </c>
      <c r="M411">
        <v>1492491600</v>
      </c>
      <c r="N411" s="12">
        <f t="shared" si="26"/>
        <v>42843.208333333328</v>
      </c>
      <c r="O411" s="14" t="s">
        <v>2096</v>
      </c>
      <c r="P411" s="12" t="s">
        <v>2079</v>
      </c>
      <c r="Q411">
        <v>1492837200</v>
      </c>
      <c r="R411" s="12">
        <f t="shared" si="27"/>
        <v>42847.208333333328</v>
      </c>
      <c r="S411" t="b">
        <v>0</v>
      </c>
      <c r="T411" t="b">
        <v>0</v>
      </c>
      <c r="U411" t="s">
        <v>23</v>
      </c>
      <c r="V411" t="s">
        <v>2033</v>
      </c>
      <c r="W411" t="s">
        <v>2034</v>
      </c>
    </row>
    <row r="412" spans="1:23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</v>
      </c>
      <c r="I412">
        <v>1111</v>
      </c>
      <c r="J412" s="7">
        <f t="shared" si="25"/>
        <v>49.987398739873989</v>
      </c>
      <c r="K412" t="s">
        <v>21</v>
      </c>
      <c r="L412" t="s">
        <v>22</v>
      </c>
      <c r="M412">
        <v>1430197200</v>
      </c>
      <c r="N412" s="12">
        <f t="shared" si="26"/>
        <v>42122.208333333328</v>
      </c>
      <c r="O412" s="14" t="s">
        <v>2096</v>
      </c>
      <c r="P412" s="12" t="s">
        <v>2074</v>
      </c>
      <c r="Q412">
        <v>1430197200</v>
      </c>
      <c r="R412" s="12">
        <f t="shared" si="27"/>
        <v>42122.208333333328</v>
      </c>
      <c r="S412" t="b">
        <v>0</v>
      </c>
      <c r="T412" t="b">
        <v>0</v>
      </c>
      <c r="U412" t="s">
        <v>292</v>
      </c>
      <c r="V412" t="s">
        <v>2048</v>
      </c>
      <c r="W412" t="s">
        <v>2059</v>
      </c>
    </row>
    <row r="413" spans="1:23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1</v>
      </c>
      <c r="I413">
        <v>82</v>
      </c>
      <c r="J413" s="7">
        <f t="shared" si="25"/>
        <v>99.524390243902445</v>
      </c>
      <c r="K413" t="s">
        <v>21</v>
      </c>
      <c r="L413" t="s">
        <v>22</v>
      </c>
      <c r="M413">
        <v>1496034000</v>
      </c>
      <c r="N413" s="12">
        <f t="shared" si="26"/>
        <v>42884.208333333328</v>
      </c>
      <c r="O413" s="14" t="s">
        <v>2086</v>
      </c>
      <c r="P413" s="12" t="s">
        <v>2079</v>
      </c>
      <c r="Q413">
        <v>1496206800</v>
      </c>
      <c r="R413" s="12">
        <f t="shared" si="27"/>
        <v>42886.208333333328</v>
      </c>
      <c r="S413" t="b">
        <v>0</v>
      </c>
      <c r="T413" t="b">
        <v>0</v>
      </c>
      <c r="U413" t="s">
        <v>33</v>
      </c>
      <c r="V413" t="s">
        <v>2037</v>
      </c>
      <c r="W413" t="s">
        <v>2038</v>
      </c>
    </row>
    <row r="414" spans="1:23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</v>
      </c>
      <c r="I414">
        <v>134</v>
      </c>
      <c r="J414" s="7">
        <f t="shared" si="25"/>
        <v>104.82089552238806</v>
      </c>
      <c r="K414" t="s">
        <v>21</v>
      </c>
      <c r="L414" t="s">
        <v>22</v>
      </c>
      <c r="M414">
        <v>1388728800</v>
      </c>
      <c r="N414" s="12">
        <f t="shared" si="26"/>
        <v>41642.25</v>
      </c>
      <c r="O414" s="14" t="s">
        <v>2089</v>
      </c>
      <c r="P414" s="12" t="s">
        <v>2075</v>
      </c>
      <c r="Q414">
        <v>1389592800</v>
      </c>
      <c r="R414" s="12">
        <f t="shared" si="27"/>
        <v>41652.25</v>
      </c>
      <c r="S414" t="b">
        <v>0</v>
      </c>
      <c r="T414" t="b">
        <v>0</v>
      </c>
      <c r="U414" t="s">
        <v>119</v>
      </c>
      <c r="V414" t="s">
        <v>2045</v>
      </c>
      <c r="W414" t="s">
        <v>2051</v>
      </c>
    </row>
    <row r="415" spans="1:23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</v>
      </c>
      <c r="I415">
        <v>1089</v>
      </c>
      <c r="J415" s="7">
        <f t="shared" si="25"/>
        <v>108.01469237832875</v>
      </c>
      <c r="K415" t="s">
        <v>21</v>
      </c>
      <c r="L415" t="s">
        <v>22</v>
      </c>
      <c r="M415">
        <v>1543298400</v>
      </c>
      <c r="N415" s="12">
        <f t="shared" si="26"/>
        <v>43431.25</v>
      </c>
      <c r="O415" s="14" t="s">
        <v>2087</v>
      </c>
      <c r="P415" s="12" t="s">
        <v>2083</v>
      </c>
      <c r="Q415">
        <v>1545631200</v>
      </c>
      <c r="R415" s="12">
        <f t="shared" si="27"/>
        <v>43458.25</v>
      </c>
      <c r="S415" t="b">
        <v>0</v>
      </c>
      <c r="T415" t="b">
        <v>0</v>
      </c>
      <c r="U415" t="s">
        <v>71</v>
      </c>
      <c r="V415" t="s">
        <v>2039</v>
      </c>
      <c r="W415" t="s">
        <v>2047</v>
      </c>
    </row>
    <row r="416" spans="1:23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1</v>
      </c>
      <c r="I416">
        <v>5497</v>
      </c>
      <c r="J416" s="7">
        <f t="shared" si="25"/>
        <v>28.998544660724033</v>
      </c>
      <c r="K416" t="s">
        <v>21</v>
      </c>
      <c r="L416" t="s">
        <v>22</v>
      </c>
      <c r="M416">
        <v>1271739600</v>
      </c>
      <c r="N416" s="12">
        <f t="shared" si="26"/>
        <v>40288.208333333336</v>
      </c>
      <c r="O416" s="14" t="s">
        <v>2096</v>
      </c>
      <c r="P416" s="12" t="s">
        <v>2080</v>
      </c>
      <c r="Q416">
        <v>1272430800</v>
      </c>
      <c r="R416" s="12">
        <f t="shared" si="27"/>
        <v>40296.208333333336</v>
      </c>
      <c r="S416" t="b">
        <v>0</v>
      </c>
      <c r="T416" t="b">
        <v>1</v>
      </c>
      <c r="U416" t="s">
        <v>17</v>
      </c>
      <c r="V416" t="s">
        <v>2031</v>
      </c>
      <c r="W416" t="s">
        <v>2032</v>
      </c>
    </row>
    <row r="417" spans="1:23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1</v>
      </c>
      <c r="I417">
        <v>418</v>
      </c>
      <c r="J417" s="7">
        <f t="shared" si="25"/>
        <v>30.028708133971293</v>
      </c>
      <c r="K417" t="s">
        <v>21</v>
      </c>
      <c r="L417" t="s">
        <v>22</v>
      </c>
      <c r="M417">
        <v>1326434400</v>
      </c>
      <c r="N417" s="12">
        <f t="shared" si="26"/>
        <v>40921.25</v>
      </c>
      <c r="O417" s="14" t="s">
        <v>2089</v>
      </c>
      <c r="P417" s="12" t="s">
        <v>2078</v>
      </c>
      <c r="Q417">
        <v>1327903200</v>
      </c>
      <c r="R417" s="12">
        <f t="shared" si="27"/>
        <v>40938.25</v>
      </c>
      <c r="S417" t="b">
        <v>0</v>
      </c>
      <c r="T417" t="b">
        <v>0</v>
      </c>
      <c r="U417" t="s">
        <v>33</v>
      </c>
      <c r="V417" t="s">
        <v>2037</v>
      </c>
      <c r="W417" t="s">
        <v>2038</v>
      </c>
    </row>
    <row r="418" spans="1:23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</v>
      </c>
      <c r="I418">
        <v>1439</v>
      </c>
      <c r="J418" s="7">
        <f t="shared" si="25"/>
        <v>41.005559416261292</v>
      </c>
      <c r="K418" t="s">
        <v>21</v>
      </c>
      <c r="L418" t="s">
        <v>22</v>
      </c>
      <c r="M418">
        <v>1295244000</v>
      </c>
      <c r="N418" s="12">
        <f t="shared" si="26"/>
        <v>40560.25</v>
      </c>
      <c r="O418" s="14" t="s">
        <v>2089</v>
      </c>
      <c r="P418" s="12" t="s">
        <v>2082</v>
      </c>
      <c r="Q418">
        <v>1296021600</v>
      </c>
      <c r="R418" s="12">
        <f t="shared" si="27"/>
        <v>40569.25</v>
      </c>
      <c r="S418" t="b">
        <v>0</v>
      </c>
      <c r="T418" t="b">
        <v>1</v>
      </c>
      <c r="U418" t="s">
        <v>42</v>
      </c>
      <c r="V418" t="s">
        <v>2039</v>
      </c>
      <c r="W418" t="s">
        <v>2040</v>
      </c>
    </row>
    <row r="419" spans="1:23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</v>
      </c>
      <c r="I419">
        <v>15</v>
      </c>
      <c r="J419" s="7">
        <f t="shared" si="25"/>
        <v>62.866666666666667</v>
      </c>
      <c r="K419" t="s">
        <v>21</v>
      </c>
      <c r="L419" t="s">
        <v>22</v>
      </c>
      <c r="M419">
        <v>1541221200</v>
      </c>
      <c r="N419" s="12">
        <f t="shared" si="26"/>
        <v>43407.208333333328</v>
      </c>
      <c r="O419" s="14" t="s">
        <v>2087</v>
      </c>
      <c r="P419" s="12" t="s">
        <v>2083</v>
      </c>
      <c r="Q419">
        <v>1543298400</v>
      </c>
      <c r="R419" s="12">
        <f t="shared" si="27"/>
        <v>43431.25</v>
      </c>
      <c r="S419" t="b">
        <v>0</v>
      </c>
      <c r="T419" t="b">
        <v>0</v>
      </c>
      <c r="U419" t="s">
        <v>33</v>
      </c>
      <c r="V419" t="s">
        <v>2037</v>
      </c>
      <c r="W419" t="s">
        <v>2038</v>
      </c>
    </row>
    <row r="420" spans="1:23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</v>
      </c>
      <c r="I420">
        <v>1999</v>
      </c>
      <c r="J420" s="7">
        <f t="shared" si="25"/>
        <v>47.005002501250623</v>
      </c>
      <c r="K420" t="s">
        <v>15</v>
      </c>
      <c r="L420" t="s">
        <v>16</v>
      </c>
      <c r="M420">
        <v>1336280400</v>
      </c>
      <c r="N420" s="12">
        <f t="shared" si="26"/>
        <v>41035.208333333336</v>
      </c>
      <c r="O420" s="14" t="s">
        <v>2086</v>
      </c>
      <c r="P420" s="12" t="s">
        <v>2078</v>
      </c>
      <c r="Q420">
        <v>1336366800</v>
      </c>
      <c r="R420" s="12">
        <f t="shared" si="27"/>
        <v>41036.208333333336</v>
      </c>
      <c r="S420" t="b">
        <v>0</v>
      </c>
      <c r="T420" t="b">
        <v>0</v>
      </c>
      <c r="U420" t="s">
        <v>42</v>
      </c>
      <c r="V420" t="s">
        <v>2039</v>
      </c>
      <c r="W420" t="s">
        <v>2040</v>
      </c>
    </row>
    <row r="421" spans="1:23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1</v>
      </c>
      <c r="I421">
        <v>5203</v>
      </c>
      <c r="J421" s="7">
        <f t="shared" si="25"/>
        <v>26.997693638285604</v>
      </c>
      <c r="K421" t="s">
        <v>21</v>
      </c>
      <c r="L421" t="s">
        <v>22</v>
      </c>
      <c r="M421">
        <v>1324533600</v>
      </c>
      <c r="N421" s="12">
        <f t="shared" si="26"/>
        <v>40899.25</v>
      </c>
      <c r="O421" s="14" t="s">
        <v>2094</v>
      </c>
      <c r="P421" s="12" t="s">
        <v>2082</v>
      </c>
      <c r="Q421">
        <v>1325052000</v>
      </c>
      <c r="R421" s="12">
        <f t="shared" si="27"/>
        <v>40905.25</v>
      </c>
      <c r="S421" t="b">
        <v>0</v>
      </c>
      <c r="T421" t="b">
        <v>0</v>
      </c>
      <c r="U421" t="s">
        <v>28</v>
      </c>
      <c r="V421" t="s">
        <v>2035</v>
      </c>
      <c r="W421" t="s">
        <v>2036</v>
      </c>
    </row>
    <row r="422" spans="1:23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1</v>
      </c>
      <c r="I422">
        <v>94</v>
      </c>
      <c r="J422" s="7">
        <f t="shared" si="25"/>
        <v>68.329787234042556</v>
      </c>
      <c r="K422" t="s">
        <v>21</v>
      </c>
      <c r="L422" t="s">
        <v>22</v>
      </c>
      <c r="M422">
        <v>1498366800</v>
      </c>
      <c r="N422" s="12">
        <f t="shared" si="26"/>
        <v>42911.208333333328</v>
      </c>
      <c r="O422" s="14" t="s">
        <v>2092</v>
      </c>
      <c r="P422" s="12" t="s">
        <v>2079</v>
      </c>
      <c r="Q422">
        <v>1499576400</v>
      </c>
      <c r="R422" s="12">
        <f t="shared" si="27"/>
        <v>42925.208333333328</v>
      </c>
      <c r="S422" t="b">
        <v>0</v>
      </c>
      <c r="T422" t="b">
        <v>0</v>
      </c>
      <c r="U422" t="s">
        <v>33</v>
      </c>
      <c r="V422" t="s">
        <v>2037</v>
      </c>
      <c r="W422" t="s">
        <v>2038</v>
      </c>
    </row>
    <row r="423" spans="1:23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</v>
      </c>
      <c r="I423">
        <v>118</v>
      </c>
      <c r="J423" s="7">
        <f t="shared" si="25"/>
        <v>50.974576271186443</v>
      </c>
      <c r="K423" t="s">
        <v>21</v>
      </c>
      <c r="L423" t="s">
        <v>22</v>
      </c>
      <c r="M423">
        <v>1498712400</v>
      </c>
      <c r="N423" s="12">
        <f t="shared" si="26"/>
        <v>42915.208333333328</v>
      </c>
      <c r="O423" s="14" t="s">
        <v>2092</v>
      </c>
      <c r="P423" s="12" t="s">
        <v>2079</v>
      </c>
      <c r="Q423">
        <v>1501304400</v>
      </c>
      <c r="R423" s="12">
        <f t="shared" si="27"/>
        <v>42945.208333333328</v>
      </c>
      <c r="S423" t="b">
        <v>0</v>
      </c>
      <c r="T423" t="b">
        <v>1</v>
      </c>
      <c r="U423" t="s">
        <v>65</v>
      </c>
      <c r="V423" t="s">
        <v>2035</v>
      </c>
      <c r="W423" t="s">
        <v>2044</v>
      </c>
    </row>
    <row r="424" spans="1:23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1</v>
      </c>
      <c r="I424">
        <v>205</v>
      </c>
      <c r="J424" s="7">
        <f t="shared" si="25"/>
        <v>54.024390243902438</v>
      </c>
      <c r="K424" t="s">
        <v>21</v>
      </c>
      <c r="L424" t="s">
        <v>22</v>
      </c>
      <c r="M424">
        <v>1271480400</v>
      </c>
      <c r="N424" s="12">
        <f t="shared" si="26"/>
        <v>40285.208333333336</v>
      </c>
      <c r="O424" s="14" t="s">
        <v>2096</v>
      </c>
      <c r="P424" s="12" t="s">
        <v>2080</v>
      </c>
      <c r="Q424">
        <v>1273208400</v>
      </c>
      <c r="R424" s="12">
        <f t="shared" si="27"/>
        <v>40305.208333333336</v>
      </c>
      <c r="S424" t="b">
        <v>0</v>
      </c>
      <c r="T424" t="b">
        <v>1</v>
      </c>
      <c r="U424" t="s">
        <v>33</v>
      </c>
      <c r="V424" t="s">
        <v>2037</v>
      </c>
      <c r="W424" t="s">
        <v>2038</v>
      </c>
    </row>
    <row r="425" spans="1:23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</v>
      </c>
      <c r="I425">
        <v>162</v>
      </c>
      <c r="J425" s="7">
        <f t="shared" si="25"/>
        <v>97.055555555555557</v>
      </c>
      <c r="K425" t="s">
        <v>21</v>
      </c>
      <c r="L425" t="s">
        <v>22</v>
      </c>
      <c r="M425">
        <v>1316667600</v>
      </c>
      <c r="N425" s="12">
        <f t="shared" si="26"/>
        <v>40808.208333333336</v>
      </c>
      <c r="O425" s="14" t="s">
        <v>2090</v>
      </c>
      <c r="P425" s="12" t="s">
        <v>2082</v>
      </c>
      <c r="Q425">
        <v>1316840400</v>
      </c>
      <c r="R425" s="12">
        <f t="shared" si="27"/>
        <v>40810.208333333336</v>
      </c>
      <c r="S425" t="b">
        <v>0</v>
      </c>
      <c r="T425" t="b">
        <v>1</v>
      </c>
      <c r="U425" t="s">
        <v>17</v>
      </c>
      <c r="V425" t="s">
        <v>2031</v>
      </c>
      <c r="W425" t="s">
        <v>2032</v>
      </c>
    </row>
    <row r="426" spans="1:23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1</v>
      </c>
      <c r="I426">
        <v>83</v>
      </c>
      <c r="J426" s="7">
        <f t="shared" si="25"/>
        <v>24.867469879518072</v>
      </c>
      <c r="K426" t="s">
        <v>21</v>
      </c>
      <c r="L426" t="s">
        <v>22</v>
      </c>
      <c r="M426">
        <v>1524027600</v>
      </c>
      <c r="N426" s="12">
        <f t="shared" si="26"/>
        <v>43208.208333333328</v>
      </c>
      <c r="O426" s="14" t="s">
        <v>2096</v>
      </c>
      <c r="P426" s="12" t="s">
        <v>2083</v>
      </c>
      <c r="Q426">
        <v>1524546000</v>
      </c>
      <c r="R426" s="12">
        <f t="shared" si="27"/>
        <v>43214.208333333328</v>
      </c>
      <c r="S426" t="b">
        <v>0</v>
      </c>
      <c r="T426" t="b">
        <v>0</v>
      </c>
      <c r="U426" t="s">
        <v>60</v>
      </c>
      <c r="V426" t="s">
        <v>2033</v>
      </c>
      <c r="W426" t="s">
        <v>2043</v>
      </c>
    </row>
    <row r="427" spans="1:23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1</v>
      </c>
      <c r="I427">
        <v>92</v>
      </c>
      <c r="J427" s="7">
        <f t="shared" si="25"/>
        <v>84.423913043478265</v>
      </c>
      <c r="K427" t="s">
        <v>21</v>
      </c>
      <c r="L427" t="s">
        <v>22</v>
      </c>
      <c r="M427">
        <v>1438059600</v>
      </c>
      <c r="N427" s="12">
        <f t="shared" si="26"/>
        <v>42213.208333333328</v>
      </c>
      <c r="O427" s="14" t="s">
        <v>2095</v>
      </c>
      <c r="P427" s="12" t="s">
        <v>2074</v>
      </c>
      <c r="Q427">
        <v>1438578000</v>
      </c>
      <c r="R427" s="12">
        <f t="shared" si="27"/>
        <v>42219.208333333328</v>
      </c>
      <c r="S427" t="b">
        <v>0</v>
      </c>
      <c r="T427" t="b">
        <v>0</v>
      </c>
      <c r="U427" t="s">
        <v>122</v>
      </c>
      <c r="V427" t="s">
        <v>2052</v>
      </c>
      <c r="W427" t="s">
        <v>2053</v>
      </c>
    </row>
    <row r="428" spans="1:23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1</v>
      </c>
      <c r="I428">
        <v>219</v>
      </c>
      <c r="J428" s="7">
        <f t="shared" si="25"/>
        <v>47.091324200913242</v>
      </c>
      <c r="K428" t="s">
        <v>21</v>
      </c>
      <c r="L428" t="s">
        <v>22</v>
      </c>
      <c r="M428">
        <v>1361944800</v>
      </c>
      <c r="N428" s="12">
        <f t="shared" si="26"/>
        <v>41332.25</v>
      </c>
      <c r="O428" s="14" t="s">
        <v>2097</v>
      </c>
      <c r="P428" s="12" t="s">
        <v>2076</v>
      </c>
      <c r="Q428">
        <v>1362549600</v>
      </c>
      <c r="R428" s="12">
        <f t="shared" si="27"/>
        <v>41339.25</v>
      </c>
      <c r="S428" t="b">
        <v>0</v>
      </c>
      <c r="T428" t="b">
        <v>0</v>
      </c>
      <c r="U428" t="s">
        <v>33</v>
      </c>
      <c r="V428" t="s">
        <v>2037</v>
      </c>
      <c r="W428" t="s">
        <v>2038</v>
      </c>
    </row>
    <row r="429" spans="1:23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1</v>
      </c>
      <c r="I429">
        <v>2526</v>
      </c>
      <c r="J429" s="7">
        <f t="shared" si="25"/>
        <v>77.996041171813147</v>
      </c>
      <c r="K429" t="s">
        <v>21</v>
      </c>
      <c r="L429" t="s">
        <v>22</v>
      </c>
      <c r="M429">
        <v>1410584400</v>
      </c>
      <c r="N429" s="12">
        <f t="shared" si="26"/>
        <v>41895.208333333336</v>
      </c>
      <c r="O429" s="14" t="s">
        <v>2090</v>
      </c>
      <c r="P429" s="12" t="s">
        <v>2075</v>
      </c>
      <c r="Q429">
        <v>1413349200</v>
      </c>
      <c r="R429" s="12">
        <f t="shared" si="27"/>
        <v>41927.208333333336</v>
      </c>
      <c r="S429" t="b">
        <v>0</v>
      </c>
      <c r="T429" t="b">
        <v>1</v>
      </c>
      <c r="U429" t="s">
        <v>33</v>
      </c>
      <c r="V429" t="s">
        <v>2037</v>
      </c>
      <c r="W429" t="s">
        <v>2038</v>
      </c>
    </row>
    <row r="430" spans="1:23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1</v>
      </c>
      <c r="I430">
        <v>747</v>
      </c>
      <c r="J430" s="7">
        <f t="shared" si="25"/>
        <v>62.967871485943775</v>
      </c>
      <c r="K430" t="s">
        <v>21</v>
      </c>
      <c r="L430" t="s">
        <v>22</v>
      </c>
      <c r="M430">
        <v>1297404000</v>
      </c>
      <c r="N430" s="12">
        <f t="shared" si="26"/>
        <v>40585.25</v>
      </c>
      <c r="O430" s="14" t="s">
        <v>2097</v>
      </c>
      <c r="P430" s="12" t="s">
        <v>2082</v>
      </c>
      <c r="Q430">
        <v>1298008800</v>
      </c>
      <c r="R430" s="12">
        <f t="shared" si="27"/>
        <v>40592.25</v>
      </c>
      <c r="S430" t="b">
        <v>0</v>
      </c>
      <c r="T430" t="b">
        <v>0</v>
      </c>
      <c r="U430" t="s">
        <v>71</v>
      </c>
      <c r="V430" t="s">
        <v>2039</v>
      </c>
      <c r="W430" t="s">
        <v>2047</v>
      </c>
    </row>
    <row r="431" spans="1:23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1</v>
      </c>
      <c r="I431">
        <v>2138</v>
      </c>
      <c r="J431" s="7">
        <f t="shared" si="25"/>
        <v>81.006080449017773</v>
      </c>
      <c r="K431" t="s">
        <v>21</v>
      </c>
      <c r="L431" t="s">
        <v>22</v>
      </c>
      <c r="M431">
        <v>1392012000</v>
      </c>
      <c r="N431" s="12">
        <f t="shared" si="26"/>
        <v>41680.25</v>
      </c>
      <c r="O431" s="14" t="s">
        <v>2097</v>
      </c>
      <c r="P431" s="12" t="s">
        <v>2075</v>
      </c>
      <c r="Q431">
        <v>1394427600</v>
      </c>
      <c r="R431" s="12">
        <f t="shared" si="27"/>
        <v>41708.208333333336</v>
      </c>
      <c r="S431" t="b">
        <v>0</v>
      </c>
      <c r="T431" t="b">
        <v>1</v>
      </c>
      <c r="U431" t="s">
        <v>122</v>
      </c>
      <c r="V431" t="s">
        <v>2052</v>
      </c>
      <c r="W431" t="s">
        <v>2053</v>
      </c>
    </row>
    <row r="432" spans="1:23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1</v>
      </c>
      <c r="I432">
        <v>84</v>
      </c>
      <c r="J432" s="7">
        <f t="shared" si="25"/>
        <v>65.321428571428569</v>
      </c>
      <c r="K432" t="s">
        <v>21</v>
      </c>
      <c r="L432" t="s">
        <v>22</v>
      </c>
      <c r="M432">
        <v>1569733200</v>
      </c>
      <c r="N432" s="12">
        <f t="shared" si="26"/>
        <v>43737.208333333328</v>
      </c>
      <c r="O432" s="14" t="s">
        <v>2090</v>
      </c>
      <c r="P432" s="12" t="s">
        <v>2077</v>
      </c>
      <c r="Q432">
        <v>1572670800</v>
      </c>
      <c r="R432" s="12">
        <f t="shared" si="27"/>
        <v>43771.208333333328</v>
      </c>
      <c r="S432" t="b">
        <v>0</v>
      </c>
      <c r="T432" t="b">
        <v>0</v>
      </c>
      <c r="U432" t="s">
        <v>33</v>
      </c>
      <c r="V432" t="s">
        <v>2037</v>
      </c>
      <c r="W432" t="s">
        <v>2038</v>
      </c>
    </row>
    <row r="433" spans="1:23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1</v>
      </c>
      <c r="I433">
        <v>94</v>
      </c>
      <c r="J433" s="7">
        <f t="shared" si="25"/>
        <v>104.43617021276596</v>
      </c>
      <c r="K433" t="s">
        <v>21</v>
      </c>
      <c r="L433" t="s">
        <v>22</v>
      </c>
      <c r="M433">
        <v>1529643600</v>
      </c>
      <c r="N433" s="12">
        <f t="shared" si="26"/>
        <v>43273.208333333328</v>
      </c>
      <c r="O433" s="14" t="s">
        <v>2092</v>
      </c>
      <c r="P433" s="12" t="s">
        <v>2083</v>
      </c>
      <c r="Q433">
        <v>1531112400</v>
      </c>
      <c r="R433" s="12">
        <f t="shared" si="27"/>
        <v>43290.208333333328</v>
      </c>
      <c r="S433" t="b">
        <v>1</v>
      </c>
      <c r="T433" t="b">
        <v>0</v>
      </c>
      <c r="U433" t="s">
        <v>33</v>
      </c>
      <c r="V433" t="s">
        <v>2037</v>
      </c>
      <c r="W433" t="s">
        <v>2038</v>
      </c>
    </row>
    <row r="434" spans="1:23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1</v>
      </c>
      <c r="I434">
        <v>91</v>
      </c>
      <c r="J434" s="7">
        <f t="shared" si="25"/>
        <v>69.989010989010993</v>
      </c>
      <c r="K434" t="s">
        <v>21</v>
      </c>
      <c r="L434" t="s">
        <v>22</v>
      </c>
      <c r="M434">
        <v>1399006800</v>
      </c>
      <c r="N434" s="12">
        <f t="shared" si="26"/>
        <v>41761.208333333336</v>
      </c>
      <c r="O434" s="14" t="s">
        <v>2086</v>
      </c>
      <c r="P434" s="12" t="s">
        <v>2075</v>
      </c>
      <c r="Q434">
        <v>1400734800</v>
      </c>
      <c r="R434" s="12">
        <f t="shared" si="27"/>
        <v>41781.208333333336</v>
      </c>
      <c r="S434" t="b">
        <v>0</v>
      </c>
      <c r="T434" t="b">
        <v>0</v>
      </c>
      <c r="U434" t="s">
        <v>33</v>
      </c>
      <c r="V434" t="s">
        <v>2037</v>
      </c>
      <c r="W434" t="s">
        <v>2038</v>
      </c>
    </row>
    <row r="435" spans="1:23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1</v>
      </c>
      <c r="I435">
        <v>792</v>
      </c>
      <c r="J435" s="7">
        <f t="shared" si="25"/>
        <v>83.023989898989896</v>
      </c>
      <c r="K435" t="s">
        <v>21</v>
      </c>
      <c r="L435" t="s">
        <v>22</v>
      </c>
      <c r="M435">
        <v>1385359200</v>
      </c>
      <c r="N435" s="12">
        <f t="shared" si="26"/>
        <v>41603.25</v>
      </c>
      <c r="O435" s="14" t="s">
        <v>2087</v>
      </c>
      <c r="P435" s="12" t="s">
        <v>2076</v>
      </c>
      <c r="Q435">
        <v>1386741600</v>
      </c>
      <c r="R435" s="12">
        <f t="shared" si="27"/>
        <v>41619.25</v>
      </c>
      <c r="S435" t="b">
        <v>0</v>
      </c>
      <c r="T435" t="b">
        <v>1</v>
      </c>
      <c r="U435" t="s">
        <v>42</v>
      </c>
      <c r="V435" t="s">
        <v>2039</v>
      </c>
      <c r="W435" t="s">
        <v>2040</v>
      </c>
    </row>
    <row r="436" spans="1:23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</v>
      </c>
      <c r="I436">
        <v>10</v>
      </c>
      <c r="J436" s="7">
        <f t="shared" si="25"/>
        <v>90.3</v>
      </c>
      <c r="K436" t="s">
        <v>15</v>
      </c>
      <c r="L436" t="s">
        <v>16</v>
      </c>
      <c r="M436">
        <v>1480572000</v>
      </c>
      <c r="N436" s="12">
        <f t="shared" si="26"/>
        <v>42705.25</v>
      </c>
      <c r="O436" s="14" t="s">
        <v>2094</v>
      </c>
      <c r="P436" s="12" t="s">
        <v>2081</v>
      </c>
      <c r="Q436">
        <v>1481781600</v>
      </c>
      <c r="R436" s="12">
        <f t="shared" si="27"/>
        <v>42719.25</v>
      </c>
      <c r="S436" t="b">
        <v>1</v>
      </c>
      <c r="T436" t="b">
        <v>0</v>
      </c>
      <c r="U436" t="s">
        <v>33</v>
      </c>
      <c r="V436" t="s">
        <v>2037</v>
      </c>
      <c r="W436" t="s">
        <v>2038</v>
      </c>
    </row>
    <row r="437" spans="1:23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</v>
      </c>
      <c r="I437">
        <v>1713</v>
      </c>
      <c r="J437" s="7">
        <f t="shared" si="25"/>
        <v>103.98131932282546</v>
      </c>
      <c r="K437" t="s">
        <v>107</v>
      </c>
      <c r="L437" t="s">
        <v>108</v>
      </c>
      <c r="M437">
        <v>1418623200</v>
      </c>
      <c r="N437" s="12">
        <f t="shared" si="26"/>
        <v>41988.25</v>
      </c>
      <c r="O437" s="14" t="s">
        <v>2094</v>
      </c>
      <c r="P437" s="12" t="s">
        <v>2075</v>
      </c>
      <c r="Q437">
        <v>1419660000</v>
      </c>
      <c r="R437" s="12">
        <f t="shared" si="27"/>
        <v>42000.25</v>
      </c>
      <c r="S437" t="b">
        <v>0</v>
      </c>
      <c r="T437" t="b">
        <v>1</v>
      </c>
      <c r="U437" t="s">
        <v>33</v>
      </c>
      <c r="V437" t="s">
        <v>2037</v>
      </c>
      <c r="W437" t="s">
        <v>2038</v>
      </c>
    </row>
    <row r="438" spans="1:23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1</v>
      </c>
      <c r="I438">
        <v>249</v>
      </c>
      <c r="J438" s="7">
        <f t="shared" si="25"/>
        <v>54.931726907630519</v>
      </c>
      <c r="K438" t="s">
        <v>21</v>
      </c>
      <c r="L438" t="s">
        <v>22</v>
      </c>
      <c r="M438">
        <v>1555736400</v>
      </c>
      <c r="N438" s="12">
        <f t="shared" si="26"/>
        <v>43575.208333333328</v>
      </c>
      <c r="O438" s="14" t="s">
        <v>2096</v>
      </c>
      <c r="P438" s="12" t="s">
        <v>2077</v>
      </c>
      <c r="Q438">
        <v>1555822800</v>
      </c>
      <c r="R438" s="12">
        <f t="shared" si="27"/>
        <v>43576.208333333328</v>
      </c>
      <c r="S438" t="b">
        <v>0</v>
      </c>
      <c r="T438" t="b">
        <v>0</v>
      </c>
      <c r="U438" t="s">
        <v>159</v>
      </c>
      <c r="V438" t="s">
        <v>2033</v>
      </c>
      <c r="W438" t="s">
        <v>2056</v>
      </c>
    </row>
    <row r="439" spans="1:23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</v>
      </c>
      <c r="I439">
        <v>192</v>
      </c>
      <c r="J439" s="7">
        <f t="shared" si="25"/>
        <v>51.921875</v>
      </c>
      <c r="K439" t="s">
        <v>21</v>
      </c>
      <c r="L439" t="s">
        <v>22</v>
      </c>
      <c r="M439">
        <v>1442120400</v>
      </c>
      <c r="N439" s="12">
        <f t="shared" si="26"/>
        <v>42260.208333333328</v>
      </c>
      <c r="O439" s="14" t="s">
        <v>2090</v>
      </c>
      <c r="P439" s="12" t="s">
        <v>2074</v>
      </c>
      <c r="Q439">
        <v>1442379600</v>
      </c>
      <c r="R439" s="12">
        <f t="shared" si="27"/>
        <v>42263.208333333328</v>
      </c>
      <c r="S439" t="b">
        <v>0</v>
      </c>
      <c r="T439" t="b">
        <v>1</v>
      </c>
      <c r="U439" t="s">
        <v>71</v>
      </c>
      <c r="V439" t="s">
        <v>2039</v>
      </c>
      <c r="W439" t="s">
        <v>2047</v>
      </c>
    </row>
    <row r="440" spans="1:23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1</v>
      </c>
      <c r="I440">
        <v>247</v>
      </c>
      <c r="J440" s="7">
        <f t="shared" si="25"/>
        <v>60.02834008097166</v>
      </c>
      <c r="K440" t="s">
        <v>21</v>
      </c>
      <c r="L440" t="s">
        <v>22</v>
      </c>
      <c r="M440">
        <v>1362376800</v>
      </c>
      <c r="N440" s="12">
        <f t="shared" si="26"/>
        <v>41337.25</v>
      </c>
      <c r="O440" s="14" t="s">
        <v>2093</v>
      </c>
      <c r="P440" s="12" t="s">
        <v>2076</v>
      </c>
      <c r="Q440">
        <v>1364965200</v>
      </c>
      <c r="R440" s="12">
        <f t="shared" si="27"/>
        <v>41367.208333333336</v>
      </c>
      <c r="S440" t="b">
        <v>0</v>
      </c>
      <c r="T440" t="b">
        <v>0</v>
      </c>
      <c r="U440" t="s">
        <v>33</v>
      </c>
      <c r="V440" t="s">
        <v>2037</v>
      </c>
      <c r="W440" t="s">
        <v>2038</v>
      </c>
    </row>
    <row r="441" spans="1:23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1</v>
      </c>
      <c r="I441">
        <v>2293</v>
      </c>
      <c r="J441" s="7">
        <f t="shared" si="25"/>
        <v>44.003488879197555</v>
      </c>
      <c r="K441" t="s">
        <v>21</v>
      </c>
      <c r="L441" t="s">
        <v>22</v>
      </c>
      <c r="M441">
        <v>1478408400</v>
      </c>
      <c r="N441" s="12">
        <f t="shared" si="26"/>
        <v>42680.208333333328</v>
      </c>
      <c r="O441" s="14" t="s">
        <v>2087</v>
      </c>
      <c r="P441" s="12" t="s">
        <v>2081</v>
      </c>
      <c r="Q441">
        <v>1479016800</v>
      </c>
      <c r="R441" s="12">
        <f t="shared" si="27"/>
        <v>42687.25</v>
      </c>
      <c r="S441" t="b">
        <v>0</v>
      </c>
      <c r="T441" t="b">
        <v>0</v>
      </c>
      <c r="U441" t="s">
        <v>474</v>
      </c>
      <c r="V441" t="s">
        <v>2039</v>
      </c>
      <c r="W441" t="s">
        <v>2061</v>
      </c>
    </row>
    <row r="442" spans="1:23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1</v>
      </c>
      <c r="I442">
        <v>3131</v>
      </c>
      <c r="J442" s="7">
        <f t="shared" si="25"/>
        <v>53.003513254551258</v>
      </c>
      <c r="K442" t="s">
        <v>21</v>
      </c>
      <c r="L442" t="s">
        <v>22</v>
      </c>
      <c r="M442">
        <v>1498798800</v>
      </c>
      <c r="N442" s="12">
        <f t="shared" si="26"/>
        <v>42916.208333333328</v>
      </c>
      <c r="O442" s="14" t="s">
        <v>2092</v>
      </c>
      <c r="P442" s="12" t="s">
        <v>2079</v>
      </c>
      <c r="Q442">
        <v>1499662800</v>
      </c>
      <c r="R442" s="12">
        <f t="shared" si="27"/>
        <v>42926.208333333328</v>
      </c>
      <c r="S442" t="b">
        <v>0</v>
      </c>
      <c r="T442" t="b">
        <v>0</v>
      </c>
      <c r="U442" t="s">
        <v>269</v>
      </c>
      <c r="V442" t="s">
        <v>2039</v>
      </c>
      <c r="W442" t="s">
        <v>2058</v>
      </c>
    </row>
    <row r="443" spans="1:23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1</v>
      </c>
      <c r="I443">
        <v>32</v>
      </c>
      <c r="J443" s="7">
        <f t="shared" si="25"/>
        <v>54.5</v>
      </c>
      <c r="K443" t="s">
        <v>21</v>
      </c>
      <c r="L443" t="s">
        <v>22</v>
      </c>
      <c r="M443">
        <v>1335416400</v>
      </c>
      <c r="N443" s="12">
        <f t="shared" si="26"/>
        <v>41025.208333333336</v>
      </c>
      <c r="O443" s="14" t="s">
        <v>2096</v>
      </c>
      <c r="P443" s="12" t="s">
        <v>2078</v>
      </c>
      <c r="Q443">
        <v>1337835600</v>
      </c>
      <c r="R443" s="12">
        <f t="shared" si="27"/>
        <v>41053.208333333336</v>
      </c>
      <c r="S443" t="b">
        <v>0</v>
      </c>
      <c r="T443" t="b">
        <v>0</v>
      </c>
      <c r="U443" t="s">
        <v>65</v>
      </c>
      <c r="V443" t="s">
        <v>2035</v>
      </c>
      <c r="W443" t="s">
        <v>2044</v>
      </c>
    </row>
    <row r="444" spans="1:23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</v>
      </c>
      <c r="I444">
        <v>143</v>
      </c>
      <c r="J444" s="7">
        <f t="shared" si="25"/>
        <v>75.04195804195804</v>
      </c>
      <c r="K444" t="s">
        <v>107</v>
      </c>
      <c r="L444" t="s">
        <v>108</v>
      </c>
      <c r="M444">
        <v>1504328400</v>
      </c>
      <c r="N444" s="12">
        <f t="shared" si="26"/>
        <v>42980.208333333328</v>
      </c>
      <c r="O444" s="14" t="s">
        <v>2090</v>
      </c>
      <c r="P444" s="12" t="s">
        <v>2079</v>
      </c>
      <c r="Q444">
        <v>1505710800</v>
      </c>
      <c r="R444" s="12">
        <f t="shared" si="27"/>
        <v>42996.208333333328</v>
      </c>
      <c r="S444" t="b">
        <v>0</v>
      </c>
      <c r="T444" t="b">
        <v>0</v>
      </c>
      <c r="U444" t="s">
        <v>33</v>
      </c>
      <c r="V444" t="s">
        <v>2037</v>
      </c>
      <c r="W444" t="s">
        <v>2038</v>
      </c>
    </row>
    <row r="445" spans="1:23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1</v>
      </c>
      <c r="I445">
        <v>90</v>
      </c>
      <c r="J445" s="7">
        <f t="shared" si="25"/>
        <v>35.911111111111111</v>
      </c>
      <c r="K445" t="s">
        <v>21</v>
      </c>
      <c r="L445" t="s">
        <v>22</v>
      </c>
      <c r="M445">
        <v>1285822800</v>
      </c>
      <c r="N445" s="12">
        <f t="shared" si="26"/>
        <v>40451.208333333336</v>
      </c>
      <c r="O445" s="14" t="s">
        <v>2090</v>
      </c>
      <c r="P445" s="12" t="s">
        <v>2080</v>
      </c>
      <c r="Q445">
        <v>1287464400</v>
      </c>
      <c r="R445" s="12">
        <f t="shared" si="27"/>
        <v>40470.208333333336</v>
      </c>
      <c r="S445" t="b">
        <v>0</v>
      </c>
      <c r="T445" t="b">
        <v>0</v>
      </c>
      <c r="U445" t="s">
        <v>33</v>
      </c>
      <c r="V445" t="s">
        <v>2037</v>
      </c>
      <c r="W445" t="s">
        <v>2038</v>
      </c>
    </row>
    <row r="446" spans="1:23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1</v>
      </c>
      <c r="I446">
        <v>296</v>
      </c>
      <c r="J446" s="7">
        <f t="shared" si="25"/>
        <v>36.952702702702702</v>
      </c>
      <c r="K446" t="s">
        <v>21</v>
      </c>
      <c r="L446" t="s">
        <v>22</v>
      </c>
      <c r="M446">
        <v>1311483600</v>
      </c>
      <c r="N446" s="12">
        <f t="shared" si="26"/>
        <v>40748.208333333336</v>
      </c>
      <c r="O446" s="14" t="s">
        <v>2095</v>
      </c>
      <c r="P446" s="12" t="s">
        <v>2082</v>
      </c>
      <c r="Q446">
        <v>1311656400</v>
      </c>
      <c r="R446" s="12">
        <f t="shared" si="27"/>
        <v>40750.208333333336</v>
      </c>
      <c r="S446" t="b">
        <v>0</v>
      </c>
      <c r="T446" t="b">
        <v>1</v>
      </c>
      <c r="U446" t="s">
        <v>60</v>
      </c>
      <c r="V446" t="s">
        <v>2033</v>
      </c>
      <c r="W446" t="s">
        <v>2043</v>
      </c>
    </row>
    <row r="447" spans="1:23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</v>
      </c>
      <c r="I447">
        <v>170</v>
      </c>
      <c r="J447" s="7">
        <f t="shared" si="25"/>
        <v>63.170588235294119</v>
      </c>
      <c r="K447" t="s">
        <v>21</v>
      </c>
      <c r="L447" t="s">
        <v>22</v>
      </c>
      <c r="M447">
        <v>1291356000</v>
      </c>
      <c r="N447" s="12">
        <f t="shared" si="26"/>
        <v>40515.25</v>
      </c>
      <c r="O447" s="14" t="s">
        <v>2094</v>
      </c>
      <c r="P447" s="12" t="s">
        <v>2080</v>
      </c>
      <c r="Q447">
        <v>1293170400</v>
      </c>
      <c r="R447" s="12">
        <f t="shared" si="27"/>
        <v>40536.25</v>
      </c>
      <c r="S447" t="b">
        <v>0</v>
      </c>
      <c r="T447" t="b">
        <v>1</v>
      </c>
      <c r="U447" t="s">
        <v>33</v>
      </c>
      <c r="V447" t="s">
        <v>2037</v>
      </c>
      <c r="W447" t="s">
        <v>2038</v>
      </c>
    </row>
    <row r="448" spans="1:23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</v>
      </c>
      <c r="I448">
        <v>186</v>
      </c>
      <c r="J448" s="7">
        <f t="shared" si="25"/>
        <v>29.99462365591398</v>
      </c>
      <c r="K448" t="s">
        <v>21</v>
      </c>
      <c r="L448" t="s">
        <v>22</v>
      </c>
      <c r="M448">
        <v>1355810400</v>
      </c>
      <c r="N448" s="12">
        <f t="shared" si="26"/>
        <v>41261.25</v>
      </c>
      <c r="O448" s="14" t="s">
        <v>2094</v>
      </c>
      <c r="P448" s="12" t="s">
        <v>2078</v>
      </c>
      <c r="Q448">
        <v>1355983200</v>
      </c>
      <c r="R448" s="12">
        <f t="shared" si="27"/>
        <v>41263.25</v>
      </c>
      <c r="S448" t="b">
        <v>0</v>
      </c>
      <c r="T448" t="b">
        <v>0</v>
      </c>
      <c r="U448" t="s">
        <v>65</v>
      </c>
      <c r="V448" t="s">
        <v>2035</v>
      </c>
      <c r="W448" t="s">
        <v>2044</v>
      </c>
    </row>
    <row r="449" spans="1:23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1</v>
      </c>
      <c r="I449">
        <v>439</v>
      </c>
      <c r="J449" s="7">
        <f t="shared" si="25"/>
        <v>86</v>
      </c>
      <c r="K449" t="s">
        <v>40</v>
      </c>
      <c r="L449" t="s">
        <v>41</v>
      </c>
      <c r="M449">
        <v>1513663200</v>
      </c>
      <c r="N449" s="12">
        <f t="shared" si="26"/>
        <v>43088.25</v>
      </c>
      <c r="O449" s="14" t="s">
        <v>2094</v>
      </c>
      <c r="P449" s="12" t="s">
        <v>2079</v>
      </c>
      <c r="Q449">
        <v>1515045600</v>
      </c>
      <c r="R449" s="12">
        <f t="shared" si="27"/>
        <v>43104.25</v>
      </c>
      <c r="S449" t="b">
        <v>0</v>
      </c>
      <c r="T449" t="b">
        <v>0</v>
      </c>
      <c r="U449" t="s">
        <v>269</v>
      </c>
      <c r="V449" t="s">
        <v>2039</v>
      </c>
      <c r="W449" t="s">
        <v>2058</v>
      </c>
    </row>
    <row r="450" spans="1:23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1</v>
      </c>
      <c r="I450">
        <v>605</v>
      </c>
      <c r="J450" s="7">
        <f t="shared" si="25"/>
        <v>75.014876033057845</v>
      </c>
      <c r="K450" t="s">
        <v>21</v>
      </c>
      <c r="L450" t="s">
        <v>22</v>
      </c>
      <c r="M450">
        <v>1365915600</v>
      </c>
      <c r="N450" s="12">
        <f t="shared" si="26"/>
        <v>41378.208333333336</v>
      </c>
      <c r="O450" s="14" t="s">
        <v>2096</v>
      </c>
      <c r="P450" s="12" t="s">
        <v>2076</v>
      </c>
      <c r="Q450">
        <v>1366088400</v>
      </c>
      <c r="R450" s="12">
        <f t="shared" si="27"/>
        <v>41380.208333333336</v>
      </c>
      <c r="S450" t="b">
        <v>0</v>
      </c>
      <c r="T450" t="b">
        <v>1</v>
      </c>
      <c r="U450" t="s">
        <v>89</v>
      </c>
      <c r="V450" t="s">
        <v>2048</v>
      </c>
      <c r="W450" t="s">
        <v>2049</v>
      </c>
    </row>
    <row r="451" spans="1:23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1</v>
      </c>
      <c r="I451">
        <v>86</v>
      </c>
      <c r="J451" s="7">
        <f t="shared" ref="J451:J514" si="29">IFERROR(E451/I451,0)</f>
        <v>101.19767441860465</v>
      </c>
      <c r="K451" t="s">
        <v>36</v>
      </c>
      <c r="L451" t="s">
        <v>37</v>
      </c>
      <c r="M451">
        <v>1551852000</v>
      </c>
      <c r="N451" s="12">
        <f t="shared" ref="N451:N514" si="30">(((M451/60)/60)/24)+DATE(1970,1,1)</f>
        <v>43530.25</v>
      </c>
      <c r="O451" s="14" t="s">
        <v>2093</v>
      </c>
      <c r="P451" s="12" t="s">
        <v>2077</v>
      </c>
      <c r="Q451">
        <v>1553317200</v>
      </c>
      <c r="R451" s="12">
        <f t="shared" ref="R451:R514" si="31">(((Q451/60)/60)/24)+DATE(1970,1,1)</f>
        <v>43547.208333333328</v>
      </c>
      <c r="S451" t="b">
        <v>0</v>
      </c>
      <c r="T451" t="b">
        <v>0</v>
      </c>
      <c r="U451" t="s">
        <v>89</v>
      </c>
      <c r="V451" t="s">
        <v>2048</v>
      </c>
      <c r="W451" t="s">
        <v>2049</v>
      </c>
    </row>
    <row r="452" spans="1:23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>
        <v>1</v>
      </c>
      <c r="J452" s="7">
        <f t="shared" si="29"/>
        <v>4</v>
      </c>
      <c r="K452" t="s">
        <v>15</v>
      </c>
      <c r="L452" t="s">
        <v>16</v>
      </c>
      <c r="M452">
        <v>1540098000</v>
      </c>
      <c r="N452" s="12">
        <f t="shared" si="30"/>
        <v>43394.208333333328</v>
      </c>
      <c r="O452" s="14" t="s">
        <v>2091</v>
      </c>
      <c r="P452" s="12" t="s">
        <v>2083</v>
      </c>
      <c r="Q452">
        <v>1542088800</v>
      </c>
      <c r="R452" s="12">
        <f t="shared" si="31"/>
        <v>43417.25</v>
      </c>
      <c r="S452" t="b">
        <v>0</v>
      </c>
      <c r="T452" t="b">
        <v>0</v>
      </c>
      <c r="U452" t="s">
        <v>71</v>
      </c>
      <c r="V452" t="s">
        <v>2039</v>
      </c>
      <c r="W452" t="s">
        <v>2047</v>
      </c>
    </row>
    <row r="453" spans="1:23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1</v>
      </c>
      <c r="I453">
        <v>6286</v>
      </c>
      <c r="J453" s="7">
        <f t="shared" si="29"/>
        <v>29.001272669424118</v>
      </c>
      <c r="K453" t="s">
        <v>21</v>
      </c>
      <c r="L453" t="s">
        <v>22</v>
      </c>
      <c r="M453">
        <v>1500440400</v>
      </c>
      <c r="N453" s="12">
        <f t="shared" si="30"/>
        <v>42935.208333333328</v>
      </c>
      <c r="O453" s="14" t="s">
        <v>2095</v>
      </c>
      <c r="P453" s="12" t="s">
        <v>2079</v>
      </c>
      <c r="Q453">
        <v>1503118800</v>
      </c>
      <c r="R453" s="12">
        <f t="shared" si="31"/>
        <v>42966.208333333328</v>
      </c>
      <c r="S453" t="b">
        <v>0</v>
      </c>
      <c r="T453" t="b">
        <v>0</v>
      </c>
      <c r="U453" t="s">
        <v>23</v>
      </c>
      <c r="V453" t="s">
        <v>2033</v>
      </c>
      <c r="W453" t="s">
        <v>2034</v>
      </c>
    </row>
    <row r="454" spans="1:23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1</v>
      </c>
      <c r="I454">
        <v>31</v>
      </c>
      <c r="J454" s="7">
        <f t="shared" si="29"/>
        <v>98.225806451612897</v>
      </c>
      <c r="K454" t="s">
        <v>21</v>
      </c>
      <c r="L454" t="s">
        <v>22</v>
      </c>
      <c r="M454">
        <v>1278392400</v>
      </c>
      <c r="N454" s="12">
        <f t="shared" si="30"/>
        <v>40365.208333333336</v>
      </c>
      <c r="O454" s="14" t="s">
        <v>2095</v>
      </c>
      <c r="P454" s="12" t="s">
        <v>2080</v>
      </c>
      <c r="Q454">
        <v>1278478800</v>
      </c>
      <c r="R454" s="12">
        <f t="shared" si="31"/>
        <v>40366.208333333336</v>
      </c>
      <c r="S454" t="b">
        <v>0</v>
      </c>
      <c r="T454" t="b">
        <v>0</v>
      </c>
      <c r="U454" t="s">
        <v>53</v>
      </c>
      <c r="V454" t="s">
        <v>2039</v>
      </c>
      <c r="W454" t="s">
        <v>2042</v>
      </c>
    </row>
    <row r="455" spans="1:23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</v>
      </c>
      <c r="I455">
        <v>1181</v>
      </c>
      <c r="J455" s="7">
        <f t="shared" si="29"/>
        <v>87.001693480101608</v>
      </c>
      <c r="K455" t="s">
        <v>21</v>
      </c>
      <c r="L455" t="s">
        <v>22</v>
      </c>
      <c r="M455">
        <v>1480572000</v>
      </c>
      <c r="N455" s="12">
        <f t="shared" si="30"/>
        <v>42705.25</v>
      </c>
      <c r="O455" s="14" t="s">
        <v>2094</v>
      </c>
      <c r="P455" s="12" t="s">
        <v>2081</v>
      </c>
      <c r="Q455">
        <v>1484114400</v>
      </c>
      <c r="R455" s="12">
        <f t="shared" si="31"/>
        <v>42746.25</v>
      </c>
      <c r="S455" t="b">
        <v>0</v>
      </c>
      <c r="T455" t="b">
        <v>0</v>
      </c>
      <c r="U455" t="s">
        <v>474</v>
      </c>
      <c r="V455" t="s">
        <v>2039</v>
      </c>
      <c r="W455" t="s">
        <v>2061</v>
      </c>
    </row>
    <row r="456" spans="1:23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1</v>
      </c>
      <c r="I456">
        <v>39</v>
      </c>
      <c r="J456" s="7">
        <f t="shared" si="29"/>
        <v>45.205128205128204</v>
      </c>
      <c r="K456" t="s">
        <v>21</v>
      </c>
      <c r="L456" t="s">
        <v>22</v>
      </c>
      <c r="M456">
        <v>1382331600</v>
      </c>
      <c r="N456" s="12">
        <f t="shared" si="30"/>
        <v>41568.208333333336</v>
      </c>
      <c r="O456" s="14" t="s">
        <v>2091</v>
      </c>
      <c r="P456" s="12" t="s">
        <v>2076</v>
      </c>
      <c r="Q456">
        <v>1385445600</v>
      </c>
      <c r="R456" s="12">
        <f t="shared" si="31"/>
        <v>41604.25</v>
      </c>
      <c r="S456" t="b">
        <v>0</v>
      </c>
      <c r="T456" t="b">
        <v>1</v>
      </c>
      <c r="U456" t="s">
        <v>53</v>
      </c>
      <c r="V456" t="s">
        <v>2039</v>
      </c>
      <c r="W456" t="s">
        <v>2042</v>
      </c>
    </row>
    <row r="457" spans="1:23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1</v>
      </c>
      <c r="I457">
        <v>3727</v>
      </c>
      <c r="J457" s="7">
        <f t="shared" si="29"/>
        <v>37.001341561577675</v>
      </c>
      <c r="K457" t="s">
        <v>21</v>
      </c>
      <c r="L457" t="s">
        <v>22</v>
      </c>
      <c r="M457">
        <v>1316754000</v>
      </c>
      <c r="N457" s="12">
        <f t="shared" si="30"/>
        <v>40809.208333333336</v>
      </c>
      <c r="O457" s="14" t="s">
        <v>2090</v>
      </c>
      <c r="P457" s="12" t="s">
        <v>2082</v>
      </c>
      <c r="Q457">
        <v>1318741200</v>
      </c>
      <c r="R457" s="12">
        <f t="shared" si="31"/>
        <v>40832.208333333336</v>
      </c>
      <c r="S457" t="b">
        <v>0</v>
      </c>
      <c r="T457" t="b">
        <v>0</v>
      </c>
      <c r="U457" t="s">
        <v>33</v>
      </c>
      <c r="V457" t="s">
        <v>2037</v>
      </c>
      <c r="W457" t="s">
        <v>2038</v>
      </c>
    </row>
    <row r="458" spans="1:23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</v>
      </c>
      <c r="I458">
        <v>1605</v>
      </c>
      <c r="J458" s="7">
        <f t="shared" si="29"/>
        <v>94.976947040498445</v>
      </c>
      <c r="K458" t="s">
        <v>21</v>
      </c>
      <c r="L458" t="s">
        <v>22</v>
      </c>
      <c r="M458">
        <v>1518242400</v>
      </c>
      <c r="N458" s="12">
        <f t="shared" si="30"/>
        <v>43141.25</v>
      </c>
      <c r="O458" s="14" t="s">
        <v>2097</v>
      </c>
      <c r="P458" s="12" t="s">
        <v>2083</v>
      </c>
      <c r="Q458">
        <v>1518242400</v>
      </c>
      <c r="R458" s="12">
        <f t="shared" si="31"/>
        <v>43141.25</v>
      </c>
      <c r="S458" t="b">
        <v>0</v>
      </c>
      <c r="T458" t="b">
        <v>1</v>
      </c>
      <c r="U458" t="s">
        <v>60</v>
      </c>
      <c r="V458" t="s">
        <v>2033</v>
      </c>
      <c r="W458" t="s">
        <v>2043</v>
      </c>
    </row>
    <row r="459" spans="1:23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1</v>
      </c>
      <c r="I459">
        <v>46</v>
      </c>
      <c r="J459" s="7">
        <f t="shared" si="29"/>
        <v>28.956521739130434</v>
      </c>
      <c r="K459" t="s">
        <v>21</v>
      </c>
      <c r="L459" t="s">
        <v>22</v>
      </c>
      <c r="M459">
        <v>1476421200</v>
      </c>
      <c r="N459" s="12">
        <f t="shared" si="30"/>
        <v>42657.208333333328</v>
      </c>
      <c r="O459" s="14" t="s">
        <v>2091</v>
      </c>
      <c r="P459" s="12" t="s">
        <v>2081</v>
      </c>
      <c r="Q459">
        <v>1476594000</v>
      </c>
      <c r="R459" s="12">
        <f t="shared" si="31"/>
        <v>42659.208333333328</v>
      </c>
      <c r="S459" t="b">
        <v>0</v>
      </c>
      <c r="T459" t="b">
        <v>0</v>
      </c>
      <c r="U459" t="s">
        <v>33</v>
      </c>
      <c r="V459" t="s">
        <v>2037</v>
      </c>
      <c r="W459" t="s">
        <v>2038</v>
      </c>
    </row>
    <row r="460" spans="1:23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1</v>
      </c>
      <c r="I460">
        <v>2120</v>
      </c>
      <c r="J460" s="7">
        <f t="shared" si="29"/>
        <v>55.993396226415094</v>
      </c>
      <c r="K460" t="s">
        <v>21</v>
      </c>
      <c r="L460" t="s">
        <v>22</v>
      </c>
      <c r="M460">
        <v>1269752400</v>
      </c>
      <c r="N460" s="12">
        <f t="shared" si="30"/>
        <v>40265.208333333336</v>
      </c>
      <c r="O460" s="14" t="s">
        <v>2093</v>
      </c>
      <c r="P460" s="12" t="s">
        <v>2080</v>
      </c>
      <c r="Q460">
        <v>1273554000</v>
      </c>
      <c r="R460" s="12">
        <f t="shared" si="31"/>
        <v>40309.208333333336</v>
      </c>
      <c r="S460" t="b">
        <v>0</v>
      </c>
      <c r="T460" t="b">
        <v>0</v>
      </c>
      <c r="U460" t="s">
        <v>33</v>
      </c>
      <c r="V460" t="s">
        <v>2037</v>
      </c>
      <c r="W460" t="s">
        <v>2038</v>
      </c>
    </row>
    <row r="461" spans="1:23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</v>
      </c>
      <c r="I461">
        <v>105</v>
      </c>
      <c r="J461" s="7">
        <f t="shared" si="29"/>
        <v>54.038095238095238</v>
      </c>
      <c r="K461" t="s">
        <v>21</v>
      </c>
      <c r="L461" t="s">
        <v>22</v>
      </c>
      <c r="M461">
        <v>1419746400</v>
      </c>
      <c r="N461" s="12">
        <f t="shared" si="30"/>
        <v>42001.25</v>
      </c>
      <c r="O461" s="14" t="s">
        <v>2094</v>
      </c>
      <c r="P461" s="12" t="s">
        <v>2075</v>
      </c>
      <c r="Q461">
        <v>1421906400</v>
      </c>
      <c r="R461" s="12">
        <f t="shared" si="31"/>
        <v>42026.25</v>
      </c>
      <c r="S461" t="b">
        <v>0</v>
      </c>
      <c r="T461" t="b">
        <v>0</v>
      </c>
      <c r="U461" t="s">
        <v>42</v>
      </c>
      <c r="V461" t="s">
        <v>2039</v>
      </c>
      <c r="W461" t="s">
        <v>2040</v>
      </c>
    </row>
    <row r="462" spans="1:23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1</v>
      </c>
      <c r="I462">
        <v>50</v>
      </c>
      <c r="J462" s="7">
        <f t="shared" si="29"/>
        <v>82.38</v>
      </c>
      <c r="K462" t="s">
        <v>21</v>
      </c>
      <c r="L462" t="s">
        <v>22</v>
      </c>
      <c r="M462">
        <v>1281330000</v>
      </c>
      <c r="N462" s="12">
        <f t="shared" si="30"/>
        <v>40399.208333333336</v>
      </c>
      <c r="O462" s="14" t="s">
        <v>2088</v>
      </c>
      <c r="P462" s="12" t="s">
        <v>2080</v>
      </c>
      <c r="Q462">
        <v>1281589200</v>
      </c>
      <c r="R462" s="12">
        <f t="shared" si="31"/>
        <v>40402.208333333336</v>
      </c>
      <c r="S462" t="b">
        <v>0</v>
      </c>
      <c r="T462" t="b">
        <v>0</v>
      </c>
      <c r="U462" t="s">
        <v>33</v>
      </c>
      <c r="V462" t="s">
        <v>2037</v>
      </c>
      <c r="W462" t="s">
        <v>2038</v>
      </c>
    </row>
    <row r="463" spans="1:23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1</v>
      </c>
      <c r="I463">
        <v>2080</v>
      </c>
      <c r="J463" s="7">
        <f t="shared" si="29"/>
        <v>66.997115384615384</v>
      </c>
      <c r="K463" t="s">
        <v>21</v>
      </c>
      <c r="L463" t="s">
        <v>22</v>
      </c>
      <c r="M463">
        <v>1398661200</v>
      </c>
      <c r="N463" s="12">
        <f t="shared" si="30"/>
        <v>41757.208333333336</v>
      </c>
      <c r="O463" s="14" t="s">
        <v>2096</v>
      </c>
      <c r="P463" s="12" t="s">
        <v>2075</v>
      </c>
      <c r="Q463">
        <v>1400389200</v>
      </c>
      <c r="R463" s="12">
        <f t="shared" si="31"/>
        <v>41777.208333333336</v>
      </c>
      <c r="S463" t="b">
        <v>0</v>
      </c>
      <c r="T463" t="b">
        <v>0</v>
      </c>
      <c r="U463" t="s">
        <v>53</v>
      </c>
      <c r="V463" t="s">
        <v>2039</v>
      </c>
      <c r="W463" t="s">
        <v>2042</v>
      </c>
    </row>
    <row r="464" spans="1:23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1</v>
      </c>
      <c r="I464">
        <v>535</v>
      </c>
      <c r="J464" s="7">
        <f t="shared" si="29"/>
        <v>107.91401869158878</v>
      </c>
      <c r="K464" t="s">
        <v>21</v>
      </c>
      <c r="L464" t="s">
        <v>22</v>
      </c>
      <c r="M464">
        <v>1359525600</v>
      </c>
      <c r="N464" s="12">
        <f t="shared" si="30"/>
        <v>41304.25</v>
      </c>
      <c r="O464" s="14" t="s">
        <v>2089</v>
      </c>
      <c r="P464" s="12" t="s">
        <v>2076</v>
      </c>
      <c r="Q464">
        <v>1362808800</v>
      </c>
      <c r="R464" s="12">
        <f t="shared" si="31"/>
        <v>41342.25</v>
      </c>
      <c r="S464" t="b">
        <v>0</v>
      </c>
      <c r="T464" t="b">
        <v>0</v>
      </c>
      <c r="U464" t="s">
        <v>292</v>
      </c>
      <c r="V464" t="s">
        <v>2048</v>
      </c>
      <c r="W464" t="s">
        <v>2059</v>
      </c>
    </row>
    <row r="465" spans="1:23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1</v>
      </c>
      <c r="I465">
        <v>2105</v>
      </c>
      <c r="J465" s="7">
        <f t="shared" si="29"/>
        <v>69.009501187648453</v>
      </c>
      <c r="K465" t="s">
        <v>21</v>
      </c>
      <c r="L465" t="s">
        <v>22</v>
      </c>
      <c r="M465">
        <v>1388469600</v>
      </c>
      <c r="N465" s="12">
        <f t="shared" si="30"/>
        <v>41639.25</v>
      </c>
      <c r="O465" s="14" t="s">
        <v>2094</v>
      </c>
      <c r="P465" s="12" t="s">
        <v>2076</v>
      </c>
      <c r="Q465">
        <v>1388815200</v>
      </c>
      <c r="R465" s="12">
        <f t="shared" si="31"/>
        <v>41643.25</v>
      </c>
      <c r="S465" t="b">
        <v>0</v>
      </c>
      <c r="T465" t="b">
        <v>0</v>
      </c>
      <c r="U465" t="s">
        <v>71</v>
      </c>
      <c r="V465" t="s">
        <v>2039</v>
      </c>
      <c r="W465" t="s">
        <v>2047</v>
      </c>
    </row>
    <row r="466" spans="1:23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1</v>
      </c>
      <c r="I466">
        <v>2436</v>
      </c>
      <c r="J466" s="7">
        <f t="shared" si="29"/>
        <v>39.006568144499177</v>
      </c>
      <c r="K466" t="s">
        <v>21</v>
      </c>
      <c r="L466" t="s">
        <v>22</v>
      </c>
      <c r="M466">
        <v>1518328800</v>
      </c>
      <c r="N466" s="12">
        <f t="shared" si="30"/>
        <v>43142.25</v>
      </c>
      <c r="O466" s="14" t="s">
        <v>2097</v>
      </c>
      <c r="P466" s="12" t="s">
        <v>2083</v>
      </c>
      <c r="Q466">
        <v>1519538400</v>
      </c>
      <c r="R466" s="12">
        <f t="shared" si="31"/>
        <v>43156.25</v>
      </c>
      <c r="S466" t="b">
        <v>0</v>
      </c>
      <c r="T466" t="b">
        <v>0</v>
      </c>
      <c r="U466" t="s">
        <v>33</v>
      </c>
      <c r="V466" t="s">
        <v>2037</v>
      </c>
      <c r="W466" t="s">
        <v>2038</v>
      </c>
    </row>
    <row r="467" spans="1:23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1</v>
      </c>
      <c r="I467">
        <v>80</v>
      </c>
      <c r="J467" s="7">
        <f t="shared" si="29"/>
        <v>110.3625</v>
      </c>
      <c r="K467" t="s">
        <v>21</v>
      </c>
      <c r="L467" t="s">
        <v>22</v>
      </c>
      <c r="M467">
        <v>1517032800</v>
      </c>
      <c r="N467" s="12">
        <f t="shared" si="30"/>
        <v>43127.25</v>
      </c>
      <c r="O467" s="14" t="s">
        <v>2089</v>
      </c>
      <c r="P467" s="12" t="s">
        <v>2083</v>
      </c>
      <c r="Q467">
        <v>1517810400</v>
      </c>
      <c r="R467" s="12">
        <f t="shared" si="31"/>
        <v>43136.25</v>
      </c>
      <c r="S467" t="b">
        <v>0</v>
      </c>
      <c r="T467" t="b">
        <v>0</v>
      </c>
      <c r="U467" t="s">
        <v>206</v>
      </c>
      <c r="V467" t="s">
        <v>2045</v>
      </c>
      <c r="W467" t="s">
        <v>2057</v>
      </c>
    </row>
    <row r="468" spans="1:23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1</v>
      </c>
      <c r="I468">
        <v>42</v>
      </c>
      <c r="J468" s="7">
        <f t="shared" si="29"/>
        <v>94.857142857142861</v>
      </c>
      <c r="K468" t="s">
        <v>21</v>
      </c>
      <c r="L468" t="s">
        <v>22</v>
      </c>
      <c r="M468">
        <v>1368594000</v>
      </c>
      <c r="N468" s="12">
        <f t="shared" si="30"/>
        <v>41409.208333333336</v>
      </c>
      <c r="O468" s="14" t="s">
        <v>2086</v>
      </c>
      <c r="P468" s="12" t="s">
        <v>2076</v>
      </c>
      <c r="Q468">
        <v>1370581200</v>
      </c>
      <c r="R468" s="12">
        <f t="shared" si="31"/>
        <v>41432.208333333336</v>
      </c>
      <c r="S468" t="b">
        <v>0</v>
      </c>
      <c r="T468" t="b">
        <v>1</v>
      </c>
      <c r="U468" t="s">
        <v>65</v>
      </c>
      <c r="V468" t="s">
        <v>2035</v>
      </c>
      <c r="W468" t="s">
        <v>2044</v>
      </c>
    </row>
    <row r="469" spans="1:23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</v>
      </c>
      <c r="I469">
        <v>139</v>
      </c>
      <c r="J469" s="7">
        <f t="shared" si="29"/>
        <v>57.935251798561154</v>
      </c>
      <c r="K469" t="s">
        <v>15</v>
      </c>
      <c r="L469" t="s">
        <v>16</v>
      </c>
      <c r="M469">
        <v>1448258400</v>
      </c>
      <c r="N469" s="12">
        <f t="shared" si="30"/>
        <v>42331.25</v>
      </c>
      <c r="O469" s="14" t="s">
        <v>2087</v>
      </c>
      <c r="P469" s="12" t="s">
        <v>2074</v>
      </c>
      <c r="Q469">
        <v>1448863200</v>
      </c>
      <c r="R469" s="12">
        <f t="shared" si="31"/>
        <v>42338.25</v>
      </c>
      <c r="S469" t="b">
        <v>0</v>
      </c>
      <c r="T469" t="b">
        <v>1</v>
      </c>
      <c r="U469" t="s">
        <v>28</v>
      </c>
      <c r="V469" t="s">
        <v>2035</v>
      </c>
      <c r="W469" t="s">
        <v>2036</v>
      </c>
    </row>
    <row r="470" spans="1:23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</v>
      </c>
      <c r="I470">
        <v>16</v>
      </c>
      <c r="J470" s="7">
        <f t="shared" si="29"/>
        <v>101.25</v>
      </c>
      <c r="K470" t="s">
        <v>21</v>
      </c>
      <c r="L470" t="s">
        <v>22</v>
      </c>
      <c r="M470">
        <v>1555218000</v>
      </c>
      <c r="N470" s="12">
        <f t="shared" si="30"/>
        <v>43569.208333333328</v>
      </c>
      <c r="O470" s="14" t="s">
        <v>2096</v>
      </c>
      <c r="P470" s="12" t="s">
        <v>2077</v>
      </c>
      <c r="Q470">
        <v>1556600400</v>
      </c>
      <c r="R470" s="12">
        <f t="shared" si="31"/>
        <v>43585.208333333328</v>
      </c>
      <c r="S470" t="b">
        <v>0</v>
      </c>
      <c r="T470" t="b">
        <v>0</v>
      </c>
      <c r="U470" t="s">
        <v>33</v>
      </c>
      <c r="V470" t="s">
        <v>2037</v>
      </c>
      <c r="W470" t="s">
        <v>2038</v>
      </c>
    </row>
    <row r="471" spans="1:23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</v>
      </c>
      <c r="I471">
        <v>159</v>
      </c>
      <c r="J471" s="7">
        <f t="shared" si="29"/>
        <v>64.95597484276729</v>
      </c>
      <c r="K471" t="s">
        <v>21</v>
      </c>
      <c r="L471" t="s">
        <v>22</v>
      </c>
      <c r="M471">
        <v>1431925200</v>
      </c>
      <c r="N471" s="12">
        <f t="shared" si="30"/>
        <v>42142.208333333328</v>
      </c>
      <c r="O471" s="14" t="s">
        <v>2086</v>
      </c>
      <c r="P471" s="12" t="s">
        <v>2074</v>
      </c>
      <c r="Q471">
        <v>1432098000</v>
      </c>
      <c r="R471" s="12">
        <f t="shared" si="31"/>
        <v>42144.208333333328</v>
      </c>
      <c r="S471" t="b">
        <v>0</v>
      </c>
      <c r="T471" t="b">
        <v>0</v>
      </c>
      <c r="U471" t="s">
        <v>53</v>
      </c>
      <c r="V471" t="s">
        <v>2039</v>
      </c>
      <c r="W471" t="s">
        <v>2042</v>
      </c>
    </row>
    <row r="472" spans="1:23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1</v>
      </c>
      <c r="I472">
        <v>381</v>
      </c>
      <c r="J472" s="7">
        <f t="shared" si="29"/>
        <v>27.00524934383202</v>
      </c>
      <c r="K472" t="s">
        <v>21</v>
      </c>
      <c r="L472" t="s">
        <v>22</v>
      </c>
      <c r="M472">
        <v>1481522400</v>
      </c>
      <c r="N472" s="12">
        <f t="shared" si="30"/>
        <v>42716.25</v>
      </c>
      <c r="O472" s="14" t="s">
        <v>2094</v>
      </c>
      <c r="P472" s="12" t="s">
        <v>2081</v>
      </c>
      <c r="Q472">
        <v>1482127200</v>
      </c>
      <c r="R472" s="12">
        <f t="shared" si="31"/>
        <v>42723.25</v>
      </c>
      <c r="S472" t="b">
        <v>0</v>
      </c>
      <c r="T472" t="b">
        <v>0</v>
      </c>
      <c r="U472" t="s">
        <v>65</v>
      </c>
      <c r="V472" t="s">
        <v>2035</v>
      </c>
      <c r="W472" t="s">
        <v>2044</v>
      </c>
    </row>
    <row r="473" spans="1:23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</v>
      </c>
      <c r="I473">
        <v>194</v>
      </c>
      <c r="J473" s="7">
        <f t="shared" si="29"/>
        <v>50.97422680412371</v>
      </c>
      <c r="K473" t="s">
        <v>40</v>
      </c>
      <c r="L473" t="s">
        <v>41</v>
      </c>
      <c r="M473">
        <v>1335934800</v>
      </c>
      <c r="N473" s="12">
        <f t="shared" si="30"/>
        <v>41031.208333333336</v>
      </c>
      <c r="O473" s="14" t="s">
        <v>2086</v>
      </c>
      <c r="P473" s="12" t="s">
        <v>2078</v>
      </c>
      <c r="Q473">
        <v>1335934800</v>
      </c>
      <c r="R473" s="12">
        <f t="shared" si="31"/>
        <v>41031.208333333336</v>
      </c>
      <c r="S473" t="b">
        <v>0</v>
      </c>
      <c r="T473" t="b">
        <v>1</v>
      </c>
      <c r="U473" t="s">
        <v>17</v>
      </c>
      <c r="V473" t="s">
        <v>2031</v>
      </c>
      <c r="W473" t="s">
        <v>2032</v>
      </c>
    </row>
    <row r="474" spans="1:23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1</v>
      </c>
      <c r="I474">
        <v>575</v>
      </c>
      <c r="J474" s="7">
        <f t="shared" si="29"/>
        <v>104.94260869565217</v>
      </c>
      <c r="K474" t="s">
        <v>21</v>
      </c>
      <c r="L474" t="s">
        <v>22</v>
      </c>
      <c r="M474">
        <v>1552280400</v>
      </c>
      <c r="N474" s="12">
        <f t="shared" si="30"/>
        <v>43535.208333333328</v>
      </c>
      <c r="O474" s="14" t="s">
        <v>2093</v>
      </c>
      <c r="P474" s="12" t="s">
        <v>2077</v>
      </c>
      <c r="Q474">
        <v>1556946000</v>
      </c>
      <c r="R474" s="12">
        <f t="shared" si="31"/>
        <v>43589.208333333328</v>
      </c>
      <c r="S474" t="b">
        <v>0</v>
      </c>
      <c r="T474" t="b">
        <v>0</v>
      </c>
      <c r="U474" t="s">
        <v>23</v>
      </c>
      <c r="V474" t="s">
        <v>2033</v>
      </c>
      <c r="W474" t="s">
        <v>2034</v>
      </c>
    </row>
    <row r="475" spans="1:23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</v>
      </c>
      <c r="I475">
        <v>106</v>
      </c>
      <c r="J475" s="7">
        <f t="shared" si="29"/>
        <v>84.028301886792448</v>
      </c>
      <c r="K475" t="s">
        <v>21</v>
      </c>
      <c r="L475" t="s">
        <v>22</v>
      </c>
      <c r="M475">
        <v>1529989200</v>
      </c>
      <c r="N475" s="12">
        <f t="shared" si="30"/>
        <v>43277.208333333328</v>
      </c>
      <c r="O475" s="14" t="s">
        <v>2092</v>
      </c>
      <c r="P475" s="12" t="s">
        <v>2083</v>
      </c>
      <c r="Q475">
        <v>1530075600</v>
      </c>
      <c r="R475" s="12">
        <f t="shared" si="31"/>
        <v>43278.208333333328</v>
      </c>
      <c r="S475" t="b">
        <v>0</v>
      </c>
      <c r="T475" t="b">
        <v>0</v>
      </c>
      <c r="U475" t="s">
        <v>50</v>
      </c>
      <c r="V475" t="s">
        <v>2033</v>
      </c>
      <c r="W475" t="s">
        <v>2041</v>
      </c>
    </row>
    <row r="476" spans="1:23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</v>
      </c>
      <c r="I476">
        <v>142</v>
      </c>
      <c r="J476" s="7">
        <f t="shared" si="29"/>
        <v>102.85915492957747</v>
      </c>
      <c r="K476" t="s">
        <v>21</v>
      </c>
      <c r="L476" t="s">
        <v>22</v>
      </c>
      <c r="M476">
        <v>1418709600</v>
      </c>
      <c r="N476" s="12">
        <f t="shared" si="30"/>
        <v>41989.25</v>
      </c>
      <c r="O476" s="14" t="s">
        <v>2094</v>
      </c>
      <c r="P476" s="12" t="s">
        <v>2075</v>
      </c>
      <c r="Q476">
        <v>1418796000</v>
      </c>
      <c r="R476" s="12">
        <f t="shared" si="31"/>
        <v>41990.25</v>
      </c>
      <c r="S476" t="b">
        <v>0</v>
      </c>
      <c r="T476" t="b">
        <v>0</v>
      </c>
      <c r="U476" t="s">
        <v>269</v>
      </c>
      <c r="V476" t="s">
        <v>2039</v>
      </c>
      <c r="W476" t="s">
        <v>2058</v>
      </c>
    </row>
    <row r="477" spans="1:23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1</v>
      </c>
      <c r="I477">
        <v>211</v>
      </c>
      <c r="J477" s="7">
        <f t="shared" si="29"/>
        <v>39.962085308056871</v>
      </c>
      <c r="K477" t="s">
        <v>21</v>
      </c>
      <c r="L477" t="s">
        <v>22</v>
      </c>
      <c r="M477">
        <v>1372136400</v>
      </c>
      <c r="N477" s="12">
        <f t="shared" si="30"/>
        <v>41450.208333333336</v>
      </c>
      <c r="O477" s="14" t="s">
        <v>2092</v>
      </c>
      <c r="P477" s="12" t="s">
        <v>2076</v>
      </c>
      <c r="Q477">
        <v>1372482000</v>
      </c>
      <c r="R477" s="12">
        <f t="shared" si="31"/>
        <v>41454.208333333336</v>
      </c>
      <c r="S477" t="b">
        <v>0</v>
      </c>
      <c r="T477" t="b">
        <v>1</v>
      </c>
      <c r="U477" t="s">
        <v>206</v>
      </c>
      <c r="V477" t="s">
        <v>2045</v>
      </c>
      <c r="W477" t="s">
        <v>2057</v>
      </c>
    </row>
    <row r="478" spans="1:23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</v>
      </c>
      <c r="I478">
        <v>1120</v>
      </c>
      <c r="J478" s="7">
        <f t="shared" si="29"/>
        <v>51.001785714285717</v>
      </c>
      <c r="K478" t="s">
        <v>21</v>
      </c>
      <c r="L478" t="s">
        <v>22</v>
      </c>
      <c r="M478">
        <v>1533877200</v>
      </c>
      <c r="N478" s="12">
        <f t="shared" si="30"/>
        <v>43322.208333333328</v>
      </c>
      <c r="O478" s="14" t="s">
        <v>2088</v>
      </c>
      <c r="P478" s="12" t="s">
        <v>2083</v>
      </c>
      <c r="Q478">
        <v>1534395600</v>
      </c>
      <c r="R478" s="12">
        <f t="shared" si="31"/>
        <v>43328.208333333328</v>
      </c>
      <c r="S478" t="b">
        <v>0</v>
      </c>
      <c r="T478" t="b">
        <v>0</v>
      </c>
      <c r="U478" t="s">
        <v>119</v>
      </c>
      <c r="V478" t="s">
        <v>2045</v>
      </c>
      <c r="W478" t="s">
        <v>2051</v>
      </c>
    </row>
    <row r="479" spans="1:23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</v>
      </c>
      <c r="I479">
        <v>113</v>
      </c>
      <c r="J479" s="7">
        <f t="shared" si="29"/>
        <v>40.823008849557525</v>
      </c>
      <c r="K479" t="s">
        <v>21</v>
      </c>
      <c r="L479" t="s">
        <v>22</v>
      </c>
      <c r="M479">
        <v>1309064400</v>
      </c>
      <c r="N479" s="12">
        <f t="shared" si="30"/>
        <v>40720.208333333336</v>
      </c>
      <c r="O479" s="14" t="s">
        <v>2092</v>
      </c>
      <c r="P479" s="12" t="s">
        <v>2082</v>
      </c>
      <c r="Q479">
        <v>1311397200</v>
      </c>
      <c r="R479" s="12">
        <f t="shared" si="31"/>
        <v>40747.208333333336</v>
      </c>
      <c r="S479" t="b">
        <v>0</v>
      </c>
      <c r="T479" t="b">
        <v>0</v>
      </c>
      <c r="U479" t="s">
        <v>474</v>
      </c>
      <c r="V479" t="s">
        <v>2039</v>
      </c>
      <c r="W479" t="s">
        <v>2061</v>
      </c>
    </row>
    <row r="480" spans="1:23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1</v>
      </c>
      <c r="I480">
        <v>2756</v>
      </c>
      <c r="J480" s="7">
        <f t="shared" si="29"/>
        <v>58.999637155297535</v>
      </c>
      <c r="K480" t="s">
        <v>21</v>
      </c>
      <c r="L480" t="s">
        <v>22</v>
      </c>
      <c r="M480">
        <v>1425877200</v>
      </c>
      <c r="N480" s="12">
        <f t="shared" si="30"/>
        <v>42072.208333333328</v>
      </c>
      <c r="O480" s="14" t="s">
        <v>2093</v>
      </c>
      <c r="P480" s="12" t="s">
        <v>2074</v>
      </c>
      <c r="Q480">
        <v>1426914000</v>
      </c>
      <c r="R480" s="12">
        <f t="shared" si="31"/>
        <v>42084.208333333328</v>
      </c>
      <c r="S480" t="b">
        <v>0</v>
      </c>
      <c r="T480" t="b">
        <v>0</v>
      </c>
      <c r="U480" t="s">
        <v>65</v>
      </c>
      <c r="V480" t="s">
        <v>2035</v>
      </c>
      <c r="W480" t="s">
        <v>2044</v>
      </c>
    </row>
    <row r="481" spans="1:23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</v>
      </c>
      <c r="I481">
        <v>173</v>
      </c>
      <c r="J481" s="7">
        <f t="shared" si="29"/>
        <v>71.156069364161851</v>
      </c>
      <c r="K481" t="s">
        <v>40</v>
      </c>
      <c r="L481" t="s">
        <v>41</v>
      </c>
      <c r="M481">
        <v>1501304400</v>
      </c>
      <c r="N481" s="12">
        <f t="shared" si="30"/>
        <v>42945.208333333328</v>
      </c>
      <c r="O481" s="14" t="s">
        <v>2095</v>
      </c>
      <c r="P481" s="12" t="s">
        <v>2079</v>
      </c>
      <c r="Q481">
        <v>1501477200</v>
      </c>
      <c r="R481" s="12">
        <f t="shared" si="31"/>
        <v>42947.208333333328</v>
      </c>
      <c r="S481" t="b">
        <v>0</v>
      </c>
      <c r="T481" t="b">
        <v>0</v>
      </c>
      <c r="U481" t="s">
        <v>17</v>
      </c>
      <c r="V481" t="s">
        <v>2031</v>
      </c>
      <c r="W481" t="s">
        <v>2032</v>
      </c>
    </row>
    <row r="482" spans="1:23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1</v>
      </c>
      <c r="I482">
        <v>87</v>
      </c>
      <c r="J482" s="7">
        <f t="shared" si="29"/>
        <v>99.494252873563212</v>
      </c>
      <c r="K482" t="s">
        <v>21</v>
      </c>
      <c r="L482" t="s">
        <v>22</v>
      </c>
      <c r="M482">
        <v>1268287200</v>
      </c>
      <c r="N482" s="12">
        <f t="shared" si="30"/>
        <v>40248.25</v>
      </c>
      <c r="O482" s="14" t="s">
        <v>2093</v>
      </c>
      <c r="P482" s="12" t="s">
        <v>2080</v>
      </c>
      <c r="Q482">
        <v>1269061200</v>
      </c>
      <c r="R482" s="12">
        <f t="shared" si="31"/>
        <v>40257.208333333336</v>
      </c>
      <c r="S482" t="b">
        <v>0</v>
      </c>
      <c r="T482" t="b">
        <v>1</v>
      </c>
      <c r="U482" t="s">
        <v>122</v>
      </c>
      <c r="V482" t="s">
        <v>2052</v>
      </c>
      <c r="W482" t="s">
        <v>2053</v>
      </c>
    </row>
    <row r="483" spans="1:23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</v>
      </c>
      <c r="I483">
        <v>1538</v>
      </c>
      <c r="J483" s="7">
        <f t="shared" si="29"/>
        <v>103.98634590377114</v>
      </c>
      <c r="K483" t="s">
        <v>21</v>
      </c>
      <c r="L483" t="s">
        <v>22</v>
      </c>
      <c r="M483">
        <v>1412139600</v>
      </c>
      <c r="N483" s="12">
        <f t="shared" si="30"/>
        <v>41913.208333333336</v>
      </c>
      <c r="O483" s="14" t="s">
        <v>2091</v>
      </c>
      <c r="P483" s="12" t="s">
        <v>2075</v>
      </c>
      <c r="Q483">
        <v>1415772000</v>
      </c>
      <c r="R483" s="12">
        <f t="shared" si="31"/>
        <v>41955.25</v>
      </c>
      <c r="S483" t="b">
        <v>0</v>
      </c>
      <c r="T483" t="b">
        <v>1</v>
      </c>
      <c r="U483" t="s">
        <v>33</v>
      </c>
      <c r="V483" t="s">
        <v>2037</v>
      </c>
      <c r="W483" t="s">
        <v>2038</v>
      </c>
    </row>
    <row r="484" spans="1:23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1</v>
      </c>
      <c r="I484">
        <v>9</v>
      </c>
      <c r="J484" s="7">
        <f t="shared" si="29"/>
        <v>76.555555555555557</v>
      </c>
      <c r="K484" t="s">
        <v>21</v>
      </c>
      <c r="L484" t="s">
        <v>22</v>
      </c>
      <c r="M484">
        <v>1330063200</v>
      </c>
      <c r="N484" s="12">
        <f t="shared" si="30"/>
        <v>40963.25</v>
      </c>
      <c r="O484" s="14" t="s">
        <v>2097</v>
      </c>
      <c r="P484" s="12" t="s">
        <v>2078</v>
      </c>
      <c r="Q484">
        <v>1331013600</v>
      </c>
      <c r="R484" s="12">
        <f t="shared" si="31"/>
        <v>40974.25</v>
      </c>
      <c r="S484" t="b">
        <v>0</v>
      </c>
      <c r="T484" t="b">
        <v>1</v>
      </c>
      <c r="U484" t="s">
        <v>119</v>
      </c>
      <c r="V484" t="s">
        <v>2045</v>
      </c>
      <c r="W484" t="s">
        <v>2051</v>
      </c>
    </row>
    <row r="485" spans="1:23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1</v>
      </c>
      <c r="I485">
        <v>554</v>
      </c>
      <c r="J485" s="7">
        <f t="shared" si="29"/>
        <v>87.068592057761734</v>
      </c>
      <c r="K485" t="s">
        <v>21</v>
      </c>
      <c r="L485" t="s">
        <v>22</v>
      </c>
      <c r="M485">
        <v>1576130400</v>
      </c>
      <c r="N485" s="12">
        <f t="shared" si="30"/>
        <v>43811.25</v>
      </c>
      <c r="O485" s="14" t="s">
        <v>2094</v>
      </c>
      <c r="P485" s="12" t="s">
        <v>2077</v>
      </c>
      <c r="Q485">
        <v>1576735200</v>
      </c>
      <c r="R485" s="12">
        <f t="shared" si="31"/>
        <v>43818.25</v>
      </c>
      <c r="S485" t="b">
        <v>0</v>
      </c>
      <c r="T485" t="b">
        <v>0</v>
      </c>
      <c r="U485" t="s">
        <v>33</v>
      </c>
      <c r="V485" t="s">
        <v>2037</v>
      </c>
      <c r="W485" t="s">
        <v>2038</v>
      </c>
    </row>
    <row r="486" spans="1:23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</v>
      </c>
      <c r="I486">
        <v>1572</v>
      </c>
      <c r="J486" s="7">
        <f t="shared" si="29"/>
        <v>48.99554707379135</v>
      </c>
      <c r="K486" t="s">
        <v>40</v>
      </c>
      <c r="L486" t="s">
        <v>41</v>
      </c>
      <c r="M486">
        <v>1407128400</v>
      </c>
      <c r="N486" s="12">
        <f t="shared" si="30"/>
        <v>41855.208333333336</v>
      </c>
      <c r="O486" s="14" t="s">
        <v>2088</v>
      </c>
      <c r="P486" s="12" t="s">
        <v>2075</v>
      </c>
      <c r="Q486">
        <v>1411362000</v>
      </c>
      <c r="R486" s="12">
        <f t="shared" si="31"/>
        <v>41904.208333333336</v>
      </c>
      <c r="S486" t="b">
        <v>0</v>
      </c>
      <c r="T486" t="b">
        <v>1</v>
      </c>
      <c r="U486" t="s">
        <v>17</v>
      </c>
      <c r="V486" t="s">
        <v>2031</v>
      </c>
      <c r="W486" t="s">
        <v>2032</v>
      </c>
    </row>
    <row r="487" spans="1:23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1</v>
      </c>
      <c r="I487">
        <v>648</v>
      </c>
      <c r="J487" s="7">
        <f t="shared" si="29"/>
        <v>42.969135802469133</v>
      </c>
      <c r="K487" t="s">
        <v>40</v>
      </c>
      <c r="L487" t="s">
        <v>41</v>
      </c>
      <c r="M487">
        <v>1560142800</v>
      </c>
      <c r="N487" s="12">
        <f t="shared" si="30"/>
        <v>43626.208333333328</v>
      </c>
      <c r="O487" s="14" t="s">
        <v>2092</v>
      </c>
      <c r="P487" s="12" t="s">
        <v>2077</v>
      </c>
      <c r="Q487">
        <v>1563685200</v>
      </c>
      <c r="R487" s="12">
        <f t="shared" si="31"/>
        <v>43667.208333333328</v>
      </c>
      <c r="S487" t="b">
        <v>0</v>
      </c>
      <c r="T487" t="b">
        <v>0</v>
      </c>
      <c r="U487" t="s">
        <v>33</v>
      </c>
      <c r="V487" t="s">
        <v>2037</v>
      </c>
      <c r="W487" t="s">
        <v>2038</v>
      </c>
    </row>
    <row r="488" spans="1:23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1</v>
      </c>
      <c r="I488">
        <v>21</v>
      </c>
      <c r="J488" s="7">
        <f t="shared" si="29"/>
        <v>33.428571428571431</v>
      </c>
      <c r="K488" t="s">
        <v>40</v>
      </c>
      <c r="L488" t="s">
        <v>41</v>
      </c>
      <c r="M488">
        <v>1520575200</v>
      </c>
      <c r="N488" s="12">
        <f t="shared" si="30"/>
        <v>43168.25</v>
      </c>
      <c r="O488" s="14" t="s">
        <v>2093</v>
      </c>
      <c r="P488" s="12" t="s">
        <v>2083</v>
      </c>
      <c r="Q488">
        <v>1521867600</v>
      </c>
      <c r="R488" s="12">
        <f t="shared" si="31"/>
        <v>43183.208333333328</v>
      </c>
      <c r="S488" t="b">
        <v>0</v>
      </c>
      <c r="T488" t="b">
        <v>1</v>
      </c>
      <c r="U488" t="s">
        <v>206</v>
      </c>
      <c r="V488" t="s">
        <v>2045</v>
      </c>
      <c r="W488" t="s">
        <v>2057</v>
      </c>
    </row>
    <row r="489" spans="1:23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1</v>
      </c>
      <c r="I489">
        <v>2346</v>
      </c>
      <c r="J489" s="7">
        <f t="shared" si="29"/>
        <v>83.982949701619773</v>
      </c>
      <c r="K489" t="s">
        <v>21</v>
      </c>
      <c r="L489" t="s">
        <v>22</v>
      </c>
      <c r="M489">
        <v>1492664400</v>
      </c>
      <c r="N489" s="12">
        <f t="shared" si="30"/>
        <v>42845.208333333328</v>
      </c>
      <c r="O489" s="14" t="s">
        <v>2096</v>
      </c>
      <c r="P489" s="12" t="s">
        <v>2079</v>
      </c>
      <c r="Q489">
        <v>1495515600</v>
      </c>
      <c r="R489" s="12">
        <f t="shared" si="31"/>
        <v>42878.208333333328</v>
      </c>
      <c r="S489" t="b">
        <v>0</v>
      </c>
      <c r="T489" t="b">
        <v>0</v>
      </c>
      <c r="U489" t="s">
        <v>33</v>
      </c>
      <c r="V489" t="s">
        <v>2037</v>
      </c>
      <c r="W489" t="s">
        <v>2038</v>
      </c>
    </row>
    <row r="490" spans="1:23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</v>
      </c>
      <c r="I490">
        <v>115</v>
      </c>
      <c r="J490" s="7">
        <f t="shared" si="29"/>
        <v>101.41739130434783</v>
      </c>
      <c r="K490" t="s">
        <v>21</v>
      </c>
      <c r="L490" t="s">
        <v>22</v>
      </c>
      <c r="M490">
        <v>1454479200</v>
      </c>
      <c r="N490" s="12">
        <f t="shared" si="30"/>
        <v>42403.25</v>
      </c>
      <c r="O490" s="14" t="s">
        <v>2097</v>
      </c>
      <c r="P490" s="12" t="s">
        <v>2081</v>
      </c>
      <c r="Q490">
        <v>1455948000</v>
      </c>
      <c r="R490" s="12">
        <f t="shared" si="31"/>
        <v>42420.25</v>
      </c>
      <c r="S490" t="b">
        <v>0</v>
      </c>
      <c r="T490" t="b">
        <v>0</v>
      </c>
      <c r="U490" t="s">
        <v>33</v>
      </c>
      <c r="V490" t="s">
        <v>2037</v>
      </c>
      <c r="W490" t="s">
        <v>2038</v>
      </c>
    </row>
    <row r="491" spans="1:23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1</v>
      </c>
      <c r="I491">
        <v>85</v>
      </c>
      <c r="J491" s="7">
        <f t="shared" si="29"/>
        <v>109.87058823529412</v>
      </c>
      <c r="K491" t="s">
        <v>107</v>
      </c>
      <c r="L491" t="s">
        <v>108</v>
      </c>
      <c r="M491">
        <v>1281934800</v>
      </c>
      <c r="N491" s="12">
        <f t="shared" si="30"/>
        <v>40406.208333333336</v>
      </c>
      <c r="O491" s="14" t="s">
        <v>2088</v>
      </c>
      <c r="P491" s="12" t="s">
        <v>2080</v>
      </c>
      <c r="Q491">
        <v>1282366800</v>
      </c>
      <c r="R491" s="12">
        <f t="shared" si="31"/>
        <v>40411.208333333336</v>
      </c>
      <c r="S491" t="b">
        <v>0</v>
      </c>
      <c r="T491" t="b">
        <v>0</v>
      </c>
      <c r="U491" t="s">
        <v>65</v>
      </c>
      <c r="V491" t="s">
        <v>2035</v>
      </c>
      <c r="W491" t="s">
        <v>2044</v>
      </c>
    </row>
    <row r="492" spans="1:23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</v>
      </c>
      <c r="I492">
        <v>144</v>
      </c>
      <c r="J492" s="7">
        <f t="shared" si="29"/>
        <v>31.916666666666668</v>
      </c>
      <c r="K492" t="s">
        <v>21</v>
      </c>
      <c r="L492" t="s">
        <v>22</v>
      </c>
      <c r="M492">
        <v>1573970400</v>
      </c>
      <c r="N492" s="12">
        <f t="shared" si="30"/>
        <v>43786.25</v>
      </c>
      <c r="O492" s="14" t="s">
        <v>2087</v>
      </c>
      <c r="P492" s="12" t="s">
        <v>2077</v>
      </c>
      <c r="Q492">
        <v>1574575200</v>
      </c>
      <c r="R492" s="12">
        <f t="shared" si="31"/>
        <v>43793.25</v>
      </c>
      <c r="S492" t="b">
        <v>0</v>
      </c>
      <c r="T492" t="b">
        <v>0</v>
      </c>
      <c r="U492" t="s">
        <v>1029</v>
      </c>
      <c r="V492" t="s">
        <v>2062</v>
      </c>
      <c r="W492" t="s">
        <v>2063</v>
      </c>
    </row>
    <row r="493" spans="1:23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1</v>
      </c>
      <c r="I493">
        <v>2443</v>
      </c>
      <c r="J493" s="7">
        <f t="shared" si="29"/>
        <v>70.993450675399103</v>
      </c>
      <c r="K493" t="s">
        <v>21</v>
      </c>
      <c r="L493" t="s">
        <v>22</v>
      </c>
      <c r="M493">
        <v>1372654800</v>
      </c>
      <c r="N493" s="12">
        <f t="shared" si="30"/>
        <v>41456.208333333336</v>
      </c>
      <c r="O493" s="14" t="s">
        <v>2095</v>
      </c>
      <c r="P493" s="12" t="s">
        <v>2076</v>
      </c>
      <c r="Q493">
        <v>1374901200</v>
      </c>
      <c r="R493" s="12">
        <f t="shared" si="31"/>
        <v>41482.208333333336</v>
      </c>
      <c r="S493" t="b">
        <v>0</v>
      </c>
      <c r="T493" t="b">
        <v>1</v>
      </c>
      <c r="U493" t="s">
        <v>17</v>
      </c>
      <c r="V493" t="s">
        <v>2031</v>
      </c>
      <c r="W493" t="s">
        <v>2032</v>
      </c>
    </row>
    <row r="494" spans="1:23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1</v>
      </c>
      <c r="I494">
        <v>595</v>
      </c>
      <c r="J494" s="7">
        <f t="shared" si="29"/>
        <v>77.026890756302521</v>
      </c>
      <c r="K494" t="s">
        <v>21</v>
      </c>
      <c r="L494" t="s">
        <v>22</v>
      </c>
      <c r="M494">
        <v>1275886800</v>
      </c>
      <c r="N494" s="12">
        <f t="shared" si="30"/>
        <v>40336.208333333336</v>
      </c>
      <c r="O494" s="14" t="s">
        <v>2092</v>
      </c>
      <c r="P494" s="12" t="s">
        <v>2080</v>
      </c>
      <c r="Q494">
        <v>1278910800</v>
      </c>
      <c r="R494" s="12">
        <f t="shared" si="31"/>
        <v>40371.208333333336</v>
      </c>
      <c r="S494" t="b">
        <v>1</v>
      </c>
      <c r="T494" t="b">
        <v>1</v>
      </c>
      <c r="U494" t="s">
        <v>100</v>
      </c>
      <c r="V494" t="s">
        <v>2039</v>
      </c>
      <c r="W494" t="s">
        <v>2050</v>
      </c>
    </row>
    <row r="495" spans="1:23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1</v>
      </c>
      <c r="I495">
        <v>64</v>
      </c>
      <c r="J495" s="7">
        <f t="shared" si="29"/>
        <v>101.78125</v>
      </c>
      <c r="K495" t="s">
        <v>21</v>
      </c>
      <c r="L495" t="s">
        <v>22</v>
      </c>
      <c r="M495">
        <v>1561784400</v>
      </c>
      <c r="N495" s="12">
        <f t="shared" si="30"/>
        <v>43645.208333333328</v>
      </c>
      <c r="O495" s="14" t="s">
        <v>2092</v>
      </c>
      <c r="P495" s="12" t="s">
        <v>2077</v>
      </c>
      <c r="Q495">
        <v>1562907600</v>
      </c>
      <c r="R495" s="12">
        <f t="shared" si="31"/>
        <v>43658.208333333328</v>
      </c>
      <c r="S495" t="b">
        <v>0</v>
      </c>
      <c r="T495" t="b">
        <v>0</v>
      </c>
      <c r="U495" t="s">
        <v>122</v>
      </c>
      <c r="V495" t="s">
        <v>2052</v>
      </c>
      <c r="W495" t="s">
        <v>2053</v>
      </c>
    </row>
    <row r="496" spans="1:23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1</v>
      </c>
      <c r="I496">
        <v>268</v>
      </c>
      <c r="J496" s="7">
        <f t="shared" si="29"/>
        <v>51.059701492537314</v>
      </c>
      <c r="K496" t="s">
        <v>21</v>
      </c>
      <c r="L496" t="s">
        <v>22</v>
      </c>
      <c r="M496">
        <v>1332392400</v>
      </c>
      <c r="N496" s="12">
        <f t="shared" si="30"/>
        <v>40990.208333333336</v>
      </c>
      <c r="O496" s="14" t="s">
        <v>2093</v>
      </c>
      <c r="P496" s="12" t="s">
        <v>2078</v>
      </c>
      <c r="Q496">
        <v>1332478800</v>
      </c>
      <c r="R496" s="12">
        <f t="shared" si="31"/>
        <v>40991.208333333336</v>
      </c>
      <c r="S496" t="b">
        <v>0</v>
      </c>
      <c r="T496" t="b">
        <v>0</v>
      </c>
      <c r="U496" t="s">
        <v>65</v>
      </c>
      <c r="V496" t="s">
        <v>2035</v>
      </c>
      <c r="W496" t="s">
        <v>2044</v>
      </c>
    </row>
    <row r="497" spans="1:23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</v>
      </c>
      <c r="I497">
        <v>195</v>
      </c>
      <c r="J497" s="7">
        <f t="shared" si="29"/>
        <v>68.02051282051282</v>
      </c>
      <c r="K497" t="s">
        <v>36</v>
      </c>
      <c r="L497" t="s">
        <v>37</v>
      </c>
      <c r="M497">
        <v>1402376400</v>
      </c>
      <c r="N497" s="12">
        <f t="shared" si="30"/>
        <v>41800.208333333336</v>
      </c>
      <c r="O497" s="14" t="s">
        <v>2092</v>
      </c>
      <c r="P497" s="12" t="s">
        <v>2075</v>
      </c>
      <c r="Q497">
        <v>1402722000</v>
      </c>
      <c r="R497" s="12">
        <f t="shared" si="31"/>
        <v>41804.208333333336</v>
      </c>
      <c r="S497" t="b">
        <v>0</v>
      </c>
      <c r="T497" t="b">
        <v>0</v>
      </c>
      <c r="U497" t="s">
        <v>33</v>
      </c>
      <c r="V497" t="s">
        <v>2037</v>
      </c>
      <c r="W497" t="s">
        <v>2038</v>
      </c>
    </row>
    <row r="498" spans="1:23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1</v>
      </c>
      <c r="I498">
        <v>54</v>
      </c>
      <c r="J498" s="7">
        <f t="shared" si="29"/>
        <v>30.87037037037037</v>
      </c>
      <c r="K498" t="s">
        <v>21</v>
      </c>
      <c r="L498" t="s">
        <v>22</v>
      </c>
      <c r="M498">
        <v>1495342800</v>
      </c>
      <c r="N498" s="12">
        <f t="shared" si="30"/>
        <v>42876.208333333328</v>
      </c>
      <c r="O498" s="14" t="s">
        <v>2086</v>
      </c>
      <c r="P498" s="12" t="s">
        <v>2079</v>
      </c>
      <c r="Q498">
        <v>1496811600</v>
      </c>
      <c r="R498" s="12">
        <f t="shared" si="31"/>
        <v>42893.208333333328</v>
      </c>
      <c r="S498" t="b">
        <v>0</v>
      </c>
      <c r="T498" t="b">
        <v>0</v>
      </c>
      <c r="U498" t="s">
        <v>71</v>
      </c>
      <c r="V498" t="s">
        <v>2039</v>
      </c>
      <c r="W498" t="s">
        <v>2047</v>
      </c>
    </row>
    <row r="499" spans="1:23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</v>
      </c>
      <c r="I499">
        <v>120</v>
      </c>
      <c r="J499" s="7">
        <f t="shared" si="29"/>
        <v>27.908333333333335</v>
      </c>
      <c r="K499" t="s">
        <v>21</v>
      </c>
      <c r="L499" t="s">
        <v>22</v>
      </c>
      <c r="M499">
        <v>1482213600</v>
      </c>
      <c r="N499" s="12">
        <f t="shared" si="30"/>
        <v>42724.25</v>
      </c>
      <c r="O499" s="14" t="s">
        <v>2094</v>
      </c>
      <c r="P499" s="12" t="s">
        <v>2081</v>
      </c>
      <c r="Q499">
        <v>1482213600</v>
      </c>
      <c r="R499" s="12">
        <f t="shared" si="31"/>
        <v>42724.25</v>
      </c>
      <c r="S499" t="b">
        <v>0</v>
      </c>
      <c r="T499" t="b">
        <v>1</v>
      </c>
      <c r="U499" t="s">
        <v>65</v>
      </c>
      <c r="V499" t="s">
        <v>2035</v>
      </c>
      <c r="W499" t="s">
        <v>2044</v>
      </c>
    </row>
    <row r="500" spans="1:23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1</v>
      </c>
      <c r="I500">
        <v>579</v>
      </c>
      <c r="J500" s="7">
        <f t="shared" si="29"/>
        <v>79.994818652849744</v>
      </c>
      <c r="K500" t="s">
        <v>36</v>
      </c>
      <c r="L500" t="s">
        <v>37</v>
      </c>
      <c r="M500">
        <v>1420092000</v>
      </c>
      <c r="N500" s="12">
        <f t="shared" si="30"/>
        <v>42005.25</v>
      </c>
      <c r="O500" s="14" t="s">
        <v>2089</v>
      </c>
      <c r="P500" s="12" t="s">
        <v>2074</v>
      </c>
      <c r="Q500">
        <v>1420264800</v>
      </c>
      <c r="R500" s="12">
        <f t="shared" si="31"/>
        <v>42007.25</v>
      </c>
      <c r="S500" t="b">
        <v>0</v>
      </c>
      <c r="T500" t="b">
        <v>0</v>
      </c>
      <c r="U500" t="s">
        <v>28</v>
      </c>
      <c r="V500" t="s">
        <v>2035</v>
      </c>
      <c r="W500" t="s">
        <v>2036</v>
      </c>
    </row>
    <row r="501" spans="1:23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1</v>
      </c>
      <c r="I501">
        <v>2072</v>
      </c>
      <c r="J501" s="7">
        <f t="shared" si="29"/>
        <v>38.003378378378379</v>
      </c>
      <c r="K501" t="s">
        <v>21</v>
      </c>
      <c r="L501" t="s">
        <v>22</v>
      </c>
      <c r="M501">
        <v>1458018000</v>
      </c>
      <c r="N501" s="12">
        <f t="shared" si="30"/>
        <v>42444.208333333328</v>
      </c>
      <c r="O501" s="14" t="s">
        <v>2093</v>
      </c>
      <c r="P501" s="12" t="s">
        <v>2081</v>
      </c>
      <c r="Q501">
        <v>1458450000</v>
      </c>
      <c r="R501" s="12">
        <f t="shared" si="31"/>
        <v>42449.208333333328</v>
      </c>
      <c r="S501" t="b">
        <v>0</v>
      </c>
      <c r="T501" t="b">
        <v>1</v>
      </c>
      <c r="U501" t="s">
        <v>42</v>
      </c>
      <c r="V501" t="s">
        <v>2039</v>
      </c>
      <c r="W501" t="s">
        <v>2040</v>
      </c>
    </row>
    <row r="502" spans="1:23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1</v>
      </c>
      <c r="I502">
        <v>0</v>
      </c>
      <c r="J502" s="7">
        <f t="shared" si="29"/>
        <v>0</v>
      </c>
      <c r="K502" t="s">
        <v>21</v>
      </c>
      <c r="L502" t="s">
        <v>22</v>
      </c>
      <c r="M502">
        <v>1367384400</v>
      </c>
      <c r="N502" s="12">
        <f t="shared" si="30"/>
        <v>41395.208333333336</v>
      </c>
      <c r="O502" s="14" t="s">
        <v>2086</v>
      </c>
      <c r="P502" s="12" t="s">
        <v>2076</v>
      </c>
      <c r="Q502">
        <v>1369803600</v>
      </c>
      <c r="R502" s="12">
        <f t="shared" si="31"/>
        <v>41423.208333333336</v>
      </c>
      <c r="S502" t="b">
        <v>0</v>
      </c>
      <c r="T502" t="b">
        <v>1</v>
      </c>
      <c r="U502" t="s">
        <v>33</v>
      </c>
      <c r="V502" t="s">
        <v>2037</v>
      </c>
      <c r="W502" t="s">
        <v>2038</v>
      </c>
    </row>
    <row r="503" spans="1:23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</v>
      </c>
      <c r="I503">
        <v>1796</v>
      </c>
      <c r="J503" s="7">
        <f t="shared" si="29"/>
        <v>59.990534521158132</v>
      </c>
      <c r="K503" t="s">
        <v>21</v>
      </c>
      <c r="L503" t="s">
        <v>22</v>
      </c>
      <c r="M503">
        <v>1363064400</v>
      </c>
      <c r="N503" s="12">
        <f t="shared" si="30"/>
        <v>41345.208333333336</v>
      </c>
      <c r="O503" s="14" t="s">
        <v>2093</v>
      </c>
      <c r="P503" s="12" t="s">
        <v>2076</v>
      </c>
      <c r="Q503">
        <v>1363237200</v>
      </c>
      <c r="R503" s="12">
        <f t="shared" si="31"/>
        <v>41347.208333333336</v>
      </c>
      <c r="S503" t="b">
        <v>0</v>
      </c>
      <c r="T503" t="b">
        <v>0</v>
      </c>
      <c r="U503" t="s">
        <v>42</v>
      </c>
      <c r="V503" t="s">
        <v>2039</v>
      </c>
      <c r="W503" t="s">
        <v>2040</v>
      </c>
    </row>
    <row r="504" spans="1:23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</v>
      </c>
      <c r="I504">
        <v>186</v>
      </c>
      <c r="J504" s="7">
        <f t="shared" si="29"/>
        <v>37.037634408602152</v>
      </c>
      <c r="K504" t="s">
        <v>26</v>
      </c>
      <c r="L504" t="s">
        <v>27</v>
      </c>
      <c r="M504">
        <v>1343365200</v>
      </c>
      <c r="N504" s="12">
        <f t="shared" si="30"/>
        <v>41117.208333333336</v>
      </c>
      <c r="O504" s="14" t="s">
        <v>2095</v>
      </c>
      <c r="P504" s="12" t="s">
        <v>2078</v>
      </c>
      <c r="Q504">
        <v>1345870800</v>
      </c>
      <c r="R504" s="12">
        <f t="shared" si="31"/>
        <v>41146.208333333336</v>
      </c>
      <c r="S504" t="b">
        <v>0</v>
      </c>
      <c r="T504" t="b">
        <v>1</v>
      </c>
      <c r="U504" t="s">
        <v>89</v>
      </c>
      <c r="V504" t="s">
        <v>2048</v>
      </c>
      <c r="W504" t="s">
        <v>2049</v>
      </c>
    </row>
    <row r="505" spans="1:23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1</v>
      </c>
      <c r="I505">
        <v>460</v>
      </c>
      <c r="J505" s="7">
        <f t="shared" si="29"/>
        <v>99.963043478260872</v>
      </c>
      <c r="K505" t="s">
        <v>21</v>
      </c>
      <c r="L505" t="s">
        <v>22</v>
      </c>
      <c r="M505">
        <v>1435726800</v>
      </c>
      <c r="N505" s="12">
        <f t="shared" si="30"/>
        <v>42186.208333333328</v>
      </c>
      <c r="O505" s="14" t="s">
        <v>2095</v>
      </c>
      <c r="P505" s="12" t="s">
        <v>2074</v>
      </c>
      <c r="Q505">
        <v>1437454800</v>
      </c>
      <c r="R505" s="12">
        <f t="shared" si="31"/>
        <v>42206.208333333328</v>
      </c>
      <c r="S505" t="b">
        <v>0</v>
      </c>
      <c r="T505" t="b">
        <v>0</v>
      </c>
      <c r="U505" t="s">
        <v>53</v>
      </c>
      <c r="V505" t="s">
        <v>2039</v>
      </c>
      <c r="W505" t="s">
        <v>2042</v>
      </c>
    </row>
    <row r="506" spans="1:23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1</v>
      </c>
      <c r="I506">
        <v>62</v>
      </c>
      <c r="J506" s="7">
        <f t="shared" si="29"/>
        <v>111.6774193548387</v>
      </c>
      <c r="K506" t="s">
        <v>107</v>
      </c>
      <c r="L506" t="s">
        <v>108</v>
      </c>
      <c r="M506">
        <v>1431925200</v>
      </c>
      <c r="N506" s="12">
        <f t="shared" si="30"/>
        <v>42142.208333333328</v>
      </c>
      <c r="O506" s="14" t="s">
        <v>2086</v>
      </c>
      <c r="P506" s="12" t="s">
        <v>2074</v>
      </c>
      <c r="Q506">
        <v>1432011600</v>
      </c>
      <c r="R506" s="12">
        <f t="shared" si="31"/>
        <v>42143.208333333328</v>
      </c>
      <c r="S506" t="b">
        <v>0</v>
      </c>
      <c r="T506" t="b">
        <v>0</v>
      </c>
      <c r="U506" t="s">
        <v>23</v>
      </c>
      <c r="V506" t="s">
        <v>2033</v>
      </c>
      <c r="W506" t="s">
        <v>2034</v>
      </c>
    </row>
    <row r="507" spans="1:23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1</v>
      </c>
      <c r="I507">
        <v>347</v>
      </c>
      <c r="J507" s="7">
        <f t="shared" si="29"/>
        <v>36.014409221902014</v>
      </c>
      <c r="K507" t="s">
        <v>21</v>
      </c>
      <c r="L507" t="s">
        <v>22</v>
      </c>
      <c r="M507">
        <v>1362722400</v>
      </c>
      <c r="N507" s="12">
        <f t="shared" si="30"/>
        <v>41341.25</v>
      </c>
      <c r="O507" s="14" t="s">
        <v>2093</v>
      </c>
      <c r="P507" s="12" t="s">
        <v>2076</v>
      </c>
      <c r="Q507">
        <v>1366347600</v>
      </c>
      <c r="R507" s="12">
        <f t="shared" si="31"/>
        <v>41383.208333333336</v>
      </c>
      <c r="S507" t="b">
        <v>0</v>
      </c>
      <c r="T507" t="b">
        <v>1</v>
      </c>
      <c r="U507" t="s">
        <v>133</v>
      </c>
      <c r="V507" t="s">
        <v>2045</v>
      </c>
      <c r="W507" t="s">
        <v>2054</v>
      </c>
    </row>
    <row r="508" spans="1:23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1</v>
      </c>
      <c r="I508">
        <v>2528</v>
      </c>
      <c r="J508" s="7">
        <f t="shared" si="29"/>
        <v>66.010284810126578</v>
      </c>
      <c r="K508" t="s">
        <v>21</v>
      </c>
      <c r="L508" t="s">
        <v>22</v>
      </c>
      <c r="M508">
        <v>1511416800</v>
      </c>
      <c r="N508" s="12">
        <f t="shared" si="30"/>
        <v>43062.25</v>
      </c>
      <c r="O508" s="14" t="s">
        <v>2087</v>
      </c>
      <c r="P508" s="12" t="s">
        <v>2079</v>
      </c>
      <c r="Q508">
        <v>1512885600</v>
      </c>
      <c r="R508" s="12">
        <f t="shared" si="31"/>
        <v>43079.25</v>
      </c>
      <c r="S508" t="b">
        <v>0</v>
      </c>
      <c r="T508" t="b">
        <v>1</v>
      </c>
      <c r="U508" t="s">
        <v>33</v>
      </c>
      <c r="V508" t="s">
        <v>2037</v>
      </c>
      <c r="W508" t="s">
        <v>2038</v>
      </c>
    </row>
    <row r="509" spans="1:23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</v>
      </c>
      <c r="I509">
        <v>19</v>
      </c>
      <c r="J509" s="7">
        <f t="shared" si="29"/>
        <v>44.05263157894737</v>
      </c>
      <c r="K509" t="s">
        <v>21</v>
      </c>
      <c r="L509" t="s">
        <v>22</v>
      </c>
      <c r="M509">
        <v>1365483600</v>
      </c>
      <c r="N509" s="12">
        <f t="shared" si="30"/>
        <v>41373.208333333336</v>
      </c>
      <c r="O509" s="14" t="s">
        <v>2096</v>
      </c>
      <c r="P509" s="12" t="s">
        <v>2076</v>
      </c>
      <c r="Q509">
        <v>1369717200</v>
      </c>
      <c r="R509" s="12">
        <f t="shared" si="31"/>
        <v>41422.208333333336</v>
      </c>
      <c r="S509" t="b">
        <v>0</v>
      </c>
      <c r="T509" t="b">
        <v>1</v>
      </c>
      <c r="U509" t="s">
        <v>28</v>
      </c>
      <c r="V509" t="s">
        <v>2035</v>
      </c>
      <c r="W509" t="s">
        <v>2036</v>
      </c>
    </row>
    <row r="510" spans="1:23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1</v>
      </c>
      <c r="I510">
        <v>3657</v>
      </c>
      <c r="J510" s="7">
        <f t="shared" si="29"/>
        <v>52.999726551818434</v>
      </c>
      <c r="K510" t="s">
        <v>21</v>
      </c>
      <c r="L510" t="s">
        <v>22</v>
      </c>
      <c r="M510">
        <v>1532840400</v>
      </c>
      <c r="N510" s="12">
        <f t="shared" si="30"/>
        <v>43310.208333333328</v>
      </c>
      <c r="O510" s="14" t="s">
        <v>2095</v>
      </c>
      <c r="P510" s="12" t="s">
        <v>2083</v>
      </c>
      <c r="Q510">
        <v>1534654800</v>
      </c>
      <c r="R510" s="12">
        <f t="shared" si="31"/>
        <v>43331.208333333328</v>
      </c>
      <c r="S510" t="b">
        <v>0</v>
      </c>
      <c r="T510" t="b">
        <v>0</v>
      </c>
      <c r="U510" t="s">
        <v>33</v>
      </c>
      <c r="V510" t="s">
        <v>2037</v>
      </c>
      <c r="W510" t="s">
        <v>2038</v>
      </c>
    </row>
    <row r="511" spans="1:23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</v>
      </c>
      <c r="I511">
        <v>1258</v>
      </c>
      <c r="J511" s="7">
        <f t="shared" si="29"/>
        <v>95</v>
      </c>
      <c r="K511" t="s">
        <v>21</v>
      </c>
      <c r="L511" t="s">
        <v>22</v>
      </c>
      <c r="M511">
        <v>1336194000</v>
      </c>
      <c r="N511" s="12">
        <f t="shared" si="30"/>
        <v>41034.208333333336</v>
      </c>
      <c r="O511" s="14" t="s">
        <v>2086</v>
      </c>
      <c r="P511" s="12" t="s">
        <v>2078</v>
      </c>
      <c r="Q511">
        <v>1337058000</v>
      </c>
      <c r="R511" s="12">
        <f t="shared" si="31"/>
        <v>41044.208333333336</v>
      </c>
      <c r="S511" t="b">
        <v>0</v>
      </c>
      <c r="T511" t="b">
        <v>0</v>
      </c>
      <c r="U511" t="s">
        <v>33</v>
      </c>
      <c r="V511" t="s">
        <v>2037</v>
      </c>
      <c r="W511" t="s">
        <v>2038</v>
      </c>
    </row>
    <row r="512" spans="1:23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</v>
      </c>
      <c r="I512">
        <v>131</v>
      </c>
      <c r="J512" s="7">
        <f t="shared" si="29"/>
        <v>70.908396946564892</v>
      </c>
      <c r="K512" t="s">
        <v>26</v>
      </c>
      <c r="L512" t="s">
        <v>27</v>
      </c>
      <c r="M512">
        <v>1527742800</v>
      </c>
      <c r="N512" s="12">
        <f t="shared" si="30"/>
        <v>43251.208333333328</v>
      </c>
      <c r="O512" s="14" t="s">
        <v>2086</v>
      </c>
      <c r="P512" s="12" t="s">
        <v>2083</v>
      </c>
      <c r="Q512">
        <v>1529816400</v>
      </c>
      <c r="R512" s="12">
        <f t="shared" si="31"/>
        <v>43275.208333333328</v>
      </c>
      <c r="S512" t="b">
        <v>0</v>
      </c>
      <c r="T512" t="b">
        <v>0</v>
      </c>
      <c r="U512" t="s">
        <v>53</v>
      </c>
      <c r="V512" t="s">
        <v>2039</v>
      </c>
      <c r="W512" t="s">
        <v>2042</v>
      </c>
    </row>
    <row r="513" spans="1:23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1</v>
      </c>
      <c r="I513">
        <v>362</v>
      </c>
      <c r="J513" s="7">
        <f t="shared" si="29"/>
        <v>98.060773480662988</v>
      </c>
      <c r="K513" t="s">
        <v>21</v>
      </c>
      <c r="L513" t="s">
        <v>22</v>
      </c>
      <c r="M513">
        <v>1564030800</v>
      </c>
      <c r="N513" s="12">
        <f t="shared" si="30"/>
        <v>43671.208333333328</v>
      </c>
      <c r="O513" s="14" t="s">
        <v>2095</v>
      </c>
      <c r="P513" s="12" t="s">
        <v>2077</v>
      </c>
      <c r="Q513">
        <v>1564894800</v>
      </c>
      <c r="R513" s="12">
        <f t="shared" si="31"/>
        <v>43681.208333333328</v>
      </c>
      <c r="S513" t="b">
        <v>0</v>
      </c>
      <c r="T513" t="b">
        <v>0</v>
      </c>
      <c r="U513" t="s">
        <v>33</v>
      </c>
      <c r="V513" t="s">
        <v>2037</v>
      </c>
      <c r="W513" t="s">
        <v>2038</v>
      </c>
    </row>
    <row r="514" spans="1:23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1</v>
      </c>
      <c r="I514">
        <v>239</v>
      </c>
      <c r="J514" s="7">
        <f t="shared" si="29"/>
        <v>53.046025104602514</v>
      </c>
      <c r="K514" t="s">
        <v>21</v>
      </c>
      <c r="L514" t="s">
        <v>22</v>
      </c>
      <c r="M514">
        <v>1404536400</v>
      </c>
      <c r="N514" s="12">
        <f t="shared" si="30"/>
        <v>41825.208333333336</v>
      </c>
      <c r="O514" s="14" t="s">
        <v>2095</v>
      </c>
      <c r="P514" s="12" t="s">
        <v>2075</v>
      </c>
      <c r="Q514">
        <v>1404622800</v>
      </c>
      <c r="R514" s="12">
        <f t="shared" si="31"/>
        <v>41826.208333333336</v>
      </c>
      <c r="S514" t="b">
        <v>0</v>
      </c>
      <c r="T514" t="b">
        <v>1</v>
      </c>
      <c r="U514" t="s">
        <v>89</v>
      </c>
      <c r="V514" t="s">
        <v>2048</v>
      </c>
      <c r="W514" t="s">
        <v>2049</v>
      </c>
    </row>
    <row r="515" spans="1:23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1</v>
      </c>
      <c r="I515">
        <v>35</v>
      </c>
      <c r="J515" s="7">
        <f t="shared" ref="J515:J578" si="33">IFERROR(E515/I515,0)</f>
        <v>93.142857142857139</v>
      </c>
      <c r="K515" t="s">
        <v>21</v>
      </c>
      <c r="L515" t="s">
        <v>22</v>
      </c>
      <c r="M515">
        <v>1284008400</v>
      </c>
      <c r="N515" s="12">
        <f t="shared" ref="N515:N578" si="34">(((M515/60)/60)/24)+DATE(1970,1,1)</f>
        <v>40430.208333333336</v>
      </c>
      <c r="O515" s="14" t="s">
        <v>2090</v>
      </c>
      <c r="P515" s="12" t="s">
        <v>2080</v>
      </c>
      <c r="Q515">
        <v>1284181200</v>
      </c>
      <c r="R515" s="12">
        <f t="shared" ref="R515:R578" si="35">(((Q515/60)/60)/24)+DATE(1970,1,1)</f>
        <v>40432.208333333336</v>
      </c>
      <c r="S515" t="b">
        <v>0</v>
      </c>
      <c r="T515" t="b">
        <v>0</v>
      </c>
      <c r="U515" t="s">
        <v>269</v>
      </c>
      <c r="V515" t="s">
        <v>2039</v>
      </c>
      <c r="W515" t="s">
        <v>2058</v>
      </c>
    </row>
    <row r="516" spans="1:23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1</v>
      </c>
      <c r="I516">
        <v>528</v>
      </c>
      <c r="J516" s="7">
        <f t="shared" si="33"/>
        <v>58.945075757575758</v>
      </c>
      <c r="K516" t="s">
        <v>98</v>
      </c>
      <c r="L516" t="s">
        <v>99</v>
      </c>
      <c r="M516">
        <v>1386309600</v>
      </c>
      <c r="N516" s="12">
        <f t="shared" si="34"/>
        <v>41614.25</v>
      </c>
      <c r="O516" s="14" t="s">
        <v>2094</v>
      </c>
      <c r="P516" s="12" t="s">
        <v>2076</v>
      </c>
      <c r="Q516">
        <v>1386741600</v>
      </c>
      <c r="R516" s="12">
        <f t="shared" si="35"/>
        <v>41619.25</v>
      </c>
      <c r="S516" t="b">
        <v>0</v>
      </c>
      <c r="T516" t="b">
        <v>1</v>
      </c>
      <c r="U516" t="s">
        <v>23</v>
      </c>
      <c r="V516" t="s">
        <v>2033</v>
      </c>
      <c r="W516" t="s">
        <v>2034</v>
      </c>
    </row>
    <row r="517" spans="1:23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</v>
      </c>
      <c r="I517">
        <v>133</v>
      </c>
      <c r="J517" s="7">
        <f t="shared" si="33"/>
        <v>36.067669172932334</v>
      </c>
      <c r="K517" t="s">
        <v>15</v>
      </c>
      <c r="L517" t="s">
        <v>16</v>
      </c>
      <c r="M517">
        <v>1324620000</v>
      </c>
      <c r="N517" s="12">
        <f t="shared" si="34"/>
        <v>40900.25</v>
      </c>
      <c r="O517" s="14" t="s">
        <v>2094</v>
      </c>
      <c r="P517" s="12" t="s">
        <v>2082</v>
      </c>
      <c r="Q517">
        <v>1324792800</v>
      </c>
      <c r="R517" s="12">
        <f t="shared" si="35"/>
        <v>40902.25</v>
      </c>
      <c r="S517" t="b">
        <v>0</v>
      </c>
      <c r="T517" t="b">
        <v>1</v>
      </c>
      <c r="U517" t="s">
        <v>33</v>
      </c>
      <c r="V517" t="s">
        <v>2037</v>
      </c>
      <c r="W517" t="s">
        <v>2038</v>
      </c>
    </row>
    <row r="518" spans="1:23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1</v>
      </c>
      <c r="I518">
        <v>846</v>
      </c>
      <c r="J518" s="7">
        <f t="shared" si="33"/>
        <v>63.030732860520096</v>
      </c>
      <c r="K518" t="s">
        <v>21</v>
      </c>
      <c r="L518" t="s">
        <v>22</v>
      </c>
      <c r="M518">
        <v>1281070800</v>
      </c>
      <c r="N518" s="12">
        <f t="shared" si="34"/>
        <v>40396.208333333336</v>
      </c>
      <c r="O518" s="14" t="s">
        <v>2088</v>
      </c>
      <c r="P518" s="12" t="s">
        <v>2080</v>
      </c>
      <c r="Q518">
        <v>1284354000</v>
      </c>
      <c r="R518" s="12">
        <f t="shared" si="35"/>
        <v>40434.208333333336</v>
      </c>
      <c r="S518" t="b">
        <v>0</v>
      </c>
      <c r="T518" t="b">
        <v>0</v>
      </c>
      <c r="U518" t="s">
        <v>68</v>
      </c>
      <c r="V518" t="s">
        <v>2045</v>
      </c>
      <c r="W518" t="s">
        <v>2046</v>
      </c>
    </row>
    <row r="519" spans="1:23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1</v>
      </c>
      <c r="I519">
        <v>78</v>
      </c>
      <c r="J519" s="7">
        <f t="shared" si="33"/>
        <v>84.717948717948715</v>
      </c>
      <c r="K519" t="s">
        <v>21</v>
      </c>
      <c r="L519" t="s">
        <v>22</v>
      </c>
      <c r="M519">
        <v>1493960400</v>
      </c>
      <c r="N519" s="12">
        <f t="shared" si="34"/>
        <v>42860.208333333328</v>
      </c>
      <c r="O519" s="14" t="s">
        <v>2086</v>
      </c>
      <c r="P519" s="12" t="s">
        <v>2079</v>
      </c>
      <c r="Q519">
        <v>1494392400</v>
      </c>
      <c r="R519" s="12">
        <f t="shared" si="35"/>
        <v>42865.208333333328</v>
      </c>
      <c r="S519" t="b">
        <v>0</v>
      </c>
      <c r="T519" t="b">
        <v>0</v>
      </c>
      <c r="U519" t="s">
        <v>17</v>
      </c>
      <c r="V519" t="s">
        <v>2031</v>
      </c>
      <c r="W519" t="s">
        <v>2032</v>
      </c>
    </row>
    <row r="520" spans="1:23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</v>
      </c>
      <c r="I520">
        <v>10</v>
      </c>
      <c r="J520" s="7">
        <f t="shared" si="33"/>
        <v>62.2</v>
      </c>
      <c r="K520" t="s">
        <v>21</v>
      </c>
      <c r="L520" t="s">
        <v>22</v>
      </c>
      <c r="M520">
        <v>1519365600</v>
      </c>
      <c r="N520" s="12">
        <f t="shared" si="34"/>
        <v>43154.25</v>
      </c>
      <c r="O520" s="14" t="s">
        <v>2097</v>
      </c>
      <c r="P520" s="12" t="s">
        <v>2083</v>
      </c>
      <c r="Q520">
        <v>1519538400</v>
      </c>
      <c r="R520" s="12">
        <f t="shared" si="35"/>
        <v>43156.25</v>
      </c>
      <c r="S520" t="b">
        <v>0</v>
      </c>
      <c r="T520" t="b">
        <v>1</v>
      </c>
      <c r="U520" t="s">
        <v>71</v>
      </c>
      <c r="V520" t="s">
        <v>2039</v>
      </c>
      <c r="W520" t="s">
        <v>2047</v>
      </c>
    </row>
    <row r="521" spans="1:23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</v>
      </c>
      <c r="I521">
        <v>1773</v>
      </c>
      <c r="J521" s="7">
        <f t="shared" si="33"/>
        <v>101.97518330513255</v>
      </c>
      <c r="K521" t="s">
        <v>21</v>
      </c>
      <c r="L521" t="s">
        <v>22</v>
      </c>
      <c r="M521">
        <v>1420696800</v>
      </c>
      <c r="N521" s="12">
        <f t="shared" si="34"/>
        <v>42012.25</v>
      </c>
      <c r="O521" s="14" t="s">
        <v>2089</v>
      </c>
      <c r="P521" s="12" t="s">
        <v>2074</v>
      </c>
      <c r="Q521">
        <v>1421906400</v>
      </c>
      <c r="R521" s="12">
        <f t="shared" si="35"/>
        <v>42026.25</v>
      </c>
      <c r="S521" t="b">
        <v>0</v>
      </c>
      <c r="T521" t="b">
        <v>1</v>
      </c>
      <c r="U521" t="s">
        <v>23</v>
      </c>
      <c r="V521" t="s">
        <v>2033</v>
      </c>
      <c r="W521" t="s">
        <v>2034</v>
      </c>
    </row>
    <row r="522" spans="1:23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1</v>
      </c>
      <c r="I522">
        <v>32</v>
      </c>
      <c r="J522" s="7">
        <f t="shared" si="33"/>
        <v>106.4375</v>
      </c>
      <c r="K522" t="s">
        <v>21</v>
      </c>
      <c r="L522" t="s">
        <v>22</v>
      </c>
      <c r="M522">
        <v>1555650000</v>
      </c>
      <c r="N522" s="12">
        <f t="shared" si="34"/>
        <v>43574.208333333328</v>
      </c>
      <c r="O522" s="14" t="s">
        <v>2096</v>
      </c>
      <c r="P522" s="12" t="s">
        <v>2077</v>
      </c>
      <c r="Q522">
        <v>1555909200</v>
      </c>
      <c r="R522" s="12">
        <f t="shared" si="35"/>
        <v>43577.208333333328</v>
      </c>
      <c r="S522" t="b">
        <v>0</v>
      </c>
      <c r="T522" t="b">
        <v>0</v>
      </c>
      <c r="U522" t="s">
        <v>33</v>
      </c>
      <c r="V522" t="s">
        <v>2037</v>
      </c>
      <c r="W522" t="s">
        <v>2038</v>
      </c>
    </row>
    <row r="523" spans="1:23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1</v>
      </c>
      <c r="I523">
        <v>369</v>
      </c>
      <c r="J523" s="7">
        <f t="shared" si="33"/>
        <v>29.975609756097562</v>
      </c>
      <c r="K523" t="s">
        <v>21</v>
      </c>
      <c r="L523" t="s">
        <v>22</v>
      </c>
      <c r="M523">
        <v>1471928400</v>
      </c>
      <c r="N523" s="12">
        <f t="shared" si="34"/>
        <v>42605.208333333328</v>
      </c>
      <c r="O523" s="14" t="s">
        <v>2088</v>
      </c>
      <c r="P523" s="12" t="s">
        <v>2081</v>
      </c>
      <c r="Q523">
        <v>1472446800</v>
      </c>
      <c r="R523" s="12">
        <f t="shared" si="35"/>
        <v>42611.208333333328</v>
      </c>
      <c r="S523" t="b">
        <v>0</v>
      </c>
      <c r="T523" t="b">
        <v>1</v>
      </c>
      <c r="U523" t="s">
        <v>53</v>
      </c>
      <c r="V523" t="s">
        <v>2039</v>
      </c>
      <c r="W523" t="s">
        <v>2042</v>
      </c>
    </row>
    <row r="524" spans="1:23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</v>
      </c>
      <c r="I524">
        <v>191</v>
      </c>
      <c r="J524" s="7">
        <f t="shared" si="33"/>
        <v>85.806282722513089</v>
      </c>
      <c r="K524" t="s">
        <v>21</v>
      </c>
      <c r="L524" t="s">
        <v>22</v>
      </c>
      <c r="M524">
        <v>1341291600</v>
      </c>
      <c r="N524" s="12">
        <f t="shared" si="34"/>
        <v>41093.208333333336</v>
      </c>
      <c r="O524" s="14" t="s">
        <v>2095</v>
      </c>
      <c r="P524" s="12" t="s">
        <v>2078</v>
      </c>
      <c r="Q524">
        <v>1342328400</v>
      </c>
      <c r="R524" s="12">
        <f t="shared" si="35"/>
        <v>41105.208333333336</v>
      </c>
      <c r="S524" t="b">
        <v>0</v>
      </c>
      <c r="T524" t="b">
        <v>0</v>
      </c>
      <c r="U524" t="s">
        <v>100</v>
      </c>
      <c r="V524" t="s">
        <v>2039</v>
      </c>
      <c r="W524" t="s">
        <v>2050</v>
      </c>
    </row>
    <row r="525" spans="1:23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1</v>
      </c>
      <c r="I525">
        <v>89</v>
      </c>
      <c r="J525" s="7">
        <f t="shared" si="33"/>
        <v>70.82022471910112</v>
      </c>
      <c r="K525" t="s">
        <v>21</v>
      </c>
      <c r="L525" t="s">
        <v>22</v>
      </c>
      <c r="M525">
        <v>1267682400</v>
      </c>
      <c r="N525" s="12">
        <f t="shared" si="34"/>
        <v>40241.25</v>
      </c>
      <c r="O525" s="14" t="s">
        <v>2093</v>
      </c>
      <c r="P525" s="12" t="s">
        <v>2080</v>
      </c>
      <c r="Q525">
        <v>1268114400</v>
      </c>
      <c r="R525" s="12">
        <f t="shared" si="35"/>
        <v>40246.25</v>
      </c>
      <c r="S525" t="b">
        <v>0</v>
      </c>
      <c r="T525" t="b">
        <v>0</v>
      </c>
      <c r="U525" t="s">
        <v>100</v>
      </c>
      <c r="V525" t="s">
        <v>2039</v>
      </c>
      <c r="W525" t="s">
        <v>2050</v>
      </c>
    </row>
    <row r="526" spans="1:23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</v>
      </c>
      <c r="I526">
        <v>1979</v>
      </c>
      <c r="J526" s="7">
        <f t="shared" si="33"/>
        <v>40.998484082870135</v>
      </c>
      <c r="K526" t="s">
        <v>21</v>
      </c>
      <c r="L526" t="s">
        <v>22</v>
      </c>
      <c r="M526">
        <v>1272258000</v>
      </c>
      <c r="N526" s="12">
        <f t="shared" si="34"/>
        <v>40294.208333333336</v>
      </c>
      <c r="O526" s="14" t="s">
        <v>2096</v>
      </c>
      <c r="P526" s="12" t="s">
        <v>2080</v>
      </c>
      <c r="Q526">
        <v>1273381200</v>
      </c>
      <c r="R526" s="12">
        <f t="shared" si="35"/>
        <v>40307.208333333336</v>
      </c>
      <c r="S526" t="b">
        <v>0</v>
      </c>
      <c r="T526" t="b">
        <v>0</v>
      </c>
      <c r="U526" t="s">
        <v>33</v>
      </c>
      <c r="V526" t="s">
        <v>2037</v>
      </c>
      <c r="W526" t="s">
        <v>2038</v>
      </c>
    </row>
    <row r="527" spans="1:23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1</v>
      </c>
      <c r="I527">
        <v>63</v>
      </c>
      <c r="J527" s="7">
        <f t="shared" si="33"/>
        <v>28.063492063492063</v>
      </c>
      <c r="K527" t="s">
        <v>21</v>
      </c>
      <c r="L527" t="s">
        <v>22</v>
      </c>
      <c r="M527">
        <v>1290492000</v>
      </c>
      <c r="N527" s="12">
        <f t="shared" si="34"/>
        <v>40505.25</v>
      </c>
      <c r="O527" s="14" t="s">
        <v>2087</v>
      </c>
      <c r="P527" s="12" t="s">
        <v>2080</v>
      </c>
      <c r="Q527">
        <v>1290837600</v>
      </c>
      <c r="R527" s="12">
        <f t="shared" si="35"/>
        <v>40509.25</v>
      </c>
      <c r="S527" t="b">
        <v>0</v>
      </c>
      <c r="T527" t="b">
        <v>0</v>
      </c>
      <c r="U527" t="s">
        <v>65</v>
      </c>
      <c r="V527" t="s">
        <v>2035</v>
      </c>
      <c r="W527" t="s">
        <v>2044</v>
      </c>
    </row>
    <row r="528" spans="1:23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</v>
      </c>
      <c r="I528">
        <v>147</v>
      </c>
      <c r="J528" s="7">
        <f t="shared" si="33"/>
        <v>88.054421768707485</v>
      </c>
      <c r="K528" t="s">
        <v>21</v>
      </c>
      <c r="L528" t="s">
        <v>22</v>
      </c>
      <c r="M528">
        <v>1451109600</v>
      </c>
      <c r="N528" s="12">
        <f t="shared" si="34"/>
        <v>42364.25</v>
      </c>
      <c r="O528" s="14" t="s">
        <v>2094</v>
      </c>
      <c r="P528" s="12" t="s">
        <v>2074</v>
      </c>
      <c r="Q528">
        <v>1454306400</v>
      </c>
      <c r="R528" s="12">
        <f t="shared" si="35"/>
        <v>42401.25</v>
      </c>
      <c r="S528" t="b">
        <v>0</v>
      </c>
      <c r="T528" t="b">
        <v>1</v>
      </c>
      <c r="U528" t="s">
        <v>33</v>
      </c>
      <c r="V528" t="s">
        <v>2037</v>
      </c>
      <c r="W528" t="s">
        <v>2038</v>
      </c>
    </row>
    <row r="529" spans="1:23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1</v>
      </c>
      <c r="I529">
        <v>6080</v>
      </c>
      <c r="J529" s="7">
        <f t="shared" si="33"/>
        <v>31</v>
      </c>
      <c r="K529" t="s">
        <v>15</v>
      </c>
      <c r="L529" t="s">
        <v>16</v>
      </c>
      <c r="M529">
        <v>1454652000</v>
      </c>
      <c r="N529" s="12">
        <f t="shared" si="34"/>
        <v>42405.25</v>
      </c>
      <c r="O529" s="14" t="s">
        <v>2097</v>
      </c>
      <c r="P529" s="12" t="s">
        <v>2081</v>
      </c>
      <c r="Q529">
        <v>1457762400</v>
      </c>
      <c r="R529" s="12">
        <f t="shared" si="35"/>
        <v>42441.25</v>
      </c>
      <c r="S529" t="b">
        <v>0</v>
      </c>
      <c r="T529" t="b">
        <v>0</v>
      </c>
      <c r="U529" t="s">
        <v>71</v>
      </c>
      <c r="V529" t="s">
        <v>2039</v>
      </c>
      <c r="W529" t="s">
        <v>2047</v>
      </c>
    </row>
    <row r="530" spans="1:23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1</v>
      </c>
      <c r="I530">
        <v>80</v>
      </c>
      <c r="J530" s="7">
        <f t="shared" si="33"/>
        <v>90.337500000000006</v>
      </c>
      <c r="K530" t="s">
        <v>40</v>
      </c>
      <c r="L530" t="s">
        <v>41</v>
      </c>
      <c r="M530">
        <v>1385186400</v>
      </c>
      <c r="N530" s="12">
        <f t="shared" si="34"/>
        <v>41601.25</v>
      </c>
      <c r="O530" s="14" t="s">
        <v>2087</v>
      </c>
      <c r="P530" s="12" t="s">
        <v>2076</v>
      </c>
      <c r="Q530">
        <v>1389074400</v>
      </c>
      <c r="R530" s="12">
        <f t="shared" si="35"/>
        <v>41646.25</v>
      </c>
      <c r="S530" t="b">
        <v>0</v>
      </c>
      <c r="T530" t="b">
        <v>0</v>
      </c>
      <c r="U530" t="s">
        <v>60</v>
      </c>
      <c r="V530" t="s">
        <v>2033</v>
      </c>
      <c r="W530" t="s">
        <v>2043</v>
      </c>
    </row>
    <row r="531" spans="1:23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1</v>
      </c>
      <c r="I531">
        <v>9</v>
      </c>
      <c r="J531" s="7">
        <f t="shared" si="33"/>
        <v>63.777777777777779</v>
      </c>
      <c r="K531" t="s">
        <v>21</v>
      </c>
      <c r="L531" t="s">
        <v>22</v>
      </c>
      <c r="M531">
        <v>1399698000</v>
      </c>
      <c r="N531" s="12">
        <f t="shared" si="34"/>
        <v>41769.208333333336</v>
      </c>
      <c r="O531" s="14" t="s">
        <v>2086</v>
      </c>
      <c r="P531" s="12" t="s">
        <v>2075</v>
      </c>
      <c r="Q531">
        <v>1402117200</v>
      </c>
      <c r="R531" s="12">
        <f t="shared" si="35"/>
        <v>41797.208333333336</v>
      </c>
      <c r="S531" t="b">
        <v>0</v>
      </c>
      <c r="T531" t="b">
        <v>0</v>
      </c>
      <c r="U531" t="s">
        <v>89</v>
      </c>
      <c r="V531" t="s">
        <v>2048</v>
      </c>
      <c r="W531" t="s">
        <v>2049</v>
      </c>
    </row>
    <row r="532" spans="1:23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</v>
      </c>
      <c r="I532">
        <v>1784</v>
      </c>
      <c r="J532" s="7">
        <f t="shared" si="33"/>
        <v>53.995515695067262</v>
      </c>
      <c r="K532" t="s">
        <v>21</v>
      </c>
      <c r="L532" t="s">
        <v>22</v>
      </c>
      <c r="M532">
        <v>1283230800</v>
      </c>
      <c r="N532" s="12">
        <f t="shared" si="34"/>
        <v>40421.208333333336</v>
      </c>
      <c r="O532" s="14" t="s">
        <v>2088</v>
      </c>
      <c r="P532" s="12" t="s">
        <v>2080</v>
      </c>
      <c r="Q532">
        <v>1284440400</v>
      </c>
      <c r="R532" s="12">
        <f t="shared" si="35"/>
        <v>40435.208333333336</v>
      </c>
      <c r="S532" t="b">
        <v>0</v>
      </c>
      <c r="T532" t="b">
        <v>1</v>
      </c>
      <c r="U532" t="s">
        <v>119</v>
      </c>
      <c r="V532" t="s">
        <v>2045</v>
      </c>
      <c r="W532" t="s">
        <v>2051</v>
      </c>
    </row>
    <row r="533" spans="1:23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1</v>
      </c>
      <c r="I533">
        <v>3640</v>
      </c>
      <c r="J533" s="7">
        <f t="shared" si="33"/>
        <v>48.993956043956047</v>
      </c>
      <c r="K533" t="s">
        <v>98</v>
      </c>
      <c r="L533" t="s">
        <v>99</v>
      </c>
      <c r="M533">
        <v>1384149600</v>
      </c>
      <c r="N533" s="12">
        <f t="shared" si="34"/>
        <v>41589.25</v>
      </c>
      <c r="O533" s="14" t="s">
        <v>2087</v>
      </c>
      <c r="P533" s="12" t="s">
        <v>2076</v>
      </c>
      <c r="Q533">
        <v>1388988000</v>
      </c>
      <c r="R533" s="12">
        <f t="shared" si="35"/>
        <v>41645.25</v>
      </c>
      <c r="S533" t="b">
        <v>0</v>
      </c>
      <c r="T533" t="b">
        <v>0</v>
      </c>
      <c r="U533" t="s">
        <v>89</v>
      </c>
      <c r="V533" t="s">
        <v>2048</v>
      </c>
      <c r="W533" t="s">
        <v>2049</v>
      </c>
    </row>
    <row r="534" spans="1:23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</v>
      </c>
      <c r="I534">
        <v>126</v>
      </c>
      <c r="J534" s="7">
        <f t="shared" si="33"/>
        <v>63.857142857142854</v>
      </c>
      <c r="K534" t="s">
        <v>15</v>
      </c>
      <c r="L534" t="s">
        <v>16</v>
      </c>
      <c r="M534">
        <v>1516860000</v>
      </c>
      <c r="N534" s="12">
        <f t="shared" si="34"/>
        <v>43125.25</v>
      </c>
      <c r="O534" s="14" t="s">
        <v>2089</v>
      </c>
      <c r="P534" s="12" t="s">
        <v>2083</v>
      </c>
      <c r="Q534">
        <v>1516946400</v>
      </c>
      <c r="R534" s="12">
        <f t="shared" si="35"/>
        <v>43126.25</v>
      </c>
      <c r="S534" t="b">
        <v>0</v>
      </c>
      <c r="T534" t="b">
        <v>0</v>
      </c>
      <c r="U534" t="s">
        <v>33</v>
      </c>
      <c r="V534" t="s">
        <v>2037</v>
      </c>
      <c r="W534" t="s">
        <v>2038</v>
      </c>
    </row>
    <row r="535" spans="1:23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1</v>
      </c>
      <c r="I535">
        <v>2218</v>
      </c>
      <c r="J535" s="7">
        <f t="shared" si="33"/>
        <v>82.996393146979258</v>
      </c>
      <c r="K535" t="s">
        <v>40</v>
      </c>
      <c r="L535" t="s">
        <v>41</v>
      </c>
      <c r="M535">
        <v>1374642000</v>
      </c>
      <c r="N535" s="12">
        <f t="shared" si="34"/>
        <v>41479.208333333336</v>
      </c>
      <c r="O535" s="14" t="s">
        <v>2095</v>
      </c>
      <c r="P535" s="12" t="s">
        <v>2076</v>
      </c>
      <c r="Q535">
        <v>1377752400</v>
      </c>
      <c r="R535" s="12">
        <f t="shared" si="35"/>
        <v>41515.208333333336</v>
      </c>
      <c r="S535" t="b">
        <v>0</v>
      </c>
      <c r="T535" t="b">
        <v>0</v>
      </c>
      <c r="U535" t="s">
        <v>60</v>
      </c>
      <c r="V535" t="s">
        <v>2033</v>
      </c>
      <c r="W535" t="s">
        <v>2043</v>
      </c>
    </row>
    <row r="536" spans="1:23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1</v>
      </c>
      <c r="I536">
        <v>243</v>
      </c>
      <c r="J536" s="7">
        <f t="shared" si="33"/>
        <v>55.08230452674897</v>
      </c>
      <c r="K536" t="s">
        <v>21</v>
      </c>
      <c r="L536" t="s">
        <v>22</v>
      </c>
      <c r="M536">
        <v>1534482000</v>
      </c>
      <c r="N536" s="12">
        <f t="shared" si="34"/>
        <v>43329.208333333328</v>
      </c>
      <c r="O536" s="14" t="s">
        <v>2088</v>
      </c>
      <c r="P536" s="12" t="s">
        <v>2083</v>
      </c>
      <c r="Q536">
        <v>1534568400</v>
      </c>
      <c r="R536" s="12">
        <f t="shared" si="35"/>
        <v>43330.208333333328</v>
      </c>
      <c r="S536" t="b">
        <v>0</v>
      </c>
      <c r="T536" t="b">
        <v>1</v>
      </c>
      <c r="U536" t="s">
        <v>53</v>
      </c>
      <c r="V536" t="s">
        <v>2039</v>
      </c>
      <c r="W536" t="s">
        <v>2042</v>
      </c>
    </row>
    <row r="537" spans="1:23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1</v>
      </c>
      <c r="I537">
        <v>202</v>
      </c>
      <c r="J537" s="7">
        <f t="shared" si="33"/>
        <v>62.044554455445542</v>
      </c>
      <c r="K537" t="s">
        <v>107</v>
      </c>
      <c r="L537" t="s">
        <v>108</v>
      </c>
      <c r="M537">
        <v>1528434000</v>
      </c>
      <c r="N537" s="12">
        <f t="shared" si="34"/>
        <v>43259.208333333328</v>
      </c>
      <c r="O537" s="14" t="s">
        <v>2092</v>
      </c>
      <c r="P537" s="12" t="s">
        <v>2083</v>
      </c>
      <c r="Q537">
        <v>1528606800</v>
      </c>
      <c r="R537" s="12">
        <f t="shared" si="35"/>
        <v>43261.208333333328</v>
      </c>
      <c r="S537" t="b">
        <v>0</v>
      </c>
      <c r="T537" t="b">
        <v>1</v>
      </c>
      <c r="U537" t="s">
        <v>33</v>
      </c>
      <c r="V537" t="s">
        <v>2037</v>
      </c>
      <c r="W537" t="s">
        <v>2038</v>
      </c>
    </row>
    <row r="538" spans="1:23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</v>
      </c>
      <c r="I538">
        <v>140</v>
      </c>
      <c r="J538" s="7">
        <f t="shared" si="33"/>
        <v>104.97857142857143</v>
      </c>
      <c r="K538" t="s">
        <v>107</v>
      </c>
      <c r="L538" t="s">
        <v>108</v>
      </c>
      <c r="M538">
        <v>1282626000</v>
      </c>
      <c r="N538" s="12">
        <f t="shared" si="34"/>
        <v>40414.208333333336</v>
      </c>
      <c r="O538" s="14" t="s">
        <v>2088</v>
      </c>
      <c r="P538" s="12" t="s">
        <v>2080</v>
      </c>
      <c r="Q538">
        <v>1284872400</v>
      </c>
      <c r="R538" s="12">
        <f t="shared" si="35"/>
        <v>40440.208333333336</v>
      </c>
      <c r="S538" t="b">
        <v>0</v>
      </c>
      <c r="T538" t="b">
        <v>0</v>
      </c>
      <c r="U538" t="s">
        <v>119</v>
      </c>
      <c r="V538" t="s">
        <v>2045</v>
      </c>
      <c r="W538" t="s">
        <v>2051</v>
      </c>
    </row>
    <row r="539" spans="1:23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</v>
      </c>
      <c r="I539">
        <v>1052</v>
      </c>
      <c r="J539" s="7">
        <f t="shared" si="33"/>
        <v>94.044676806083643</v>
      </c>
      <c r="K539" t="s">
        <v>36</v>
      </c>
      <c r="L539" t="s">
        <v>37</v>
      </c>
      <c r="M539">
        <v>1535605200</v>
      </c>
      <c r="N539" s="12">
        <f t="shared" si="34"/>
        <v>43342.208333333328</v>
      </c>
      <c r="O539" s="14" t="s">
        <v>2088</v>
      </c>
      <c r="P539" s="12" t="s">
        <v>2083</v>
      </c>
      <c r="Q539">
        <v>1537592400</v>
      </c>
      <c r="R539" s="12">
        <f t="shared" si="35"/>
        <v>43365.208333333328</v>
      </c>
      <c r="S539" t="b">
        <v>1</v>
      </c>
      <c r="T539" t="b">
        <v>1</v>
      </c>
      <c r="U539" t="s">
        <v>42</v>
      </c>
      <c r="V539" t="s">
        <v>2039</v>
      </c>
      <c r="W539" t="s">
        <v>2040</v>
      </c>
    </row>
    <row r="540" spans="1:23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</v>
      </c>
      <c r="I540">
        <v>1296</v>
      </c>
      <c r="J540" s="7">
        <f t="shared" si="33"/>
        <v>44.007716049382715</v>
      </c>
      <c r="K540" t="s">
        <v>21</v>
      </c>
      <c r="L540" t="s">
        <v>22</v>
      </c>
      <c r="M540">
        <v>1379826000</v>
      </c>
      <c r="N540" s="12">
        <f t="shared" si="34"/>
        <v>41539.208333333336</v>
      </c>
      <c r="O540" s="14" t="s">
        <v>2090</v>
      </c>
      <c r="P540" s="12" t="s">
        <v>2076</v>
      </c>
      <c r="Q540">
        <v>1381208400</v>
      </c>
      <c r="R540" s="12">
        <f t="shared" si="35"/>
        <v>41555.208333333336</v>
      </c>
      <c r="S540" t="b">
        <v>0</v>
      </c>
      <c r="T540" t="b">
        <v>0</v>
      </c>
      <c r="U540" t="s">
        <v>292</v>
      </c>
      <c r="V540" t="s">
        <v>2048</v>
      </c>
      <c r="W540" t="s">
        <v>2059</v>
      </c>
    </row>
    <row r="541" spans="1:23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1</v>
      </c>
      <c r="I541">
        <v>77</v>
      </c>
      <c r="J541" s="7">
        <f t="shared" si="33"/>
        <v>92.467532467532465</v>
      </c>
      <c r="K541" t="s">
        <v>21</v>
      </c>
      <c r="L541" t="s">
        <v>22</v>
      </c>
      <c r="M541">
        <v>1561957200</v>
      </c>
      <c r="N541" s="12">
        <f t="shared" si="34"/>
        <v>43647.208333333328</v>
      </c>
      <c r="O541" s="14" t="s">
        <v>2095</v>
      </c>
      <c r="P541" s="12" t="s">
        <v>2077</v>
      </c>
      <c r="Q541">
        <v>1562475600</v>
      </c>
      <c r="R541" s="12">
        <f t="shared" si="35"/>
        <v>43653.208333333328</v>
      </c>
      <c r="S541" t="b">
        <v>0</v>
      </c>
      <c r="T541" t="b">
        <v>1</v>
      </c>
      <c r="U541" t="s">
        <v>17</v>
      </c>
      <c r="V541" t="s">
        <v>2031</v>
      </c>
      <c r="W541" t="s">
        <v>2032</v>
      </c>
    </row>
    <row r="542" spans="1:23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1</v>
      </c>
      <c r="I542">
        <v>247</v>
      </c>
      <c r="J542" s="7">
        <f t="shared" si="33"/>
        <v>57.072874493927124</v>
      </c>
      <c r="K542" t="s">
        <v>21</v>
      </c>
      <c r="L542" t="s">
        <v>22</v>
      </c>
      <c r="M542">
        <v>1525496400</v>
      </c>
      <c r="N542" s="12">
        <f t="shared" si="34"/>
        <v>43225.208333333328</v>
      </c>
      <c r="O542" s="14" t="s">
        <v>2086</v>
      </c>
      <c r="P542" s="12" t="s">
        <v>2083</v>
      </c>
      <c r="Q542">
        <v>1527397200</v>
      </c>
      <c r="R542" s="12">
        <f t="shared" si="35"/>
        <v>43247.208333333328</v>
      </c>
      <c r="S542" t="b">
        <v>0</v>
      </c>
      <c r="T542" t="b">
        <v>0</v>
      </c>
      <c r="U542" t="s">
        <v>122</v>
      </c>
      <c r="V542" t="s">
        <v>2052</v>
      </c>
      <c r="W542" t="s">
        <v>2053</v>
      </c>
    </row>
    <row r="543" spans="1:23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1</v>
      </c>
      <c r="I543">
        <v>395</v>
      </c>
      <c r="J543" s="7">
        <f t="shared" si="33"/>
        <v>109.07848101265823</v>
      </c>
      <c r="K543" t="s">
        <v>107</v>
      </c>
      <c r="L543" t="s">
        <v>108</v>
      </c>
      <c r="M543">
        <v>1433912400</v>
      </c>
      <c r="N543" s="12">
        <f t="shared" si="34"/>
        <v>42165.208333333328</v>
      </c>
      <c r="O543" s="14" t="s">
        <v>2092</v>
      </c>
      <c r="P543" s="12" t="s">
        <v>2074</v>
      </c>
      <c r="Q543">
        <v>1436158800</v>
      </c>
      <c r="R543" s="12">
        <f t="shared" si="35"/>
        <v>42191.208333333328</v>
      </c>
      <c r="S543" t="b">
        <v>0</v>
      </c>
      <c r="T543" t="b">
        <v>0</v>
      </c>
      <c r="U543" t="s">
        <v>292</v>
      </c>
      <c r="V543" t="s">
        <v>2048</v>
      </c>
      <c r="W543" t="s">
        <v>2059</v>
      </c>
    </row>
    <row r="544" spans="1:23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1</v>
      </c>
      <c r="I544">
        <v>49</v>
      </c>
      <c r="J544" s="7">
        <f t="shared" si="33"/>
        <v>39.387755102040813</v>
      </c>
      <c r="K544" t="s">
        <v>40</v>
      </c>
      <c r="L544" t="s">
        <v>41</v>
      </c>
      <c r="M544">
        <v>1453442400</v>
      </c>
      <c r="N544" s="12">
        <f t="shared" si="34"/>
        <v>42391.25</v>
      </c>
      <c r="O544" s="14" t="s">
        <v>2089</v>
      </c>
      <c r="P544" s="12" t="s">
        <v>2081</v>
      </c>
      <c r="Q544">
        <v>1456034400</v>
      </c>
      <c r="R544" s="12">
        <f t="shared" si="35"/>
        <v>42421.25</v>
      </c>
      <c r="S544" t="b">
        <v>0</v>
      </c>
      <c r="T544" t="b">
        <v>0</v>
      </c>
      <c r="U544" t="s">
        <v>60</v>
      </c>
      <c r="V544" t="s">
        <v>2033</v>
      </c>
      <c r="W544" t="s">
        <v>2043</v>
      </c>
    </row>
    <row r="545" spans="1:23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</v>
      </c>
      <c r="I545">
        <v>180</v>
      </c>
      <c r="J545" s="7">
        <f t="shared" si="33"/>
        <v>77.022222222222226</v>
      </c>
      <c r="K545" t="s">
        <v>21</v>
      </c>
      <c r="L545" t="s">
        <v>22</v>
      </c>
      <c r="M545">
        <v>1378875600</v>
      </c>
      <c r="N545" s="12">
        <f t="shared" si="34"/>
        <v>41528.208333333336</v>
      </c>
      <c r="O545" s="14" t="s">
        <v>2090</v>
      </c>
      <c r="P545" s="12" t="s">
        <v>2076</v>
      </c>
      <c r="Q545">
        <v>1380171600</v>
      </c>
      <c r="R545" s="12">
        <f t="shared" si="35"/>
        <v>41543.208333333336</v>
      </c>
      <c r="S545" t="b">
        <v>0</v>
      </c>
      <c r="T545" t="b">
        <v>0</v>
      </c>
      <c r="U545" t="s">
        <v>89</v>
      </c>
      <c r="V545" t="s">
        <v>2048</v>
      </c>
      <c r="W545" t="s">
        <v>2049</v>
      </c>
    </row>
    <row r="546" spans="1:23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1</v>
      </c>
      <c r="I546">
        <v>84</v>
      </c>
      <c r="J546" s="7">
        <f t="shared" si="33"/>
        <v>92.166666666666671</v>
      </c>
      <c r="K546" t="s">
        <v>21</v>
      </c>
      <c r="L546" t="s">
        <v>22</v>
      </c>
      <c r="M546">
        <v>1452232800</v>
      </c>
      <c r="N546" s="12">
        <f t="shared" si="34"/>
        <v>42377.25</v>
      </c>
      <c r="O546" s="14" t="s">
        <v>2089</v>
      </c>
      <c r="P546" s="12" t="s">
        <v>2081</v>
      </c>
      <c r="Q546">
        <v>1453356000</v>
      </c>
      <c r="R546" s="12">
        <f t="shared" si="35"/>
        <v>42390.25</v>
      </c>
      <c r="S546" t="b">
        <v>0</v>
      </c>
      <c r="T546" t="b">
        <v>0</v>
      </c>
      <c r="U546" t="s">
        <v>23</v>
      </c>
      <c r="V546" t="s">
        <v>2033</v>
      </c>
      <c r="W546" t="s">
        <v>2034</v>
      </c>
    </row>
    <row r="547" spans="1:23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1</v>
      </c>
      <c r="I547">
        <v>2690</v>
      </c>
      <c r="J547" s="7">
        <f t="shared" si="33"/>
        <v>61.007063197026021</v>
      </c>
      <c r="K547" t="s">
        <v>21</v>
      </c>
      <c r="L547" t="s">
        <v>22</v>
      </c>
      <c r="M547">
        <v>1577253600</v>
      </c>
      <c r="N547" s="12">
        <f t="shared" si="34"/>
        <v>43824.25</v>
      </c>
      <c r="O547" s="14" t="s">
        <v>2094</v>
      </c>
      <c r="P547" s="12" t="s">
        <v>2077</v>
      </c>
      <c r="Q547">
        <v>1578981600</v>
      </c>
      <c r="R547" s="12">
        <f t="shared" si="35"/>
        <v>43844.25</v>
      </c>
      <c r="S547" t="b">
        <v>0</v>
      </c>
      <c r="T547" t="b">
        <v>0</v>
      </c>
      <c r="U547" t="s">
        <v>33</v>
      </c>
      <c r="V547" t="s">
        <v>2037</v>
      </c>
      <c r="W547" t="s">
        <v>2038</v>
      </c>
    </row>
    <row r="548" spans="1:23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1</v>
      </c>
      <c r="I548">
        <v>88</v>
      </c>
      <c r="J548" s="7">
        <f t="shared" si="33"/>
        <v>78.068181818181813</v>
      </c>
      <c r="K548" t="s">
        <v>21</v>
      </c>
      <c r="L548" t="s">
        <v>22</v>
      </c>
      <c r="M548">
        <v>1537160400</v>
      </c>
      <c r="N548" s="12">
        <f t="shared" si="34"/>
        <v>43360.208333333328</v>
      </c>
      <c r="O548" s="14" t="s">
        <v>2090</v>
      </c>
      <c r="P548" s="12" t="s">
        <v>2083</v>
      </c>
      <c r="Q548">
        <v>1537419600</v>
      </c>
      <c r="R548" s="12">
        <f t="shared" si="35"/>
        <v>43363.208333333328</v>
      </c>
      <c r="S548" t="b">
        <v>0</v>
      </c>
      <c r="T548" t="b">
        <v>1</v>
      </c>
      <c r="U548" t="s">
        <v>33</v>
      </c>
      <c r="V548" t="s">
        <v>2037</v>
      </c>
      <c r="W548" t="s">
        <v>2038</v>
      </c>
    </row>
    <row r="549" spans="1:23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</v>
      </c>
      <c r="I549">
        <v>156</v>
      </c>
      <c r="J549" s="7">
        <f t="shared" si="33"/>
        <v>80.75</v>
      </c>
      <c r="K549" t="s">
        <v>21</v>
      </c>
      <c r="L549" t="s">
        <v>22</v>
      </c>
      <c r="M549">
        <v>1422165600</v>
      </c>
      <c r="N549" s="12">
        <f t="shared" si="34"/>
        <v>42029.25</v>
      </c>
      <c r="O549" s="14" t="s">
        <v>2089</v>
      </c>
      <c r="P549" s="12" t="s">
        <v>2074</v>
      </c>
      <c r="Q549">
        <v>1423202400</v>
      </c>
      <c r="R549" s="12">
        <f t="shared" si="35"/>
        <v>42041.25</v>
      </c>
      <c r="S549" t="b">
        <v>0</v>
      </c>
      <c r="T549" t="b">
        <v>0</v>
      </c>
      <c r="U549" t="s">
        <v>53</v>
      </c>
      <c r="V549" t="s">
        <v>2039</v>
      </c>
      <c r="W549" t="s">
        <v>2042</v>
      </c>
    </row>
    <row r="550" spans="1:23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1</v>
      </c>
      <c r="I550">
        <v>2985</v>
      </c>
      <c r="J550" s="7">
        <f t="shared" si="33"/>
        <v>59.991289782244557</v>
      </c>
      <c r="K550" t="s">
        <v>21</v>
      </c>
      <c r="L550" t="s">
        <v>22</v>
      </c>
      <c r="M550">
        <v>1459486800</v>
      </c>
      <c r="N550" s="12">
        <f t="shared" si="34"/>
        <v>42461.208333333328</v>
      </c>
      <c r="O550" s="14" t="s">
        <v>2096</v>
      </c>
      <c r="P550" s="12" t="s">
        <v>2081</v>
      </c>
      <c r="Q550">
        <v>1460610000</v>
      </c>
      <c r="R550" s="12">
        <f t="shared" si="35"/>
        <v>42474.208333333328</v>
      </c>
      <c r="S550" t="b">
        <v>0</v>
      </c>
      <c r="T550" t="b">
        <v>0</v>
      </c>
      <c r="U550" t="s">
        <v>33</v>
      </c>
      <c r="V550" t="s">
        <v>2037</v>
      </c>
      <c r="W550" t="s">
        <v>2038</v>
      </c>
    </row>
    <row r="551" spans="1:23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1</v>
      </c>
      <c r="I551">
        <v>762</v>
      </c>
      <c r="J551" s="7">
        <f t="shared" si="33"/>
        <v>110.03018372703411</v>
      </c>
      <c r="K551" t="s">
        <v>21</v>
      </c>
      <c r="L551" t="s">
        <v>22</v>
      </c>
      <c r="M551">
        <v>1369717200</v>
      </c>
      <c r="N551" s="12">
        <f t="shared" si="34"/>
        <v>41422.208333333336</v>
      </c>
      <c r="O551" s="14" t="s">
        <v>2086</v>
      </c>
      <c r="P551" s="12" t="s">
        <v>2076</v>
      </c>
      <c r="Q551">
        <v>1370494800</v>
      </c>
      <c r="R551" s="12">
        <f t="shared" si="35"/>
        <v>41431.208333333336</v>
      </c>
      <c r="S551" t="b">
        <v>0</v>
      </c>
      <c r="T551" t="b">
        <v>0</v>
      </c>
      <c r="U551" t="s">
        <v>65</v>
      </c>
      <c r="V551" t="s">
        <v>2035</v>
      </c>
      <c r="W551" t="s">
        <v>2044</v>
      </c>
    </row>
    <row r="552" spans="1:23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>
        <v>1</v>
      </c>
      <c r="J552" s="7">
        <f t="shared" si="33"/>
        <v>4</v>
      </c>
      <c r="K552" t="s">
        <v>98</v>
      </c>
      <c r="L552" t="s">
        <v>99</v>
      </c>
      <c r="M552">
        <v>1330495200</v>
      </c>
      <c r="N552" s="12">
        <f t="shared" si="34"/>
        <v>40968.25</v>
      </c>
      <c r="O552" s="14" t="s">
        <v>2097</v>
      </c>
      <c r="P552" s="12" t="s">
        <v>2078</v>
      </c>
      <c r="Q552">
        <v>1332306000</v>
      </c>
      <c r="R552" s="12">
        <f t="shared" si="35"/>
        <v>40989.208333333336</v>
      </c>
      <c r="S552" t="b">
        <v>0</v>
      </c>
      <c r="T552" t="b">
        <v>0</v>
      </c>
      <c r="U552" t="s">
        <v>60</v>
      </c>
      <c r="V552" t="s">
        <v>2033</v>
      </c>
      <c r="W552" t="s">
        <v>2043</v>
      </c>
    </row>
    <row r="553" spans="1:23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1</v>
      </c>
      <c r="I553">
        <v>2779</v>
      </c>
      <c r="J553" s="7">
        <f t="shared" si="33"/>
        <v>37.99856063332134</v>
      </c>
      <c r="K553" t="s">
        <v>26</v>
      </c>
      <c r="L553" t="s">
        <v>27</v>
      </c>
      <c r="M553">
        <v>1419055200</v>
      </c>
      <c r="N553" s="12">
        <f t="shared" si="34"/>
        <v>41993.25</v>
      </c>
      <c r="O553" s="14" t="s">
        <v>2094</v>
      </c>
      <c r="P553" s="12" t="s">
        <v>2075</v>
      </c>
      <c r="Q553">
        <v>1422511200</v>
      </c>
      <c r="R553" s="12">
        <f t="shared" si="35"/>
        <v>42033.25</v>
      </c>
      <c r="S553" t="b">
        <v>0</v>
      </c>
      <c r="T553" t="b">
        <v>1</v>
      </c>
      <c r="U553" t="s">
        <v>28</v>
      </c>
      <c r="V553" t="s">
        <v>2035</v>
      </c>
      <c r="W553" t="s">
        <v>2036</v>
      </c>
    </row>
    <row r="554" spans="1:23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1</v>
      </c>
      <c r="I554">
        <v>92</v>
      </c>
      <c r="J554" s="7">
        <f t="shared" si="33"/>
        <v>96.369565217391298</v>
      </c>
      <c r="K554" t="s">
        <v>21</v>
      </c>
      <c r="L554" t="s">
        <v>22</v>
      </c>
      <c r="M554">
        <v>1480140000</v>
      </c>
      <c r="N554" s="12">
        <f t="shared" si="34"/>
        <v>42700.25</v>
      </c>
      <c r="O554" s="14" t="s">
        <v>2087</v>
      </c>
      <c r="P554" s="12" t="s">
        <v>2081</v>
      </c>
      <c r="Q554">
        <v>1480312800</v>
      </c>
      <c r="R554" s="12">
        <f t="shared" si="35"/>
        <v>42702.25</v>
      </c>
      <c r="S554" t="b">
        <v>0</v>
      </c>
      <c r="T554" t="b">
        <v>0</v>
      </c>
      <c r="U554" t="s">
        <v>33</v>
      </c>
      <c r="V554" t="s">
        <v>2037</v>
      </c>
      <c r="W554" t="s">
        <v>2038</v>
      </c>
    </row>
    <row r="555" spans="1:23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</v>
      </c>
      <c r="I555">
        <v>1028</v>
      </c>
      <c r="J555" s="7">
        <f t="shared" si="33"/>
        <v>72.978599221789878</v>
      </c>
      <c r="K555" t="s">
        <v>21</v>
      </c>
      <c r="L555" t="s">
        <v>22</v>
      </c>
      <c r="M555">
        <v>1293948000</v>
      </c>
      <c r="N555" s="12">
        <f t="shared" si="34"/>
        <v>40545.25</v>
      </c>
      <c r="O555" s="14" t="s">
        <v>2089</v>
      </c>
      <c r="P555" s="12" t="s">
        <v>2082</v>
      </c>
      <c r="Q555">
        <v>1294034400</v>
      </c>
      <c r="R555" s="12">
        <f t="shared" si="35"/>
        <v>40546.25</v>
      </c>
      <c r="S555" t="b">
        <v>0</v>
      </c>
      <c r="T555" t="b">
        <v>0</v>
      </c>
      <c r="U555" t="s">
        <v>23</v>
      </c>
      <c r="V555" t="s">
        <v>2033</v>
      </c>
      <c r="W555" t="s">
        <v>2034</v>
      </c>
    </row>
    <row r="556" spans="1:23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1</v>
      </c>
      <c r="I556">
        <v>554</v>
      </c>
      <c r="J556" s="7">
        <f t="shared" si="33"/>
        <v>26.007220216606498</v>
      </c>
      <c r="K556" t="s">
        <v>15</v>
      </c>
      <c r="L556" t="s">
        <v>16</v>
      </c>
      <c r="M556">
        <v>1482127200</v>
      </c>
      <c r="N556" s="12">
        <f t="shared" si="34"/>
        <v>42723.25</v>
      </c>
      <c r="O556" s="14" t="s">
        <v>2094</v>
      </c>
      <c r="P556" s="12" t="s">
        <v>2081</v>
      </c>
      <c r="Q556">
        <v>1482645600</v>
      </c>
      <c r="R556" s="12">
        <f t="shared" si="35"/>
        <v>42729.25</v>
      </c>
      <c r="S556" t="b">
        <v>0</v>
      </c>
      <c r="T556" t="b">
        <v>0</v>
      </c>
      <c r="U556" t="s">
        <v>60</v>
      </c>
      <c r="V556" t="s">
        <v>2033</v>
      </c>
      <c r="W556" t="s">
        <v>2043</v>
      </c>
    </row>
    <row r="557" spans="1:23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</v>
      </c>
      <c r="I557">
        <v>135</v>
      </c>
      <c r="J557" s="7">
        <f t="shared" si="33"/>
        <v>104.36296296296297</v>
      </c>
      <c r="K557" t="s">
        <v>36</v>
      </c>
      <c r="L557" t="s">
        <v>37</v>
      </c>
      <c r="M557">
        <v>1396414800</v>
      </c>
      <c r="N557" s="12">
        <f t="shared" si="34"/>
        <v>41731.208333333336</v>
      </c>
      <c r="O557" s="14" t="s">
        <v>2096</v>
      </c>
      <c r="P557" s="12" t="s">
        <v>2075</v>
      </c>
      <c r="Q557">
        <v>1399093200</v>
      </c>
      <c r="R557" s="12">
        <f t="shared" si="35"/>
        <v>41762.208333333336</v>
      </c>
      <c r="S557" t="b">
        <v>0</v>
      </c>
      <c r="T557" t="b">
        <v>0</v>
      </c>
      <c r="U557" t="s">
        <v>23</v>
      </c>
      <c r="V557" t="s">
        <v>2033</v>
      </c>
      <c r="W557" t="s">
        <v>2034</v>
      </c>
    </row>
    <row r="558" spans="1:23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</v>
      </c>
      <c r="I558">
        <v>122</v>
      </c>
      <c r="J558" s="7">
        <f t="shared" si="33"/>
        <v>102.18852459016394</v>
      </c>
      <c r="K558" t="s">
        <v>21</v>
      </c>
      <c r="L558" t="s">
        <v>22</v>
      </c>
      <c r="M558">
        <v>1315285200</v>
      </c>
      <c r="N558" s="12">
        <f t="shared" si="34"/>
        <v>40792.208333333336</v>
      </c>
      <c r="O558" s="14" t="s">
        <v>2090</v>
      </c>
      <c r="P558" s="12" t="s">
        <v>2082</v>
      </c>
      <c r="Q558">
        <v>1315890000</v>
      </c>
      <c r="R558" s="12">
        <f t="shared" si="35"/>
        <v>40799.208333333336</v>
      </c>
      <c r="S558" t="b">
        <v>0</v>
      </c>
      <c r="T558" t="b">
        <v>1</v>
      </c>
      <c r="U558" t="s">
        <v>206</v>
      </c>
      <c r="V558" t="s">
        <v>2045</v>
      </c>
      <c r="W558" t="s">
        <v>2057</v>
      </c>
    </row>
    <row r="559" spans="1:23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1</v>
      </c>
      <c r="I559">
        <v>221</v>
      </c>
      <c r="J559" s="7">
        <f t="shared" si="33"/>
        <v>54.117647058823529</v>
      </c>
      <c r="K559" t="s">
        <v>21</v>
      </c>
      <c r="L559" t="s">
        <v>22</v>
      </c>
      <c r="M559">
        <v>1443762000</v>
      </c>
      <c r="N559" s="12">
        <f t="shared" si="34"/>
        <v>42279.208333333328</v>
      </c>
      <c r="O559" s="14" t="s">
        <v>2091</v>
      </c>
      <c r="P559" s="12" t="s">
        <v>2074</v>
      </c>
      <c r="Q559">
        <v>1444021200</v>
      </c>
      <c r="R559" s="12">
        <f t="shared" si="35"/>
        <v>42282.208333333328</v>
      </c>
      <c r="S559" t="b">
        <v>0</v>
      </c>
      <c r="T559" t="b">
        <v>1</v>
      </c>
      <c r="U559" t="s">
        <v>474</v>
      </c>
      <c r="V559" t="s">
        <v>2039</v>
      </c>
      <c r="W559" t="s">
        <v>2061</v>
      </c>
    </row>
    <row r="560" spans="1:23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</v>
      </c>
      <c r="I560">
        <v>126</v>
      </c>
      <c r="J560" s="7">
        <f t="shared" si="33"/>
        <v>63.222222222222221</v>
      </c>
      <c r="K560" t="s">
        <v>21</v>
      </c>
      <c r="L560" t="s">
        <v>22</v>
      </c>
      <c r="M560">
        <v>1456293600</v>
      </c>
      <c r="N560" s="12">
        <f t="shared" si="34"/>
        <v>42424.25</v>
      </c>
      <c r="O560" s="14" t="s">
        <v>2097</v>
      </c>
      <c r="P560" s="12" t="s">
        <v>2081</v>
      </c>
      <c r="Q560">
        <v>1460005200</v>
      </c>
      <c r="R560" s="12">
        <f t="shared" si="35"/>
        <v>42467.208333333328</v>
      </c>
      <c r="S560" t="b">
        <v>0</v>
      </c>
      <c r="T560" t="b">
        <v>0</v>
      </c>
      <c r="U560" t="s">
        <v>33</v>
      </c>
      <c r="V560" t="s">
        <v>2037</v>
      </c>
      <c r="W560" t="s">
        <v>2038</v>
      </c>
    </row>
    <row r="561" spans="1:23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</v>
      </c>
      <c r="I561">
        <v>1022</v>
      </c>
      <c r="J561" s="7">
        <f t="shared" si="33"/>
        <v>104.03228962818004</v>
      </c>
      <c r="K561" t="s">
        <v>21</v>
      </c>
      <c r="L561" t="s">
        <v>22</v>
      </c>
      <c r="M561">
        <v>1470114000</v>
      </c>
      <c r="N561" s="12">
        <f t="shared" si="34"/>
        <v>42584.208333333328</v>
      </c>
      <c r="O561" s="14" t="s">
        <v>2088</v>
      </c>
      <c r="P561" s="12" t="s">
        <v>2081</v>
      </c>
      <c r="Q561">
        <v>1470718800</v>
      </c>
      <c r="R561" s="12">
        <f t="shared" si="35"/>
        <v>42591.208333333328</v>
      </c>
      <c r="S561" t="b">
        <v>0</v>
      </c>
      <c r="T561" t="b">
        <v>0</v>
      </c>
      <c r="U561" t="s">
        <v>33</v>
      </c>
      <c r="V561" t="s">
        <v>2037</v>
      </c>
      <c r="W561" t="s">
        <v>2038</v>
      </c>
    </row>
    <row r="562" spans="1:23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1</v>
      </c>
      <c r="I562">
        <v>3177</v>
      </c>
      <c r="J562" s="7">
        <f t="shared" si="33"/>
        <v>49.994334277620396</v>
      </c>
      <c r="K562" t="s">
        <v>21</v>
      </c>
      <c r="L562" t="s">
        <v>22</v>
      </c>
      <c r="M562">
        <v>1321596000</v>
      </c>
      <c r="N562" s="12">
        <f t="shared" si="34"/>
        <v>40865.25</v>
      </c>
      <c r="O562" s="14" t="s">
        <v>2087</v>
      </c>
      <c r="P562" s="12" t="s">
        <v>2082</v>
      </c>
      <c r="Q562">
        <v>1325052000</v>
      </c>
      <c r="R562" s="12">
        <f t="shared" si="35"/>
        <v>40905.25</v>
      </c>
      <c r="S562" t="b">
        <v>0</v>
      </c>
      <c r="T562" t="b">
        <v>0</v>
      </c>
      <c r="U562" t="s">
        <v>71</v>
      </c>
      <c r="V562" t="s">
        <v>2039</v>
      </c>
      <c r="W562" t="s">
        <v>2047</v>
      </c>
    </row>
    <row r="563" spans="1:23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</v>
      </c>
      <c r="I563">
        <v>198</v>
      </c>
      <c r="J563" s="7">
        <f t="shared" si="33"/>
        <v>56.015151515151516</v>
      </c>
      <c r="K563" t="s">
        <v>98</v>
      </c>
      <c r="L563" t="s">
        <v>99</v>
      </c>
      <c r="M563">
        <v>1318827600</v>
      </c>
      <c r="N563" s="12">
        <f t="shared" si="34"/>
        <v>40833.208333333336</v>
      </c>
      <c r="O563" s="14" t="s">
        <v>2091</v>
      </c>
      <c r="P563" s="12" t="s">
        <v>2082</v>
      </c>
      <c r="Q563">
        <v>1319000400</v>
      </c>
      <c r="R563" s="12">
        <f t="shared" si="35"/>
        <v>40835.208333333336</v>
      </c>
      <c r="S563" t="b">
        <v>0</v>
      </c>
      <c r="T563" t="b">
        <v>0</v>
      </c>
      <c r="U563" t="s">
        <v>33</v>
      </c>
      <c r="V563" t="s">
        <v>2037</v>
      </c>
      <c r="W563" t="s">
        <v>2038</v>
      </c>
    </row>
    <row r="564" spans="1:23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1</v>
      </c>
      <c r="I564">
        <v>26</v>
      </c>
      <c r="J564" s="7">
        <f t="shared" si="33"/>
        <v>48.807692307692307</v>
      </c>
      <c r="K564" t="s">
        <v>98</v>
      </c>
      <c r="L564" t="s">
        <v>99</v>
      </c>
      <c r="M564">
        <v>1552366800</v>
      </c>
      <c r="N564" s="12">
        <f t="shared" si="34"/>
        <v>43536.208333333328</v>
      </c>
      <c r="O564" s="14" t="s">
        <v>2093</v>
      </c>
      <c r="P564" s="12" t="s">
        <v>2077</v>
      </c>
      <c r="Q564">
        <v>1552539600</v>
      </c>
      <c r="R564" s="12">
        <f t="shared" si="35"/>
        <v>43538.208333333328</v>
      </c>
      <c r="S564" t="b">
        <v>0</v>
      </c>
      <c r="T564" t="b">
        <v>0</v>
      </c>
      <c r="U564" t="s">
        <v>23</v>
      </c>
      <c r="V564" t="s">
        <v>2033</v>
      </c>
      <c r="W564" t="s">
        <v>2034</v>
      </c>
    </row>
    <row r="565" spans="1:23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1</v>
      </c>
      <c r="I565">
        <v>85</v>
      </c>
      <c r="J565" s="7">
        <f t="shared" si="33"/>
        <v>60.082352941176474</v>
      </c>
      <c r="K565" t="s">
        <v>26</v>
      </c>
      <c r="L565" t="s">
        <v>27</v>
      </c>
      <c r="M565">
        <v>1542088800</v>
      </c>
      <c r="N565" s="12">
        <f t="shared" si="34"/>
        <v>43417.25</v>
      </c>
      <c r="O565" s="14" t="s">
        <v>2087</v>
      </c>
      <c r="P565" s="12" t="s">
        <v>2083</v>
      </c>
      <c r="Q565">
        <v>1543816800</v>
      </c>
      <c r="R565" s="12">
        <f t="shared" si="35"/>
        <v>43437.25</v>
      </c>
      <c r="S565" t="b">
        <v>0</v>
      </c>
      <c r="T565" t="b">
        <v>0</v>
      </c>
      <c r="U565" t="s">
        <v>42</v>
      </c>
      <c r="V565" t="s">
        <v>2039</v>
      </c>
      <c r="W565" t="s">
        <v>2040</v>
      </c>
    </row>
    <row r="566" spans="1:23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</v>
      </c>
      <c r="I566">
        <v>1790</v>
      </c>
      <c r="J566" s="7">
        <f t="shared" si="33"/>
        <v>78.990502793296088</v>
      </c>
      <c r="K566" t="s">
        <v>21</v>
      </c>
      <c r="L566" t="s">
        <v>22</v>
      </c>
      <c r="M566">
        <v>1426395600</v>
      </c>
      <c r="N566" s="12">
        <f t="shared" si="34"/>
        <v>42078.208333333328</v>
      </c>
      <c r="O566" s="14" t="s">
        <v>2093</v>
      </c>
      <c r="P566" s="12" t="s">
        <v>2074</v>
      </c>
      <c r="Q566">
        <v>1427086800</v>
      </c>
      <c r="R566" s="12">
        <f t="shared" si="35"/>
        <v>42086.208333333328</v>
      </c>
      <c r="S566" t="b">
        <v>0</v>
      </c>
      <c r="T566" t="b">
        <v>0</v>
      </c>
      <c r="U566" t="s">
        <v>33</v>
      </c>
      <c r="V566" t="s">
        <v>2037</v>
      </c>
      <c r="W566" t="s">
        <v>2038</v>
      </c>
    </row>
    <row r="567" spans="1:23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1</v>
      </c>
      <c r="I567">
        <v>3596</v>
      </c>
      <c r="J567" s="7">
        <f t="shared" si="33"/>
        <v>53.99499443826474</v>
      </c>
      <c r="K567" t="s">
        <v>21</v>
      </c>
      <c r="L567" t="s">
        <v>22</v>
      </c>
      <c r="M567">
        <v>1321336800</v>
      </c>
      <c r="N567" s="12">
        <f t="shared" si="34"/>
        <v>40862.25</v>
      </c>
      <c r="O567" s="14" t="s">
        <v>2087</v>
      </c>
      <c r="P567" s="12" t="s">
        <v>2082</v>
      </c>
      <c r="Q567">
        <v>1323064800</v>
      </c>
      <c r="R567" s="12">
        <f t="shared" si="35"/>
        <v>40882.25</v>
      </c>
      <c r="S567" t="b">
        <v>0</v>
      </c>
      <c r="T567" t="b">
        <v>0</v>
      </c>
      <c r="U567" t="s">
        <v>33</v>
      </c>
      <c r="V567" t="s">
        <v>2037</v>
      </c>
      <c r="W567" t="s">
        <v>2038</v>
      </c>
    </row>
    <row r="568" spans="1:23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1</v>
      </c>
      <c r="I568">
        <v>37</v>
      </c>
      <c r="J568" s="7">
        <f t="shared" si="33"/>
        <v>111.45945945945945</v>
      </c>
      <c r="K568" t="s">
        <v>21</v>
      </c>
      <c r="L568" t="s">
        <v>22</v>
      </c>
      <c r="M568">
        <v>1456293600</v>
      </c>
      <c r="N568" s="12">
        <f t="shared" si="34"/>
        <v>42424.25</v>
      </c>
      <c r="O568" s="14" t="s">
        <v>2097</v>
      </c>
      <c r="P568" s="12" t="s">
        <v>2081</v>
      </c>
      <c r="Q568">
        <v>1458277200</v>
      </c>
      <c r="R568" s="12">
        <f t="shared" si="35"/>
        <v>42447.208333333328</v>
      </c>
      <c r="S568" t="b">
        <v>0</v>
      </c>
      <c r="T568" t="b">
        <v>1</v>
      </c>
      <c r="U568" t="s">
        <v>50</v>
      </c>
      <c r="V568" t="s">
        <v>2033</v>
      </c>
      <c r="W568" t="s">
        <v>2041</v>
      </c>
    </row>
    <row r="569" spans="1:23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1</v>
      </c>
      <c r="I569">
        <v>244</v>
      </c>
      <c r="J569" s="7">
        <f t="shared" si="33"/>
        <v>60.922131147540981</v>
      </c>
      <c r="K569" t="s">
        <v>21</v>
      </c>
      <c r="L569" t="s">
        <v>22</v>
      </c>
      <c r="M569">
        <v>1404968400</v>
      </c>
      <c r="N569" s="12">
        <f t="shared" si="34"/>
        <v>41830.208333333336</v>
      </c>
      <c r="O569" s="14" t="s">
        <v>2095</v>
      </c>
      <c r="P569" s="12" t="s">
        <v>2075</v>
      </c>
      <c r="Q569">
        <v>1405141200</v>
      </c>
      <c r="R569" s="12">
        <f t="shared" si="35"/>
        <v>41832.208333333336</v>
      </c>
      <c r="S569" t="b">
        <v>0</v>
      </c>
      <c r="T569" t="b">
        <v>0</v>
      </c>
      <c r="U569" t="s">
        <v>23</v>
      </c>
      <c r="V569" t="s">
        <v>2033</v>
      </c>
      <c r="W569" t="s">
        <v>2034</v>
      </c>
    </row>
    <row r="570" spans="1:23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1</v>
      </c>
      <c r="I570">
        <v>5180</v>
      </c>
      <c r="J570" s="7">
        <f t="shared" si="33"/>
        <v>26.0015444015444</v>
      </c>
      <c r="K570" t="s">
        <v>21</v>
      </c>
      <c r="L570" t="s">
        <v>22</v>
      </c>
      <c r="M570">
        <v>1279170000</v>
      </c>
      <c r="N570" s="12">
        <f t="shared" si="34"/>
        <v>40374.208333333336</v>
      </c>
      <c r="O570" s="14" t="s">
        <v>2095</v>
      </c>
      <c r="P570" s="12" t="s">
        <v>2080</v>
      </c>
      <c r="Q570">
        <v>1283058000</v>
      </c>
      <c r="R570" s="12">
        <f t="shared" si="35"/>
        <v>40419.208333333336</v>
      </c>
      <c r="S570" t="b">
        <v>0</v>
      </c>
      <c r="T570" t="b">
        <v>0</v>
      </c>
      <c r="U570" t="s">
        <v>33</v>
      </c>
      <c r="V570" t="s">
        <v>2037</v>
      </c>
      <c r="W570" t="s">
        <v>2038</v>
      </c>
    </row>
    <row r="571" spans="1:23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1</v>
      </c>
      <c r="I571">
        <v>589</v>
      </c>
      <c r="J571" s="7">
        <f t="shared" si="33"/>
        <v>80.993208828522924</v>
      </c>
      <c r="K571" t="s">
        <v>107</v>
      </c>
      <c r="L571" t="s">
        <v>108</v>
      </c>
      <c r="M571">
        <v>1294725600</v>
      </c>
      <c r="N571" s="12">
        <f t="shared" si="34"/>
        <v>40554.25</v>
      </c>
      <c r="O571" s="14" t="s">
        <v>2089</v>
      </c>
      <c r="P571" s="12" t="s">
        <v>2082</v>
      </c>
      <c r="Q571">
        <v>1295762400</v>
      </c>
      <c r="R571" s="12">
        <f t="shared" si="35"/>
        <v>40566.25</v>
      </c>
      <c r="S571" t="b">
        <v>0</v>
      </c>
      <c r="T571" t="b">
        <v>0</v>
      </c>
      <c r="U571" t="s">
        <v>71</v>
      </c>
      <c r="V571" t="s">
        <v>2039</v>
      </c>
      <c r="W571" t="s">
        <v>2047</v>
      </c>
    </row>
    <row r="572" spans="1:23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1</v>
      </c>
      <c r="I572">
        <v>2725</v>
      </c>
      <c r="J572" s="7">
        <f t="shared" si="33"/>
        <v>34.995963302752294</v>
      </c>
      <c r="K572" t="s">
        <v>21</v>
      </c>
      <c r="L572" t="s">
        <v>22</v>
      </c>
      <c r="M572">
        <v>1419055200</v>
      </c>
      <c r="N572" s="12">
        <f t="shared" si="34"/>
        <v>41993.25</v>
      </c>
      <c r="O572" s="14" t="s">
        <v>2094</v>
      </c>
      <c r="P572" s="12" t="s">
        <v>2075</v>
      </c>
      <c r="Q572">
        <v>1419573600</v>
      </c>
      <c r="R572" s="12">
        <f t="shared" si="35"/>
        <v>41999.25</v>
      </c>
      <c r="S572" t="b">
        <v>0</v>
      </c>
      <c r="T572" t="b">
        <v>1</v>
      </c>
      <c r="U572" t="s">
        <v>23</v>
      </c>
      <c r="V572" t="s">
        <v>2033</v>
      </c>
      <c r="W572" t="s">
        <v>2034</v>
      </c>
    </row>
    <row r="573" spans="1:23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1</v>
      </c>
      <c r="I573">
        <v>35</v>
      </c>
      <c r="J573" s="7">
        <f t="shared" si="33"/>
        <v>94.142857142857139</v>
      </c>
      <c r="K573" t="s">
        <v>107</v>
      </c>
      <c r="L573" t="s">
        <v>108</v>
      </c>
      <c r="M573">
        <v>1434690000</v>
      </c>
      <c r="N573" s="12">
        <f t="shared" si="34"/>
        <v>42174.208333333328</v>
      </c>
      <c r="O573" s="14" t="s">
        <v>2092</v>
      </c>
      <c r="P573" s="12" t="s">
        <v>2074</v>
      </c>
      <c r="Q573">
        <v>1438750800</v>
      </c>
      <c r="R573" s="12">
        <f t="shared" si="35"/>
        <v>42221.208333333328</v>
      </c>
      <c r="S573" t="b">
        <v>0</v>
      </c>
      <c r="T573" t="b">
        <v>0</v>
      </c>
      <c r="U573" t="s">
        <v>100</v>
      </c>
      <c r="V573" t="s">
        <v>2039</v>
      </c>
      <c r="W573" t="s">
        <v>2050</v>
      </c>
    </row>
    <row r="574" spans="1:23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1</v>
      </c>
      <c r="I574">
        <v>94</v>
      </c>
      <c r="J574" s="7">
        <f t="shared" si="33"/>
        <v>52.085106382978722</v>
      </c>
      <c r="K574" t="s">
        <v>21</v>
      </c>
      <c r="L574" t="s">
        <v>22</v>
      </c>
      <c r="M574">
        <v>1443416400</v>
      </c>
      <c r="N574" s="12">
        <f t="shared" si="34"/>
        <v>42275.208333333328</v>
      </c>
      <c r="O574" s="14" t="s">
        <v>2090</v>
      </c>
      <c r="P574" s="12" t="s">
        <v>2074</v>
      </c>
      <c r="Q574">
        <v>1444798800</v>
      </c>
      <c r="R574" s="12">
        <f t="shared" si="35"/>
        <v>42291.208333333328</v>
      </c>
      <c r="S574" t="b">
        <v>0</v>
      </c>
      <c r="T574" t="b">
        <v>1</v>
      </c>
      <c r="U574" t="s">
        <v>23</v>
      </c>
      <c r="V574" t="s">
        <v>2033</v>
      </c>
      <c r="W574" t="s">
        <v>2034</v>
      </c>
    </row>
    <row r="575" spans="1:23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1</v>
      </c>
      <c r="I575">
        <v>300</v>
      </c>
      <c r="J575" s="7">
        <f t="shared" si="33"/>
        <v>24.986666666666668</v>
      </c>
      <c r="K575" t="s">
        <v>21</v>
      </c>
      <c r="L575" t="s">
        <v>22</v>
      </c>
      <c r="M575">
        <v>1399006800</v>
      </c>
      <c r="N575" s="12">
        <f t="shared" si="34"/>
        <v>41761.208333333336</v>
      </c>
      <c r="O575" s="14" t="s">
        <v>2086</v>
      </c>
      <c r="P575" s="12" t="s">
        <v>2075</v>
      </c>
      <c r="Q575">
        <v>1399179600</v>
      </c>
      <c r="R575" s="12">
        <f t="shared" si="35"/>
        <v>41763.208333333336</v>
      </c>
      <c r="S575" t="b">
        <v>0</v>
      </c>
      <c r="T575" t="b">
        <v>0</v>
      </c>
      <c r="U575" t="s">
        <v>1029</v>
      </c>
      <c r="V575" t="s">
        <v>2062</v>
      </c>
      <c r="W575" t="s">
        <v>2063</v>
      </c>
    </row>
    <row r="576" spans="1:23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</v>
      </c>
      <c r="I576">
        <v>144</v>
      </c>
      <c r="J576" s="7">
        <f t="shared" si="33"/>
        <v>69.215277777777771</v>
      </c>
      <c r="K576" t="s">
        <v>21</v>
      </c>
      <c r="L576" t="s">
        <v>22</v>
      </c>
      <c r="M576">
        <v>1575698400</v>
      </c>
      <c r="N576" s="12">
        <f t="shared" si="34"/>
        <v>43806.25</v>
      </c>
      <c r="O576" s="14" t="s">
        <v>2094</v>
      </c>
      <c r="P576" s="12" t="s">
        <v>2077</v>
      </c>
      <c r="Q576">
        <v>1576562400</v>
      </c>
      <c r="R576" s="12">
        <f t="shared" si="35"/>
        <v>43816.25</v>
      </c>
      <c r="S576" t="b">
        <v>0</v>
      </c>
      <c r="T576" t="b">
        <v>1</v>
      </c>
      <c r="U576" t="s">
        <v>17</v>
      </c>
      <c r="V576" t="s">
        <v>2031</v>
      </c>
      <c r="W576" t="s">
        <v>2032</v>
      </c>
    </row>
    <row r="577" spans="1:23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1</v>
      </c>
      <c r="I577">
        <v>558</v>
      </c>
      <c r="J577" s="7">
        <f t="shared" si="33"/>
        <v>93.944444444444443</v>
      </c>
      <c r="K577" t="s">
        <v>21</v>
      </c>
      <c r="L577" t="s">
        <v>22</v>
      </c>
      <c r="M577">
        <v>1400562000</v>
      </c>
      <c r="N577" s="12">
        <f t="shared" si="34"/>
        <v>41779.208333333336</v>
      </c>
      <c r="O577" s="14" t="s">
        <v>2086</v>
      </c>
      <c r="P577" s="12" t="s">
        <v>2075</v>
      </c>
      <c r="Q577">
        <v>1400821200</v>
      </c>
      <c r="R577" s="12">
        <f t="shared" si="35"/>
        <v>41782.208333333336</v>
      </c>
      <c r="S577" t="b">
        <v>0</v>
      </c>
      <c r="T577" t="b">
        <v>1</v>
      </c>
      <c r="U577" t="s">
        <v>33</v>
      </c>
      <c r="V577" t="s">
        <v>2037</v>
      </c>
      <c r="W577" t="s">
        <v>2038</v>
      </c>
    </row>
    <row r="578" spans="1:23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1</v>
      </c>
      <c r="I578">
        <v>64</v>
      </c>
      <c r="J578" s="7">
        <f t="shared" si="33"/>
        <v>98.40625</v>
      </c>
      <c r="K578" t="s">
        <v>21</v>
      </c>
      <c r="L578" t="s">
        <v>22</v>
      </c>
      <c r="M578">
        <v>1509512400</v>
      </c>
      <c r="N578" s="12">
        <f t="shared" si="34"/>
        <v>43040.208333333328</v>
      </c>
      <c r="O578" s="14" t="s">
        <v>2087</v>
      </c>
      <c r="P578" s="12" t="s">
        <v>2079</v>
      </c>
      <c r="Q578">
        <v>1510984800</v>
      </c>
      <c r="R578" s="12">
        <f t="shared" si="35"/>
        <v>43057.25</v>
      </c>
      <c r="S578" t="b">
        <v>0</v>
      </c>
      <c r="T578" t="b">
        <v>0</v>
      </c>
      <c r="U578" t="s">
        <v>33</v>
      </c>
      <c r="V578" t="s">
        <v>2037</v>
      </c>
      <c r="W578" t="s">
        <v>2038</v>
      </c>
    </row>
    <row r="579" spans="1:23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1</v>
      </c>
      <c r="I579">
        <v>37</v>
      </c>
      <c r="J579" s="7">
        <f t="shared" ref="J579:J642" si="37">IFERROR(E579/I579,0)</f>
        <v>41.783783783783782</v>
      </c>
      <c r="K579" t="s">
        <v>21</v>
      </c>
      <c r="L579" t="s">
        <v>22</v>
      </c>
      <c r="M579">
        <v>1299823200</v>
      </c>
      <c r="N579" s="12">
        <f t="shared" ref="N579:N642" si="38">(((M579/60)/60)/24)+DATE(1970,1,1)</f>
        <v>40613.25</v>
      </c>
      <c r="O579" s="14" t="s">
        <v>2093</v>
      </c>
      <c r="P579" s="12" t="s">
        <v>2082</v>
      </c>
      <c r="Q579">
        <v>1302066000</v>
      </c>
      <c r="R579" s="12">
        <f t="shared" ref="R579:R642" si="39">(((Q579/60)/60)/24)+DATE(1970,1,1)</f>
        <v>40639.208333333336</v>
      </c>
      <c r="S579" t="b">
        <v>0</v>
      </c>
      <c r="T579" t="b">
        <v>0</v>
      </c>
      <c r="U579" t="s">
        <v>159</v>
      </c>
      <c r="V579" t="s">
        <v>2033</v>
      </c>
      <c r="W579" t="s">
        <v>2056</v>
      </c>
    </row>
    <row r="580" spans="1:23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1</v>
      </c>
      <c r="I580">
        <v>245</v>
      </c>
      <c r="J580" s="7">
        <f t="shared" si="37"/>
        <v>65.991836734693877</v>
      </c>
      <c r="K580" t="s">
        <v>21</v>
      </c>
      <c r="L580" t="s">
        <v>22</v>
      </c>
      <c r="M580">
        <v>1322719200</v>
      </c>
      <c r="N580" s="12">
        <f t="shared" si="38"/>
        <v>40878.25</v>
      </c>
      <c r="O580" s="14" t="s">
        <v>2094</v>
      </c>
      <c r="P580" s="12" t="s">
        <v>2082</v>
      </c>
      <c r="Q580">
        <v>1322978400</v>
      </c>
      <c r="R580" s="12">
        <f t="shared" si="39"/>
        <v>40881.25</v>
      </c>
      <c r="S580" t="b">
        <v>0</v>
      </c>
      <c r="T580" t="b">
        <v>0</v>
      </c>
      <c r="U580" t="s">
        <v>474</v>
      </c>
      <c r="V580" t="s">
        <v>2039</v>
      </c>
      <c r="W580" t="s">
        <v>2061</v>
      </c>
    </row>
    <row r="581" spans="1:23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1</v>
      </c>
      <c r="I581">
        <v>87</v>
      </c>
      <c r="J581" s="7">
        <f t="shared" si="37"/>
        <v>72.05747126436782</v>
      </c>
      <c r="K581" t="s">
        <v>21</v>
      </c>
      <c r="L581" t="s">
        <v>22</v>
      </c>
      <c r="M581">
        <v>1312693200</v>
      </c>
      <c r="N581" s="12">
        <f t="shared" si="38"/>
        <v>40762.208333333336</v>
      </c>
      <c r="O581" s="14" t="s">
        <v>2088</v>
      </c>
      <c r="P581" s="12" t="s">
        <v>2082</v>
      </c>
      <c r="Q581">
        <v>1313730000</v>
      </c>
      <c r="R581" s="12">
        <f t="shared" si="39"/>
        <v>40774.208333333336</v>
      </c>
      <c r="S581" t="b">
        <v>0</v>
      </c>
      <c r="T581" t="b">
        <v>0</v>
      </c>
      <c r="U581" t="s">
        <v>159</v>
      </c>
      <c r="V581" t="s">
        <v>2033</v>
      </c>
      <c r="W581" t="s">
        <v>2056</v>
      </c>
    </row>
    <row r="582" spans="1:23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1</v>
      </c>
      <c r="I582">
        <v>3116</v>
      </c>
      <c r="J582" s="7">
        <f t="shared" si="37"/>
        <v>48.003209242618745</v>
      </c>
      <c r="K582" t="s">
        <v>21</v>
      </c>
      <c r="L582" t="s">
        <v>22</v>
      </c>
      <c r="M582">
        <v>1393394400</v>
      </c>
      <c r="N582" s="12">
        <f t="shared" si="38"/>
        <v>41696.25</v>
      </c>
      <c r="O582" s="14" t="s">
        <v>2097</v>
      </c>
      <c r="P582" s="12" t="s">
        <v>2075</v>
      </c>
      <c r="Q582">
        <v>1394085600</v>
      </c>
      <c r="R582" s="12">
        <f t="shared" si="39"/>
        <v>41704.25</v>
      </c>
      <c r="S582" t="b">
        <v>0</v>
      </c>
      <c r="T582" t="b">
        <v>0</v>
      </c>
      <c r="U582" t="s">
        <v>33</v>
      </c>
      <c r="V582" t="s">
        <v>2037</v>
      </c>
      <c r="W582" t="s">
        <v>2038</v>
      </c>
    </row>
    <row r="583" spans="1:23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1</v>
      </c>
      <c r="I583">
        <v>71</v>
      </c>
      <c r="J583" s="7">
        <f t="shared" si="37"/>
        <v>54.098591549295776</v>
      </c>
      <c r="K583" t="s">
        <v>21</v>
      </c>
      <c r="L583" t="s">
        <v>22</v>
      </c>
      <c r="M583">
        <v>1304053200</v>
      </c>
      <c r="N583" s="12">
        <f t="shared" si="38"/>
        <v>40662.208333333336</v>
      </c>
      <c r="O583" s="14" t="s">
        <v>2096</v>
      </c>
      <c r="P583" s="12" t="s">
        <v>2082</v>
      </c>
      <c r="Q583">
        <v>1305349200</v>
      </c>
      <c r="R583" s="12">
        <f t="shared" si="39"/>
        <v>40677.208333333336</v>
      </c>
      <c r="S583" t="b">
        <v>0</v>
      </c>
      <c r="T583" t="b">
        <v>0</v>
      </c>
      <c r="U583" t="s">
        <v>28</v>
      </c>
      <c r="V583" t="s">
        <v>2035</v>
      </c>
      <c r="W583" t="s">
        <v>2036</v>
      </c>
    </row>
    <row r="584" spans="1:23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1</v>
      </c>
      <c r="I584">
        <v>42</v>
      </c>
      <c r="J584" s="7">
        <f t="shared" si="37"/>
        <v>107.88095238095238</v>
      </c>
      <c r="K584" t="s">
        <v>21</v>
      </c>
      <c r="L584" t="s">
        <v>22</v>
      </c>
      <c r="M584">
        <v>1433912400</v>
      </c>
      <c r="N584" s="12">
        <f t="shared" si="38"/>
        <v>42165.208333333328</v>
      </c>
      <c r="O584" s="14" t="s">
        <v>2092</v>
      </c>
      <c r="P584" s="12" t="s">
        <v>2074</v>
      </c>
      <c r="Q584">
        <v>1434344400</v>
      </c>
      <c r="R584" s="12">
        <f t="shared" si="39"/>
        <v>42170.208333333328</v>
      </c>
      <c r="S584" t="b">
        <v>0</v>
      </c>
      <c r="T584" t="b">
        <v>1</v>
      </c>
      <c r="U584" t="s">
        <v>89</v>
      </c>
      <c r="V584" t="s">
        <v>2048</v>
      </c>
      <c r="W584" t="s">
        <v>2049</v>
      </c>
    </row>
    <row r="585" spans="1:23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1</v>
      </c>
      <c r="I585">
        <v>909</v>
      </c>
      <c r="J585" s="7">
        <f t="shared" si="37"/>
        <v>67.034103410341032</v>
      </c>
      <c r="K585" t="s">
        <v>21</v>
      </c>
      <c r="L585" t="s">
        <v>22</v>
      </c>
      <c r="M585">
        <v>1329717600</v>
      </c>
      <c r="N585" s="12">
        <f t="shared" si="38"/>
        <v>40959.25</v>
      </c>
      <c r="O585" s="14" t="s">
        <v>2097</v>
      </c>
      <c r="P585" s="12" t="s">
        <v>2078</v>
      </c>
      <c r="Q585">
        <v>1331186400</v>
      </c>
      <c r="R585" s="12">
        <f t="shared" si="39"/>
        <v>40976.25</v>
      </c>
      <c r="S585" t="b">
        <v>0</v>
      </c>
      <c r="T585" t="b">
        <v>0</v>
      </c>
      <c r="U585" t="s">
        <v>42</v>
      </c>
      <c r="V585" t="s">
        <v>2039</v>
      </c>
      <c r="W585" t="s">
        <v>2040</v>
      </c>
    </row>
    <row r="586" spans="1:23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</v>
      </c>
      <c r="I586">
        <v>1613</v>
      </c>
      <c r="J586" s="7">
        <f t="shared" si="37"/>
        <v>64.01425914445133</v>
      </c>
      <c r="K586" t="s">
        <v>21</v>
      </c>
      <c r="L586" t="s">
        <v>22</v>
      </c>
      <c r="M586">
        <v>1335330000</v>
      </c>
      <c r="N586" s="12">
        <f t="shared" si="38"/>
        <v>41024.208333333336</v>
      </c>
      <c r="O586" s="14" t="s">
        <v>2096</v>
      </c>
      <c r="P586" s="12" t="s">
        <v>2078</v>
      </c>
      <c r="Q586">
        <v>1336539600</v>
      </c>
      <c r="R586" s="12">
        <f t="shared" si="39"/>
        <v>41038.208333333336</v>
      </c>
      <c r="S586" t="b">
        <v>0</v>
      </c>
      <c r="T586" t="b">
        <v>0</v>
      </c>
      <c r="U586" t="s">
        <v>28</v>
      </c>
      <c r="V586" t="s">
        <v>2035</v>
      </c>
      <c r="W586" t="s">
        <v>2036</v>
      </c>
    </row>
    <row r="587" spans="1:23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</v>
      </c>
      <c r="I587">
        <v>136</v>
      </c>
      <c r="J587" s="7">
        <f t="shared" si="37"/>
        <v>96.066176470588232</v>
      </c>
      <c r="K587" t="s">
        <v>21</v>
      </c>
      <c r="L587" t="s">
        <v>22</v>
      </c>
      <c r="M587">
        <v>1268888400</v>
      </c>
      <c r="N587" s="12">
        <f t="shared" si="38"/>
        <v>40255.208333333336</v>
      </c>
      <c r="O587" s="14" t="s">
        <v>2093</v>
      </c>
      <c r="P587" s="12" t="s">
        <v>2080</v>
      </c>
      <c r="Q587">
        <v>1269752400</v>
      </c>
      <c r="R587" s="12">
        <f t="shared" si="39"/>
        <v>40265.208333333336</v>
      </c>
      <c r="S587" t="b">
        <v>0</v>
      </c>
      <c r="T587" t="b">
        <v>0</v>
      </c>
      <c r="U587" t="s">
        <v>206</v>
      </c>
      <c r="V587" t="s">
        <v>2045</v>
      </c>
      <c r="W587" t="s">
        <v>2057</v>
      </c>
    </row>
    <row r="588" spans="1:23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</v>
      </c>
      <c r="I588">
        <v>130</v>
      </c>
      <c r="J588" s="7">
        <f t="shared" si="37"/>
        <v>51.184615384615384</v>
      </c>
      <c r="K588" t="s">
        <v>21</v>
      </c>
      <c r="L588" t="s">
        <v>22</v>
      </c>
      <c r="M588">
        <v>1289973600</v>
      </c>
      <c r="N588" s="12">
        <f t="shared" si="38"/>
        <v>40499.25</v>
      </c>
      <c r="O588" s="14" t="s">
        <v>2087</v>
      </c>
      <c r="P588" s="12" t="s">
        <v>2080</v>
      </c>
      <c r="Q588">
        <v>1291615200</v>
      </c>
      <c r="R588" s="12">
        <f t="shared" si="39"/>
        <v>40518.25</v>
      </c>
      <c r="S588" t="b">
        <v>0</v>
      </c>
      <c r="T588" t="b">
        <v>0</v>
      </c>
      <c r="U588" t="s">
        <v>23</v>
      </c>
      <c r="V588" t="s">
        <v>2033</v>
      </c>
      <c r="W588" t="s">
        <v>2034</v>
      </c>
    </row>
    <row r="589" spans="1:23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</v>
      </c>
      <c r="I589">
        <v>156</v>
      </c>
      <c r="J589" s="7">
        <f t="shared" si="37"/>
        <v>43.92307692307692</v>
      </c>
      <c r="K589" t="s">
        <v>15</v>
      </c>
      <c r="L589" t="s">
        <v>16</v>
      </c>
      <c r="M589">
        <v>1547877600</v>
      </c>
      <c r="N589" s="12">
        <f t="shared" si="38"/>
        <v>43484.25</v>
      </c>
      <c r="O589" s="14" t="s">
        <v>2089</v>
      </c>
      <c r="P589" s="12" t="s">
        <v>2077</v>
      </c>
      <c r="Q589">
        <v>1552366800</v>
      </c>
      <c r="R589" s="12">
        <f t="shared" si="39"/>
        <v>43536.208333333328</v>
      </c>
      <c r="S589" t="b">
        <v>0</v>
      </c>
      <c r="T589" t="b">
        <v>1</v>
      </c>
      <c r="U589" t="s">
        <v>17</v>
      </c>
      <c r="V589" t="s">
        <v>2031</v>
      </c>
      <c r="W589" t="s">
        <v>2032</v>
      </c>
    </row>
    <row r="590" spans="1:23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</v>
      </c>
      <c r="I590">
        <v>1368</v>
      </c>
      <c r="J590" s="7">
        <f t="shared" si="37"/>
        <v>91.021198830409361</v>
      </c>
      <c r="K590" t="s">
        <v>40</v>
      </c>
      <c r="L590" t="s">
        <v>41</v>
      </c>
      <c r="M590">
        <v>1269493200</v>
      </c>
      <c r="N590" s="12">
        <f t="shared" si="38"/>
        <v>40262.208333333336</v>
      </c>
      <c r="O590" s="14" t="s">
        <v>2093</v>
      </c>
      <c r="P590" s="12" t="s">
        <v>2080</v>
      </c>
      <c r="Q590">
        <v>1272171600</v>
      </c>
      <c r="R590" s="12">
        <f t="shared" si="39"/>
        <v>40293.208333333336</v>
      </c>
      <c r="S590" t="b">
        <v>0</v>
      </c>
      <c r="T590" t="b">
        <v>0</v>
      </c>
      <c r="U590" t="s">
        <v>33</v>
      </c>
      <c r="V590" t="s">
        <v>2037</v>
      </c>
      <c r="W590" t="s">
        <v>2038</v>
      </c>
    </row>
    <row r="591" spans="1:23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</v>
      </c>
      <c r="I591">
        <v>102</v>
      </c>
      <c r="J591" s="7">
        <f t="shared" si="37"/>
        <v>50.127450980392155</v>
      </c>
      <c r="K591" t="s">
        <v>21</v>
      </c>
      <c r="L591" t="s">
        <v>22</v>
      </c>
      <c r="M591">
        <v>1436072400</v>
      </c>
      <c r="N591" s="12">
        <f t="shared" si="38"/>
        <v>42190.208333333328</v>
      </c>
      <c r="O591" s="14" t="s">
        <v>2095</v>
      </c>
      <c r="P591" s="12" t="s">
        <v>2074</v>
      </c>
      <c r="Q591">
        <v>1436677200</v>
      </c>
      <c r="R591" s="12">
        <f t="shared" si="39"/>
        <v>42197.208333333328</v>
      </c>
      <c r="S591" t="b">
        <v>0</v>
      </c>
      <c r="T591" t="b">
        <v>0</v>
      </c>
      <c r="U591" t="s">
        <v>42</v>
      </c>
      <c r="V591" t="s">
        <v>2039</v>
      </c>
      <c r="W591" t="s">
        <v>2040</v>
      </c>
    </row>
    <row r="592" spans="1:23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1</v>
      </c>
      <c r="I592">
        <v>86</v>
      </c>
      <c r="J592" s="7">
        <f t="shared" si="37"/>
        <v>67.720930232558146</v>
      </c>
      <c r="K592" t="s">
        <v>26</v>
      </c>
      <c r="L592" t="s">
        <v>27</v>
      </c>
      <c r="M592">
        <v>1419141600</v>
      </c>
      <c r="N592" s="12">
        <f t="shared" si="38"/>
        <v>41994.25</v>
      </c>
      <c r="O592" s="14" t="s">
        <v>2094</v>
      </c>
      <c r="P592" s="12" t="s">
        <v>2075</v>
      </c>
      <c r="Q592">
        <v>1420092000</v>
      </c>
      <c r="R592" s="12">
        <f t="shared" si="39"/>
        <v>42005.25</v>
      </c>
      <c r="S592" t="b">
        <v>0</v>
      </c>
      <c r="T592" t="b">
        <v>0</v>
      </c>
      <c r="U592" t="s">
        <v>133</v>
      </c>
      <c r="V592" t="s">
        <v>2045</v>
      </c>
      <c r="W592" t="s">
        <v>2054</v>
      </c>
    </row>
    <row r="593" spans="1:23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</v>
      </c>
      <c r="I593">
        <v>102</v>
      </c>
      <c r="J593" s="7">
        <f t="shared" si="37"/>
        <v>61.03921568627451</v>
      </c>
      <c r="K593" t="s">
        <v>21</v>
      </c>
      <c r="L593" t="s">
        <v>22</v>
      </c>
      <c r="M593">
        <v>1279083600</v>
      </c>
      <c r="N593" s="12">
        <f t="shared" si="38"/>
        <v>40373.208333333336</v>
      </c>
      <c r="O593" s="14" t="s">
        <v>2095</v>
      </c>
      <c r="P593" s="12" t="s">
        <v>2080</v>
      </c>
      <c r="Q593">
        <v>1279947600</v>
      </c>
      <c r="R593" s="12">
        <f t="shared" si="39"/>
        <v>40383.208333333336</v>
      </c>
      <c r="S593" t="b">
        <v>0</v>
      </c>
      <c r="T593" t="b">
        <v>0</v>
      </c>
      <c r="U593" t="s">
        <v>89</v>
      </c>
      <c r="V593" t="s">
        <v>2048</v>
      </c>
      <c r="W593" t="s">
        <v>2049</v>
      </c>
    </row>
    <row r="594" spans="1:23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1</v>
      </c>
      <c r="I594">
        <v>253</v>
      </c>
      <c r="J594" s="7">
        <f t="shared" si="37"/>
        <v>80.011857707509876</v>
      </c>
      <c r="K594" t="s">
        <v>21</v>
      </c>
      <c r="L594" t="s">
        <v>22</v>
      </c>
      <c r="M594">
        <v>1401426000</v>
      </c>
      <c r="N594" s="12">
        <f t="shared" si="38"/>
        <v>41789.208333333336</v>
      </c>
      <c r="O594" s="14" t="s">
        <v>2086</v>
      </c>
      <c r="P594" s="12" t="s">
        <v>2075</v>
      </c>
      <c r="Q594">
        <v>1402203600</v>
      </c>
      <c r="R594" s="12">
        <f t="shared" si="39"/>
        <v>41798.208333333336</v>
      </c>
      <c r="S594" t="b">
        <v>0</v>
      </c>
      <c r="T594" t="b">
        <v>0</v>
      </c>
      <c r="U594" t="s">
        <v>33</v>
      </c>
      <c r="V594" t="s">
        <v>2037</v>
      </c>
      <c r="W594" t="s">
        <v>2038</v>
      </c>
    </row>
    <row r="595" spans="1:23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1</v>
      </c>
      <c r="I595">
        <v>4006</v>
      </c>
      <c r="J595" s="7">
        <f t="shared" si="37"/>
        <v>47.001497753369947</v>
      </c>
      <c r="K595" t="s">
        <v>21</v>
      </c>
      <c r="L595" t="s">
        <v>22</v>
      </c>
      <c r="M595">
        <v>1395810000</v>
      </c>
      <c r="N595" s="12">
        <f t="shared" si="38"/>
        <v>41724.208333333336</v>
      </c>
      <c r="O595" s="14" t="s">
        <v>2093</v>
      </c>
      <c r="P595" s="12" t="s">
        <v>2075</v>
      </c>
      <c r="Q595">
        <v>1396933200</v>
      </c>
      <c r="R595" s="12">
        <f t="shared" si="39"/>
        <v>41737.208333333336</v>
      </c>
      <c r="S595" t="b">
        <v>0</v>
      </c>
      <c r="T595" t="b">
        <v>0</v>
      </c>
      <c r="U595" t="s">
        <v>71</v>
      </c>
      <c r="V595" t="s">
        <v>2039</v>
      </c>
      <c r="W595" t="s">
        <v>2047</v>
      </c>
    </row>
    <row r="596" spans="1:23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</v>
      </c>
      <c r="I596">
        <v>157</v>
      </c>
      <c r="J596" s="7">
        <f t="shared" si="37"/>
        <v>71.127388535031841</v>
      </c>
      <c r="K596" t="s">
        <v>21</v>
      </c>
      <c r="L596" t="s">
        <v>22</v>
      </c>
      <c r="M596">
        <v>1467003600</v>
      </c>
      <c r="N596" s="12">
        <f t="shared" si="38"/>
        <v>42548.208333333328</v>
      </c>
      <c r="O596" s="14" t="s">
        <v>2092</v>
      </c>
      <c r="P596" s="12" t="s">
        <v>2081</v>
      </c>
      <c r="Q596">
        <v>1467262800</v>
      </c>
      <c r="R596" s="12">
        <f t="shared" si="39"/>
        <v>42551.208333333328</v>
      </c>
      <c r="S596" t="b">
        <v>0</v>
      </c>
      <c r="T596" t="b">
        <v>1</v>
      </c>
      <c r="U596" t="s">
        <v>33</v>
      </c>
      <c r="V596" t="s">
        <v>2037</v>
      </c>
      <c r="W596" t="s">
        <v>2038</v>
      </c>
    </row>
    <row r="597" spans="1:23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</v>
      </c>
      <c r="I597">
        <v>1629</v>
      </c>
      <c r="J597" s="7">
        <f t="shared" si="37"/>
        <v>89.99079189686924</v>
      </c>
      <c r="K597" t="s">
        <v>21</v>
      </c>
      <c r="L597" t="s">
        <v>22</v>
      </c>
      <c r="M597">
        <v>1268715600</v>
      </c>
      <c r="N597" s="12">
        <f t="shared" si="38"/>
        <v>40253.208333333336</v>
      </c>
      <c r="O597" s="14" t="s">
        <v>2093</v>
      </c>
      <c r="P597" s="12" t="s">
        <v>2080</v>
      </c>
      <c r="Q597">
        <v>1270530000</v>
      </c>
      <c r="R597" s="12">
        <f t="shared" si="39"/>
        <v>40274.208333333336</v>
      </c>
      <c r="S597" t="b">
        <v>0</v>
      </c>
      <c r="T597" t="b">
        <v>1</v>
      </c>
      <c r="U597" t="s">
        <v>33</v>
      </c>
      <c r="V597" t="s">
        <v>2037</v>
      </c>
      <c r="W597" t="s">
        <v>2038</v>
      </c>
    </row>
    <row r="598" spans="1:23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</v>
      </c>
      <c r="I598">
        <v>183</v>
      </c>
      <c r="J598" s="7">
        <f t="shared" si="37"/>
        <v>43.032786885245905</v>
      </c>
      <c r="K598" t="s">
        <v>21</v>
      </c>
      <c r="L598" t="s">
        <v>22</v>
      </c>
      <c r="M598">
        <v>1457157600</v>
      </c>
      <c r="N598" s="12">
        <f t="shared" si="38"/>
        <v>42434.25</v>
      </c>
      <c r="O598" s="14" t="s">
        <v>2093</v>
      </c>
      <c r="P598" s="12" t="s">
        <v>2081</v>
      </c>
      <c r="Q598">
        <v>1457762400</v>
      </c>
      <c r="R598" s="12">
        <f t="shared" si="39"/>
        <v>42441.25</v>
      </c>
      <c r="S598" t="b">
        <v>0</v>
      </c>
      <c r="T598" t="b">
        <v>1</v>
      </c>
      <c r="U598" t="s">
        <v>53</v>
      </c>
      <c r="V598" t="s">
        <v>2039</v>
      </c>
      <c r="W598" t="s">
        <v>2042</v>
      </c>
    </row>
    <row r="599" spans="1:23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1</v>
      </c>
      <c r="I599">
        <v>2188</v>
      </c>
      <c r="J599" s="7">
        <f t="shared" si="37"/>
        <v>67.997714808043881</v>
      </c>
      <c r="K599" t="s">
        <v>21</v>
      </c>
      <c r="L599" t="s">
        <v>22</v>
      </c>
      <c r="M599">
        <v>1573970400</v>
      </c>
      <c r="N599" s="12">
        <f t="shared" si="38"/>
        <v>43786.25</v>
      </c>
      <c r="O599" s="14" t="s">
        <v>2087</v>
      </c>
      <c r="P599" s="12" t="s">
        <v>2077</v>
      </c>
      <c r="Q599">
        <v>1575525600</v>
      </c>
      <c r="R599" s="12">
        <f t="shared" si="39"/>
        <v>43804.25</v>
      </c>
      <c r="S599" t="b">
        <v>0</v>
      </c>
      <c r="T599" t="b">
        <v>0</v>
      </c>
      <c r="U599" t="s">
        <v>33</v>
      </c>
      <c r="V599" t="s">
        <v>2037</v>
      </c>
      <c r="W599" t="s">
        <v>2038</v>
      </c>
    </row>
    <row r="600" spans="1:23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1</v>
      </c>
      <c r="I600">
        <v>2409</v>
      </c>
      <c r="J600" s="7">
        <f t="shared" si="37"/>
        <v>73.004566210045667</v>
      </c>
      <c r="K600" t="s">
        <v>107</v>
      </c>
      <c r="L600" t="s">
        <v>108</v>
      </c>
      <c r="M600">
        <v>1276578000</v>
      </c>
      <c r="N600" s="12">
        <f t="shared" si="38"/>
        <v>40344.208333333336</v>
      </c>
      <c r="O600" s="14" t="s">
        <v>2092</v>
      </c>
      <c r="P600" s="12" t="s">
        <v>2080</v>
      </c>
      <c r="Q600">
        <v>1279083600</v>
      </c>
      <c r="R600" s="12">
        <f t="shared" si="39"/>
        <v>40373.208333333336</v>
      </c>
      <c r="S600" t="b">
        <v>0</v>
      </c>
      <c r="T600" t="b">
        <v>0</v>
      </c>
      <c r="U600" t="s">
        <v>23</v>
      </c>
      <c r="V600" t="s">
        <v>2033</v>
      </c>
      <c r="W600" t="s">
        <v>2034</v>
      </c>
    </row>
    <row r="601" spans="1:23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1</v>
      </c>
      <c r="I601">
        <v>82</v>
      </c>
      <c r="J601" s="7">
        <f t="shared" si="37"/>
        <v>62.341463414634148</v>
      </c>
      <c r="K601" t="s">
        <v>36</v>
      </c>
      <c r="L601" t="s">
        <v>37</v>
      </c>
      <c r="M601">
        <v>1423720800</v>
      </c>
      <c r="N601" s="12">
        <f t="shared" si="38"/>
        <v>42047.25</v>
      </c>
      <c r="O601" s="14" t="s">
        <v>2097</v>
      </c>
      <c r="P601" s="12" t="s">
        <v>2074</v>
      </c>
      <c r="Q601">
        <v>1424412000</v>
      </c>
      <c r="R601" s="12">
        <f t="shared" si="39"/>
        <v>42055.25</v>
      </c>
      <c r="S601" t="b">
        <v>0</v>
      </c>
      <c r="T601" t="b">
        <v>0</v>
      </c>
      <c r="U601" t="s">
        <v>42</v>
      </c>
      <c r="V601" t="s">
        <v>2039</v>
      </c>
      <c r="W601" t="s">
        <v>2040</v>
      </c>
    </row>
    <row r="602" spans="1:23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>
        <v>1</v>
      </c>
      <c r="J602" s="7">
        <f t="shared" si="37"/>
        <v>5</v>
      </c>
      <c r="K602" t="s">
        <v>40</v>
      </c>
      <c r="L602" t="s">
        <v>41</v>
      </c>
      <c r="M602">
        <v>1375160400</v>
      </c>
      <c r="N602" s="12">
        <f t="shared" si="38"/>
        <v>41485.208333333336</v>
      </c>
      <c r="O602" s="14" t="s">
        <v>2095</v>
      </c>
      <c r="P602" s="12" t="s">
        <v>2076</v>
      </c>
      <c r="Q602">
        <v>1376197200</v>
      </c>
      <c r="R602" s="12">
        <f t="shared" si="39"/>
        <v>41497.208333333336</v>
      </c>
      <c r="S602" t="b">
        <v>0</v>
      </c>
      <c r="T602" t="b">
        <v>0</v>
      </c>
      <c r="U602" t="s">
        <v>17</v>
      </c>
      <c r="V602" t="s">
        <v>2031</v>
      </c>
      <c r="W602" t="s">
        <v>2032</v>
      </c>
    </row>
    <row r="603" spans="1:23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</v>
      </c>
      <c r="I603">
        <v>194</v>
      </c>
      <c r="J603" s="7">
        <f t="shared" si="37"/>
        <v>67.103092783505161</v>
      </c>
      <c r="K603" t="s">
        <v>21</v>
      </c>
      <c r="L603" t="s">
        <v>22</v>
      </c>
      <c r="M603">
        <v>1401426000</v>
      </c>
      <c r="N603" s="12">
        <f t="shared" si="38"/>
        <v>41789.208333333336</v>
      </c>
      <c r="O603" s="14" t="s">
        <v>2086</v>
      </c>
      <c r="P603" s="12" t="s">
        <v>2075</v>
      </c>
      <c r="Q603">
        <v>1402894800</v>
      </c>
      <c r="R603" s="12">
        <f t="shared" si="39"/>
        <v>41806.208333333336</v>
      </c>
      <c r="S603" t="b">
        <v>1</v>
      </c>
      <c r="T603" t="b">
        <v>0</v>
      </c>
      <c r="U603" t="s">
        <v>65</v>
      </c>
      <c r="V603" t="s">
        <v>2035</v>
      </c>
      <c r="W603" t="s">
        <v>2044</v>
      </c>
    </row>
    <row r="604" spans="1:23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</v>
      </c>
      <c r="I604">
        <v>1140</v>
      </c>
      <c r="J604" s="7">
        <f t="shared" si="37"/>
        <v>79.978947368421046</v>
      </c>
      <c r="K604" t="s">
        <v>21</v>
      </c>
      <c r="L604" t="s">
        <v>22</v>
      </c>
      <c r="M604">
        <v>1433480400</v>
      </c>
      <c r="N604" s="12">
        <f t="shared" si="38"/>
        <v>42160.208333333328</v>
      </c>
      <c r="O604" s="14" t="s">
        <v>2092</v>
      </c>
      <c r="P604" s="12" t="s">
        <v>2074</v>
      </c>
      <c r="Q604">
        <v>1434430800</v>
      </c>
      <c r="R604" s="12">
        <f t="shared" si="39"/>
        <v>42171.208333333328</v>
      </c>
      <c r="S604" t="b">
        <v>0</v>
      </c>
      <c r="T604" t="b">
        <v>0</v>
      </c>
      <c r="U604" t="s">
        <v>33</v>
      </c>
      <c r="V604" t="s">
        <v>2037</v>
      </c>
      <c r="W604" t="s">
        <v>2038</v>
      </c>
    </row>
    <row r="605" spans="1:23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</v>
      </c>
      <c r="I605">
        <v>102</v>
      </c>
      <c r="J605" s="7">
        <f t="shared" si="37"/>
        <v>62.176470588235297</v>
      </c>
      <c r="K605" t="s">
        <v>21</v>
      </c>
      <c r="L605" t="s">
        <v>22</v>
      </c>
      <c r="M605">
        <v>1555563600</v>
      </c>
      <c r="N605" s="12">
        <f t="shared" si="38"/>
        <v>43573.208333333328</v>
      </c>
      <c r="O605" s="14" t="s">
        <v>2096</v>
      </c>
      <c r="P605" s="12" t="s">
        <v>2077</v>
      </c>
      <c r="Q605">
        <v>1557896400</v>
      </c>
      <c r="R605" s="12">
        <f t="shared" si="39"/>
        <v>43600.208333333328</v>
      </c>
      <c r="S605" t="b">
        <v>0</v>
      </c>
      <c r="T605" t="b">
        <v>0</v>
      </c>
      <c r="U605" t="s">
        <v>33</v>
      </c>
      <c r="V605" t="s">
        <v>2037</v>
      </c>
      <c r="W605" t="s">
        <v>2038</v>
      </c>
    </row>
    <row r="606" spans="1:23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1</v>
      </c>
      <c r="I606">
        <v>2857</v>
      </c>
      <c r="J606" s="7">
        <f t="shared" si="37"/>
        <v>53.005950297514879</v>
      </c>
      <c r="K606" t="s">
        <v>21</v>
      </c>
      <c r="L606" t="s">
        <v>22</v>
      </c>
      <c r="M606">
        <v>1295676000</v>
      </c>
      <c r="N606" s="12">
        <f t="shared" si="38"/>
        <v>40565.25</v>
      </c>
      <c r="O606" s="14" t="s">
        <v>2089</v>
      </c>
      <c r="P606" s="12" t="s">
        <v>2082</v>
      </c>
      <c r="Q606">
        <v>1297490400</v>
      </c>
      <c r="R606" s="12">
        <f t="shared" si="39"/>
        <v>40586.25</v>
      </c>
      <c r="S606" t="b">
        <v>0</v>
      </c>
      <c r="T606" t="b">
        <v>0</v>
      </c>
      <c r="U606" t="s">
        <v>33</v>
      </c>
      <c r="V606" t="s">
        <v>2037</v>
      </c>
      <c r="W606" t="s">
        <v>2038</v>
      </c>
    </row>
    <row r="607" spans="1:23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</v>
      </c>
      <c r="I607">
        <v>107</v>
      </c>
      <c r="J607" s="7">
        <f t="shared" si="37"/>
        <v>57.738317757009348</v>
      </c>
      <c r="K607" t="s">
        <v>21</v>
      </c>
      <c r="L607" t="s">
        <v>22</v>
      </c>
      <c r="M607">
        <v>1443848400</v>
      </c>
      <c r="N607" s="12">
        <f t="shared" si="38"/>
        <v>42280.208333333328</v>
      </c>
      <c r="O607" s="14" t="s">
        <v>2091</v>
      </c>
      <c r="P607" s="12" t="s">
        <v>2074</v>
      </c>
      <c r="Q607">
        <v>1447394400</v>
      </c>
      <c r="R607" s="12">
        <f t="shared" si="39"/>
        <v>42321.25</v>
      </c>
      <c r="S607" t="b">
        <v>0</v>
      </c>
      <c r="T607" t="b">
        <v>0</v>
      </c>
      <c r="U607" t="s">
        <v>68</v>
      </c>
      <c r="V607" t="s">
        <v>2045</v>
      </c>
      <c r="W607" t="s">
        <v>2046</v>
      </c>
    </row>
    <row r="608" spans="1:23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</v>
      </c>
      <c r="I608">
        <v>160</v>
      </c>
      <c r="J608" s="7">
        <f t="shared" si="37"/>
        <v>40.03125</v>
      </c>
      <c r="K608" t="s">
        <v>40</v>
      </c>
      <c r="L608" t="s">
        <v>41</v>
      </c>
      <c r="M608">
        <v>1457330400</v>
      </c>
      <c r="N608" s="12">
        <f t="shared" si="38"/>
        <v>42436.25</v>
      </c>
      <c r="O608" s="14" t="s">
        <v>2093</v>
      </c>
      <c r="P608" s="12" t="s">
        <v>2081</v>
      </c>
      <c r="Q608">
        <v>1458277200</v>
      </c>
      <c r="R608" s="12">
        <f t="shared" si="39"/>
        <v>42447.208333333328</v>
      </c>
      <c r="S608" t="b">
        <v>0</v>
      </c>
      <c r="T608" t="b">
        <v>0</v>
      </c>
      <c r="U608" t="s">
        <v>23</v>
      </c>
      <c r="V608" t="s">
        <v>2033</v>
      </c>
      <c r="W608" t="s">
        <v>2034</v>
      </c>
    </row>
    <row r="609" spans="1:23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1</v>
      </c>
      <c r="I609">
        <v>2230</v>
      </c>
      <c r="J609" s="7">
        <f t="shared" si="37"/>
        <v>81.016591928251117</v>
      </c>
      <c r="K609" t="s">
        <v>21</v>
      </c>
      <c r="L609" t="s">
        <v>22</v>
      </c>
      <c r="M609">
        <v>1395550800</v>
      </c>
      <c r="N609" s="12">
        <f t="shared" si="38"/>
        <v>41721.208333333336</v>
      </c>
      <c r="O609" s="14" t="s">
        <v>2093</v>
      </c>
      <c r="P609" s="12" t="s">
        <v>2075</v>
      </c>
      <c r="Q609">
        <v>1395723600</v>
      </c>
      <c r="R609" s="12">
        <f t="shared" si="39"/>
        <v>41723.208333333336</v>
      </c>
      <c r="S609" t="b">
        <v>0</v>
      </c>
      <c r="T609" t="b">
        <v>0</v>
      </c>
      <c r="U609" t="s">
        <v>17</v>
      </c>
      <c r="V609" t="s">
        <v>2031</v>
      </c>
      <c r="W609" t="s">
        <v>2032</v>
      </c>
    </row>
    <row r="610" spans="1:23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1</v>
      </c>
      <c r="I610">
        <v>316</v>
      </c>
      <c r="J610" s="7">
        <f t="shared" si="37"/>
        <v>35.047468354430379</v>
      </c>
      <c r="K610" t="s">
        <v>21</v>
      </c>
      <c r="L610" t="s">
        <v>22</v>
      </c>
      <c r="M610">
        <v>1551852000</v>
      </c>
      <c r="N610" s="12">
        <f t="shared" si="38"/>
        <v>43530.25</v>
      </c>
      <c r="O610" s="14" t="s">
        <v>2093</v>
      </c>
      <c r="P610" s="12" t="s">
        <v>2077</v>
      </c>
      <c r="Q610">
        <v>1552197600</v>
      </c>
      <c r="R610" s="12">
        <f t="shared" si="39"/>
        <v>43534.25</v>
      </c>
      <c r="S610" t="b">
        <v>0</v>
      </c>
      <c r="T610" t="b">
        <v>1</v>
      </c>
      <c r="U610" t="s">
        <v>159</v>
      </c>
      <c r="V610" t="s">
        <v>2033</v>
      </c>
      <c r="W610" t="s">
        <v>2056</v>
      </c>
    </row>
    <row r="611" spans="1:23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</v>
      </c>
      <c r="I611">
        <v>117</v>
      </c>
      <c r="J611" s="7">
        <f t="shared" si="37"/>
        <v>102.92307692307692</v>
      </c>
      <c r="K611" t="s">
        <v>21</v>
      </c>
      <c r="L611" t="s">
        <v>22</v>
      </c>
      <c r="M611">
        <v>1547618400</v>
      </c>
      <c r="N611" s="12">
        <f t="shared" si="38"/>
        <v>43481.25</v>
      </c>
      <c r="O611" s="14" t="s">
        <v>2089</v>
      </c>
      <c r="P611" s="12" t="s">
        <v>2077</v>
      </c>
      <c r="Q611">
        <v>1549087200</v>
      </c>
      <c r="R611" s="12">
        <f t="shared" si="39"/>
        <v>43498.25</v>
      </c>
      <c r="S611" t="b">
        <v>0</v>
      </c>
      <c r="T611" t="b">
        <v>0</v>
      </c>
      <c r="U611" t="s">
        <v>474</v>
      </c>
      <c r="V611" t="s">
        <v>2039</v>
      </c>
      <c r="W611" t="s">
        <v>2061</v>
      </c>
    </row>
    <row r="612" spans="1:23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1</v>
      </c>
      <c r="I612">
        <v>6406</v>
      </c>
      <c r="J612" s="7">
        <f t="shared" si="37"/>
        <v>27.998126756166094</v>
      </c>
      <c r="K612" t="s">
        <v>21</v>
      </c>
      <c r="L612" t="s">
        <v>22</v>
      </c>
      <c r="M612">
        <v>1355637600</v>
      </c>
      <c r="N612" s="12">
        <f t="shared" si="38"/>
        <v>41259.25</v>
      </c>
      <c r="O612" s="14" t="s">
        <v>2094</v>
      </c>
      <c r="P612" s="12" t="s">
        <v>2078</v>
      </c>
      <c r="Q612">
        <v>1356847200</v>
      </c>
      <c r="R612" s="12">
        <f t="shared" si="39"/>
        <v>41273.25</v>
      </c>
      <c r="S612" t="b">
        <v>0</v>
      </c>
      <c r="T612" t="b">
        <v>0</v>
      </c>
      <c r="U612" t="s">
        <v>33</v>
      </c>
      <c r="V612" t="s">
        <v>2037</v>
      </c>
      <c r="W612" t="s">
        <v>2038</v>
      </c>
    </row>
    <row r="613" spans="1:23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</v>
      </c>
      <c r="I613">
        <v>15</v>
      </c>
      <c r="J613" s="7">
        <f t="shared" si="37"/>
        <v>75.733333333333334</v>
      </c>
      <c r="K613" t="s">
        <v>21</v>
      </c>
      <c r="L613" t="s">
        <v>22</v>
      </c>
      <c r="M613">
        <v>1374728400</v>
      </c>
      <c r="N613" s="12">
        <f t="shared" si="38"/>
        <v>41480.208333333336</v>
      </c>
      <c r="O613" s="14" t="s">
        <v>2095</v>
      </c>
      <c r="P613" s="12" t="s">
        <v>2076</v>
      </c>
      <c r="Q613">
        <v>1375765200</v>
      </c>
      <c r="R613" s="12">
        <f t="shared" si="39"/>
        <v>41492.208333333336</v>
      </c>
      <c r="S613" t="b">
        <v>0</v>
      </c>
      <c r="T613" t="b">
        <v>0</v>
      </c>
      <c r="U613" t="s">
        <v>33</v>
      </c>
      <c r="V613" t="s">
        <v>2037</v>
      </c>
      <c r="W613" t="s">
        <v>2038</v>
      </c>
    </row>
    <row r="614" spans="1:23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</v>
      </c>
      <c r="I614">
        <v>192</v>
      </c>
      <c r="J614" s="7">
        <f t="shared" si="37"/>
        <v>45.026041666666664</v>
      </c>
      <c r="K614" t="s">
        <v>21</v>
      </c>
      <c r="L614" t="s">
        <v>22</v>
      </c>
      <c r="M614">
        <v>1287810000</v>
      </c>
      <c r="N614" s="12">
        <f t="shared" si="38"/>
        <v>40474.208333333336</v>
      </c>
      <c r="O614" s="14" t="s">
        <v>2091</v>
      </c>
      <c r="P614" s="12" t="s">
        <v>2080</v>
      </c>
      <c r="Q614">
        <v>1289800800</v>
      </c>
      <c r="R614" s="12">
        <f t="shared" si="39"/>
        <v>40497.25</v>
      </c>
      <c r="S614" t="b">
        <v>0</v>
      </c>
      <c r="T614" t="b">
        <v>0</v>
      </c>
      <c r="U614" t="s">
        <v>50</v>
      </c>
      <c r="V614" t="s">
        <v>2033</v>
      </c>
      <c r="W614" t="s">
        <v>2041</v>
      </c>
    </row>
    <row r="615" spans="1:23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1</v>
      </c>
      <c r="I615">
        <v>26</v>
      </c>
      <c r="J615" s="7">
        <f t="shared" si="37"/>
        <v>73.615384615384613</v>
      </c>
      <c r="K615" t="s">
        <v>15</v>
      </c>
      <c r="L615" t="s">
        <v>16</v>
      </c>
      <c r="M615">
        <v>1503723600</v>
      </c>
      <c r="N615" s="12">
        <f t="shared" si="38"/>
        <v>42973.208333333328</v>
      </c>
      <c r="O615" s="14" t="s">
        <v>2088</v>
      </c>
      <c r="P615" s="12" t="s">
        <v>2079</v>
      </c>
      <c r="Q615">
        <v>1504501200</v>
      </c>
      <c r="R615" s="12">
        <f t="shared" si="39"/>
        <v>42982.208333333328</v>
      </c>
      <c r="S615" t="b">
        <v>0</v>
      </c>
      <c r="T615" t="b">
        <v>0</v>
      </c>
      <c r="U615" t="s">
        <v>33</v>
      </c>
      <c r="V615" t="s">
        <v>2037</v>
      </c>
      <c r="W615" t="s">
        <v>2038</v>
      </c>
    </row>
    <row r="616" spans="1:23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1</v>
      </c>
      <c r="I616">
        <v>723</v>
      </c>
      <c r="J616" s="7">
        <f t="shared" si="37"/>
        <v>56.991701244813278</v>
      </c>
      <c r="K616" t="s">
        <v>21</v>
      </c>
      <c r="L616" t="s">
        <v>22</v>
      </c>
      <c r="M616">
        <v>1484114400</v>
      </c>
      <c r="N616" s="12">
        <f t="shared" si="38"/>
        <v>42746.25</v>
      </c>
      <c r="O616" s="14" t="s">
        <v>2089</v>
      </c>
      <c r="P616" s="12" t="s">
        <v>2079</v>
      </c>
      <c r="Q616">
        <v>1485669600</v>
      </c>
      <c r="R616" s="12">
        <f t="shared" si="39"/>
        <v>42764.25</v>
      </c>
      <c r="S616" t="b">
        <v>0</v>
      </c>
      <c r="T616" t="b">
        <v>0</v>
      </c>
      <c r="U616" t="s">
        <v>33</v>
      </c>
      <c r="V616" t="s">
        <v>2037</v>
      </c>
      <c r="W616" t="s">
        <v>2038</v>
      </c>
    </row>
    <row r="617" spans="1:23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</v>
      </c>
      <c r="I617">
        <v>170</v>
      </c>
      <c r="J617" s="7">
        <f t="shared" si="37"/>
        <v>85.223529411764702</v>
      </c>
      <c r="K617" t="s">
        <v>107</v>
      </c>
      <c r="L617" t="s">
        <v>108</v>
      </c>
      <c r="M617">
        <v>1461906000</v>
      </c>
      <c r="N617" s="12">
        <f t="shared" si="38"/>
        <v>42489.208333333328</v>
      </c>
      <c r="O617" s="14" t="s">
        <v>2096</v>
      </c>
      <c r="P617" s="12" t="s">
        <v>2081</v>
      </c>
      <c r="Q617">
        <v>1462770000</v>
      </c>
      <c r="R617" s="12">
        <f t="shared" si="39"/>
        <v>42499.208333333328</v>
      </c>
      <c r="S617" t="b">
        <v>0</v>
      </c>
      <c r="T617" t="b">
        <v>0</v>
      </c>
      <c r="U617" t="s">
        <v>33</v>
      </c>
      <c r="V617" t="s">
        <v>2037</v>
      </c>
      <c r="W617" t="s">
        <v>2038</v>
      </c>
    </row>
    <row r="618" spans="1:23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1</v>
      </c>
      <c r="I618">
        <v>238</v>
      </c>
      <c r="J618" s="7">
        <f t="shared" si="37"/>
        <v>50.962184873949582</v>
      </c>
      <c r="K618" t="s">
        <v>40</v>
      </c>
      <c r="L618" t="s">
        <v>41</v>
      </c>
      <c r="M618">
        <v>1379653200</v>
      </c>
      <c r="N618" s="12">
        <f t="shared" si="38"/>
        <v>41537.208333333336</v>
      </c>
      <c r="O618" s="14" t="s">
        <v>2090</v>
      </c>
      <c r="P618" s="12" t="s">
        <v>2076</v>
      </c>
      <c r="Q618">
        <v>1379739600</v>
      </c>
      <c r="R618" s="12">
        <f t="shared" si="39"/>
        <v>41538.208333333336</v>
      </c>
      <c r="S618" t="b">
        <v>0</v>
      </c>
      <c r="T618" t="b">
        <v>1</v>
      </c>
      <c r="U618" t="s">
        <v>60</v>
      </c>
      <c r="V618" t="s">
        <v>2033</v>
      </c>
      <c r="W618" t="s">
        <v>2043</v>
      </c>
    </row>
    <row r="619" spans="1:23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1</v>
      </c>
      <c r="I619">
        <v>55</v>
      </c>
      <c r="J619" s="7">
        <f t="shared" si="37"/>
        <v>63.563636363636363</v>
      </c>
      <c r="K619" t="s">
        <v>21</v>
      </c>
      <c r="L619" t="s">
        <v>22</v>
      </c>
      <c r="M619">
        <v>1401858000</v>
      </c>
      <c r="N619" s="12">
        <f t="shared" si="38"/>
        <v>41794.208333333336</v>
      </c>
      <c r="O619" s="14" t="s">
        <v>2092</v>
      </c>
      <c r="P619" s="12" t="s">
        <v>2075</v>
      </c>
      <c r="Q619">
        <v>1402722000</v>
      </c>
      <c r="R619" s="12">
        <f t="shared" si="39"/>
        <v>41804.208333333336</v>
      </c>
      <c r="S619" t="b">
        <v>0</v>
      </c>
      <c r="T619" t="b">
        <v>0</v>
      </c>
      <c r="U619" t="s">
        <v>33</v>
      </c>
      <c r="V619" t="s">
        <v>2037</v>
      </c>
      <c r="W619" t="s">
        <v>2038</v>
      </c>
    </row>
    <row r="620" spans="1:23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</v>
      </c>
      <c r="I620">
        <v>1198</v>
      </c>
      <c r="J620" s="7">
        <f t="shared" si="37"/>
        <v>80.999165275459092</v>
      </c>
      <c r="K620" t="s">
        <v>21</v>
      </c>
      <c r="L620" t="s">
        <v>22</v>
      </c>
      <c r="M620">
        <v>1367470800</v>
      </c>
      <c r="N620" s="12">
        <f t="shared" si="38"/>
        <v>41396.208333333336</v>
      </c>
      <c r="O620" s="14" t="s">
        <v>2086</v>
      </c>
      <c r="P620" s="12" t="s">
        <v>2076</v>
      </c>
      <c r="Q620">
        <v>1369285200</v>
      </c>
      <c r="R620" s="12">
        <f t="shared" si="39"/>
        <v>41417.208333333336</v>
      </c>
      <c r="S620" t="b">
        <v>0</v>
      </c>
      <c r="T620" t="b">
        <v>0</v>
      </c>
      <c r="U620" t="s">
        <v>68</v>
      </c>
      <c r="V620" t="s">
        <v>2045</v>
      </c>
      <c r="W620" t="s">
        <v>2046</v>
      </c>
    </row>
    <row r="621" spans="1:23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1</v>
      </c>
      <c r="I621">
        <v>648</v>
      </c>
      <c r="J621" s="7">
        <f t="shared" si="37"/>
        <v>86.044753086419746</v>
      </c>
      <c r="K621" t="s">
        <v>21</v>
      </c>
      <c r="L621" t="s">
        <v>22</v>
      </c>
      <c r="M621">
        <v>1304658000</v>
      </c>
      <c r="N621" s="12">
        <f t="shared" si="38"/>
        <v>40669.208333333336</v>
      </c>
      <c r="O621" s="14" t="s">
        <v>2086</v>
      </c>
      <c r="P621" s="12" t="s">
        <v>2082</v>
      </c>
      <c r="Q621">
        <v>1304744400</v>
      </c>
      <c r="R621" s="12">
        <f t="shared" si="39"/>
        <v>40670.208333333336</v>
      </c>
      <c r="S621" t="b">
        <v>1</v>
      </c>
      <c r="T621" t="b">
        <v>1</v>
      </c>
      <c r="U621" t="s">
        <v>33</v>
      </c>
      <c r="V621" t="s">
        <v>2037</v>
      </c>
      <c r="W621" t="s">
        <v>2038</v>
      </c>
    </row>
    <row r="622" spans="1:23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</v>
      </c>
      <c r="I622">
        <v>128</v>
      </c>
      <c r="J622" s="7">
        <f t="shared" si="37"/>
        <v>90.0390625</v>
      </c>
      <c r="K622" t="s">
        <v>26</v>
      </c>
      <c r="L622" t="s">
        <v>27</v>
      </c>
      <c r="M622">
        <v>1467954000</v>
      </c>
      <c r="N622" s="12">
        <f t="shared" si="38"/>
        <v>42559.208333333328</v>
      </c>
      <c r="O622" s="14" t="s">
        <v>2095</v>
      </c>
      <c r="P622" s="12" t="s">
        <v>2081</v>
      </c>
      <c r="Q622">
        <v>1468299600</v>
      </c>
      <c r="R622" s="12">
        <f t="shared" si="39"/>
        <v>42563.208333333328</v>
      </c>
      <c r="S622" t="b">
        <v>0</v>
      </c>
      <c r="T622" t="b">
        <v>0</v>
      </c>
      <c r="U622" t="s">
        <v>122</v>
      </c>
      <c r="V622" t="s">
        <v>2052</v>
      </c>
      <c r="W622" t="s">
        <v>2053</v>
      </c>
    </row>
    <row r="623" spans="1:23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1</v>
      </c>
      <c r="I623">
        <v>2144</v>
      </c>
      <c r="J623" s="7">
        <f t="shared" si="37"/>
        <v>74.006063432835816</v>
      </c>
      <c r="K623" t="s">
        <v>21</v>
      </c>
      <c r="L623" t="s">
        <v>22</v>
      </c>
      <c r="M623">
        <v>1473742800</v>
      </c>
      <c r="N623" s="12">
        <f t="shared" si="38"/>
        <v>42626.208333333328</v>
      </c>
      <c r="O623" s="14" t="s">
        <v>2090</v>
      </c>
      <c r="P623" s="12" t="s">
        <v>2081</v>
      </c>
      <c r="Q623">
        <v>1474174800</v>
      </c>
      <c r="R623" s="12">
        <f t="shared" si="39"/>
        <v>42631.208333333328</v>
      </c>
      <c r="S623" t="b">
        <v>0</v>
      </c>
      <c r="T623" t="b">
        <v>0</v>
      </c>
      <c r="U623" t="s">
        <v>33</v>
      </c>
      <c r="V623" t="s">
        <v>2037</v>
      </c>
      <c r="W623" t="s">
        <v>2038</v>
      </c>
    </row>
    <row r="624" spans="1:23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1</v>
      </c>
      <c r="I624">
        <v>64</v>
      </c>
      <c r="J624" s="7">
        <f t="shared" si="37"/>
        <v>92.4375</v>
      </c>
      <c r="K624" t="s">
        <v>21</v>
      </c>
      <c r="L624" t="s">
        <v>22</v>
      </c>
      <c r="M624">
        <v>1523768400</v>
      </c>
      <c r="N624" s="12">
        <f t="shared" si="38"/>
        <v>43205.208333333328</v>
      </c>
      <c r="O624" s="14" t="s">
        <v>2096</v>
      </c>
      <c r="P624" s="12" t="s">
        <v>2083</v>
      </c>
      <c r="Q624">
        <v>1526014800</v>
      </c>
      <c r="R624" s="12">
        <f t="shared" si="39"/>
        <v>43231.208333333328</v>
      </c>
      <c r="S624" t="b">
        <v>0</v>
      </c>
      <c r="T624" t="b">
        <v>0</v>
      </c>
      <c r="U624" t="s">
        <v>60</v>
      </c>
      <c r="V624" t="s">
        <v>2033</v>
      </c>
      <c r="W624" t="s">
        <v>2043</v>
      </c>
    </row>
    <row r="625" spans="1:23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1</v>
      </c>
      <c r="I625">
        <v>2693</v>
      </c>
      <c r="J625" s="7">
        <f t="shared" si="37"/>
        <v>55.999257333828446</v>
      </c>
      <c r="K625" t="s">
        <v>40</v>
      </c>
      <c r="L625" t="s">
        <v>41</v>
      </c>
      <c r="M625">
        <v>1437022800</v>
      </c>
      <c r="N625" s="12">
        <f t="shared" si="38"/>
        <v>42201.208333333328</v>
      </c>
      <c r="O625" s="14" t="s">
        <v>2095</v>
      </c>
      <c r="P625" s="12" t="s">
        <v>2074</v>
      </c>
      <c r="Q625">
        <v>1437454800</v>
      </c>
      <c r="R625" s="12">
        <f t="shared" si="39"/>
        <v>42206.208333333328</v>
      </c>
      <c r="S625" t="b">
        <v>0</v>
      </c>
      <c r="T625" t="b">
        <v>0</v>
      </c>
      <c r="U625" t="s">
        <v>33</v>
      </c>
      <c r="V625" t="s">
        <v>2037</v>
      </c>
      <c r="W625" t="s">
        <v>2038</v>
      </c>
    </row>
    <row r="626" spans="1:23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1</v>
      </c>
      <c r="I626">
        <v>432</v>
      </c>
      <c r="J626" s="7">
        <f t="shared" si="37"/>
        <v>32.983796296296298</v>
      </c>
      <c r="K626" t="s">
        <v>21</v>
      </c>
      <c r="L626" t="s">
        <v>22</v>
      </c>
      <c r="M626">
        <v>1422165600</v>
      </c>
      <c r="N626" s="12">
        <f t="shared" si="38"/>
        <v>42029.25</v>
      </c>
      <c r="O626" s="14" t="s">
        <v>2089</v>
      </c>
      <c r="P626" s="12" t="s">
        <v>2074</v>
      </c>
      <c r="Q626">
        <v>1422684000</v>
      </c>
      <c r="R626" s="12">
        <f t="shared" si="39"/>
        <v>42035.25</v>
      </c>
      <c r="S626" t="b">
        <v>0</v>
      </c>
      <c r="T626" t="b">
        <v>0</v>
      </c>
      <c r="U626" t="s">
        <v>122</v>
      </c>
      <c r="V626" t="s">
        <v>2052</v>
      </c>
      <c r="W626" t="s">
        <v>2053</v>
      </c>
    </row>
    <row r="627" spans="1:23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1</v>
      </c>
      <c r="I627">
        <v>62</v>
      </c>
      <c r="J627" s="7">
        <f t="shared" si="37"/>
        <v>93.596774193548384</v>
      </c>
      <c r="K627" t="s">
        <v>21</v>
      </c>
      <c r="L627" t="s">
        <v>22</v>
      </c>
      <c r="M627">
        <v>1580104800</v>
      </c>
      <c r="N627" s="12">
        <f t="shared" si="38"/>
        <v>43857.25</v>
      </c>
      <c r="O627" s="14" t="s">
        <v>2089</v>
      </c>
      <c r="P627" s="12" t="s">
        <v>2084</v>
      </c>
      <c r="Q627">
        <v>1581314400</v>
      </c>
      <c r="R627" s="12">
        <f t="shared" si="39"/>
        <v>43871.25</v>
      </c>
      <c r="S627" t="b">
        <v>0</v>
      </c>
      <c r="T627" t="b">
        <v>0</v>
      </c>
      <c r="U627" t="s">
        <v>33</v>
      </c>
      <c r="V627" t="s">
        <v>2037</v>
      </c>
      <c r="W627" t="s">
        <v>2038</v>
      </c>
    </row>
    <row r="628" spans="1:23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</v>
      </c>
      <c r="I628">
        <v>189</v>
      </c>
      <c r="J628" s="7">
        <f t="shared" si="37"/>
        <v>69.867724867724874</v>
      </c>
      <c r="K628" t="s">
        <v>21</v>
      </c>
      <c r="L628" t="s">
        <v>22</v>
      </c>
      <c r="M628">
        <v>1285650000</v>
      </c>
      <c r="N628" s="12">
        <f t="shared" si="38"/>
        <v>40449.208333333336</v>
      </c>
      <c r="O628" s="14" t="s">
        <v>2090</v>
      </c>
      <c r="P628" s="12" t="s">
        <v>2080</v>
      </c>
      <c r="Q628">
        <v>1286427600</v>
      </c>
      <c r="R628" s="12">
        <f t="shared" si="39"/>
        <v>40458.208333333336</v>
      </c>
      <c r="S628" t="b">
        <v>0</v>
      </c>
      <c r="T628" t="b">
        <v>1</v>
      </c>
      <c r="U628" t="s">
        <v>33</v>
      </c>
      <c r="V628" t="s">
        <v>2037</v>
      </c>
      <c r="W628" t="s">
        <v>2038</v>
      </c>
    </row>
    <row r="629" spans="1:23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</v>
      </c>
      <c r="I629">
        <v>154</v>
      </c>
      <c r="J629" s="7">
        <f t="shared" si="37"/>
        <v>72.129870129870127</v>
      </c>
      <c r="K629" t="s">
        <v>40</v>
      </c>
      <c r="L629" t="s">
        <v>41</v>
      </c>
      <c r="M629">
        <v>1276664400</v>
      </c>
      <c r="N629" s="12">
        <f t="shared" si="38"/>
        <v>40345.208333333336</v>
      </c>
      <c r="O629" s="14" t="s">
        <v>2092</v>
      </c>
      <c r="P629" s="12" t="s">
        <v>2080</v>
      </c>
      <c r="Q629">
        <v>1278738000</v>
      </c>
      <c r="R629" s="12">
        <f t="shared" si="39"/>
        <v>40369.208333333336</v>
      </c>
      <c r="S629" t="b">
        <v>1</v>
      </c>
      <c r="T629" t="b">
        <v>0</v>
      </c>
      <c r="U629" t="s">
        <v>17</v>
      </c>
      <c r="V629" t="s">
        <v>2031</v>
      </c>
      <c r="W629" t="s">
        <v>2032</v>
      </c>
    </row>
    <row r="630" spans="1:23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1</v>
      </c>
      <c r="I630">
        <v>96</v>
      </c>
      <c r="J630" s="7">
        <f t="shared" si="37"/>
        <v>30.041666666666668</v>
      </c>
      <c r="K630" t="s">
        <v>21</v>
      </c>
      <c r="L630" t="s">
        <v>22</v>
      </c>
      <c r="M630">
        <v>1286168400</v>
      </c>
      <c r="N630" s="12">
        <f t="shared" si="38"/>
        <v>40455.208333333336</v>
      </c>
      <c r="O630" s="14" t="s">
        <v>2091</v>
      </c>
      <c r="P630" s="12" t="s">
        <v>2080</v>
      </c>
      <c r="Q630">
        <v>1286427600</v>
      </c>
      <c r="R630" s="12">
        <f t="shared" si="39"/>
        <v>40458.208333333336</v>
      </c>
      <c r="S630" t="b">
        <v>0</v>
      </c>
      <c r="T630" t="b">
        <v>0</v>
      </c>
      <c r="U630" t="s">
        <v>60</v>
      </c>
      <c r="V630" t="s">
        <v>2033</v>
      </c>
      <c r="W630" t="s">
        <v>2043</v>
      </c>
    </row>
    <row r="631" spans="1:23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1</v>
      </c>
      <c r="I631">
        <v>750</v>
      </c>
      <c r="J631" s="7">
        <f t="shared" si="37"/>
        <v>73.968000000000004</v>
      </c>
      <c r="K631" t="s">
        <v>21</v>
      </c>
      <c r="L631" t="s">
        <v>22</v>
      </c>
      <c r="M631">
        <v>1467781200</v>
      </c>
      <c r="N631" s="12">
        <f t="shared" si="38"/>
        <v>42557.208333333328</v>
      </c>
      <c r="O631" s="14" t="s">
        <v>2095</v>
      </c>
      <c r="P631" s="12" t="s">
        <v>2081</v>
      </c>
      <c r="Q631">
        <v>1467954000</v>
      </c>
      <c r="R631" s="12">
        <f t="shared" si="39"/>
        <v>42559.208333333328</v>
      </c>
      <c r="S631" t="b">
        <v>0</v>
      </c>
      <c r="T631" t="b">
        <v>1</v>
      </c>
      <c r="U631" t="s">
        <v>33</v>
      </c>
      <c r="V631" t="s">
        <v>2037</v>
      </c>
      <c r="W631" t="s">
        <v>2038</v>
      </c>
    </row>
    <row r="632" spans="1:23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1</v>
      </c>
      <c r="I632">
        <v>87</v>
      </c>
      <c r="J632" s="7">
        <f t="shared" si="37"/>
        <v>68.65517241379311</v>
      </c>
      <c r="K632" t="s">
        <v>21</v>
      </c>
      <c r="L632" t="s">
        <v>22</v>
      </c>
      <c r="M632">
        <v>1556686800</v>
      </c>
      <c r="N632" s="12">
        <f t="shared" si="38"/>
        <v>43586.208333333328</v>
      </c>
      <c r="O632" s="14" t="s">
        <v>2086</v>
      </c>
      <c r="P632" s="12" t="s">
        <v>2077</v>
      </c>
      <c r="Q632">
        <v>1557637200</v>
      </c>
      <c r="R632" s="12">
        <f t="shared" si="39"/>
        <v>43597.208333333328</v>
      </c>
      <c r="S632" t="b">
        <v>0</v>
      </c>
      <c r="T632" t="b">
        <v>1</v>
      </c>
      <c r="U632" t="s">
        <v>33</v>
      </c>
      <c r="V632" t="s">
        <v>2037</v>
      </c>
      <c r="W632" t="s">
        <v>2038</v>
      </c>
    </row>
    <row r="633" spans="1:23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1</v>
      </c>
      <c r="I633">
        <v>3063</v>
      </c>
      <c r="J633" s="7">
        <f t="shared" si="37"/>
        <v>59.992164544564154</v>
      </c>
      <c r="K633" t="s">
        <v>21</v>
      </c>
      <c r="L633" t="s">
        <v>22</v>
      </c>
      <c r="M633">
        <v>1553576400</v>
      </c>
      <c r="N633" s="12">
        <f t="shared" si="38"/>
        <v>43550.208333333328</v>
      </c>
      <c r="O633" s="14" t="s">
        <v>2093</v>
      </c>
      <c r="P633" s="12" t="s">
        <v>2077</v>
      </c>
      <c r="Q633">
        <v>1553922000</v>
      </c>
      <c r="R633" s="12">
        <f t="shared" si="39"/>
        <v>43554.208333333328</v>
      </c>
      <c r="S633" t="b">
        <v>0</v>
      </c>
      <c r="T633" t="b">
        <v>0</v>
      </c>
      <c r="U633" t="s">
        <v>33</v>
      </c>
      <c r="V633" t="s">
        <v>2037</v>
      </c>
      <c r="W633" t="s">
        <v>2038</v>
      </c>
    </row>
    <row r="634" spans="1:23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1</v>
      </c>
      <c r="I634">
        <v>278</v>
      </c>
      <c r="J634" s="7">
        <f t="shared" si="37"/>
        <v>111.15827338129496</v>
      </c>
      <c r="K634" t="s">
        <v>21</v>
      </c>
      <c r="L634" t="s">
        <v>22</v>
      </c>
      <c r="M634">
        <v>1414904400</v>
      </c>
      <c r="N634" s="12">
        <f t="shared" si="38"/>
        <v>41945.208333333336</v>
      </c>
      <c r="O634" s="14" t="s">
        <v>2087</v>
      </c>
      <c r="P634" s="12" t="s">
        <v>2075</v>
      </c>
      <c r="Q634">
        <v>1416463200</v>
      </c>
      <c r="R634" s="12">
        <f t="shared" si="39"/>
        <v>41963.25</v>
      </c>
      <c r="S634" t="b">
        <v>0</v>
      </c>
      <c r="T634" t="b">
        <v>0</v>
      </c>
      <c r="U634" t="s">
        <v>33</v>
      </c>
      <c r="V634" t="s">
        <v>2037</v>
      </c>
      <c r="W634" t="s">
        <v>2038</v>
      </c>
    </row>
    <row r="635" spans="1:23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</v>
      </c>
      <c r="I635">
        <v>105</v>
      </c>
      <c r="J635" s="7">
        <f t="shared" si="37"/>
        <v>53.038095238095238</v>
      </c>
      <c r="K635" t="s">
        <v>21</v>
      </c>
      <c r="L635" t="s">
        <v>22</v>
      </c>
      <c r="M635">
        <v>1446876000</v>
      </c>
      <c r="N635" s="12">
        <f t="shared" si="38"/>
        <v>42315.25</v>
      </c>
      <c r="O635" s="14" t="s">
        <v>2087</v>
      </c>
      <c r="P635" s="12" t="s">
        <v>2074</v>
      </c>
      <c r="Q635">
        <v>1447221600</v>
      </c>
      <c r="R635" s="12">
        <f t="shared" si="39"/>
        <v>42319.25</v>
      </c>
      <c r="S635" t="b">
        <v>0</v>
      </c>
      <c r="T635" t="b">
        <v>0</v>
      </c>
      <c r="U635" t="s">
        <v>71</v>
      </c>
      <c r="V635" t="s">
        <v>2039</v>
      </c>
      <c r="W635" t="s">
        <v>2047</v>
      </c>
    </row>
    <row r="636" spans="1:23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</v>
      </c>
      <c r="I636">
        <v>1658</v>
      </c>
      <c r="J636" s="7">
        <f t="shared" si="37"/>
        <v>55.985524728588658</v>
      </c>
      <c r="K636" t="s">
        <v>21</v>
      </c>
      <c r="L636" t="s">
        <v>22</v>
      </c>
      <c r="M636">
        <v>1490418000</v>
      </c>
      <c r="N636" s="12">
        <f t="shared" si="38"/>
        <v>42819.208333333328</v>
      </c>
      <c r="O636" s="14" t="s">
        <v>2093</v>
      </c>
      <c r="P636" s="12" t="s">
        <v>2079</v>
      </c>
      <c r="Q636">
        <v>1491627600</v>
      </c>
      <c r="R636" s="12">
        <f t="shared" si="39"/>
        <v>42833.208333333328</v>
      </c>
      <c r="S636" t="b">
        <v>0</v>
      </c>
      <c r="T636" t="b">
        <v>0</v>
      </c>
      <c r="U636" t="s">
        <v>269</v>
      </c>
      <c r="V636" t="s">
        <v>2039</v>
      </c>
      <c r="W636" t="s">
        <v>2058</v>
      </c>
    </row>
    <row r="637" spans="1:23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1</v>
      </c>
      <c r="I637">
        <v>2266</v>
      </c>
      <c r="J637" s="7">
        <f t="shared" si="37"/>
        <v>69.986760812003524</v>
      </c>
      <c r="K637" t="s">
        <v>21</v>
      </c>
      <c r="L637" t="s">
        <v>22</v>
      </c>
      <c r="M637">
        <v>1360389600</v>
      </c>
      <c r="N637" s="12">
        <f t="shared" si="38"/>
        <v>41314.25</v>
      </c>
      <c r="O637" s="14" t="s">
        <v>2097</v>
      </c>
      <c r="P637" s="12" t="s">
        <v>2076</v>
      </c>
      <c r="Q637">
        <v>1363150800</v>
      </c>
      <c r="R637" s="12">
        <f t="shared" si="39"/>
        <v>41346.208333333336</v>
      </c>
      <c r="S637" t="b">
        <v>0</v>
      </c>
      <c r="T637" t="b">
        <v>0</v>
      </c>
      <c r="U637" t="s">
        <v>269</v>
      </c>
      <c r="V637" t="s">
        <v>2039</v>
      </c>
      <c r="W637" t="s">
        <v>2058</v>
      </c>
    </row>
    <row r="638" spans="1:23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1</v>
      </c>
      <c r="I638">
        <v>2604</v>
      </c>
      <c r="J638" s="7">
        <f t="shared" si="37"/>
        <v>48.998079877112133</v>
      </c>
      <c r="K638" t="s">
        <v>36</v>
      </c>
      <c r="L638" t="s">
        <v>37</v>
      </c>
      <c r="M638">
        <v>1326866400</v>
      </c>
      <c r="N638" s="12">
        <f t="shared" si="38"/>
        <v>40926.25</v>
      </c>
      <c r="O638" s="14" t="s">
        <v>2089</v>
      </c>
      <c r="P638" s="12" t="s">
        <v>2078</v>
      </c>
      <c r="Q638">
        <v>1330754400</v>
      </c>
      <c r="R638" s="12">
        <f t="shared" si="39"/>
        <v>40971.25</v>
      </c>
      <c r="S638" t="b">
        <v>0</v>
      </c>
      <c r="T638" t="b">
        <v>1</v>
      </c>
      <c r="U638" t="s">
        <v>71</v>
      </c>
      <c r="V638" t="s">
        <v>2039</v>
      </c>
      <c r="W638" t="s">
        <v>2047</v>
      </c>
    </row>
    <row r="639" spans="1:23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1</v>
      </c>
      <c r="I639">
        <v>65</v>
      </c>
      <c r="J639" s="7">
        <f t="shared" si="37"/>
        <v>103.84615384615384</v>
      </c>
      <c r="K639" t="s">
        <v>21</v>
      </c>
      <c r="L639" t="s">
        <v>22</v>
      </c>
      <c r="M639">
        <v>1479103200</v>
      </c>
      <c r="N639" s="12">
        <f t="shared" si="38"/>
        <v>42688.25</v>
      </c>
      <c r="O639" s="14" t="s">
        <v>2087</v>
      </c>
      <c r="P639" s="12" t="s">
        <v>2081</v>
      </c>
      <c r="Q639">
        <v>1479794400</v>
      </c>
      <c r="R639" s="12">
        <f t="shared" si="39"/>
        <v>42696.25</v>
      </c>
      <c r="S639" t="b">
        <v>0</v>
      </c>
      <c r="T639" t="b">
        <v>0</v>
      </c>
      <c r="U639" t="s">
        <v>33</v>
      </c>
      <c r="V639" t="s">
        <v>2037</v>
      </c>
      <c r="W639" t="s">
        <v>2038</v>
      </c>
    </row>
    <row r="640" spans="1:23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1</v>
      </c>
      <c r="I640">
        <v>94</v>
      </c>
      <c r="J640" s="7">
        <f t="shared" si="37"/>
        <v>99.127659574468083</v>
      </c>
      <c r="K640" t="s">
        <v>21</v>
      </c>
      <c r="L640" t="s">
        <v>22</v>
      </c>
      <c r="M640">
        <v>1280206800</v>
      </c>
      <c r="N640" s="12">
        <f t="shared" si="38"/>
        <v>40386.208333333336</v>
      </c>
      <c r="O640" s="14" t="s">
        <v>2095</v>
      </c>
      <c r="P640" s="12" t="s">
        <v>2080</v>
      </c>
      <c r="Q640">
        <v>1281243600</v>
      </c>
      <c r="R640" s="12">
        <f t="shared" si="39"/>
        <v>40398.208333333336</v>
      </c>
      <c r="S640" t="b">
        <v>0</v>
      </c>
      <c r="T640" t="b">
        <v>1</v>
      </c>
      <c r="U640" t="s">
        <v>33</v>
      </c>
      <c r="V640" t="s">
        <v>2037</v>
      </c>
      <c r="W640" t="s">
        <v>2038</v>
      </c>
    </row>
    <row r="641" spans="1:23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1</v>
      </c>
      <c r="I641">
        <v>45</v>
      </c>
      <c r="J641" s="7">
        <f t="shared" si="37"/>
        <v>107.37777777777778</v>
      </c>
      <c r="K641" t="s">
        <v>21</v>
      </c>
      <c r="L641" t="s">
        <v>22</v>
      </c>
      <c r="M641">
        <v>1532754000</v>
      </c>
      <c r="N641" s="12">
        <f t="shared" si="38"/>
        <v>43309.208333333328</v>
      </c>
      <c r="O641" s="14" t="s">
        <v>2095</v>
      </c>
      <c r="P641" s="12" t="s">
        <v>2083</v>
      </c>
      <c r="Q641">
        <v>1532754000</v>
      </c>
      <c r="R641" s="12">
        <f t="shared" si="39"/>
        <v>43309.208333333328</v>
      </c>
      <c r="S641" t="b">
        <v>0</v>
      </c>
      <c r="T641" t="b">
        <v>1</v>
      </c>
      <c r="U641" t="s">
        <v>53</v>
      </c>
      <c r="V641" t="s">
        <v>2039</v>
      </c>
      <c r="W641" t="s">
        <v>2042</v>
      </c>
    </row>
    <row r="642" spans="1:23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1</v>
      </c>
      <c r="I642">
        <v>257</v>
      </c>
      <c r="J642" s="7">
        <f t="shared" si="37"/>
        <v>76.922178988326849</v>
      </c>
      <c r="K642" t="s">
        <v>21</v>
      </c>
      <c r="L642" t="s">
        <v>22</v>
      </c>
      <c r="M642">
        <v>1453096800</v>
      </c>
      <c r="N642" s="12">
        <f t="shared" si="38"/>
        <v>42387.25</v>
      </c>
      <c r="O642" s="14" t="s">
        <v>2089</v>
      </c>
      <c r="P642" s="12" t="s">
        <v>2081</v>
      </c>
      <c r="Q642">
        <v>1453356000</v>
      </c>
      <c r="R642" s="12">
        <f t="shared" si="39"/>
        <v>42390.25</v>
      </c>
      <c r="S642" t="b">
        <v>0</v>
      </c>
      <c r="T642" t="b">
        <v>0</v>
      </c>
      <c r="U642" t="s">
        <v>33</v>
      </c>
      <c r="V642" t="s">
        <v>2037</v>
      </c>
      <c r="W642" t="s">
        <v>2038</v>
      </c>
    </row>
    <row r="643" spans="1:23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</v>
      </c>
      <c r="I643">
        <v>194</v>
      </c>
      <c r="J643" s="7">
        <f t="shared" ref="J643:J706" si="41">IFERROR(E643/I643,0)</f>
        <v>58.128865979381445</v>
      </c>
      <c r="K643" t="s">
        <v>98</v>
      </c>
      <c r="L643" t="s">
        <v>99</v>
      </c>
      <c r="M643">
        <v>1487570400</v>
      </c>
      <c r="N643" s="12">
        <f t="shared" ref="N643:N706" si="42">(((M643/60)/60)/24)+DATE(1970,1,1)</f>
        <v>42786.25</v>
      </c>
      <c r="O643" s="14" t="s">
        <v>2097</v>
      </c>
      <c r="P643" s="12" t="s">
        <v>2079</v>
      </c>
      <c r="Q643">
        <v>1489986000</v>
      </c>
      <c r="R643" s="12">
        <f t="shared" ref="R643:R706" si="43">(((Q643/60)/60)/24)+DATE(1970,1,1)</f>
        <v>42814.208333333328</v>
      </c>
      <c r="S643" t="b">
        <v>0</v>
      </c>
      <c r="T643" t="b">
        <v>0</v>
      </c>
      <c r="U643" t="s">
        <v>33</v>
      </c>
      <c r="V643" t="s">
        <v>2037</v>
      </c>
      <c r="W643" t="s">
        <v>2038</v>
      </c>
    </row>
    <row r="644" spans="1:23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</v>
      </c>
      <c r="I644">
        <v>129</v>
      </c>
      <c r="J644" s="7">
        <f t="shared" si="41"/>
        <v>103.73643410852713</v>
      </c>
      <c r="K644" t="s">
        <v>15</v>
      </c>
      <c r="L644" t="s">
        <v>16</v>
      </c>
      <c r="M644">
        <v>1545026400</v>
      </c>
      <c r="N644" s="12">
        <f t="shared" si="42"/>
        <v>43451.25</v>
      </c>
      <c r="O644" s="14" t="s">
        <v>2094</v>
      </c>
      <c r="P644" s="12" t="s">
        <v>2083</v>
      </c>
      <c r="Q644">
        <v>1545804000</v>
      </c>
      <c r="R644" s="12">
        <f t="shared" si="43"/>
        <v>43460.25</v>
      </c>
      <c r="S644" t="b">
        <v>0</v>
      </c>
      <c r="T644" t="b">
        <v>0</v>
      </c>
      <c r="U644" t="s">
        <v>65</v>
      </c>
      <c r="V644" t="s">
        <v>2035</v>
      </c>
      <c r="W644" t="s">
        <v>2044</v>
      </c>
    </row>
    <row r="645" spans="1:23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1</v>
      </c>
      <c r="I645">
        <v>375</v>
      </c>
      <c r="J645" s="7">
        <f t="shared" si="41"/>
        <v>87.962666666666664</v>
      </c>
      <c r="K645" t="s">
        <v>21</v>
      </c>
      <c r="L645" t="s">
        <v>22</v>
      </c>
      <c r="M645">
        <v>1488348000</v>
      </c>
      <c r="N645" s="12">
        <f t="shared" si="42"/>
        <v>42795.25</v>
      </c>
      <c r="O645" s="14" t="s">
        <v>2093</v>
      </c>
      <c r="P645" s="12" t="s">
        <v>2079</v>
      </c>
      <c r="Q645">
        <v>1489899600</v>
      </c>
      <c r="R645" s="12">
        <f t="shared" si="43"/>
        <v>42813.208333333328</v>
      </c>
      <c r="S645" t="b">
        <v>0</v>
      </c>
      <c r="T645" t="b">
        <v>0</v>
      </c>
      <c r="U645" t="s">
        <v>33</v>
      </c>
      <c r="V645" t="s">
        <v>2037</v>
      </c>
      <c r="W645" t="s">
        <v>2038</v>
      </c>
    </row>
    <row r="646" spans="1:23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1</v>
      </c>
      <c r="I646">
        <v>2928</v>
      </c>
      <c r="J646" s="7">
        <f t="shared" si="41"/>
        <v>28</v>
      </c>
      <c r="K646" t="s">
        <v>15</v>
      </c>
      <c r="L646" t="s">
        <v>16</v>
      </c>
      <c r="M646">
        <v>1545112800</v>
      </c>
      <c r="N646" s="12">
        <f t="shared" si="42"/>
        <v>43452.25</v>
      </c>
      <c r="O646" s="14" t="s">
        <v>2094</v>
      </c>
      <c r="P646" s="12" t="s">
        <v>2083</v>
      </c>
      <c r="Q646">
        <v>1546495200</v>
      </c>
      <c r="R646" s="12">
        <f t="shared" si="43"/>
        <v>43468.25</v>
      </c>
      <c r="S646" t="b">
        <v>0</v>
      </c>
      <c r="T646" t="b">
        <v>0</v>
      </c>
      <c r="U646" t="s">
        <v>33</v>
      </c>
      <c r="V646" t="s">
        <v>2037</v>
      </c>
      <c r="W646" t="s">
        <v>2038</v>
      </c>
    </row>
    <row r="647" spans="1:23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1</v>
      </c>
      <c r="I647">
        <v>4697</v>
      </c>
      <c r="J647" s="7">
        <f t="shared" si="41"/>
        <v>37.999361294443261</v>
      </c>
      <c r="K647" t="s">
        <v>21</v>
      </c>
      <c r="L647" t="s">
        <v>22</v>
      </c>
      <c r="M647">
        <v>1537938000</v>
      </c>
      <c r="N647" s="12">
        <f t="shared" si="42"/>
        <v>43369.208333333328</v>
      </c>
      <c r="O647" s="14" t="s">
        <v>2090</v>
      </c>
      <c r="P647" s="12" t="s">
        <v>2083</v>
      </c>
      <c r="Q647">
        <v>1539752400</v>
      </c>
      <c r="R647" s="12">
        <f t="shared" si="43"/>
        <v>43390.208333333328</v>
      </c>
      <c r="S647" t="b">
        <v>0</v>
      </c>
      <c r="T647" t="b">
        <v>1</v>
      </c>
      <c r="U647" t="s">
        <v>23</v>
      </c>
      <c r="V647" t="s">
        <v>2033</v>
      </c>
      <c r="W647" t="s">
        <v>2034</v>
      </c>
    </row>
    <row r="648" spans="1:23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1</v>
      </c>
      <c r="I648">
        <v>2915</v>
      </c>
      <c r="J648" s="7">
        <f t="shared" si="41"/>
        <v>29.999313893653515</v>
      </c>
      <c r="K648" t="s">
        <v>21</v>
      </c>
      <c r="L648" t="s">
        <v>22</v>
      </c>
      <c r="M648">
        <v>1363150800</v>
      </c>
      <c r="N648" s="12">
        <f t="shared" si="42"/>
        <v>41346.208333333336</v>
      </c>
      <c r="O648" s="14" t="s">
        <v>2093</v>
      </c>
      <c r="P648" s="12" t="s">
        <v>2076</v>
      </c>
      <c r="Q648">
        <v>1364101200</v>
      </c>
      <c r="R648" s="12">
        <f t="shared" si="43"/>
        <v>41357.208333333336</v>
      </c>
      <c r="S648" t="b">
        <v>0</v>
      </c>
      <c r="T648" t="b">
        <v>0</v>
      </c>
      <c r="U648" t="s">
        <v>89</v>
      </c>
      <c r="V648" t="s">
        <v>2048</v>
      </c>
      <c r="W648" t="s">
        <v>2049</v>
      </c>
    </row>
    <row r="649" spans="1:23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</v>
      </c>
      <c r="I649">
        <v>18</v>
      </c>
      <c r="J649" s="7">
        <f t="shared" si="41"/>
        <v>103.5</v>
      </c>
      <c r="K649" t="s">
        <v>21</v>
      </c>
      <c r="L649" t="s">
        <v>22</v>
      </c>
      <c r="M649">
        <v>1523250000</v>
      </c>
      <c r="N649" s="12">
        <f t="shared" si="42"/>
        <v>43199.208333333328</v>
      </c>
      <c r="O649" s="14" t="s">
        <v>2096</v>
      </c>
      <c r="P649" s="12" t="s">
        <v>2083</v>
      </c>
      <c r="Q649">
        <v>1525323600</v>
      </c>
      <c r="R649" s="12">
        <f t="shared" si="43"/>
        <v>43223.208333333328</v>
      </c>
      <c r="S649" t="b">
        <v>0</v>
      </c>
      <c r="T649" t="b">
        <v>0</v>
      </c>
      <c r="U649" t="s">
        <v>206</v>
      </c>
      <c r="V649" t="s">
        <v>2045</v>
      </c>
      <c r="W649" t="s">
        <v>2057</v>
      </c>
    </row>
    <row r="650" spans="1:23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1</v>
      </c>
      <c r="I650">
        <v>723</v>
      </c>
      <c r="J650" s="7">
        <f t="shared" si="41"/>
        <v>85.994467496542185</v>
      </c>
      <c r="K650" t="s">
        <v>21</v>
      </c>
      <c r="L650" t="s">
        <v>22</v>
      </c>
      <c r="M650">
        <v>1499317200</v>
      </c>
      <c r="N650" s="12">
        <f t="shared" si="42"/>
        <v>42922.208333333328</v>
      </c>
      <c r="O650" s="14" t="s">
        <v>2095</v>
      </c>
      <c r="P650" s="12" t="s">
        <v>2079</v>
      </c>
      <c r="Q650">
        <v>1500872400</v>
      </c>
      <c r="R650" s="12">
        <f t="shared" si="43"/>
        <v>42940.208333333328</v>
      </c>
      <c r="S650" t="b">
        <v>1</v>
      </c>
      <c r="T650" t="b">
        <v>0</v>
      </c>
      <c r="U650" t="s">
        <v>17</v>
      </c>
      <c r="V650" t="s">
        <v>2031</v>
      </c>
      <c r="W650" t="s">
        <v>2032</v>
      </c>
    </row>
    <row r="651" spans="1:23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1</v>
      </c>
      <c r="I651">
        <v>602</v>
      </c>
      <c r="J651" s="7">
        <f t="shared" si="41"/>
        <v>98.011627906976742</v>
      </c>
      <c r="K651" t="s">
        <v>98</v>
      </c>
      <c r="L651" t="s">
        <v>99</v>
      </c>
      <c r="M651">
        <v>1287550800</v>
      </c>
      <c r="N651" s="12">
        <f t="shared" si="42"/>
        <v>40471.208333333336</v>
      </c>
      <c r="O651" s="14" t="s">
        <v>2091</v>
      </c>
      <c r="P651" s="12" t="s">
        <v>2080</v>
      </c>
      <c r="Q651">
        <v>1288501200</v>
      </c>
      <c r="R651" s="12">
        <f t="shared" si="43"/>
        <v>40482.208333333336</v>
      </c>
      <c r="S651" t="b">
        <v>1</v>
      </c>
      <c r="T651" t="b">
        <v>1</v>
      </c>
      <c r="U651" t="s">
        <v>33</v>
      </c>
      <c r="V651" t="s">
        <v>2037</v>
      </c>
      <c r="W651" t="s">
        <v>2038</v>
      </c>
    </row>
    <row r="652" spans="1:23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>
        <v>1</v>
      </c>
      <c r="J652" s="7">
        <f t="shared" si="41"/>
        <v>2</v>
      </c>
      <c r="K652" t="s">
        <v>21</v>
      </c>
      <c r="L652" t="s">
        <v>22</v>
      </c>
      <c r="M652">
        <v>1404795600</v>
      </c>
      <c r="N652" s="12">
        <f t="shared" si="42"/>
        <v>41828.208333333336</v>
      </c>
      <c r="O652" s="14" t="s">
        <v>2095</v>
      </c>
      <c r="P652" s="12" t="s">
        <v>2075</v>
      </c>
      <c r="Q652">
        <v>1407128400</v>
      </c>
      <c r="R652" s="12">
        <f t="shared" si="43"/>
        <v>41855.208333333336</v>
      </c>
      <c r="S652" t="b">
        <v>0</v>
      </c>
      <c r="T652" t="b">
        <v>0</v>
      </c>
      <c r="U652" t="s">
        <v>159</v>
      </c>
      <c r="V652" t="s">
        <v>2033</v>
      </c>
      <c r="W652" t="s">
        <v>2056</v>
      </c>
    </row>
    <row r="653" spans="1:23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1</v>
      </c>
      <c r="I653">
        <v>3868</v>
      </c>
      <c r="J653" s="7">
        <f t="shared" si="41"/>
        <v>44.994570837642193</v>
      </c>
      <c r="K653" t="s">
        <v>107</v>
      </c>
      <c r="L653" t="s">
        <v>108</v>
      </c>
      <c r="M653">
        <v>1393048800</v>
      </c>
      <c r="N653" s="12">
        <f t="shared" si="42"/>
        <v>41692.25</v>
      </c>
      <c r="O653" s="14" t="s">
        <v>2097</v>
      </c>
      <c r="P653" s="12" t="s">
        <v>2075</v>
      </c>
      <c r="Q653">
        <v>1394344800</v>
      </c>
      <c r="R653" s="12">
        <f t="shared" si="43"/>
        <v>41707.25</v>
      </c>
      <c r="S653" t="b">
        <v>0</v>
      </c>
      <c r="T653" t="b">
        <v>0</v>
      </c>
      <c r="U653" t="s">
        <v>100</v>
      </c>
      <c r="V653" t="s">
        <v>2039</v>
      </c>
      <c r="W653" t="s">
        <v>2050</v>
      </c>
    </row>
    <row r="654" spans="1:23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1</v>
      </c>
      <c r="I654">
        <v>409</v>
      </c>
      <c r="J654" s="7">
        <f t="shared" si="41"/>
        <v>31.012224938875306</v>
      </c>
      <c r="K654" t="s">
        <v>21</v>
      </c>
      <c r="L654" t="s">
        <v>22</v>
      </c>
      <c r="M654">
        <v>1470373200</v>
      </c>
      <c r="N654" s="12">
        <f t="shared" si="42"/>
        <v>42587.208333333328</v>
      </c>
      <c r="O654" s="14" t="s">
        <v>2088</v>
      </c>
      <c r="P654" s="12" t="s">
        <v>2081</v>
      </c>
      <c r="Q654">
        <v>1474088400</v>
      </c>
      <c r="R654" s="12">
        <f t="shared" si="43"/>
        <v>42630.208333333328</v>
      </c>
      <c r="S654" t="b">
        <v>0</v>
      </c>
      <c r="T654" t="b">
        <v>0</v>
      </c>
      <c r="U654" t="s">
        <v>28</v>
      </c>
      <c r="V654" t="s">
        <v>2035</v>
      </c>
      <c r="W654" t="s">
        <v>2036</v>
      </c>
    </row>
    <row r="655" spans="1:23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1</v>
      </c>
      <c r="I655">
        <v>234</v>
      </c>
      <c r="J655" s="7">
        <f t="shared" si="41"/>
        <v>59.970085470085472</v>
      </c>
      <c r="K655" t="s">
        <v>21</v>
      </c>
      <c r="L655" t="s">
        <v>22</v>
      </c>
      <c r="M655">
        <v>1460091600</v>
      </c>
      <c r="N655" s="12">
        <f t="shared" si="42"/>
        <v>42468.208333333328</v>
      </c>
      <c r="O655" s="14" t="s">
        <v>2096</v>
      </c>
      <c r="P655" s="12" t="s">
        <v>2081</v>
      </c>
      <c r="Q655">
        <v>1460264400</v>
      </c>
      <c r="R655" s="12">
        <f t="shared" si="43"/>
        <v>42470.208333333328</v>
      </c>
      <c r="S655" t="b">
        <v>0</v>
      </c>
      <c r="T655" t="b">
        <v>0</v>
      </c>
      <c r="U655" t="s">
        <v>28</v>
      </c>
      <c r="V655" t="s">
        <v>2035</v>
      </c>
      <c r="W655" t="s">
        <v>2036</v>
      </c>
    </row>
    <row r="656" spans="1:23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1</v>
      </c>
      <c r="I656">
        <v>3016</v>
      </c>
      <c r="J656" s="7">
        <f t="shared" si="41"/>
        <v>58.9973474801061</v>
      </c>
      <c r="K656" t="s">
        <v>21</v>
      </c>
      <c r="L656" t="s">
        <v>22</v>
      </c>
      <c r="M656">
        <v>1440392400</v>
      </c>
      <c r="N656" s="12">
        <f t="shared" si="42"/>
        <v>42240.208333333328</v>
      </c>
      <c r="O656" s="14" t="s">
        <v>2088</v>
      </c>
      <c r="P656" s="12" t="s">
        <v>2074</v>
      </c>
      <c r="Q656">
        <v>1440824400</v>
      </c>
      <c r="R656" s="12">
        <f t="shared" si="43"/>
        <v>42245.208333333328</v>
      </c>
      <c r="S656" t="b">
        <v>0</v>
      </c>
      <c r="T656" t="b">
        <v>0</v>
      </c>
      <c r="U656" t="s">
        <v>148</v>
      </c>
      <c r="V656" t="s">
        <v>2033</v>
      </c>
      <c r="W656" t="s">
        <v>2055</v>
      </c>
    </row>
    <row r="657" spans="1:23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1</v>
      </c>
      <c r="I657">
        <v>264</v>
      </c>
      <c r="J657" s="7">
        <f t="shared" si="41"/>
        <v>50.045454545454547</v>
      </c>
      <c r="K657" t="s">
        <v>21</v>
      </c>
      <c r="L657" t="s">
        <v>22</v>
      </c>
      <c r="M657">
        <v>1488434400</v>
      </c>
      <c r="N657" s="12">
        <f t="shared" si="42"/>
        <v>42796.25</v>
      </c>
      <c r="O657" s="14" t="s">
        <v>2093</v>
      </c>
      <c r="P657" s="12" t="s">
        <v>2079</v>
      </c>
      <c r="Q657">
        <v>1489554000</v>
      </c>
      <c r="R657" s="12">
        <f t="shared" si="43"/>
        <v>42809.208333333328</v>
      </c>
      <c r="S657" t="b">
        <v>1</v>
      </c>
      <c r="T657" t="b">
        <v>0</v>
      </c>
      <c r="U657" t="s">
        <v>122</v>
      </c>
      <c r="V657" t="s">
        <v>2052</v>
      </c>
      <c r="W657" t="s">
        <v>2053</v>
      </c>
    </row>
    <row r="658" spans="1:23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1</v>
      </c>
      <c r="I658">
        <v>504</v>
      </c>
      <c r="J658" s="7">
        <f t="shared" si="41"/>
        <v>98.966269841269835</v>
      </c>
      <c r="K658" t="s">
        <v>26</v>
      </c>
      <c r="L658" t="s">
        <v>27</v>
      </c>
      <c r="M658">
        <v>1514440800</v>
      </c>
      <c r="N658" s="12">
        <f t="shared" si="42"/>
        <v>43097.25</v>
      </c>
      <c r="O658" s="14" t="s">
        <v>2094</v>
      </c>
      <c r="P658" s="12" t="s">
        <v>2079</v>
      </c>
      <c r="Q658">
        <v>1514872800</v>
      </c>
      <c r="R658" s="12">
        <f t="shared" si="43"/>
        <v>43102.25</v>
      </c>
      <c r="S658" t="b">
        <v>0</v>
      </c>
      <c r="T658" t="b">
        <v>0</v>
      </c>
      <c r="U658" t="s">
        <v>17</v>
      </c>
      <c r="V658" t="s">
        <v>2031</v>
      </c>
      <c r="W658" t="s">
        <v>2032</v>
      </c>
    </row>
    <row r="659" spans="1:23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</v>
      </c>
      <c r="I659">
        <v>14</v>
      </c>
      <c r="J659" s="7">
        <f t="shared" si="41"/>
        <v>58.857142857142854</v>
      </c>
      <c r="K659" t="s">
        <v>21</v>
      </c>
      <c r="L659" t="s">
        <v>22</v>
      </c>
      <c r="M659">
        <v>1514354400</v>
      </c>
      <c r="N659" s="12">
        <f t="shared" si="42"/>
        <v>43096.25</v>
      </c>
      <c r="O659" s="14" t="s">
        <v>2094</v>
      </c>
      <c r="P659" s="12" t="s">
        <v>2079</v>
      </c>
      <c r="Q659">
        <v>1515736800</v>
      </c>
      <c r="R659" s="12">
        <f t="shared" si="43"/>
        <v>43112.25</v>
      </c>
      <c r="S659" t="b">
        <v>0</v>
      </c>
      <c r="T659" t="b">
        <v>0</v>
      </c>
      <c r="U659" t="s">
        <v>474</v>
      </c>
      <c r="V659" t="s">
        <v>2039</v>
      </c>
      <c r="W659" t="s">
        <v>2061</v>
      </c>
    </row>
    <row r="660" spans="1:23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1</v>
      </c>
      <c r="I660">
        <v>390</v>
      </c>
      <c r="J660" s="7">
        <f t="shared" si="41"/>
        <v>81.010256410256417</v>
      </c>
      <c r="K660" t="s">
        <v>21</v>
      </c>
      <c r="L660" t="s">
        <v>22</v>
      </c>
      <c r="M660">
        <v>1440910800</v>
      </c>
      <c r="N660" s="12">
        <f t="shared" si="42"/>
        <v>42246.208333333328</v>
      </c>
      <c r="O660" s="14" t="s">
        <v>2088</v>
      </c>
      <c r="P660" s="12" t="s">
        <v>2074</v>
      </c>
      <c r="Q660">
        <v>1442898000</v>
      </c>
      <c r="R660" s="12">
        <f t="shared" si="43"/>
        <v>42269.208333333328</v>
      </c>
      <c r="S660" t="b">
        <v>0</v>
      </c>
      <c r="T660" t="b">
        <v>0</v>
      </c>
      <c r="U660" t="s">
        <v>23</v>
      </c>
      <c r="V660" t="s">
        <v>2033</v>
      </c>
      <c r="W660" t="s">
        <v>2034</v>
      </c>
    </row>
    <row r="661" spans="1:23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1</v>
      </c>
      <c r="I661">
        <v>750</v>
      </c>
      <c r="J661" s="7">
        <f t="shared" si="41"/>
        <v>76.013333333333335</v>
      </c>
      <c r="K661" t="s">
        <v>40</v>
      </c>
      <c r="L661" t="s">
        <v>41</v>
      </c>
      <c r="M661">
        <v>1296108000</v>
      </c>
      <c r="N661" s="12">
        <f t="shared" si="42"/>
        <v>40570.25</v>
      </c>
      <c r="O661" s="14" t="s">
        <v>2089</v>
      </c>
      <c r="P661" s="12" t="s">
        <v>2082</v>
      </c>
      <c r="Q661">
        <v>1296194400</v>
      </c>
      <c r="R661" s="12">
        <f t="shared" si="43"/>
        <v>40571.25</v>
      </c>
      <c r="S661" t="b">
        <v>0</v>
      </c>
      <c r="T661" t="b">
        <v>0</v>
      </c>
      <c r="U661" t="s">
        <v>42</v>
      </c>
      <c r="V661" t="s">
        <v>2039</v>
      </c>
      <c r="W661" t="s">
        <v>2040</v>
      </c>
    </row>
    <row r="662" spans="1:23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1</v>
      </c>
      <c r="I662">
        <v>77</v>
      </c>
      <c r="J662" s="7">
        <f t="shared" si="41"/>
        <v>96.597402597402592</v>
      </c>
      <c r="K662" t="s">
        <v>21</v>
      </c>
      <c r="L662" t="s">
        <v>22</v>
      </c>
      <c r="M662">
        <v>1440133200</v>
      </c>
      <c r="N662" s="12">
        <f t="shared" si="42"/>
        <v>42237.208333333328</v>
      </c>
      <c r="O662" s="14" t="s">
        <v>2088</v>
      </c>
      <c r="P662" s="12" t="s">
        <v>2074</v>
      </c>
      <c r="Q662">
        <v>1440910800</v>
      </c>
      <c r="R662" s="12">
        <f t="shared" si="43"/>
        <v>42246.208333333328</v>
      </c>
      <c r="S662" t="b">
        <v>1</v>
      </c>
      <c r="T662" t="b">
        <v>0</v>
      </c>
      <c r="U662" t="s">
        <v>33</v>
      </c>
      <c r="V662" t="s">
        <v>2037</v>
      </c>
      <c r="W662" t="s">
        <v>2038</v>
      </c>
    </row>
    <row r="663" spans="1:23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1</v>
      </c>
      <c r="I663">
        <v>752</v>
      </c>
      <c r="J663" s="7">
        <f t="shared" si="41"/>
        <v>76.957446808510639</v>
      </c>
      <c r="K663" t="s">
        <v>36</v>
      </c>
      <c r="L663" t="s">
        <v>37</v>
      </c>
      <c r="M663">
        <v>1332910800</v>
      </c>
      <c r="N663" s="12">
        <f t="shared" si="42"/>
        <v>40996.208333333336</v>
      </c>
      <c r="O663" s="14" t="s">
        <v>2093</v>
      </c>
      <c r="P663" s="12" t="s">
        <v>2078</v>
      </c>
      <c r="Q663">
        <v>1335502800</v>
      </c>
      <c r="R663" s="12">
        <f t="shared" si="43"/>
        <v>41026.208333333336</v>
      </c>
      <c r="S663" t="b">
        <v>0</v>
      </c>
      <c r="T663" t="b">
        <v>0</v>
      </c>
      <c r="U663" t="s">
        <v>159</v>
      </c>
      <c r="V663" t="s">
        <v>2033</v>
      </c>
      <c r="W663" t="s">
        <v>2056</v>
      </c>
    </row>
    <row r="664" spans="1:23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</v>
      </c>
      <c r="I664">
        <v>131</v>
      </c>
      <c r="J664" s="7">
        <f t="shared" si="41"/>
        <v>67.984732824427482</v>
      </c>
      <c r="K664" t="s">
        <v>21</v>
      </c>
      <c r="L664" t="s">
        <v>22</v>
      </c>
      <c r="M664">
        <v>1544335200</v>
      </c>
      <c r="N664" s="12">
        <f t="shared" si="42"/>
        <v>43443.25</v>
      </c>
      <c r="O664" s="14" t="s">
        <v>2094</v>
      </c>
      <c r="P664" s="12" t="s">
        <v>2083</v>
      </c>
      <c r="Q664">
        <v>1544680800</v>
      </c>
      <c r="R664" s="12">
        <f t="shared" si="43"/>
        <v>43447.25</v>
      </c>
      <c r="S664" t="b">
        <v>0</v>
      </c>
      <c r="T664" t="b">
        <v>0</v>
      </c>
      <c r="U664" t="s">
        <v>33</v>
      </c>
      <c r="V664" t="s">
        <v>2037</v>
      </c>
      <c r="W664" t="s">
        <v>2038</v>
      </c>
    </row>
    <row r="665" spans="1:23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1</v>
      </c>
      <c r="I665">
        <v>87</v>
      </c>
      <c r="J665" s="7">
        <f t="shared" si="41"/>
        <v>88.781609195402297</v>
      </c>
      <c r="K665" t="s">
        <v>21</v>
      </c>
      <c r="L665" t="s">
        <v>22</v>
      </c>
      <c r="M665">
        <v>1286427600</v>
      </c>
      <c r="N665" s="12">
        <f t="shared" si="42"/>
        <v>40458.208333333336</v>
      </c>
      <c r="O665" s="14" t="s">
        <v>2091</v>
      </c>
      <c r="P665" s="12" t="s">
        <v>2080</v>
      </c>
      <c r="Q665">
        <v>1288414800</v>
      </c>
      <c r="R665" s="12">
        <f t="shared" si="43"/>
        <v>40481.208333333336</v>
      </c>
      <c r="S665" t="b">
        <v>0</v>
      </c>
      <c r="T665" t="b">
        <v>0</v>
      </c>
      <c r="U665" t="s">
        <v>33</v>
      </c>
      <c r="V665" t="s">
        <v>2037</v>
      </c>
      <c r="W665" t="s">
        <v>2038</v>
      </c>
    </row>
    <row r="666" spans="1:23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</v>
      </c>
      <c r="I666">
        <v>1063</v>
      </c>
      <c r="J666" s="7">
        <f t="shared" si="41"/>
        <v>24.99623706491063</v>
      </c>
      <c r="K666" t="s">
        <v>21</v>
      </c>
      <c r="L666" t="s">
        <v>22</v>
      </c>
      <c r="M666">
        <v>1329717600</v>
      </c>
      <c r="N666" s="12">
        <f t="shared" si="42"/>
        <v>40959.25</v>
      </c>
      <c r="O666" s="14" t="s">
        <v>2097</v>
      </c>
      <c r="P666" s="12" t="s">
        <v>2078</v>
      </c>
      <c r="Q666">
        <v>1330581600</v>
      </c>
      <c r="R666" s="12">
        <f t="shared" si="43"/>
        <v>40969.25</v>
      </c>
      <c r="S666" t="b">
        <v>0</v>
      </c>
      <c r="T666" t="b">
        <v>0</v>
      </c>
      <c r="U666" t="s">
        <v>159</v>
      </c>
      <c r="V666" t="s">
        <v>2033</v>
      </c>
      <c r="W666" t="s">
        <v>2056</v>
      </c>
    </row>
    <row r="667" spans="1:23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1</v>
      </c>
      <c r="I667">
        <v>272</v>
      </c>
      <c r="J667" s="7">
        <f t="shared" si="41"/>
        <v>44.922794117647058</v>
      </c>
      <c r="K667" t="s">
        <v>21</v>
      </c>
      <c r="L667" t="s">
        <v>22</v>
      </c>
      <c r="M667">
        <v>1310187600</v>
      </c>
      <c r="N667" s="12">
        <f t="shared" si="42"/>
        <v>40733.208333333336</v>
      </c>
      <c r="O667" s="14" t="s">
        <v>2095</v>
      </c>
      <c r="P667" s="12" t="s">
        <v>2082</v>
      </c>
      <c r="Q667">
        <v>1311397200</v>
      </c>
      <c r="R667" s="12">
        <f t="shared" si="43"/>
        <v>40747.208333333336</v>
      </c>
      <c r="S667" t="b">
        <v>0</v>
      </c>
      <c r="T667" t="b">
        <v>1</v>
      </c>
      <c r="U667" t="s">
        <v>42</v>
      </c>
      <c r="V667" t="s">
        <v>2039</v>
      </c>
      <c r="W667" t="s">
        <v>2040</v>
      </c>
    </row>
    <row r="668" spans="1:23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1</v>
      </c>
      <c r="I668">
        <v>25</v>
      </c>
      <c r="J668" s="7">
        <f t="shared" si="41"/>
        <v>79.400000000000006</v>
      </c>
      <c r="K668" t="s">
        <v>21</v>
      </c>
      <c r="L668" t="s">
        <v>22</v>
      </c>
      <c r="M668">
        <v>1377838800</v>
      </c>
      <c r="N668" s="12">
        <f t="shared" si="42"/>
        <v>41516.208333333336</v>
      </c>
      <c r="O668" s="14" t="s">
        <v>2088</v>
      </c>
      <c r="P668" s="12" t="s">
        <v>2076</v>
      </c>
      <c r="Q668">
        <v>1378357200</v>
      </c>
      <c r="R668" s="12">
        <f t="shared" si="43"/>
        <v>41522.208333333336</v>
      </c>
      <c r="S668" t="b">
        <v>0</v>
      </c>
      <c r="T668" t="b">
        <v>1</v>
      </c>
      <c r="U668" t="s">
        <v>33</v>
      </c>
      <c r="V668" t="s">
        <v>2037</v>
      </c>
      <c r="W668" t="s">
        <v>2038</v>
      </c>
    </row>
    <row r="669" spans="1:23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1</v>
      </c>
      <c r="I669">
        <v>419</v>
      </c>
      <c r="J669" s="7">
        <f t="shared" si="41"/>
        <v>29.009546539379475</v>
      </c>
      <c r="K669" t="s">
        <v>21</v>
      </c>
      <c r="L669" t="s">
        <v>22</v>
      </c>
      <c r="M669">
        <v>1410325200</v>
      </c>
      <c r="N669" s="12">
        <f t="shared" si="42"/>
        <v>41892.208333333336</v>
      </c>
      <c r="O669" s="14" t="s">
        <v>2090</v>
      </c>
      <c r="P669" s="12" t="s">
        <v>2075</v>
      </c>
      <c r="Q669">
        <v>1411102800</v>
      </c>
      <c r="R669" s="12">
        <f t="shared" si="43"/>
        <v>41901.208333333336</v>
      </c>
      <c r="S669" t="b">
        <v>0</v>
      </c>
      <c r="T669" t="b">
        <v>0</v>
      </c>
      <c r="U669" t="s">
        <v>1029</v>
      </c>
      <c r="V669" t="s">
        <v>2062</v>
      </c>
      <c r="W669" t="s">
        <v>2063</v>
      </c>
    </row>
    <row r="670" spans="1:23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1</v>
      </c>
      <c r="I670">
        <v>76</v>
      </c>
      <c r="J670" s="7">
        <f t="shared" si="41"/>
        <v>73.59210526315789</v>
      </c>
      <c r="K670" t="s">
        <v>21</v>
      </c>
      <c r="L670" t="s">
        <v>22</v>
      </c>
      <c r="M670">
        <v>1343797200</v>
      </c>
      <c r="N670" s="12">
        <f t="shared" si="42"/>
        <v>41122.208333333336</v>
      </c>
      <c r="O670" s="14" t="s">
        <v>2088</v>
      </c>
      <c r="P670" s="12" t="s">
        <v>2078</v>
      </c>
      <c r="Q670">
        <v>1344834000</v>
      </c>
      <c r="R670" s="12">
        <f t="shared" si="43"/>
        <v>41134.208333333336</v>
      </c>
      <c r="S670" t="b">
        <v>0</v>
      </c>
      <c r="T670" t="b">
        <v>0</v>
      </c>
      <c r="U670" t="s">
        <v>33</v>
      </c>
      <c r="V670" t="s">
        <v>2037</v>
      </c>
      <c r="W670" t="s">
        <v>2038</v>
      </c>
    </row>
    <row r="671" spans="1:23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</v>
      </c>
      <c r="I671">
        <v>1621</v>
      </c>
      <c r="J671" s="7">
        <f t="shared" si="41"/>
        <v>107.97038864898211</v>
      </c>
      <c r="K671" t="s">
        <v>107</v>
      </c>
      <c r="L671" t="s">
        <v>108</v>
      </c>
      <c r="M671">
        <v>1498453200</v>
      </c>
      <c r="N671" s="12">
        <f t="shared" si="42"/>
        <v>42912.208333333328</v>
      </c>
      <c r="O671" s="14" t="s">
        <v>2092</v>
      </c>
      <c r="P671" s="12" t="s">
        <v>2079</v>
      </c>
      <c r="Q671">
        <v>1499230800</v>
      </c>
      <c r="R671" s="12">
        <f t="shared" si="43"/>
        <v>42921.208333333328</v>
      </c>
      <c r="S671" t="b">
        <v>0</v>
      </c>
      <c r="T671" t="b">
        <v>0</v>
      </c>
      <c r="U671" t="s">
        <v>33</v>
      </c>
      <c r="V671" t="s">
        <v>2037</v>
      </c>
      <c r="W671" t="s">
        <v>2038</v>
      </c>
    </row>
    <row r="672" spans="1:23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</v>
      </c>
      <c r="I672">
        <v>1101</v>
      </c>
      <c r="J672" s="7">
        <f t="shared" si="41"/>
        <v>68.987284287011803</v>
      </c>
      <c r="K672" t="s">
        <v>21</v>
      </c>
      <c r="L672" t="s">
        <v>22</v>
      </c>
      <c r="M672">
        <v>1456380000</v>
      </c>
      <c r="N672" s="12">
        <f t="shared" si="42"/>
        <v>42425.25</v>
      </c>
      <c r="O672" s="14" t="s">
        <v>2097</v>
      </c>
      <c r="P672" s="12" t="s">
        <v>2081</v>
      </c>
      <c r="Q672">
        <v>1457416800</v>
      </c>
      <c r="R672" s="12">
        <f t="shared" si="43"/>
        <v>42437.25</v>
      </c>
      <c r="S672" t="b">
        <v>0</v>
      </c>
      <c r="T672" t="b">
        <v>0</v>
      </c>
      <c r="U672" t="s">
        <v>60</v>
      </c>
      <c r="V672" t="s">
        <v>2033</v>
      </c>
      <c r="W672" t="s">
        <v>2043</v>
      </c>
    </row>
    <row r="673" spans="1:23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</v>
      </c>
      <c r="I673">
        <v>1073</v>
      </c>
      <c r="J673" s="7">
        <f t="shared" si="41"/>
        <v>111.02236719478098</v>
      </c>
      <c r="K673" t="s">
        <v>21</v>
      </c>
      <c r="L673" t="s">
        <v>22</v>
      </c>
      <c r="M673">
        <v>1280552400</v>
      </c>
      <c r="N673" s="12">
        <f t="shared" si="42"/>
        <v>40390.208333333336</v>
      </c>
      <c r="O673" s="14" t="s">
        <v>2095</v>
      </c>
      <c r="P673" s="12" t="s">
        <v>2080</v>
      </c>
      <c r="Q673">
        <v>1280898000</v>
      </c>
      <c r="R673" s="12">
        <f t="shared" si="43"/>
        <v>40394.208333333336</v>
      </c>
      <c r="S673" t="b">
        <v>0</v>
      </c>
      <c r="T673" t="b">
        <v>1</v>
      </c>
      <c r="U673" t="s">
        <v>33</v>
      </c>
      <c r="V673" t="s">
        <v>2037</v>
      </c>
      <c r="W673" t="s">
        <v>2038</v>
      </c>
    </row>
    <row r="674" spans="1:23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1</v>
      </c>
      <c r="I674">
        <v>4428</v>
      </c>
      <c r="J674" s="7">
        <f t="shared" si="41"/>
        <v>24.997515808491418</v>
      </c>
      <c r="K674" t="s">
        <v>26</v>
      </c>
      <c r="L674" t="s">
        <v>27</v>
      </c>
      <c r="M674">
        <v>1521608400</v>
      </c>
      <c r="N674" s="12">
        <f t="shared" si="42"/>
        <v>43180.208333333328</v>
      </c>
      <c r="O674" s="14" t="s">
        <v>2093</v>
      </c>
      <c r="P674" s="12" t="s">
        <v>2083</v>
      </c>
      <c r="Q674">
        <v>1522472400</v>
      </c>
      <c r="R674" s="12">
        <f t="shared" si="43"/>
        <v>43190.208333333328</v>
      </c>
      <c r="S674" t="b">
        <v>0</v>
      </c>
      <c r="T674" t="b">
        <v>0</v>
      </c>
      <c r="U674" t="s">
        <v>33</v>
      </c>
      <c r="V674" t="s">
        <v>2037</v>
      </c>
      <c r="W674" t="s">
        <v>2038</v>
      </c>
    </row>
    <row r="675" spans="1:23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1</v>
      </c>
      <c r="I675">
        <v>58</v>
      </c>
      <c r="J675" s="7">
        <f t="shared" si="41"/>
        <v>42.155172413793103</v>
      </c>
      <c r="K675" t="s">
        <v>107</v>
      </c>
      <c r="L675" t="s">
        <v>108</v>
      </c>
      <c r="M675">
        <v>1460696400</v>
      </c>
      <c r="N675" s="12">
        <f t="shared" si="42"/>
        <v>42475.208333333328</v>
      </c>
      <c r="O675" s="14" t="s">
        <v>2096</v>
      </c>
      <c r="P675" s="12" t="s">
        <v>2081</v>
      </c>
      <c r="Q675">
        <v>1462510800</v>
      </c>
      <c r="R675" s="12">
        <f t="shared" si="43"/>
        <v>42496.208333333328</v>
      </c>
      <c r="S675" t="b">
        <v>0</v>
      </c>
      <c r="T675" t="b">
        <v>0</v>
      </c>
      <c r="U675" t="s">
        <v>60</v>
      </c>
      <c r="V675" t="s">
        <v>2033</v>
      </c>
      <c r="W675" t="s">
        <v>2043</v>
      </c>
    </row>
    <row r="676" spans="1:23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</v>
      </c>
      <c r="I676">
        <v>1218</v>
      </c>
      <c r="J676" s="7">
        <f t="shared" si="41"/>
        <v>47.003284072249592</v>
      </c>
      <c r="K676" t="s">
        <v>21</v>
      </c>
      <c r="L676" t="s">
        <v>22</v>
      </c>
      <c r="M676">
        <v>1313730000</v>
      </c>
      <c r="N676" s="12">
        <f t="shared" si="42"/>
        <v>40774.208333333336</v>
      </c>
      <c r="O676" s="14" t="s">
        <v>2088</v>
      </c>
      <c r="P676" s="12" t="s">
        <v>2082</v>
      </c>
      <c r="Q676">
        <v>1317790800</v>
      </c>
      <c r="R676" s="12">
        <f t="shared" si="43"/>
        <v>40821.208333333336</v>
      </c>
      <c r="S676" t="b">
        <v>0</v>
      </c>
      <c r="T676" t="b">
        <v>0</v>
      </c>
      <c r="U676" t="s">
        <v>122</v>
      </c>
      <c r="V676" t="s">
        <v>2052</v>
      </c>
      <c r="W676" t="s">
        <v>2053</v>
      </c>
    </row>
    <row r="677" spans="1:23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1</v>
      </c>
      <c r="I677">
        <v>331</v>
      </c>
      <c r="J677" s="7">
        <f t="shared" si="41"/>
        <v>36.0392749244713</v>
      </c>
      <c r="K677" t="s">
        <v>21</v>
      </c>
      <c r="L677" t="s">
        <v>22</v>
      </c>
      <c r="M677">
        <v>1568178000</v>
      </c>
      <c r="N677" s="12">
        <f t="shared" si="42"/>
        <v>43719.208333333328</v>
      </c>
      <c r="O677" s="14" t="s">
        <v>2090</v>
      </c>
      <c r="P677" s="12" t="s">
        <v>2077</v>
      </c>
      <c r="Q677">
        <v>1568782800</v>
      </c>
      <c r="R677" s="12">
        <f t="shared" si="43"/>
        <v>43726.208333333328</v>
      </c>
      <c r="S677" t="b">
        <v>0</v>
      </c>
      <c r="T677" t="b">
        <v>0</v>
      </c>
      <c r="U677" t="s">
        <v>1029</v>
      </c>
      <c r="V677" t="s">
        <v>2062</v>
      </c>
      <c r="W677" t="s">
        <v>2063</v>
      </c>
    </row>
    <row r="678" spans="1:23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</v>
      </c>
      <c r="I678">
        <v>1170</v>
      </c>
      <c r="J678" s="7">
        <f t="shared" si="41"/>
        <v>101.03760683760684</v>
      </c>
      <c r="K678" t="s">
        <v>21</v>
      </c>
      <c r="L678" t="s">
        <v>22</v>
      </c>
      <c r="M678">
        <v>1348635600</v>
      </c>
      <c r="N678" s="12">
        <f t="shared" si="42"/>
        <v>41178.208333333336</v>
      </c>
      <c r="O678" s="14" t="s">
        <v>2090</v>
      </c>
      <c r="P678" s="12" t="s">
        <v>2078</v>
      </c>
      <c r="Q678">
        <v>1349413200</v>
      </c>
      <c r="R678" s="12">
        <f t="shared" si="43"/>
        <v>41187.208333333336</v>
      </c>
      <c r="S678" t="b">
        <v>0</v>
      </c>
      <c r="T678" t="b">
        <v>0</v>
      </c>
      <c r="U678" t="s">
        <v>122</v>
      </c>
      <c r="V678" t="s">
        <v>2052</v>
      </c>
      <c r="W678" t="s">
        <v>2053</v>
      </c>
    </row>
    <row r="679" spans="1:23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</v>
      </c>
      <c r="I679">
        <v>111</v>
      </c>
      <c r="J679" s="7">
        <f t="shared" si="41"/>
        <v>39.927927927927925</v>
      </c>
      <c r="K679" t="s">
        <v>21</v>
      </c>
      <c r="L679" t="s">
        <v>22</v>
      </c>
      <c r="M679">
        <v>1468126800</v>
      </c>
      <c r="N679" s="12">
        <f t="shared" si="42"/>
        <v>42561.208333333328</v>
      </c>
      <c r="O679" s="14" t="s">
        <v>2095</v>
      </c>
      <c r="P679" s="12" t="s">
        <v>2081</v>
      </c>
      <c r="Q679">
        <v>1472446800</v>
      </c>
      <c r="R679" s="12">
        <f t="shared" si="43"/>
        <v>42611.208333333328</v>
      </c>
      <c r="S679" t="b">
        <v>0</v>
      </c>
      <c r="T679" t="b">
        <v>0</v>
      </c>
      <c r="U679" t="s">
        <v>119</v>
      </c>
      <c r="V679" t="s">
        <v>2045</v>
      </c>
      <c r="W679" t="s">
        <v>2051</v>
      </c>
    </row>
    <row r="680" spans="1:23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1</v>
      </c>
      <c r="I680">
        <v>215</v>
      </c>
      <c r="J680" s="7">
        <f t="shared" si="41"/>
        <v>83.158139534883716</v>
      </c>
      <c r="K680" t="s">
        <v>21</v>
      </c>
      <c r="L680" t="s">
        <v>22</v>
      </c>
      <c r="M680">
        <v>1547877600</v>
      </c>
      <c r="N680" s="12">
        <f t="shared" si="42"/>
        <v>43484.25</v>
      </c>
      <c r="O680" s="14" t="s">
        <v>2089</v>
      </c>
      <c r="P680" s="12" t="s">
        <v>2077</v>
      </c>
      <c r="Q680">
        <v>1548050400</v>
      </c>
      <c r="R680" s="12">
        <f t="shared" si="43"/>
        <v>43486.25</v>
      </c>
      <c r="S680" t="b">
        <v>0</v>
      </c>
      <c r="T680" t="b">
        <v>0</v>
      </c>
      <c r="U680" t="s">
        <v>53</v>
      </c>
      <c r="V680" t="s">
        <v>2039</v>
      </c>
      <c r="W680" t="s">
        <v>2042</v>
      </c>
    </row>
    <row r="681" spans="1:23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1</v>
      </c>
      <c r="I681">
        <v>363</v>
      </c>
      <c r="J681" s="7">
        <f t="shared" si="41"/>
        <v>39.97520661157025</v>
      </c>
      <c r="K681" t="s">
        <v>21</v>
      </c>
      <c r="L681" t="s">
        <v>22</v>
      </c>
      <c r="M681">
        <v>1571374800</v>
      </c>
      <c r="N681" s="12">
        <f t="shared" si="42"/>
        <v>43756.208333333328</v>
      </c>
      <c r="O681" s="14" t="s">
        <v>2091</v>
      </c>
      <c r="P681" s="12" t="s">
        <v>2077</v>
      </c>
      <c r="Q681">
        <v>1571806800</v>
      </c>
      <c r="R681" s="12">
        <f t="shared" si="43"/>
        <v>43761.208333333328</v>
      </c>
      <c r="S681" t="b">
        <v>0</v>
      </c>
      <c r="T681" t="b">
        <v>1</v>
      </c>
      <c r="U681" t="s">
        <v>17</v>
      </c>
      <c r="V681" t="s">
        <v>2031</v>
      </c>
      <c r="W681" t="s">
        <v>2032</v>
      </c>
    </row>
    <row r="682" spans="1:23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1</v>
      </c>
      <c r="I682">
        <v>2955</v>
      </c>
      <c r="J682" s="7">
        <f t="shared" si="41"/>
        <v>47.993908629441627</v>
      </c>
      <c r="K682" t="s">
        <v>21</v>
      </c>
      <c r="L682" t="s">
        <v>22</v>
      </c>
      <c r="M682">
        <v>1576303200</v>
      </c>
      <c r="N682" s="12">
        <f t="shared" si="42"/>
        <v>43813.25</v>
      </c>
      <c r="O682" s="14" t="s">
        <v>2094</v>
      </c>
      <c r="P682" s="12" t="s">
        <v>2077</v>
      </c>
      <c r="Q682">
        <v>1576476000</v>
      </c>
      <c r="R682" s="12">
        <f t="shared" si="43"/>
        <v>43815.25</v>
      </c>
      <c r="S682" t="b">
        <v>0</v>
      </c>
      <c r="T682" t="b">
        <v>1</v>
      </c>
      <c r="U682" t="s">
        <v>292</v>
      </c>
      <c r="V682" t="s">
        <v>2048</v>
      </c>
      <c r="W682" t="s">
        <v>2059</v>
      </c>
    </row>
    <row r="683" spans="1:23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</v>
      </c>
      <c r="I683">
        <v>1657</v>
      </c>
      <c r="J683" s="7">
        <f t="shared" si="41"/>
        <v>95.978877489438744</v>
      </c>
      <c r="K683" t="s">
        <v>21</v>
      </c>
      <c r="L683" t="s">
        <v>22</v>
      </c>
      <c r="M683">
        <v>1324447200</v>
      </c>
      <c r="N683" s="12">
        <f t="shared" si="42"/>
        <v>40898.25</v>
      </c>
      <c r="O683" s="14" t="s">
        <v>2094</v>
      </c>
      <c r="P683" s="12" t="s">
        <v>2082</v>
      </c>
      <c r="Q683">
        <v>1324965600</v>
      </c>
      <c r="R683" s="12">
        <f t="shared" si="43"/>
        <v>40904.25</v>
      </c>
      <c r="S683" t="b">
        <v>0</v>
      </c>
      <c r="T683" t="b">
        <v>0</v>
      </c>
      <c r="U683" t="s">
        <v>33</v>
      </c>
      <c r="V683" t="s">
        <v>2037</v>
      </c>
      <c r="W683" t="s">
        <v>2038</v>
      </c>
    </row>
    <row r="684" spans="1:23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</v>
      </c>
      <c r="I684">
        <v>103</v>
      </c>
      <c r="J684" s="7">
        <f t="shared" si="41"/>
        <v>78.728155339805824</v>
      </c>
      <c r="K684" t="s">
        <v>21</v>
      </c>
      <c r="L684" t="s">
        <v>22</v>
      </c>
      <c r="M684">
        <v>1386741600</v>
      </c>
      <c r="N684" s="12">
        <f t="shared" si="42"/>
        <v>41619.25</v>
      </c>
      <c r="O684" s="14" t="s">
        <v>2094</v>
      </c>
      <c r="P684" s="12" t="s">
        <v>2076</v>
      </c>
      <c r="Q684">
        <v>1387519200</v>
      </c>
      <c r="R684" s="12">
        <f t="shared" si="43"/>
        <v>41628.25</v>
      </c>
      <c r="S684" t="b">
        <v>0</v>
      </c>
      <c r="T684" t="b">
        <v>0</v>
      </c>
      <c r="U684" t="s">
        <v>33</v>
      </c>
      <c r="V684" t="s">
        <v>2037</v>
      </c>
      <c r="W684" t="s">
        <v>2038</v>
      </c>
    </row>
    <row r="685" spans="1:23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</v>
      </c>
      <c r="I685">
        <v>147</v>
      </c>
      <c r="J685" s="7">
        <f t="shared" si="41"/>
        <v>56.081632653061227</v>
      </c>
      <c r="K685" t="s">
        <v>21</v>
      </c>
      <c r="L685" t="s">
        <v>22</v>
      </c>
      <c r="M685">
        <v>1537074000</v>
      </c>
      <c r="N685" s="12">
        <f t="shared" si="42"/>
        <v>43359.208333333328</v>
      </c>
      <c r="O685" s="14" t="s">
        <v>2090</v>
      </c>
      <c r="P685" s="12" t="s">
        <v>2083</v>
      </c>
      <c r="Q685">
        <v>1537246800</v>
      </c>
      <c r="R685" s="12">
        <f t="shared" si="43"/>
        <v>43361.208333333328</v>
      </c>
      <c r="S685" t="b">
        <v>0</v>
      </c>
      <c r="T685" t="b">
        <v>0</v>
      </c>
      <c r="U685" t="s">
        <v>33</v>
      </c>
      <c r="V685" t="s">
        <v>2037</v>
      </c>
      <c r="W685" t="s">
        <v>2038</v>
      </c>
    </row>
    <row r="686" spans="1:23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</v>
      </c>
      <c r="I686">
        <v>110</v>
      </c>
      <c r="J686" s="7">
        <f t="shared" si="41"/>
        <v>69.090909090909093</v>
      </c>
      <c r="K686" t="s">
        <v>15</v>
      </c>
      <c r="L686" t="s">
        <v>16</v>
      </c>
      <c r="M686">
        <v>1277787600</v>
      </c>
      <c r="N686" s="12">
        <f t="shared" si="42"/>
        <v>40358.208333333336</v>
      </c>
      <c r="O686" s="14" t="s">
        <v>2092</v>
      </c>
      <c r="P686" s="12" t="s">
        <v>2080</v>
      </c>
      <c r="Q686">
        <v>1279515600</v>
      </c>
      <c r="R686" s="12">
        <f t="shared" si="43"/>
        <v>40378.208333333336</v>
      </c>
      <c r="S686" t="b">
        <v>0</v>
      </c>
      <c r="T686" t="b">
        <v>0</v>
      </c>
      <c r="U686" t="s">
        <v>68</v>
      </c>
      <c r="V686" t="s">
        <v>2045</v>
      </c>
      <c r="W686" t="s">
        <v>2046</v>
      </c>
    </row>
    <row r="687" spans="1:23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1</v>
      </c>
      <c r="I687">
        <v>926</v>
      </c>
      <c r="J687" s="7">
        <f t="shared" si="41"/>
        <v>102.05291576673866</v>
      </c>
      <c r="K687" t="s">
        <v>15</v>
      </c>
      <c r="L687" t="s">
        <v>16</v>
      </c>
      <c r="M687">
        <v>1440306000</v>
      </c>
      <c r="N687" s="12">
        <f t="shared" si="42"/>
        <v>42239.208333333328</v>
      </c>
      <c r="O687" s="14" t="s">
        <v>2088</v>
      </c>
      <c r="P687" s="12" t="s">
        <v>2074</v>
      </c>
      <c r="Q687">
        <v>1442379600</v>
      </c>
      <c r="R687" s="12">
        <f t="shared" si="43"/>
        <v>42263.208333333328</v>
      </c>
      <c r="S687" t="b">
        <v>0</v>
      </c>
      <c r="T687" t="b">
        <v>0</v>
      </c>
      <c r="U687" t="s">
        <v>33</v>
      </c>
      <c r="V687" t="s">
        <v>2037</v>
      </c>
      <c r="W687" t="s">
        <v>2038</v>
      </c>
    </row>
    <row r="688" spans="1:23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</v>
      </c>
      <c r="I688">
        <v>134</v>
      </c>
      <c r="J688" s="7">
        <f t="shared" si="41"/>
        <v>107.32089552238806</v>
      </c>
      <c r="K688" t="s">
        <v>21</v>
      </c>
      <c r="L688" t="s">
        <v>22</v>
      </c>
      <c r="M688">
        <v>1522126800</v>
      </c>
      <c r="N688" s="12">
        <f t="shared" si="42"/>
        <v>43186.208333333328</v>
      </c>
      <c r="O688" s="14" t="s">
        <v>2093</v>
      </c>
      <c r="P688" s="12" t="s">
        <v>2083</v>
      </c>
      <c r="Q688">
        <v>1523077200</v>
      </c>
      <c r="R688" s="12">
        <f t="shared" si="43"/>
        <v>43197.208333333328</v>
      </c>
      <c r="S688" t="b">
        <v>0</v>
      </c>
      <c r="T688" t="b">
        <v>0</v>
      </c>
      <c r="U688" t="s">
        <v>65</v>
      </c>
      <c r="V688" t="s">
        <v>2035</v>
      </c>
      <c r="W688" t="s">
        <v>2044</v>
      </c>
    </row>
    <row r="689" spans="1:23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1</v>
      </c>
      <c r="I689">
        <v>269</v>
      </c>
      <c r="J689" s="7">
        <f t="shared" si="41"/>
        <v>51.970260223048328</v>
      </c>
      <c r="K689" t="s">
        <v>21</v>
      </c>
      <c r="L689" t="s">
        <v>22</v>
      </c>
      <c r="M689">
        <v>1489298400</v>
      </c>
      <c r="N689" s="12">
        <f t="shared" si="42"/>
        <v>42806.25</v>
      </c>
      <c r="O689" s="14" t="s">
        <v>2093</v>
      </c>
      <c r="P689" s="12" t="s">
        <v>2079</v>
      </c>
      <c r="Q689">
        <v>1489554000</v>
      </c>
      <c r="R689" s="12">
        <f t="shared" si="43"/>
        <v>42809.208333333328</v>
      </c>
      <c r="S689" t="b">
        <v>0</v>
      </c>
      <c r="T689" t="b">
        <v>0</v>
      </c>
      <c r="U689" t="s">
        <v>33</v>
      </c>
      <c r="V689" t="s">
        <v>2037</v>
      </c>
      <c r="W689" t="s">
        <v>2038</v>
      </c>
    </row>
    <row r="690" spans="1:23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</v>
      </c>
      <c r="I690">
        <v>175</v>
      </c>
      <c r="J690" s="7">
        <f t="shared" si="41"/>
        <v>71.137142857142862</v>
      </c>
      <c r="K690" t="s">
        <v>21</v>
      </c>
      <c r="L690" t="s">
        <v>22</v>
      </c>
      <c r="M690">
        <v>1547100000</v>
      </c>
      <c r="N690" s="12">
        <f t="shared" si="42"/>
        <v>43475.25</v>
      </c>
      <c r="O690" s="14" t="s">
        <v>2089</v>
      </c>
      <c r="P690" s="12" t="s">
        <v>2077</v>
      </c>
      <c r="Q690">
        <v>1548482400</v>
      </c>
      <c r="R690" s="12">
        <f t="shared" si="43"/>
        <v>43491.25</v>
      </c>
      <c r="S690" t="b">
        <v>0</v>
      </c>
      <c r="T690" t="b">
        <v>1</v>
      </c>
      <c r="U690" t="s">
        <v>269</v>
      </c>
      <c r="V690" t="s">
        <v>2039</v>
      </c>
      <c r="W690" t="s">
        <v>2058</v>
      </c>
    </row>
    <row r="691" spans="1:23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1</v>
      </c>
      <c r="I691">
        <v>69</v>
      </c>
      <c r="J691" s="7">
        <f t="shared" si="41"/>
        <v>106.49275362318841</v>
      </c>
      <c r="K691" t="s">
        <v>21</v>
      </c>
      <c r="L691" t="s">
        <v>22</v>
      </c>
      <c r="M691">
        <v>1383022800</v>
      </c>
      <c r="N691" s="12">
        <f t="shared" si="42"/>
        <v>41576.208333333336</v>
      </c>
      <c r="O691" s="14" t="s">
        <v>2091</v>
      </c>
      <c r="P691" s="12" t="s">
        <v>2076</v>
      </c>
      <c r="Q691">
        <v>1384063200</v>
      </c>
      <c r="R691" s="12">
        <f t="shared" si="43"/>
        <v>41588.25</v>
      </c>
      <c r="S691" t="b">
        <v>0</v>
      </c>
      <c r="T691" t="b">
        <v>0</v>
      </c>
      <c r="U691" t="s">
        <v>28</v>
      </c>
      <c r="V691" t="s">
        <v>2035</v>
      </c>
      <c r="W691" t="s">
        <v>2036</v>
      </c>
    </row>
    <row r="692" spans="1:23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</v>
      </c>
      <c r="I692">
        <v>190</v>
      </c>
      <c r="J692" s="7">
        <f t="shared" si="41"/>
        <v>42.93684210526316</v>
      </c>
      <c r="K692" t="s">
        <v>21</v>
      </c>
      <c r="L692" t="s">
        <v>22</v>
      </c>
      <c r="M692">
        <v>1322373600</v>
      </c>
      <c r="N692" s="12">
        <f t="shared" si="42"/>
        <v>40874.25</v>
      </c>
      <c r="O692" s="14" t="s">
        <v>2087</v>
      </c>
      <c r="P692" s="12" t="s">
        <v>2082</v>
      </c>
      <c r="Q692">
        <v>1322892000</v>
      </c>
      <c r="R692" s="12">
        <f t="shared" si="43"/>
        <v>40880.25</v>
      </c>
      <c r="S692" t="b">
        <v>0</v>
      </c>
      <c r="T692" t="b">
        <v>1</v>
      </c>
      <c r="U692" t="s">
        <v>42</v>
      </c>
      <c r="V692" t="s">
        <v>2039</v>
      </c>
      <c r="W692" t="s">
        <v>2040</v>
      </c>
    </row>
    <row r="693" spans="1:23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1</v>
      </c>
      <c r="I693">
        <v>237</v>
      </c>
      <c r="J693" s="7">
        <f t="shared" si="41"/>
        <v>30.037974683544302</v>
      </c>
      <c r="K693" t="s">
        <v>21</v>
      </c>
      <c r="L693" t="s">
        <v>22</v>
      </c>
      <c r="M693">
        <v>1349240400</v>
      </c>
      <c r="N693" s="12">
        <f t="shared" si="42"/>
        <v>41185.208333333336</v>
      </c>
      <c r="O693" s="14" t="s">
        <v>2091</v>
      </c>
      <c r="P693" s="12" t="s">
        <v>2078</v>
      </c>
      <c r="Q693">
        <v>1350709200</v>
      </c>
      <c r="R693" s="12">
        <f t="shared" si="43"/>
        <v>41202.208333333336</v>
      </c>
      <c r="S693" t="b">
        <v>1</v>
      </c>
      <c r="T693" t="b">
        <v>1</v>
      </c>
      <c r="U693" t="s">
        <v>42</v>
      </c>
      <c r="V693" t="s">
        <v>2039</v>
      </c>
      <c r="W693" t="s">
        <v>2040</v>
      </c>
    </row>
    <row r="694" spans="1:23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1</v>
      </c>
      <c r="I694">
        <v>77</v>
      </c>
      <c r="J694" s="7">
        <f t="shared" si="41"/>
        <v>70.623376623376629</v>
      </c>
      <c r="K694" t="s">
        <v>40</v>
      </c>
      <c r="L694" t="s">
        <v>41</v>
      </c>
      <c r="M694">
        <v>1562648400</v>
      </c>
      <c r="N694" s="12">
        <f t="shared" si="42"/>
        <v>43655.208333333328</v>
      </c>
      <c r="O694" s="14" t="s">
        <v>2095</v>
      </c>
      <c r="P694" s="12" t="s">
        <v>2077</v>
      </c>
      <c r="Q694">
        <v>1564203600</v>
      </c>
      <c r="R694" s="12">
        <f t="shared" si="43"/>
        <v>43673.208333333328</v>
      </c>
      <c r="S694" t="b">
        <v>0</v>
      </c>
      <c r="T694" t="b">
        <v>0</v>
      </c>
      <c r="U694" t="s">
        <v>23</v>
      </c>
      <c r="V694" t="s">
        <v>2033</v>
      </c>
      <c r="W694" t="s">
        <v>2034</v>
      </c>
    </row>
    <row r="695" spans="1:23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</v>
      </c>
      <c r="I695">
        <v>1748</v>
      </c>
      <c r="J695" s="7">
        <f t="shared" si="41"/>
        <v>66.016018306636155</v>
      </c>
      <c r="K695" t="s">
        <v>21</v>
      </c>
      <c r="L695" t="s">
        <v>22</v>
      </c>
      <c r="M695">
        <v>1508216400</v>
      </c>
      <c r="N695" s="12">
        <f t="shared" si="42"/>
        <v>43025.208333333328</v>
      </c>
      <c r="O695" s="14" t="s">
        <v>2091</v>
      </c>
      <c r="P695" s="12" t="s">
        <v>2079</v>
      </c>
      <c r="Q695">
        <v>1509685200</v>
      </c>
      <c r="R695" s="12">
        <f t="shared" si="43"/>
        <v>43042.208333333328</v>
      </c>
      <c r="S695" t="b">
        <v>0</v>
      </c>
      <c r="T695" t="b">
        <v>0</v>
      </c>
      <c r="U695" t="s">
        <v>33</v>
      </c>
      <c r="V695" t="s">
        <v>2037</v>
      </c>
      <c r="W695" t="s">
        <v>2038</v>
      </c>
    </row>
    <row r="696" spans="1:23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1</v>
      </c>
      <c r="I696">
        <v>79</v>
      </c>
      <c r="J696" s="7">
        <f t="shared" si="41"/>
        <v>96.911392405063296</v>
      </c>
      <c r="K696" t="s">
        <v>21</v>
      </c>
      <c r="L696" t="s">
        <v>22</v>
      </c>
      <c r="M696">
        <v>1511762400</v>
      </c>
      <c r="N696" s="12">
        <f t="shared" si="42"/>
        <v>43066.25</v>
      </c>
      <c r="O696" s="14" t="s">
        <v>2087</v>
      </c>
      <c r="P696" s="12" t="s">
        <v>2079</v>
      </c>
      <c r="Q696">
        <v>1514959200</v>
      </c>
      <c r="R696" s="12">
        <f t="shared" si="43"/>
        <v>43103.25</v>
      </c>
      <c r="S696" t="b">
        <v>0</v>
      </c>
      <c r="T696" t="b">
        <v>0</v>
      </c>
      <c r="U696" t="s">
        <v>33</v>
      </c>
      <c r="V696" t="s">
        <v>2037</v>
      </c>
      <c r="W696" t="s">
        <v>2038</v>
      </c>
    </row>
    <row r="697" spans="1:23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</v>
      </c>
      <c r="I697">
        <v>196</v>
      </c>
      <c r="J697" s="7">
        <f t="shared" si="41"/>
        <v>62.867346938775512</v>
      </c>
      <c r="K697" t="s">
        <v>107</v>
      </c>
      <c r="L697" t="s">
        <v>108</v>
      </c>
      <c r="M697">
        <v>1447480800</v>
      </c>
      <c r="N697" s="12">
        <f t="shared" si="42"/>
        <v>42322.25</v>
      </c>
      <c r="O697" s="14" t="s">
        <v>2087</v>
      </c>
      <c r="P697" s="12" t="s">
        <v>2074</v>
      </c>
      <c r="Q697">
        <v>1448863200</v>
      </c>
      <c r="R697" s="12">
        <f t="shared" si="43"/>
        <v>42338.25</v>
      </c>
      <c r="S697" t="b">
        <v>1</v>
      </c>
      <c r="T697" t="b">
        <v>0</v>
      </c>
      <c r="U697" t="s">
        <v>23</v>
      </c>
      <c r="V697" t="s">
        <v>2033</v>
      </c>
      <c r="W697" t="s">
        <v>2034</v>
      </c>
    </row>
    <row r="698" spans="1:23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1</v>
      </c>
      <c r="I698">
        <v>889</v>
      </c>
      <c r="J698" s="7">
        <f t="shared" si="41"/>
        <v>108.98537682789652</v>
      </c>
      <c r="K698" t="s">
        <v>21</v>
      </c>
      <c r="L698" t="s">
        <v>22</v>
      </c>
      <c r="M698">
        <v>1429506000</v>
      </c>
      <c r="N698" s="12">
        <f t="shared" si="42"/>
        <v>42114.208333333328</v>
      </c>
      <c r="O698" s="14" t="s">
        <v>2096</v>
      </c>
      <c r="P698" s="12" t="s">
        <v>2074</v>
      </c>
      <c r="Q698">
        <v>1429592400</v>
      </c>
      <c r="R698" s="12">
        <f t="shared" si="43"/>
        <v>42115.208333333328</v>
      </c>
      <c r="S698" t="b">
        <v>0</v>
      </c>
      <c r="T698" t="b">
        <v>1</v>
      </c>
      <c r="U698" t="s">
        <v>33</v>
      </c>
      <c r="V698" t="s">
        <v>2037</v>
      </c>
      <c r="W698" t="s">
        <v>2038</v>
      </c>
    </row>
    <row r="699" spans="1:23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1</v>
      </c>
      <c r="I699">
        <v>7295</v>
      </c>
      <c r="J699" s="7">
        <f t="shared" si="41"/>
        <v>26.999314599040439</v>
      </c>
      <c r="K699" t="s">
        <v>21</v>
      </c>
      <c r="L699" t="s">
        <v>22</v>
      </c>
      <c r="M699">
        <v>1522472400</v>
      </c>
      <c r="N699" s="12">
        <f t="shared" si="42"/>
        <v>43190.208333333328</v>
      </c>
      <c r="O699" s="14" t="s">
        <v>2093</v>
      </c>
      <c r="P699" s="12" t="s">
        <v>2083</v>
      </c>
      <c r="Q699">
        <v>1522645200</v>
      </c>
      <c r="R699" s="12">
        <f t="shared" si="43"/>
        <v>43192.208333333328</v>
      </c>
      <c r="S699" t="b">
        <v>0</v>
      </c>
      <c r="T699" t="b">
        <v>0</v>
      </c>
      <c r="U699" t="s">
        <v>50</v>
      </c>
      <c r="V699" t="s">
        <v>2033</v>
      </c>
      <c r="W699" t="s">
        <v>2041</v>
      </c>
    </row>
    <row r="700" spans="1:23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1</v>
      </c>
      <c r="I700">
        <v>2893</v>
      </c>
      <c r="J700" s="7">
        <f t="shared" si="41"/>
        <v>65.004147943311438</v>
      </c>
      <c r="K700" t="s">
        <v>15</v>
      </c>
      <c r="L700" t="s">
        <v>16</v>
      </c>
      <c r="M700">
        <v>1322114400</v>
      </c>
      <c r="N700" s="12">
        <f t="shared" si="42"/>
        <v>40871.25</v>
      </c>
      <c r="O700" s="14" t="s">
        <v>2087</v>
      </c>
      <c r="P700" s="12" t="s">
        <v>2082</v>
      </c>
      <c r="Q700">
        <v>1323324000</v>
      </c>
      <c r="R700" s="12">
        <f t="shared" si="43"/>
        <v>40885.25</v>
      </c>
      <c r="S700" t="b">
        <v>0</v>
      </c>
      <c r="T700" t="b">
        <v>0</v>
      </c>
      <c r="U700" t="s">
        <v>65</v>
      </c>
      <c r="V700" t="s">
        <v>2035</v>
      </c>
      <c r="W700" t="s">
        <v>2044</v>
      </c>
    </row>
    <row r="701" spans="1:23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1</v>
      </c>
      <c r="I701">
        <v>56</v>
      </c>
      <c r="J701" s="7">
        <f t="shared" si="41"/>
        <v>111.51785714285714</v>
      </c>
      <c r="K701" t="s">
        <v>21</v>
      </c>
      <c r="L701" t="s">
        <v>22</v>
      </c>
      <c r="M701">
        <v>1561438800</v>
      </c>
      <c r="N701" s="12">
        <f t="shared" si="42"/>
        <v>43641.208333333328</v>
      </c>
      <c r="O701" s="14" t="s">
        <v>2092</v>
      </c>
      <c r="P701" s="12" t="s">
        <v>2077</v>
      </c>
      <c r="Q701">
        <v>1561525200</v>
      </c>
      <c r="R701" s="12">
        <f t="shared" si="43"/>
        <v>43642.208333333328</v>
      </c>
      <c r="S701" t="b">
        <v>0</v>
      </c>
      <c r="T701" t="b">
        <v>0</v>
      </c>
      <c r="U701" t="s">
        <v>53</v>
      </c>
      <c r="V701" t="s">
        <v>2039</v>
      </c>
      <c r="W701" t="s">
        <v>2042</v>
      </c>
    </row>
    <row r="702" spans="1:23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>
        <v>1</v>
      </c>
      <c r="J702" s="7">
        <f t="shared" si="41"/>
        <v>3</v>
      </c>
      <c r="K702" t="s">
        <v>21</v>
      </c>
      <c r="L702" t="s">
        <v>22</v>
      </c>
      <c r="M702">
        <v>1264399200</v>
      </c>
      <c r="N702" s="12">
        <f t="shared" si="42"/>
        <v>40203.25</v>
      </c>
      <c r="O702" s="14" t="s">
        <v>2089</v>
      </c>
      <c r="P702" s="12" t="s">
        <v>2080</v>
      </c>
      <c r="Q702">
        <v>1265695200</v>
      </c>
      <c r="R702" s="12">
        <f t="shared" si="43"/>
        <v>40218.25</v>
      </c>
      <c r="S702" t="b">
        <v>0</v>
      </c>
      <c r="T702" t="b">
        <v>0</v>
      </c>
      <c r="U702" t="s">
        <v>65</v>
      </c>
      <c r="V702" t="s">
        <v>2035</v>
      </c>
      <c r="W702" t="s">
        <v>2044</v>
      </c>
    </row>
    <row r="703" spans="1:23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1</v>
      </c>
      <c r="I703">
        <v>820</v>
      </c>
      <c r="J703" s="7">
        <f t="shared" si="41"/>
        <v>110.99268292682927</v>
      </c>
      <c r="K703" t="s">
        <v>21</v>
      </c>
      <c r="L703" t="s">
        <v>22</v>
      </c>
      <c r="M703">
        <v>1301202000</v>
      </c>
      <c r="N703" s="12">
        <f t="shared" si="42"/>
        <v>40629.208333333336</v>
      </c>
      <c r="O703" s="14" t="s">
        <v>2093</v>
      </c>
      <c r="P703" s="12" t="s">
        <v>2082</v>
      </c>
      <c r="Q703">
        <v>1301806800</v>
      </c>
      <c r="R703" s="12">
        <f t="shared" si="43"/>
        <v>40636.208333333336</v>
      </c>
      <c r="S703" t="b">
        <v>1</v>
      </c>
      <c r="T703" t="b">
        <v>0</v>
      </c>
      <c r="U703" t="s">
        <v>33</v>
      </c>
      <c r="V703" t="s">
        <v>2037</v>
      </c>
      <c r="W703" t="s">
        <v>2038</v>
      </c>
    </row>
    <row r="704" spans="1:23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1</v>
      </c>
      <c r="I704">
        <v>83</v>
      </c>
      <c r="J704" s="7">
        <f t="shared" si="41"/>
        <v>56.746987951807228</v>
      </c>
      <c r="K704" t="s">
        <v>21</v>
      </c>
      <c r="L704" t="s">
        <v>22</v>
      </c>
      <c r="M704">
        <v>1374469200</v>
      </c>
      <c r="N704" s="12">
        <f t="shared" si="42"/>
        <v>41477.208333333336</v>
      </c>
      <c r="O704" s="14" t="s">
        <v>2095</v>
      </c>
      <c r="P704" s="12" t="s">
        <v>2076</v>
      </c>
      <c r="Q704">
        <v>1374901200</v>
      </c>
      <c r="R704" s="12">
        <f t="shared" si="43"/>
        <v>41482.208333333336</v>
      </c>
      <c r="S704" t="b">
        <v>0</v>
      </c>
      <c r="T704" t="b">
        <v>0</v>
      </c>
      <c r="U704" t="s">
        <v>65</v>
      </c>
      <c r="V704" t="s">
        <v>2035</v>
      </c>
      <c r="W704" t="s">
        <v>2044</v>
      </c>
    </row>
    <row r="705" spans="1:23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1</v>
      </c>
      <c r="I705">
        <v>2038</v>
      </c>
      <c r="J705" s="7">
        <f t="shared" si="41"/>
        <v>97.020608439646708</v>
      </c>
      <c r="K705" t="s">
        <v>21</v>
      </c>
      <c r="L705" t="s">
        <v>22</v>
      </c>
      <c r="M705">
        <v>1334984400</v>
      </c>
      <c r="N705" s="12">
        <f t="shared" si="42"/>
        <v>41020.208333333336</v>
      </c>
      <c r="O705" s="14" t="s">
        <v>2096</v>
      </c>
      <c r="P705" s="12" t="s">
        <v>2078</v>
      </c>
      <c r="Q705">
        <v>1336453200</v>
      </c>
      <c r="R705" s="12">
        <f t="shared" si="43"/>
        <v>41037.208333333336</v>
      </c>
      <c r="S705" t="b">
        <v>1</v>
      </c>
      <c r="T705" t="b">
        <v>1</v>
      </c>
      <c r="U705" t="s">
        <v>206</v>
      </c>
      <c r="V705" t="s">
        <v>2045</v>
      </c>
      <c r="W705" t="s">
        <v>2057</v>
      </c>
    </row>
    <row r="706" spans="1:23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</v>
      </c>
      <c r="I706">
        <v>116</v>
      </c>
      <c r="J706" s="7">
        <f t="shared" si="41"/>
        <v>92.08620689655173</v>
      </c>
      <c r="K706" t="s">
        <v>21</v>
      </c>
      <c r="L706" t="s">
        <v>22</v>
      </c>
      <c r="M706">
        <v>1467608400</v>
      </c>
      <c r="N706" s="12">
        <f t="shared" si="42"/>
        <v>42555.208333333328</v>
      </c>
      <c r="O706" s="14" t="s">
        <v>2095</v>
      </c>
      <c r="P706" s="12" t="s">
        <v>2081</v>
      </c>
      <c r="Q706">
        <v>1468904400</v>
      </c>
      <c r="R706" s="12">
        <f t="shared" si="43"/>
        <v>42570.208333333328</v>
      </c>
      <c r="S706" t="b">
        <v>0</v>
      </c>
      <c r="T706" t="b">
        <v>0</v>
      </c>
      <c r="U706" t="s">
        <v>71</v>
      </c>
      <c r="V706" t="s">
        <v>2039</v>
      </c>
      <c r="W706" t="s">
        <v>2047</v>
      </c>
    </row>
    <row r="707" spans="1:23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1</v>
      </c>
      <c r="I707">
        <v>2025</v>
      </c>
      <c r="J707" s="7">
        <f t="shared" ref="J707:J770" si="45">IFERROR(E707/I707,0)</f>
        <v>82.986666666666665</v>
      </c>
      <c r="K707" t="s">
        <v>40</v>
      </c>
      <c r="L707" t="s">
        <v>41</v>
      </c>
      <c r="M707">
        <v>1386741600</v>
      </c>
      <c r="N707" s="12">
        <f t="shared" ref="N707:N770" si="46">(((M707/60)/60)/24)+DATE(1970,1,1)</f>
        <v>41619.25</v>
      </c>
      <c r="O707" s="14" t="s">
        <v>2094</v>
      </c>
      <c r="P707" s="12" t="s">
        <v>2076</v>
      </c>
      <c r="Q707">
        <v>1387087200</v>
      </c>
      <c r="R707" s="12">
        <f t="shared" ref="R707:R770" si="47">(((Q707/60)/60)/24)+DATE(1970,1,1)</f>
        <v>41623.25</v>
      </c>
      <c r="S707" t="b">
        <v>0</v>
      </c>
      <c r="T707" t="b">
        <v>0</v>
      </c>
      <c r="U707" t="s">
        <v>68</v>
      </c>
      <c r="V707" t="s">
        <v>2045</v>
      </c>
      <c r="W707" t="s">
        <v>2046</v>
      </c>
    </row>
    <row r="708" spans="1:23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</v>
      </c>
      <c r="I708">
        <v>1345</v>
      </c>
      <c r="J708" s="7">
        <f t="shared" si="45"/>
        <v>103.03791821561339</v>
      </c>
      <c r="K708" t="s">
        <v>26</v>
      </c>
      <c r="L708" t="s">
        <v>27</v>
      </c>
      <c r="M708">
        <v>1546754400</v>
      </c>
      <c r="N708" s="12">
        <f t="shared" si="46"/>
        <v>43471.25</v>
      </c>
      <c r="O708" s="14" t="s">
        <v>2089</v>
      </c>
      <c r="P708" s="12" t="s">
        <v>2077</v>
      </c>
      <c r="Q708">
        <v>1547445600</v>
      </c>
      <c r="R708" s="12">
        <f t="shared" si="47"/>
        <v>43479.25</v>
      </c>
      <c r="S708" t="b">
        <v>0</v>
      </c>
      <c r="T708" t="b">
        <v>1</v>
      </c>
      <c r="U708" t="s">
        <v>28</v>
      </c>
      <c r="V708" t="s">
        <v>2035</v>
      </c>
      <c r="W708" t="s">
        <v>2036</v>
      </c>
    </row>
    <row r="709" spans="1:23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</v>
      </c>
      <c r="I709">
        <v>168</v>
      </c>
      <c r="J709" s="7">
        <f t="shared" si="45"/>
        <v>68.922619047619051</v>
      </c>
      <c r="K709" t="s">
        <v>21</v>
      </c>
      <c r="L709" t="s">
        <v>22</v>
      </c>
      <c r="M709">
        <v>1544248800</v>
      </c>
      <c r="N709" s="12">
        <f t="shared" si="46"/>
        <v>43442.25</v>
      </c>
      <c r="O709" s="14" t="s">
        <v>2094</v>
      </c>
      <c r="P709" s="12" t="s">
        <v>2083</v>
      </c>
      <c r="Q709">
        <v>1547359200</v>
      </c>
      <c r="R709" s="12">
        <f t="shared" si="47"/>
        <v>43478.25</v>
      </c>
      <c r="S709" t="b">
        <v>0</v>
      </c>
      <c r="T709" t="b">
        <v>0</v>
      </c>
      <c r="U709" t="s">
        <v>53</v>
      </c>
      <c r="V709" t="s">
        <v>2039</v>
      </c>
      <c r="W709" t="s">
        <v>2042</v>
      </c>
    </row>
    <row r="710" spans="1:23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</v>
      </c>
      <c r="I710">
        <v>137</v>
      </c>
      <c r="J710" s="7">
        <f t="shared" si="45"/>
        <v>87.737226277372258</v>
      </c>
      <c r="K710" t="s">
        <v>98</v>
      </c>
      <c r="L710" t="s">
        <v>99</v>
      </c>
      <c r="M710">
        <v>1495429200</v>
      </c>
      <c r="N710" s="12">
        <f t="shared" si="46"/>
        <v>42877.208333333328</v>
      </c>
      <c r="O710" s="14" t="s">
        <v>2086</v>
      </c>
      <c r="P710" s="12" t="s">
        <v>2079</v>
      </c>
      <c r="Q710">
        <v>1496293200</v>
      </c>
      <c r="R710" s="12">
        <f t="shared" si="47"/>
        <v>42887.208333333328</v>
      </c>
      <c r="S710" t="b">
        <v>0</v>
      </c>
      <c r="T710" t="b">
        <v>0</v>
      </c>
      <c r="U710" t="s">
        <v>33</v>
      </c>
      <c r="V710" t="s">
        <v>2037</v>
      </c>
      <c r="W710" t="s">
        <v>2038</v>
      </c>
    </row>
    <row r="711" spans="1:23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</v>
      </c>
      <c r="I711">
        <v>186</v>
      </c>
      <c r="J711" s="7">
        <f t="shared" si="45"/>
        <v>75.021505376344081</v>
      </c>
      <c r="K711" t="s">
        <v>107</v>
      </c>
      <c r="L711" t="s">
        <v>108</v>
      </c>
      <c r="M711">
        <v>1334811600</v>
      </c>
      <c r="N711" s="12">
        <f t="shared" si="46"/>
        <v>41018.208333333336</v>
      </c>
      <c r="O711" s="14" t="s">
        <v>2096</v>
      </c>
      <c r="P711" s="12" t="s">
        <v>2078</v>
      </c>
      <c r="Q711">
        <v>1335416400</v>
      </c>
      <c r="R711" s="12">
        <f t="shared" si="47"/>
        <v>41025.208333333336</v>
      </c>
      <c r="S711" t="b">
        <v>0</v>
      </c>
      <c r="T711" t="b">
        <v>0</v>
      </c>
      <c r="U711" t="s">
        <v>33</v>
      </c>
      <c r="V711" t="s">
        <v>2037</v>
      </c>
      <c r="W711" t="s">
        <v>2038</v>
      </c>
    </row>
    <row r="712" spans="1:23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</v>
      </c>
      <c r="I712">
        <v>125</v>
      </c>
      <c r="J712" s="7">
        <f t="shared" si="45"/>
        <v>50.863999999999997</v>
      </c>
      <c r="K712" t="s">
        <v>21</v>
      </c>
      <c r="L712" t="s">
        <v>22</v>
      </c>
      <c r="M712">
        <v>1531544400</v>
      </c>
      <c r="N712" s="12">
        <f t="shared" si="46"/>
        <v>43295.208333333328</v>
      </c>
      <c r="O712" s="14" t="s">
        <v>2095</v>
      </c>
      <c r="P712" s="12" t="s">
        <v>2083</v>
      </c>
      <c r="Q712">
        <v>1532149200</v>
      </c>
      <c r="R712" s="12">
        <f t="shared" si="47"/>
        <v>43302.208333333328</v>
      </c>
      <c r="S712" t="b">
        <v>0</v>
      </c>
      <c r="T712" t="b">
        <v>1</v>
      </c>
      <c r="U712" t="s">
        <v>33</v>
      </c>
      <c r="V712" t="s">
        <v>2037</v>
      </c>
      <c r="W712" t="s">
        <v>2038</v>
      </c>
    </row>
    <row r="713" spans="1:23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</v>
      </c>
      <c r="I713">
        <v>14</v>
      </c>
      <c r="J713" s="7">
        <f t="shared" si="45"/>
        <v>90</v>
      </c>
      <c r="K713" t="s">
        <v>107</v>
      </c>
      <c r="L713" t="s">
        <v>108</v>
      </c>
      <c r="M713">
        <v>1453615200</v>
      </c>
      <c r="N713" s="12">
        <f t="shared" si="46"/>
        <v>42393.25</v>
      </c>
      <c r="O713" s="14" t="s">
        <v>2089</v>
      </c>
      <c r="P713" s="12" t="s">
        <v>2081</v>
      </c>
      <c r="Q713">
        <v>1453788000</v>
      </c>
      <c r="R713" s="12">
        <f t="shared" si="47"/>
        <v>42395.25</v>
      </c>
      <c r="S713" t="b">
        <v>1</v>
      </c>
      <c r="T713" t="b">
        <v>1</v>
      </c>
      <c r="U713" t="s">
        <v>33</v>
      </c>
      <c r="V713" t="s">
        <v>2037</v>
      </c>
      <c r="W713" t="s">
        <v>2038</v>
      </c>
    </row>
    <row r="714" spans="1:23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1</v>
      </c>
      <c r="I714">
        <v>202</v>
      </c>
      <c r="J714" s="7">
        <f t="shared" si="45"/>
        <v>72.896039603960389</v>
      </c>
      <c r="K714" t="s">
        <v>21</v>
      </c>
      <c r="L714" t="s">
        <v>22</v>
      </c>
      <c r="M714">
        <v>1467954000</v>
      </c>
      <c r="N714" s="12">
        <f t="shared" si="46"/>
        <v>42559.208333333328</v>
      </c>
      <c r="O714" s="14" t="s">
        <v>2095</v>
      </c>
      <c r="P714" s="12" t="s">
        <v>2081</v>
      </c>
      <c r="Q714">
        <v>1471496400</v>
      </c>
      <c r="R714" s="12">
        <f t="shared" si="47"/>
        <v>42600.208333333328</v>
      </c>
      <c r="S714" t="b">
        <v>0</v>
      </c>
      <c r="T714" t="b">
        <v>0</v>
      </c>
      <c r="U714" t="s">
        <v>33</v>
      </c>
      <c r="V714" t="s">
        <v>2037</v>
      </c>
      <c r="W714" t="s">
        <v>2038</v>
      </c>
    </row>
    <row r="715" spans="1:23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</v>
      </c>
      <c r="I715">
        <v>103</v>
      </c>
      <c r="J715" s="7">
        <f t="shared" si="45"/>
        <v>108.48543689320388</v>
      </c>
      <c r="K715" t="s">
        <v>21</v>
      </c>
      <c r="L715" t="s">
        <v>22</v>
      </c>
      <c r="M715">
        <v>1471842000</v>
      </c>
      <c r="N715" s="12">
        <f t="shared" si="46"/>
        <v>42604.208333333328</v>
      </c>
      <c r="O715" s="14" t="s">
        <v>2088</v>
      </c>
      <c r="P715" s="12" t="s">
        <v>2081</v>
      </c>
      <c r="Q715">
        <v>1472878800</v>
      </c>
      <c r="R715" s="12">
        <f t="shared" si="47"/>
        <v>42616.208333333328</v>
      </c>
      <c r="S715" t="b">
        <v>0</v>
      </c>
      <c r="T715" t="b">
        <v>0</v>
      </c>
      <c r="U715" t="s">
        <v>133</v>
      </c>
      <c r="V715" t="s">
        <v>2045</v>
      </c>
      <c r="W715" t="s">
        <v>2054</v>
      </c>
    </row>
    <row r="716" spans="1:23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</v>
      </c>
      <c r="I716">
        <v>1785</v>
      </c>
      <c r="J716" s="7">
        <f t="shared" si="45"/>
        <v>101.98095238095237</v>
      </c>
      <c r="K716" t="s">
        <v>21</v>
      </c>
      <c r="L716" t="s">
        <v>22</v>
      </c>
      <c r="M716">
        <v>1408424400</v>
      </c>
      <c r="N716" s="12">
        <f t="shared" si="46"/>
        <v>41870.208333333336</v>
      </c>
      <c r="O716" s="14" t="s">
        <v>2088</v>
      </c>
      <c r="P716" s="12" t="s">
        <v>2075</v>
      </c>
      <c r="Q716">
        <v>1408510800</v>
      </c>
      <c r="R716" s="12">
        <f t="shared" si="47"/>
        <v>41871.208333333336</v>
      </c>
      <c r="S716" t="b">
        <v>0</v>
      </c>
      <c r="T716" t="b">
        <v>0</v>
      </c>
      <c r="U716" t="s">
        <v>23</v>
      </c>
      <c r="V716" t="s">
        <v>2033</v>
      </c>
      <c r="W716" t="s">
        <v>2034</v>
      </c>
    </row>
    <row r="717" spans="1:23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1</v>
      </c>
      <c r="I717">
        <v>656</v>
      </c>
      <c r="J717" s="7">
        <f t="shared" si="45"/>
        <v>44.009146341463413</v>
      </c>
      <c r="K717" t="s">
        <v>21</v>
      </c>
      <c r="L717" t="s">
        <v>22</v>
      </c>
      <c r="M717">
        <v>1281157200</v>
      </c>
      <c r="N717" s="12">
        <f t="shared" si="46"/>
        <v>40397.208333333336</v>
      </c>
      <c r="O717" s="14" t="s">
        <v>2088</v>
      </c>
      <c r="P717" s="12" t="s">
        <v>2080</v>
      </c>
      <c r="Q717">
        <v>1281589200</v>
      </c>
      <c r="R717" s="12">
        <f t="shared" si="47"/>
        <v>40402.208333333336</v>
      </c>
      <c r="S717" t="b">
        <v>0</v>
      </c>
      <c r="T717" t="b">
        <v>0</v>
      </c>
      <c r="U717" t="s">
        <v>292</v>
      </c>
      <c r="V717" t="s">
        <v>2048</v>
      </c>
      <c r="W717" t="s">
        <v>2059</v>
      </c>
    </row>
    <row r="718" spans="1:23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</v>
      </c>
      <c r="I718">
        <v>157</v>
      </c>
      <c r="J718" s="7">
        <f t="shared" si="45"/>
        <v>65.942675159235662</v>
      </c>
      <c r="K718" t="s">
        <v>21</v>
      </c>
      <c r="L718" t="s">
        <v>22</v>
      </c>
      <c r="M718">
        <v>1373432400</v>
      </c>
      <c r="N718" s="12">
        <f t="shared" si="46"/>
        <v>41465.208333333336</v>
      </c>
      <c r="O718" s="14" t="s">
        <v>2095</v>
      </c>
      <c r="P718" s="12" t="s">
        <v>2076</v>
      </c>
      <c r="Q718">
        <v>1375851600</v>
      </c>
      <c r="R718" s="12">
        <f t="shared" si="47"/>
        <v>41493.208333333336</v>
      </c>
      <c r="S718" t="b">
        <v>0</v>
      </c>
      <c r="T718" t="b">
        <v>1</v>
      </c>
      <c r="U718" t="s">
        <v>33</v>
      </c>
      <c r="V718" t="s">
        <v>2037</v>
      </c>
      <c r="W718" t="s">
        <v>2038</v>
      </c>
    </row>
    <row r="719" spans="1:23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1</v>
      </c>
      <c r="I719">
        <v>555</v>
      </c>
      <c r="J719" s="7">
        <f t="shared" si="45"/>
        <v>24.987387387387386</v>
      </c>
      <c r="K719" t="s">
        <v>21</v>
      </c>
      <c r="L719" t="s">
        <v>22</v>
      </c>
      <c r="M719">
        <v>1313989200</v>
      </c>
      <c r="N719" s="12">
        <f t="shared" si="46"/>
        <v>40777.208333333336</v>
      </c>
      <c r="O719" s="14" t="s">
        <v>2088</v>
      </c>
      <c r="P719" s="12" t="s">
        <v>2082</v>
      </c>
      <c r="Q719">
        <v>1315803600</v>
      </c>
      <c r="R719" s="12">
        <f t="shared" si="47"/>
        <v>40798.208333333336</v>
      </c>
      <c r="S719" t="b">
        <v>0</v>
      </c>
      <c r="T719" t="b">
        <v>0</v>
      </c>
      <c r="U719" t="s">
        <v>42</v>
      </c>
      <c r="V719" t="s">
        <v>2039</v>
      </c>
      <c r="W719" t="s">
        <v>2040</v>
      </c>
    </row>
    <row r="720" spans="1:23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1</v>
      </c>
      <c r="I720">
        <v>297</v>
      </c>
      <c r="J720" s="7">
        <f t="shared" si="45"/>
        <v>28.003367003367003</v>
      </c>
      <c r="K720" t="s">
        <v>21</v>
      </c>
      <c r="L720" t="s">
        <v>22</v>
      </c>
      <c r="M720">
        <v>1371445200</v>
      </c>
      <c r="N720" s="12">
        <f t="shared" si="46"/>
        <v>41442.208333333336</v>
      </c>
      <c r="O720" s="14" t="s">
        <v>2092</v>
      </c>
      <c r="P720" s="12" t="s">
        <v>2076</v>
      </c>
      <c r="Q720">
        <v>1373691600</v>
      </c>
      <c r="R720" s="12">
        <f t="shared" si="47"/>
        <v>41468.208333333336</v>
      </c>
      <c r="S720" t="b">
        <v>0</v>
      </c>
      <c r="T720" t="b">
        <v>0</v>
      </c>
      <c r="U720" t="s">
        <v>65</v>
      </c>
      <c r="V720" t="s">
        <v>2035</v>
      </c>
      <c r="W720" t="s">
        <v>2044</v>
      </c>
    </row>
    <row r="721" spans="1:23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</v>
      </c>
      <c r="I721">
        <v>123</v>
      </c>
      <c r="J721" s="7">
        <f t="shared" si="45"/>
        <v>85.829268292682926</v>
      </c>
      <c r="K721" t="s">
        <v>21</v>
      </c>
      <c r="L721" t="s">
        <v>22</v>
      </c>
      <c r="M721">
        <v>1338267600</v>
      </c>
      <c r="N721" s="12">
        <f t="shared" si="46"/>
        <v>41058.208333333336</v>
      </c>
      <c r="O721" s="14" t="s">
        <v>2086</v>
      </c>
      <c r="P721" s="12" t="s">
        <v>2078</v>
      </c>
      <c r="Q721">
        <v>1339218000</v>
      </c>
      <c r="R721" s="12">
        <f t="shared" si="47"/>
        <v>41069.208333333336</v>
      </c>
      <c r="S721" t="b">
        <v>0</v>
      </c>
      <c r="T721" t="b">
        <v>0</v>
      </c>
      <c r="U721" t="s">
        <v>119</v>
      </c>
      <c r="V721" t="s">
        <v>2045</v>
      </c>
      <c r="W721" t="s">
        <v>2051</v>
      </c>
    </row>
    <row r="722" spans="1:23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1</v>
      </c>
      <c r="I722">
        <v>38</v>
      </c>
      <c r="J722" s="7">
        <f t="shared" si="45"/>
        <v>84.921052631578945</v>
      </c>
      <c r="K722" t="s">
        <v>36</v>
      </c>
      <c r="L722" t="s">
        <v>37</v>
      </c>
      <c r="M722">
        <v>1519192800</v>
      </c>
      <c r="N722" s="12">
        <f t="shared" si="46"/>
        <v>43152.25</v>
      </c>
      <c r="O722" s="14" t="s">
        <v>2097</v>
      </c>
      <c r="P722" s="12" t="s">
        <v>2083</v>
      </c>
      <c r="Q722">
        <v>1520402400</v>
      </c>
      <c r="R722" s="12">
        <f t="shared" si="47"/>
        <v>43166.25</v>
      </c>
      <c r="S722" t="b">
        <v>0</v>
      </c>
      <c r="T722" t="b">
        <v>1</v>
      </c>
      <c r="U722" t="s">
        <v>33</v>
      </c>
      <c r="V722" t="s">
        <v>2037</v>
      </c>
      <c r="W722" t="s">
        <v>2038</v>
      </c>
    </row>
    <row r="723" spans="1:23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1</v>
      </c>
      <c r="I723">
        <v>60</v>
      </c>
      <c r="J723" s="7">
        <f t="shared" si="45"/>
        <v>90.483333333333334</v>
      </c>
      <c r="K723" t="s">
        <v>21</v>
      </c>
      <c r="L723" t="s">
        <v>22</v>
      </c>
      <c r="M723">
        <v>1522818000</v>
      </c>
      <c r="N723" s="12">
        <f t="shared" si="46"/>
        <v>43194.208333333328</v>
      </c>
      <c r="O723" s="14" t="s">
        <v>2096</v>
      </c>
      <c r="P723" s="12" t="s">
        <v>2083</v>
      </c>
      <c r="Q723">
        <v>1523336400</v>
      </c>
      <c r="R723" s="12">
        <f t="shared" si="47"/>
        <v>43200.208333333328</v>
      </c>
      <c r="S723" t="b">
        <v>0</v>
      </c>
      <c r="T723" t="b">
        <v>0</v>
      </c>
      <c r="U723" t="s">
        <v>23</v>
      </c>
      <c r="V723" t="s">
        <v>2033</v>
      </c>
      <c r="W723" t="s">
        <v>2034</v>
      </c>
    </row>
    <row r="724" spans="1:23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1</v>
      </c>
      <c r="I724">
        <v>3036</v>
      </c>
      <c r="J724" s="7">
        <f t="shared" si="45"/>
        <v>25.00197628458498</v>
      </c>
      <c r="K724" t="s">
        <v>21</v>
      </c>
      <c r="L724" t="s">
        <v>22</v>
      </c>
      <c r="M724">
        <v>1509948000</v>
      </c>
      <c r="N724" s="12">
        <f t="shared" si="46"/>
        <v>43045.25</v>
      </c>
      <c r="O724" s="14" t="s">
        <v>2087</v>
      </c>
      <c r="P724" s="12" t="s">
        <v>2079</v>
      </c>
      <c r="Q724">
        <v>1512280800</v>
      </c>
      <c r="R724" s="12">
        <f t="shared" si="47"/>
        <v>43072.25</v>
      </c>
      <c r="S724" t="b">
        <v>0</v>
      </c>
      <c r="T724" t="b">
        <v>0</v>
      </c>
      <c r="U724" t="s">
        <v>42</v>
      </c>
      <c r="V724" t="s">
        <v>2039</v>
      </c>
      <c r="W724" t="s">
        <v>2040</v>
      </c>
    </row>
    <row r="725" spans="1:23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</v>
      </c>
      <c r="I725">
        <v>144</v>
      </c>
      <c r="J725" s="7">
        <f t="shared" si="45"/>
        <v>92.013888888888886</v>
      </c>
      <c r="K725" t="s">
        <v>26</v>
      </c>
      <c r="L725" t="s">
        <v>27</v>
      </c>
      <c r="M725">
        <v>1456898400</v>
      </c>
      <c r="N725" s="12">
        <f t="shared" si="46"/>
        <v>42431.25</v>
      </c>
      <c r="O725" s="14" t="s">
        <v>2093</v>
      </c>
      <c r="P725" s="12" t="s">
        <v>2081</v>
      </c>
      <c r="Q725">
        <v>1458709200</v>
      </c>
      <c r="R725" s="12">
        <f t="shared" si="47"/>
        <v>42452.208333333328</v>
      </c>
      <c r="S725" t="b">
        <v>0</v>
      </c>
      <c r="T725" t="b">
        <v>0</v>
      </c>
      <c r="U725" t="s">
        <v>33</v>
      </c>
      <c r="V725" t="s">
        <v>2037</v>
      </c>
      <c r="W725" t="s">
        <v>2038</v>
      </c>
    </row>
    <row r="726" spans="1:23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</v>
      </c>
      <c r="I726">
        <v>121</v>
      </c>
      <c r="J726" s="7">
        <f t="shared" si="45"/>
        <v>93.066115702479337</v>
      </c>
      <c r="K726" t="s">
        <v>40</v>
      </c>
      <c r="L726" t="s">
        <v>41</v>
      </c>
      <c r="M726">
        <v>1413954000</v>
      </c>
      <c r="N726" s="12">
        <f t="shared" si="46"/>
        <v>41934.208333333336</v>
      </c>
      <c r="O726" s="14" t="s">
        <v>2091</v>
      </c>
      <c r="P726" s="12" t="s">
        <v>2075</v>
      </c>
      <c r="Q726">
        <v>1414126800</v>
      </c>
      <c r="R726" s="12">
        <f t="shared" si="47"/>
        <v>41936.208333333336</v>
      </c>
      <c r="S726" t="b">
        <v>0</v>
      </c>
      <c r="T726" t="b">
        <v>1</v>
      </c>
      <c r="U726" t="s">
        <v>33</v>
      </c>
      <c r="V726" t="s">
        <v>2037</v>
      </c>
      <c r="W726" t="s">
        <v>2038</v>
      </c>
    </row>
    <row r="727" spans="1:23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</v>
      </c>
      <c r="I727">
        <v>1596</v>
      </c>
      <c r="J727" s="7">
        <f t="shared" si="45"/>
        <v>61.008145363408524</v>
      </c>
      <c r="K727" t="s">
        <v>21</v>
      </c>
      <c r="L727" t="s">
        <v>22</v>
      </c>
      <c r="M727">
        <v>1416031200</v>
      </c>
      <c r="N727" s="12">
        <f t="shared" si="46"/>
        <v>41958.25</v>
      </c>
      <c r="O727" s="14" t="s">
        <v>2087</v>
      </c>
      <c r="P727" s="12" t="s">
        <v>2075</v>
      </c>
      <c r="Q727">
        <v>1416204000</v>
      </c>
      <c r="R727" s="12">
        <f t="shared" si="47"/>
        <v>41960.25</v>
      </c>
      <c r="S727" t="b">
        <v>0</v>
      </c>
      <c r="T727" t="b">
        <v>0</v>
      </c>
      <c r="U727" t="s">
        <v>292</v>
      </c>
      <c r="V727" t="s">
        <v>2048</v>
      </c>
      <c r="W727" t="s">
        <v>2059</v>
      </c>
    </row>
    <row r="728" spans="1:23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1</v>
      </c>
      <c r="I728">
        <v>524</v>
      </c>
      <c r="J728" s="7">
        <f t="shared" si="45"/>
        <v>92.036259541984734</v>
      </c>
      <c r="K728" t="s">
        <v>21</v>
      </c>
      <c r="L728" t="s">
        <v>22</v>
      </c>
      <c r="M728">
        <v>1287982800</v>
      </c>
      <c r="N728" s="12">
        <f t="shared" si="46"/>
        <v>40476.208333333336</v>
      </c>
      <c r="O728" s="14" t="s">
        <v>2091</v>
      </c>
      <c r="P728" s="12" t="s">
        <v>2080</v>
      </c>
      <c r="Q728">
        <v>1288501200</v>
      </c>
      <c r="R728" s="12">
        <f t="shared" si="47"/>
        <v>40482.208333333336</v>
      </c>
      <c r="S728" t="b">
        <v>0</v>
      </c>
      <c r="T728" t="b">
        <v>1</v>
      </c>
      <c r="U728" t="s">
        <v>33</v>
      </c>
      <c r="V728" t="s">
        <v>2037</v>
      </c>
      <c r="W728" t="s">
        <v>2038</v>
      </c>
    </row>
    <row r="729" spans="1:23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</v>
      </c>
      <c r="I729">
        <v>181</v>
      </c>
      <c r="J729" s="7">
        <f t="shared" si="45"/>
        <v>81.132596685082873</v>
      </c>
      <c r="K729" t="s">
        <v>21</v>
      </c>
      <c r="L729" t="s">
        <v>22</v>
      </c>
      <c r="M729">
        <v>1547964000</v>
      </c>
      <c r="N729" s="12">
        <f t="shared" si="46"/>
        <v>43485.25</v>
      </c>
      <c r="O729" s="14" t="s">
        <v>2089</v>
      </c>
      <c r="P729" s="12" t="s">
        <v>2077</v>
      </c>
      <c r="Q729">
        <v>1552971600</v>
      </c>
      <c r="R729" s="12">
        <f t="shared" si="47"/>
        <v>43543.208333333328</v>
      </c>
      <c r="S729" t="b">
        <v>0</v>
      </c>
      <c r="T729" t="b">
        <v>0</v>
      </c>
      <c r="U729" t="s">
        <v>28</v>
      </c>
      <c r="V729" t="s">
        <v>2035</v>
      </c>
      <c r="W729" t="s">
        <v>2036</v>
      </c>
    </row>
    <row r="730" spans="1:23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</v>
      </c>
      <c r="I730">
        <v>10</v>
      </c>
      <c r="J730" s="7">
        <f t="shared" si="45"/>
        <v>73.5</v>
      </c>
      <c r="K730" t="s">
        <v>21</v>
      </c>
      <c r="L730" t="s">
        <v>22</v>
      </c>
      <c r="M730">
        <v>1464152400</v>
      </c>
      <c r="N730" s="12">
        <f t="shared" si="46"/>
        <v>42515.208333333328</v>
      </c>
      <c r="O730" s="14" t="s">
        <v>2086</v>
      </c>
      <c r="P730" s="12" t="s">
        <v>2081</v>
      </c>
      <c r="Q730">
        <v>1465102800</v>
      </c>
      <c r="R730" s="12">
        <f t="shared" si="47"/>
        <v>42526.208333333328</v>
      </c>
      <c r="S730" t="b">
        <v>0</v>
      </c>
      <c r="T730" t="b">
        <v>0</v>
      </c>
      <c r="U730" t="s">
        <v>33</v>
      </c>
      <c r="V730" t="s">
        <v>2037</v>
      </c>
      <c r="W730" t="s">
        <v>2038</v>
      </c>
    </row>
    <row r="731" spans="1:23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</v>
      </c>
      <c r="I731">
        <v>122</v>
      </c>
      <c r="J731" s="7">
        <f t="shared" si="45"/>
        <v>85.221311475409834</v>
      </c>
      <c r="K731" t="s">
        <v>21</v>
      </c>
      <c r="L731" t="s">
        <v>22</v>
      </c>
      <c r="M731">
        <v>1359957600</v>
      </c>
      <c r="N731" s="12">
        <f t="shared" si="46"/>
        <v>41309.25</v>
      </c>
      <c r="O731" s="14" t="s">
        <v>2097</v>
      </c>
      <c r="P731" s="12" t="s">
        <v>2076</v>
      </c>
      <c r="Q731">
        <v>1360130400</v>
      </c>
      <c r="R731" s="12">
        <f t="shared" si="47"/>
        <v>41311.25</v>
      </c>
      <c r="S731" t="b">
        <v>0</v>
      </c>
      <c r="T731" t="b">
        <v>0</v>
      </c>
      <c r="U731" t="s">
        <v>53</v>
      </c>
      <c r="V731" t="s">
        <v>2039</v>
      </c>
      <c r="W731" t="s">
        <v>2042</v>
      </c>
    </row>
    <row r="732" spans="1:23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</v>
      </c>
      <c r="I732">
        <v>1071</v>
      </c>
      <c r="J732" s="7">
        <f t="shared" si="45"/>
        <v>110.96825396825396</v>
      </c>
      <c r="K732" t="s">
        <v>15</v>
      </c>
      <c r="L732" t="s">
        <v>16</v>
      </c>
      <c r="M732">
        <v>1432357200</v>
      </c>
      <c r="N732" s="12">
        <f t="shared" si="46"/>
        <v>42147.208333333328</v>
      </c>
      <c r="O732" s="14" t="s">
        <v>2086</v>
      </c>
      <c r="P732" s="12" t="s">
        <v>2074</v>
      </c>
      <c r="Q732">
        <v>1432875600</v>
      </c>
      <c r="R732" s="12">
        <f t="shared" si="47"/>
        <v>42153.208333333328</v>
      </c>
      <c r="S732" t="b">
        <v>0</v>
      </c>
      <c r="T732" t="b">
        <v>0</v>
      </c>
      <c r="U732" t="s">
        <v>65</v>
      </c>
      <c r="V732" t="s">
        <v>2035</v>
      </c>
      <c r="W732" t="s">
        <v>2044</v>
      </c>
    </row>
    <row r="733" spans="1:23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1</v>
      </c>
      <c r="I733">
        <v>219</v>
      </c>
      <c r="J733" s="7">
        <f t="shared" si="45"/>
        <v>32.968036529680369</v>
      </c>
      <c r="K733" t="s">
        <v>21</v>
      </c>
      <c r="L733" t="s">
        <v>22</v>
      </c>
      <c r="M733">
        <v>1500786000</v>
      </c>
      <c r="N733" s="12">
        <f t="shared" si="46"/>
        <v>42939.208333333328</v>
      </c>
      <c r="O733" s="14" t="s">
        <v>2095</v>
      </c>
      <c r="P733" s="12" t="s">
        <v>2079</v>
      </c>
      <c r="Q733">
        <v>1500872400</v>
      </c>
      <c r="R733" s="12">
        <f t="shared" si="47"/>
        <v>42940.208333333328</v>
      </c>
      <c r="S733" t="b">
        <v>0</v>
      </c>
      <c r="T733" t="b">
        <v>0</v>
      </c>
      <c r="U733" t="s">
        <v>28</v>
      </c>
      <c r="V733" t="s">
        <v>2035</v>
      </c>
      <c r="W733" t="s">
        <v>2036</v>
      </c>
    </row>
    <row r="734" spans="1:23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</v>
      </c>
      <c r="I734">
        <v>1121</v>
      </c>
      <c r="J734" s="7">
        <f t="shared" si="45"/>
        <v>96.005352363960753</v>
      </c>
      <c r="K734" t="s">
        <v>21</v>
      </c>
      <c r="L734" t="s">
        <v>22</v>
      </c>
      <c r="M734">
        <v>1490158800</v>
      </c>
      <c r="N734" s="12">
        <f t="shared" si="46"/>
        <v>42816.208333333328</v>
      </c>
      <c r="O734" s="14" t="s">
        <v>2093</v>
      </c>
      <c r="P734" s="12" t="s">
        <v>2079</v>
      </c>
      <c r="Q734">
        <v>1492146000</v>
      </c>
      <c r="R734" s="12">
        <f t="shared" si="47"/>
        <v>42839.208333333328</v>
      </c>
      <c r="S734" t="b">
        <v>0</v>
      </c>
      <c r="T734" t="b">
        <v>1</v>
      </c>
      <c r="U734" t="s">
        <v>23</v>
      </c>
      <c r="V734" t="s">
        <v>2033</v>
      </c>
      <c r="W734" t="s">
        <v>2034</v>
      </c>
    </row>
    <row r="735" spans="1:23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1</v>
      </c>
      <c r="I735">
        <v>980</v>
      </c>
      <c r="J735" s="7">
        <f t="shared" si="45"/>
        <v>84.96632653061225</v>
      </c>
      <c r="K735" t="s">
        <v>21</v>
      </c>
      <c r="L735" t="s">
        <v>22</v>
      </c>
      <c r="M735">
        <v>1406178000</v>
      </c>
      <c r="N735" s="12">
        <f t="shared" si="46"/>
        <v>41844.208333333336</v>
      </c>
      <c r="O735" s="14" t="s">
        <v>2095</v>
      </c>
      <c r="P735" s="12" t="s">
        <v>2075</v>
      </c>
      <c r="Q735">
        <v>1407301200</v>
      </c>
      <c r="R735" s="12">
        <f t="shared" si="47"/>
        <v>41857.208333333336</v>
      </c>
      <c r="S735" t="b">
        <v>0</v>
      </c>
      <c r="T735" t="b">
        <v>0</v>
      </c>
      <c r="U735" t="s">
        <v>148</v>
      </c>
      <c r="V735" t="s">
        <v>2033</v>
      </c>
      <c r="W735" t="s">
        <v>2055</v>
      </c>
    </row>
    <row r="736" spans="1:23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1</v>
      </c>
      <c r="I736">
        <v>536</v>
      </c>
      <c r="J736" s="7">
        <f t="shared" si="45"/>
        <v>25.007462686567163</v>
      </c>
      <c r="K736" t="s">
        <v>21</v>
      </c>
      <c r="L736" t="s">
        <v>22</v>
      </c>
      <c r="M736">
        <v>1485583200</v>
      </c>
      <c r="N736" s="12">
        <f t="shared" si="46"/>
        <v>42763.25</v>
      </c>
      <c r="O736" s="14" t="s">
        <v>2089</v>
      </c>
      <c r="P736" s="12" t="s">
        <v>2079</v>
      </c>
      <c r="Q736">
        <v>1486620000</v>
      </c>
      <c r="R736" s="12">
        <f t="shared" si="47"/>
        <v>42775.25</v>
      </c>
      <c r="S736" t="b">
        <v>0</v>
      </c>
      <c r="T736" t="b">
        <v>1</v>
      </c>
      <c r="U736" t="s">
        <v>33</v>
      </c>
      <c r="V736" t="s">
        <v>2037</v>
      </c>
      <c r="W736" t="s">
        <v>2038</v>
      </c>
    </row>
    <row r="737" spans="1:23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</v>
      </c>
      <c r="I737">
        <v>1991</v>
      </c>
      <c r="J737" s="7">
        <f t="shared" si="45"/>
        <v>65.998995479658461</v>
      </c>
      <c r="K737" t="s">
        <v>21</v>
      </c>
      <c r="L737" t="s">
        <v>22</v>
      </c>
      <c r="M737">
        <v>1459314000</v>
      </c>
      <c r="N737" s="12">
        <f t="shared" si="46"/>
        <v>42459.208333333328</v>
      </c>
      <c r="O737" s="14" t="s">
        <v>2093</v>
      </c>
      <c r="P737" s="12" t="s">
        <v>2081</v>
      </c>
      <c r="Q737">
        <v>1459918800</v>
      </c>
      <c r="R737" s="12">
        <f t="shared" si="47"/>
        <v>42466.208333333328</v>
      </c>
      <c r="S737" t="b">
        <v>0</v>
      </c>
      <c r="T737" t="b">
        <v>0</v>
      </c>
      <c r="U737" t="s">
        <v>122</v>
      </c>
      <c r="V737" t="s">
        <v>2052</v>
      </c>
      <c r="W737" t="s">
        <v>2053</v>
      </c>
    </row>
    <row r="738" spans="1:23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1</v>
      </c>
      <c r="I738">
        <v>29</v>
      </c>
      <c r="J738" s="7">
        <f t="shared" si="45"/>
        <v>87.34482758620689</v>
      </c>
      <c r="K738" t="s">
        <v>21</v>
      </c>
      <c r="L738" t="s">
        <v>22</v>
      </c>
      <c r="M738">
        <v>1424412000</v>
      </c>
      <c r="N738" s="12">
        <f t="shared" si="46"/>
        <v>42055.25</v>
      </c>
      <c r="O738" s="14" t="s">
        <v>2097</v>
      </c>
      <c r="P738" s="12" t="s">
        <v>2074</v>
      </c>
      <c r="Q738">
        <v>1424757600</v>
      </c>
      <c r="R738" s="12">
        <f t="shared" si="47"/>
        <v>42059.25</v>
      </c>
      <c r="S738" t="b">
        <v>0</v>
      </c>
      <c r="T738" t="b">
        <v>0</v>
      </c>
      <c r="U738" t="s">
        <v>68</v>
      </c>
      <c r="V738" t="s">
        <v>2045</v>
      </c>
      <c r="W738" t="s">
        <v>2046</v>
      </c>
    </row>
    <row r="739" spans="1:23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</v>
      </c>
      <c r="I739">
        <v>180</v>
      </c>
      <c r="J739" s="7">
        <f t="shared" si="45"/>
        <v>27.933333333333334</v>
      </c>
      <c r="K739" t="s">
        <v>21</v>
      </c>
      <c r="L739" t="s">
        <v>22</v>
      </c>
      <c r="M739">
        <v>1478844000</v>
      </c>
      <c r="N739" s="12">
        <f t="shared" si="46"/>
        <v>42685.25</v>
      </c>
      <c r="O739" s="14" t="s">
        <v>2087</v>
      </c>
      <c r="P739" s="12" t="s">
        <v>2081</v>
      </c>
      <c r="Q739">
        <v>1479880800</v>
      </c>
      <c r="R739" s="12">
        <f t="shared" si="47"/>
        <v>42697.25</v>
      </c>
      <c r="S739" t="b">
        <v>0</v>
      </c>
      <c r="T739" t="b">
        <v>0</v>
      </c>
      <c r="U739" t="s">
        <v>60</v>
      </c>
      <c r="V739" t="s">
        <v>2033</v>
      </c>
      <c r="W739" t="s">
        <v>2043</v>
      </c>
    </row>
    <row r="740" spans="1:23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</v>
      </c>
      <c r="I740">
        <v>15</v>
      </c>
      <c r="J740" s="7">
        <f t="shared" si="45"/>
        <v>103.8</v>
      </c>
      <c r="K740" t="s">
        <v>21</v>
      </c>
      <c r="L740" t="s">
        <v>22</v>
      </c>
      <c r="M740">
        <v>1416117600</v>
      </c>
      <c r="N740" s="12">
        <f t="shared" si="46"/>
        <v>41959.25</v>
      </c>
      <c r="O740" s="14" t="s">
        <v>2087</v>
      </c>
      <c r="P740" s="12" t="s">
        <v>2075</v>
      </c>
      <c r="Q740">
        <v>1418018400</v>
      </c>
      <c r="R740" s="12">
        <f t="shared" si="47"/>
        <v>41981.25</v>
      </c>
      <c r="S740" t="b">
        <v>0</v>
      </c>
      <c r="T740" t="b">
        <v>1</v>
      </c>
      <c r="U740" t="s">
        <v>33</v>
      </c>
      <c r="V740" t="s">
        <v>2037</v>
      </c>
      <c r="W740" t="s">
        <v>2038</v>
      </c>
    </row>
    <row r="741" spans="1:23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</v>
      </c>
      <c r="I741">
        <v>191</v>
      </c>
      <c r="J741" s="7">
        <f t="shared" si="45"/>
        <v>31.937172774869111</v>
      </c>
      <c r="K741" t="s">
        <v>21</v>
      </c>
      <c r="L741" t="s">
        <v>22</v>
      </c>
      <c r="M741">
        <v>1340946000</v>
      </c>
      <c r="N741" s="12">
        <f t="shared" si="46"/>
        <v>41089.208333333336</v>
      </c>
      <c r="O741" s="14" t="s">
        <v>2092</v>
      </c>
      <c r="P741" s="12" t="s">
        <v>2078</v>
      </c>
      <c r="Q741">
        <v>1341032400</v>
      </c>
      <c r="R741" s="12">
        <f t="shared" si="47"/>
        <v>41090.208333333336</v>
      </c>
      <c r="S741" t="b">
        <v>0</v>
      </c>
      <c r="T741" t="b">
        <v>0</v>
      </c>
      <c r="U741" t="s">
        <v>60</v>
      </c>
      <c r="V741" t="s">
        <v>2033</v>
      </c>
      <c r="W741" t="s">
        <v>2043</v>
      </c>
    </row>
    <row r="742" spans="1:23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</v>
      </c>
      <c r="I742">
        <v>16</v>
      </c>
      <c r="J742" s="7">
        <f t="shared" si="45"/>
        <v>99.5</v>
      </c>
      <c r="K742" t="s">
        <v>21</v>
      </c>
      <c r="L742" t="s">
        <v>22</v>
      </c>
      <c r="M742">
        <v>1486101600</v>
      </c>
      <c r="N742" s="12">
        <f t="shared" si="46"/>
        <v>42769.25</v>
      </c>
      <c r="O742" s="14" t="s">
        <v>2097</v>
      </c>
      <c r="P742" s="12" t="s">
        <v>2079</v>
      </c>
      <c r="Q742">
        <v>1486360800</v>
      </c>
      <c r="R742" s="12">
        <f t="shared" si="47"/>
        <v>42772.25</v>
      </c>
      <c r="S742" t="b">
        <v>0</v>
      </c>
      <c r="T742" t="b">
        <v>0</v>
      </c>
      <c r="U742" t="s">
        <v>33</v>
      </c>
      <c r="V742" t="s">
        <v>2037</v>
      </c>
      <c r="W742" t="s">
        <v>2038</v>
      </c>
    </row>
    <row r="743" spans="1:23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</v>
      </c>
      <c r="I743">
        <v>130</v>
      </c>
      <c r="J743" s="7">
        <f t="shared" si="45"/>
        <v>108.84615384615384</v>
      </c>
      <c r="K743" t="s">
        <v>21</v>
      </c>
      <c r="L743" t="s">
        <v>22</v>
      </c>
      <c r="M743">
        <v>1274590800</v>
      </c>
      <c r="N743" s="12">
        <f t="shared" si="46"/>
        <v>40321.208333333336</v>
      </c>
      <c r="O743" s="14" t="s">
        <v>2086</v>
      </c>
      <c r="P743" s="12" t="s">
        <v>2080</v>
      </c>
      <c r="Q743">
        <v>1274677200</v>
      </c>
      <c r="R743" s="12">
        <f t="shared" si="47"/>
        <v>40322.208333333336</v>
      </c>
      <c r="S743" t="b">
        <v>0</v>
      </c>
      <c r="T743" t="b">
        <v>0</v>
      </c>
      <c r="U743" t="s">
        <v>33</v>
      </c>
      <c r="V743" t="s">
        <v>2037</v>
      </c>
      <c r="W743" t="s">
        <v>2038</v>
      </c>
    </row>
    <row r="744" spans="1:23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</v>
      </c>
      <c r="I744">
        <v>122</v>
      </c>
      <c r="J744" s="7">
        <f t="shared" si="45"/>
        <v>110.76229508196721</v>
      </c>
      <c r="K744" t="s">
        <v>21</v>
      </c>
      <c r="L744" t="s">
        <v>22</v>
      </c>
      <c r="M744">
        <v>1263880800</v>
      </c>
      <c r="N744" s="12">
        <f t="shared" si="46"/>
        <v>40197.25</v>
      </c>
      <c r="O744" s="14" t="s">
        <v>2089</v>
      </c>
      <c r="P744" s="12" t="s">
        <v>2080</v>
      </c>
      <c r="Q744">
        <v>1267509600</v>
      </c>
      <c r="R744" s="12">
        <f t="shared" si="47"/>
        <v>40239.25</v>
      </c>
      <c r="S744" t="b">
        <v>0</v>
      </c>
      <c r="T744" t="b">
        <v>0</v>
      </c>
      <c r="U744" t="s">
        <v>50</v>
      </c>
      <c r="V744" t="s">
        <v>2033</v>
      </c>
      <c r="W744" t="s">
        <v>2041</v>
      </c>
    </row>
    <row r="745" spans="1:23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</v>
      </c>
      <c r="I745">
        <v>17</v>
      </c>
      <c r="J745" s="7">
        <f t="shared" si="45"/>
        <v>29.647058823529413</v>
      </c>
      <c r="K745" t="s">
        <v>21</v>
      </c>
      <c r="L745" t="s">
        <v>22</v>
      </c>
      <c r="M745">
        <v>1445403600</v>
      </c>
      <c r="N745" s="12">
        <f t="shared" si="46"/>
        <v>42298.208333333328</v>
      </c>
      <c r="O745" s="14" t="s">
        <v>2091</v>
      </c>
      <c r="P745" s="12" t="s">
        <v>2074</v>
      </c>
      <c r="Q745">
        <v>1445922000</v>
      </c>
      <c r="R745" s="12">
        <f t="shared" si="47"/>
        <v>42304.208333333328</v>
      </c>
      <c r="S745" t="b">
        <v>0</v>
      </c>
      <c r="T745" t="b">
        <v>1</v>
      </c>
      <c r="U745" t="s">
        <v>33</v>
      </c>
      <c r="V745" t="s">
        <v>2037</v>
      </c>
      <c r="W745" t="s">
        <v>2038</v>
      </c>
    </row>
    <row r="746" spans="1:23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</v>
      </c>
      <c r="I746">
        <v>140</v>
      </c>
      <c r="J746" s="7">
        <f t="shared" si="45"/>
        <v>101.71428571428571</v>
      </c>
      <c r="K746" t="s">
        <v>21</v>
      </c>
      <c r="L746" t="s">
        <v>22</v>
      </c>
      <c r="M746">
        <v>1533877200</v>
      </c>
      <c r="N746" s="12">
        <f t="shared" si="46"/>
        <v>43322.208333333328</v>
      </c>
      <c r="O746" s="14" t="s">
        <v>2088</v>
      </c>
      <c r="P746" s="12" t="s">
        <v>2083</v>
      </c>
      <c r="Q746">
        <v>1534050000</v>
      </c>
      <c r="R746" s="12">
        <f t="shared" si="47"/>
        <v>43324.208333333328</v>
      </c>
      <c r="S746" t="b">
        <v>0</v>
      </c>
      <c r="T746" t="b">
        <v>1</v>
      </c>
      <c r="U746" t="s">
        <v>33</v>
      </c>
      <c r="V746" t="s">
        <v>2037</v>
      </c>
      <c r="W746" t="s">
        <v>2038</v>
      </c>
    </row>
    <row r="747" spans="1:23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1</v>
      </c>
      <c r="I747">
        <v>34</v>
      </c>
      <c r="J747" s="7">
        <f t="shared" si="45"/>
        <v>61.5</v>
      </c>
      <c r="K747" t="s">
        <v>21</v>
      </c>
      <c r="L747" t="s">
        <v>22</v>
      </c>
      <c r="M747">
        <v>1275195600</v>
      </c>
      <c r="N747" s="12">
        <f t="shared" si="46"/>
        <v>40328.208333333336</v>
      </c>
      <c r="O747" s="14" t="s">
        <v>2086</v>
      </c>
      <c r="P747" s="12" t="s">
        <v>2080</v>
      </c>
      <c r="Q747">
        <v>1277528400</v>
      </c>
      <c r="R747" s="12">
        <f t="shared" si="47"/>
        <v>40355.208333333336</v>
      </c>
      <c r="S747" t="b">
        <v>0</v>
      </c>
      <c r="T747" t="b">
        <v>0</v>
      </c>
      <c r="U747" t="s">
        <v>65</v>
      </c>
      <c r="V747" t="s">
        <v>2035</v>
      </c>
      <c r="W747" t="s">
        <v>2044</v>
      </c>
    </row>
    <row r="748" spans="1:23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1</v>
      </c>
      <c r="I748">
        <v>3388</v>
      </c>
      <c r="J748" s="7">
        <f t="shared" si="45"/>
        <v>35</v>
      </c>
      <c r="K748" t="s">
        <v>21</v>
      </c>
      <c r="L748" t="s">
        <v>22</v>
      </c>
      <c r="M748">
        <v>1318136400</v>
      </c>
      <c r="N748" s="12">
        <f t="shared" si="46"/>
        <v>40825.208333333336</v>
      </c>
      <c r="O748" s="14" t="s">
        <v>2091</v>
      </c>
      <c r="P748" s="12" t="s">
        <v>2082</v>
      </c>
      <c r="Q748">
        <v>1318568400</v>
      </c>
      <c r="R748" s="12">
        <f t="shared" si="47"/>
        <v>40830.208333333336</v>
      </c>
      <c r="S748" t="b">
        <v>0</v>
      </c>
      <c r="T748" t="b">
        <v>0</v>
      </c>
      <c r="U748" t="s">
        <v>28</v>
      </c>
      <c r="V748" t="s">
        <v>2035</v>
      </c>
      <c r="W748" t="s">
        <v>2036</v>
      </c>
    </row>
    <row r="749" spans="1:23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1</v>
      </c>
      <c r="I749">
        <v>280</v>
      </c>
      <c r="J749" s="7">
        <f t="shared" si="45"/>
        <v>40.049999999999997</v>
      </c>
      <c r="K749" t="s">
        <v>21</v>
      </c>
      <c r="L749" t="s">
        <v>22</v>
      </c>
      <c r="M749">
        <v>1283403600</v>
      </c>
      <c r="N749" s="12">
        <f t="shared" si="46"/>
        <v>40423.208333333336</v>
      </c>
      <c r="O749" s="14" t="s">
        <v>2090</v>
      </c>
      <c r="P749" s="12" t="s">
        <v>2080</v>
      </c>
      <c r="Q749">
        <v>1284354000</v>
      </c>
      <c r="R749" s="12">
        <f t="shared" si="47"/>
        <v>40434.208333333336</v>
      </c>
      <c r="S749" t="b">
        <v>0</v>
      </c>
      <c r="T749" t="b">
        <v>0</v>
      </c>
      <c r="U749" t="s">
        <v>33</v>
      </c>
      <c r="V749" t="s">
        <v>2037</v>
      </c>
      <c r="W749" t="s">
        <v>2038</v>
      </c>
    </row>
    <row r="750" spans="1:23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1</v>
      </c>
      <c r="I750">
        <v>614</v>
      </c>
      <c r="J750" s="7">
        <f t="shared" si="45"/>
        <v>110.97231270358306</v>
      </c>
      <c r="K750" t="s">
        <v>21</v>
      </c>
      <c r="L750" t="s">
        <v>22</v>
      </c>
      <c r="M750">
        <v>1267423200</v>
      </c>
      <c r="N750" s="12">
        <f t="shared" si="46"/>
        <v>40238.25</v>
      </c>
      <c r="O750" s="14" t="s">
        <v>2093</v>
      </c>
      <c r="P750" s="12" t="s">
        <v>2080</v>
      </c>
      <c r="Q750">
        <v>1269579600</v>
      </c>
      <c r="R750" s="12">
        <f t="shared" si="47"/>
        <v>40263.208333333336</v>
      </c>
      <c r="S750" t="b">
        <v>0</v>
      </c>
      <c r="T750" t="b">
        <v>1</v>
      </c>
      <c r="U750" t="s">
        <v>71</v>
      </c>
      <c r="V750" t="s">
        <v>2039</v>
      </c>
      <c r="W750" t="s">
        <v>2047</v>
      </c>
    </row>
    <row r="751" spans="1:23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1</v>
      </c>
      <c r="I751">
        <v>366</v>
      </c>
      <c r="J751" s="7">
        <f t="shared" si="45"/>
        <v>36.959016393442624</v>
      </c>
      <c r="K751" t="s">
        <v>107</v>
      </c>
      <c r="L751" t="s">
        <v>108</v>
      </c>
      <c r="M751">
        <v>1412744400</v>
      </c>
      <c r="N751" s="12">
        <f t="shared" si="46"/>
        <v>41920.208333333336</v>
      </c>
      <c r="O751" s="14" t="s">
        <v>2091</v>
      </c>
      <c r="P751" s="12" t="s">
        <v>2075</v>
      </c>
      <c r="Q751">
        <v>1413781200</v>
      </c>
      <c r="R751" s="12">
        <f t="shared" si="47"/>
        <v>41932.208333333336</v>
      </c>
      <c r="S751" t="b">
        <v>0</v>
      </c>
      <c r="T751" t="b">
        <v>1</v>
      </c>
      <c r="U751" t="s">
        <v>65</v>
      </c>
      <c r="V751" t="s">
        <v>2035</v>
      </c>
      <c r="W751" t="s">
        <v>2044</v>
      </c>
    </row>
    <row r="752" spans="1:23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>
        <v>1</v>
      </c>
      <c r="J752" s="7">
        <f t="shared" si="45"/>
        <v>1</v>
      </c>
      <c r="K752" t="s">
        <v>40</v>
      </c>
      <c r="L752" t="s">
        <v>41</v>
      </c>
      <c r="M752">
        <v>1277960400</v>
      </c>
      <c r="N752" s="12">
        <f t="shared" si="46"/>
        <v>40360.208333333336</v>
      </c>
      <c r="O752" s="14" t="s">
        <v>2095</v>
      </c>
      <c r="P752" s="12" t="s">
        <v>2080</v>
      </c>
      <c r="Q752">
        <v>1280120400</v>
      </c>
      <c r="R752" s="12">
        <f t="shared" si="47"/>
        <v>40385.208333333336</v>
      </c>
      <c r="S752" t="b">
        <v>0</v>
      </c>
      <c r="T752" t="b">
        <v>0</v>
      </c>
      <c r="U752" t="s">
        <v>50</v>
      </c>
      <c r="V752" t="s">
        <v>2033</v>
      </c>
      <c r="W752" t="s">
        <v>2041</v>
      </c>
    </row>
    <row r="753" spans="1:23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1</v>
      </c>
      <c r="I753">
        <v>270</v>
      </c>
      <c r="J753" s="7">
        <f t="shared" si="45"/>
        <v>30.974074074074075</v>
      </c>
      <c r="K753" t="s">
        <v>21</v>
      </c>
      <c r="L753" t="s">
        <v>22</v>
      </c>
      <c r="M753">
        <v>1458190800</v>
      </c>
      <c r="N753" s="12">
        <f t="shared" si="46"/>
        <v>42446.208333333328</v>
      </c>
      <c r="O753" s="14" t="s">
        <v>2093</v>
      </c>
      <c r="P753" s="12" t="s">
        <v>2081</v>
      </c>
      <c r="Q753">
        <v>1459486800</v>
      </c>
      <c r="R753" s="12">
        <f t="shared" si="47"/>
        <v>42461.208333333328</v>
      </c>
      <c r="S753" t="b">
        <v>1</v>
      </c>
      <c r="T753" t="b">
        <v>1</v>
      </c>
      <c r="U753" t="s">
        <v>68</v>
      </c>
      <c r="V753" t="s">
        <v>2045</v>
      </c>
      <c r="W753" t="s">
        <v>2046</v>
      </c>
    </row>
    <row r="754" spans="1:23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</v>
      </c>
      <c r="I754">
        <v>114</v>
      </c>
      <c r="J754" s="7">
        <f t="shared" si="45"/>
        <v>47.035087719298247</v>
      </c>
      <c r="K754" t="s">
        <v>21</v>
      </c>
      <c r="L754" t="s">
        <v>22</v>
      </c>
      <c r="M754">
        <v>1280984400</v>
      </c>
      <c r="N754" s="12">
        <f t="shared" si="46"/>
        <v>40395.208333333336</v>
      </c>
      <c r="O754" s="14" t="s">
        <v>2088</v>
      </c>
      <c r="P754" s="12" t="s">
        <v>2080</v>
      </c>
      <c r="Q754">
        <v>1282539600</v>
      </c>
      <c r="R754" s="12">
        <f t="shared" si="47"/>
        <v>40413.208333333336</v>
      </c>
      <c r="S754" t="b">
        <v>0</v>
      </c>
      <c r="T754" t="b">
        <v>1</v>
      </c>
      <c r="U754" t="s">
        <v>33</v>
      </c>
      <c r="V754" t="s">
        <v>2037</v>
      </c>
      <c r="W754" t="s">
        <v>2038</v>
      </c>
    </row>
    <row r="755" spans="1:23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</v>
      </c>
      <c r="I755">
        <v>137</v>
      </c>
      <c r="J755" s="7">
        <f t="shared" si="45"/>
        <v>88.065693430656935</v>
      </c>
      <c r="K755" t="s">
        <v>21</v>
      </c>
      <c r="L755" t="s">
        <v>22</v>
      </c>
      <c r="M755">
        <v>1274590800</v>
      </c>
      <c r="N755" s="12">
        <f t="shared" si="46"/>
        <v>40321.208333333336</v>
      </c>
      <c r="O755" s="14" t="s">
        <v>2086</v>
      </c>
      <c r="P755" s="12" t="s">
        <v>2080</v>
      </c>
      <c r="Q755">
        <v>1275886800</v>
      </c>
      <c r="R755" s="12">
        <f t="shared" si="47"/>
        <v>40336.208333333336</v>
      </c>
      <c r="S755" t="b">
        <v>0</v>
      </c>
      <c r="T755" t="b">
        <v>0</v>
      </c>
      <c r="U755" t="s">
        <v>122</v>
      </c>
      <c r="V755" t="s">
        <v>2052</v>
      </c>
      <c r="W755" t="s">
        <v>2053</v>
      </c>
    </row>
    <row r="756" spans="1:23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1</v>
      </c>
      <c r="I756">
        <v>3205</v>
      </c>
      <c r="J756" s="7">
        <f t="shared" si="45"/>
        <v>37.005616224648989</v>
      </c>
      <c r="K756" t="s">
        <v>21</v>
      </c>
      <c r="L756" t="s">
        <v>22</v>
      </c>
      <c r="M756">
        <v>1351400400</v>
      </c>
      <c r="N756" s="12">
        <f t="shared" si="46"/>
        <v>41210.208333333336</v>
      </c>
      <c r="O756" s="14" t="s">
        <v>2091</v>
      </c>
      <c r="P756" s="12" t="s">
        <v>2078</v>
      </c>
      <c r="Q756">
        <v>1355983200</v>
      </c>
      <c r="R756" s="12">
        <f t="shared" si="47"/>
        <v>41263.25</v>
      </c>
      <c r="S756" t="b">
        <v>0</v>
      </c>
      <c r="T756" t="b">
        <v>0</v>
      </c>
      <c r="U756" t="s">
        <v>33</v>
      </c>
      <c r="V756" t="s">
        <v>2037</v>
      </c>
      <c r="W756" t="s">
        <v>2038</v>
      </c>
    </row>
    <row r="757" spans="1:23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1</v>
      </c>
      <c r="I757">
        <v>288</v>
      </c>
      <c r="J757" s="7">
        <f t="shared" si="45"/>
        <v>26.027777777777779</v>
      </c>
      <c r="K757" t="s">
        <v>36</v>
      </c>
      <c r="L757" t="s">
        <v>37</v>
      </c>
      <c r="M757">
        <v>1514354400</v>
      </c>
      <c r="N757" s="12">
        <f t="shared" si="46"/>
        <v>43096.25</v>
      </c>
      <c r="O757" s="14" t="s">
        <v>2094</v>
      </c>
      <c r="P757" s="12" t="s">
        <v>2079</v>
      </c>
      <c r="Q757">
        <v>1515391200</v>
      </c>
      <c r="R757" s="12">
        <f t="shared" si="47"/>
        <v>43108.25</v>
      </c>
      <c r="S757" t="b">
        <v>0</v>
      </c>
      <c r="T757" t="b">
        <v>1</v>
      </c>
      <c r="U757" t="s">
        <v>33</v>
      </c>
      <c r="V757" t="s">
        <v>2037</v>
      </c>
      <c r="W757" t="s">
        <v>2038</v>
      </c>
    </row>
    <row r="758" spans="1:23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</v>
      </c>
      <c r="I758">
        <v>148</v>
      </c>
      <c r="J758" s="7">
        <f t="shared" si="45"/>
        <v>67.817567567567565</v>
      </c>
      <c r="K758" t="s">
        <v>21</v>
      </c>
      <c r="L758" t="s">
        <v>22</v>
      </c>
      <c r="M758">
        <v>1421733600</v>
      </c>
      <c r="N758" s="12">
        <f t="shared" si="46"/>
        <v>42024.25</v>
      </c>
      <c r="O758" s="14" t="s">
        <v>2089</v>
      </c>
      <c r="P758" s="12" t="s">
        <v>2074</v>
      </c>
      <c r="Q758">
        <v>1422252000</v>
      </c>
      <c r="R758" s="12">
        <f t="shared" si="47"/>
        <v>42030.25</v>
      </c>
      <c r="S758" t="b">
        <v>0</v>
      </c>
      <c r="T758" t="b">
        <v>0</v>
      </c>
      <c r="U758" t="s">
        <v>33</v>
      </c>
      <c r="V758" t="s">
        <v>2037</v>
      </c>
      <c r="W758" t="s">
        <v>2038</v>
      </c>
    </row>
    <row r="759" spans="1:23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</v>
      </c>
      <c r="I759">
        <v>114</v>
      </c>
      <c r="J759" s="7">
        <f t="shared" si="45"/>
        <v>49.964912280701753</v>
      </c>
      <c r="K759" t="s">
        <v>21</v>
      </c>
      <c r="L759" t="s">
        <v>22</v>
      </c>
      <c r="M759">
        <v>1305176400</v>
      </c>
      <c r="N759" s="12">
        <f t="shared" si="46"/>
        <v>40675.208333333336</v>
      </c>
      <c r="O759" s="14" t="s">
        <v>2086</v>
      </c>
      <c r="P759" s="12" t="s">
        <v>2082</v>
      </c>
      <c r="Q759">
        <v>1305522000</v>
      </c>
      <c r="R759" s="12">
        <f t="shared" si="47"/>
        <v>40679.208333333336</v>
      </c>
      <c r="S759" t="b">
        <v>0</v>
      </c>
      <c r="T759" t="b">
        <v>0</v>
      </c>
      <c r="U759" t="s">
        <v>53</v>
      </c>
      <c r="V759" t="s">
        <v>2039</v>
      </c>
      <c r="W759" t="s">
        <v>2042</v>
      </c>
    </row>
    <row r="760" spans="1:23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</v>
      </c>
      <c r="I760">
        <v>1518</v>
      </c>
      <c r="J760" s="7">
        <f t="shared" si="45"/>
        <v>110.01646903820817</v>
      </c>
      <c r="K760" t="s">
        <v>15</v>
      </c>
      <c r="L760" t="s">
        <v>16</v>
      </c>
      <c r="M760">
        <v>1414126800</v>
      </c>
      <c r="N760" s="12">
        <f t="shared" si="46"/>
        <v>41936.208333333336</v>
      </c>
      <c r="O760" s="14" t="s">
        <v>2091</v>
      </c>
      <c r="P760" s="12" t="s">
        <v>2075</v>
      </c>
      <c r="Q760">
        <v>1414904400</v>
      </c>
      <c r="R760" s="12">
        <f t="shared" si="47"/>
        <v>41945.208333333336</v>
      </c>
      <c r="S760" t="b">
        <v>0</v>
      </c>
      <c r="T760" t="b">
        <v>0</v>
      </c>
      <c r="U760" t="s">
        <v>23</v>
      </c>
      <c r="V760" t="s">
        <v>2033</v>
      </c>
      <c r="W760" t="s">
        <v>2034</v>
      </c>
    </row>
    <row r="761" spans="1:23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</v>
      </c>
      <c r="I761">
        <v>1274</v>
      </c>
      <c r="J761" s="7">
        <f t="shared" si="45"/>
        <v>89.964678178963894</v>
      </c>
      <c r="K761" t="s">
        <v>21</v>
      </c>
      <c r="L761" t="s">
        <v>22</v>
      </c>
      <c r="M761">
        <v>1517810400</v>
      </c>
      <c r="N761" s="12">
        <f t="shared" si="46"/>
        <v>43136.25</v>
      </c>
      <c r="O761" s="14" t="s">
        <v>2097</v>
      </c>
      <c r="P761" s="12" t="s">
        <v>2083</v>
      </c>
      <c r="Q761">
        <v>1520402400</v>
      </c>
      <c r="R761" s="12">
        <f t="shared" si="47"/>
        <v>43166.25</v>
      </c>
      <c r="S761" t="b">
        <v>0</v>
      </c>
      <c r="T761" t="b">
        <v>0</v>
      </c>
      <c r="U761" t="s">
        <v>50</v>
      </c>
      <c r="V761" t="s">
        <v>2033</v>
      </c>
      <c r="W761" t="s">
        <v>2041</v>
      </c>
    </row>
    <row r="762" spans="1:23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1</v>
      </c>
      <c r="I762">
        <v>210</v>
      </c>
      <c r="J762" s="7">
        <f t="shared" si="45"/>
        <v>79.009523809523813</v>
      </c>
      <c r="K762" t="s">
        <v>107</v>
      </c>
      <c r="L762" t="s">
        <v>108</v>
      </c>
      <c r="M762">
        <v>1564635600</v>
      </c>
      <c r="N762" s="12">
        <f t="shared" si="46"/>
        <v>43678.208333333328</v>
      </c>
      <c r="O762" s="14" t="s">
        <v>2088</v>
      </c>
      <c r="P762" s="12" t="s">
        <v>2077</v>
      </c>
      <c r="Q762">
        <v>1567141200</v>
      </c>
      <c r="R762" s="12">
        <f t="shared" si="47"/>
        <v>43707.208333333328</v>
      </c>
      <c r="S762" t="b">
        <v>0</v>
      </c>
      <c r="T762" t="b">
        <v>1</v>
      </c>
      <c r="U762" t="s">
        <v>89</v>
      </c>
      <c r="V762" t="s">
        <v>2048</v>
      </c>
      <c r="W762" t="s">
        <v>2049</v>
      </c>
    </row>
    <row r="763" spans="1:23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</v>
      </c>
      <c r="I763">
        <v>166</v>
      </c>
      <c r="J763" s="7">
        <f t="shared" si="45"/>
        <v>86.867469879518069</v>
      </c>
      <c r="K763" t="s">
        <v>21</v>
      </c>
      <c r="L763" t="s">
        <v>22</v>
      </c>
      <c r="M763">
        <v>1500699600</v>
      </c>
      <c r="N763" s="12">
        <f t="shared" si="46"/>
        <v>42938.208333333328</v>
      </c>
      <c r="O763" s="14" t="s">
        <v>2095</v>
      </c>
      <c r="P763" s="12" t="s">
        <v>2079</v>
      </c>
      <c r="Q763">
        <v>1501131600</v>
      </c>
      <c r="R763" s="12">
        <f t="shared" si="47"/>
        <v>42943.208333333328</v>
      </c>
      <c r="S763" t="b">
        <v>0</v>
      </c>
      <c r="T763" t="b">
        <v>0</v>
      </c>
      <c r="U763" t="s">
        <v>23</v>
      </c>
      <c r="V763" t="s">
        <v>2033</v>
      </c>
      <c r="W763" t="s">
        <v>2034</v>
      </c>
    </row>
    <row r="764" spans="1:23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</v>
      </c>
      <c r="I764">
        <v>100</v>
      </c>
      <c r="J764" s="7">
        <f t="shared" si="45"/>
        <v>62.04</v>
      </c>
      <c r="K764" t="s">
        <v>26</v>
      </c>
      <c r="L764" t="s">
        <v>27</v>
      </c>
      <c r="M764">
        <v>1354082400</v>
      </c>
      <c r="N764" s="12">
        <f t="shared" si="46"/>
        <v>41241.25</v>
      </c>
      <c r="O764" s="14" t="s">
        <v>2087</v>
      </c>
      <c r="P764" s="12" t="s">
        <v>2078</v>
      </c>
      <c r="Q764">
        <v>1355032800</v>
      </c>
      <c r="R764" s="12">
        <f t="shared" si="47"/>
        <v>41252.25</v>
      </c>
      <c r="S764" t="b">
        <v>0</v>
      </c>
      <c r="T764" t="b">
        <v>0</v>
      </c>
      <c r="U764" t="s">
        <v>159</v>
      </c>
      <c r="V764" t="s">
        <v>2033</v>
      </c>
      <c r="W764" t="s">
        <v>2056</v>
      </c>
    </row>
    <row r="765" spans="1:23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1</v>
      </c>
      <c r="I765">
        <v>235</v>
      </c>
      <c r="J765" s="7">
        <f t="shared" si="45"/>
        <v>26.970212765957445</v>
      </c>
      <c r="K765" t="s">
        <v>21</v>
      </c>
      <c r="L765" t="s">
        <v>22</v>
      </c>
      <c r="M765">
        <v>1336453200</v>
      </c>
      <c r="N765" s="12">
        <f t="shared" si="46"/>
        <v>41037.208333333336</v>
      </c>
      <c r="O765" s="14" t="s">
        <v>2086</v>
      </c>
      <c r="P765" s="12" t="s">
        <v>2078</v>
      </c>
      <c r="Q765">
        <v>1339477200</v>
      </c>
      <c r="R765" s="12">
        <f t="shared" si="47"/>
        <v>41072.208333333336</v>
      </c>
      <c r="S765" t="b">
        <v>0</v>
      </c>
      <c r="T765" t="b">
        <v>1</v>
      </c>
      <c r="U765" t="s">
        <v>33</v>
      </c>
      <c r="V765" t="s">
        <v>2037</v>
      </c>
      <c r="W765" t="s">
        <v>2038</v>
      </c>
    </row>
    <row r="766" spans="1:23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</v>
      </c>
      <c r="I766">
        <v>148</v>
      </c>
      <c r="J766" s="7">
        <f t="shared" si="45"/>
        <v>54.121621621621621</v>
      </c>
      <c r="K766" t="s">
        <v>21</v>
      </c>
      <c r="L766" t="s">
        <v>22</v>
      </c>
      <c r="M766">
        <v>1305262800</v>
      </c>
      <c r="N766" s="12">
        <f t="shared" si="46"/>
        <v>40676.208333333336</v>
      </c>
      <c r="O766" s="14" t="s">
        <v>2086</v>
      </c>
      <c r="P766" s="12" t="s">
        <v>2082</v>
      </c>
      <c r="Q766">
        <v>1305954000</v>
      </c>
      <c r="R766" s="12">
        <f t="shared" si="47"/>
        <v>40684.208333333336</v>
      </c>
      <c r="S766" t="b">
        <v>0</v>
      </c>
      <c r="T766" t="b">
        <v>0</v>
      </c>
      <c r="U766" t="s">
        <v>23</v>
      </c>
      <c r="V766" t="s">
        <v>2033</v>
      </c>
      <c r="W766" t="s">
        <v>2034</v>
      </c>
    </row>
    <row r="767" spans="1:23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</v>
      </c>
      <c r="I767">
        <v>198</v>
      </c>
      <c r="J767" s="7">
        <f t="shared" si="45"/>
        <v>41.035353535353536</v>
      </c>
      <c r="K767" t="s">
        <v>21</v>
      </c>
      <c r="L767" t="s">
        <v>22</v>
      </c>
      <c r="M767">
        <v>1492232400</v>
      </c>
      <c r="N767" s="12">
        <f t="shared" si="46"/>
        <v>42840.208333333328</v>
      </c>
      <c r="O767" s="14" t="s">
        <v>2096</v>
      </c>
      <c r="P767" s="12" t="s">
        <v>2079</v>
      </c>
      <c r="Q767">
        <v>1494392400</v>
      </c>
      <c r="R767" s="12">
        <f t="shared" si="47"/>
        <v>42865.208333333328</v>
      </c>
      <c r="S767" t="b">
        <v>1</v>
      </c>
      <c r="T767" t="b">
        <v>1</v>
      </c>
      <c r="U767" t="s">
        <v>60</v>
      </c>
      <c r="V767" t="s">
        <v>2033</v>
      </c>
      <c r="W767" t="s">
        <v>2043</v>
      </c>
    </row>
    <row r="768" spans="1:23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1</v>
      </c>
      <c r="I768">
        <v>248</v>
      </c>
      <c r="J768" s="7">
        <f t="shared" si="45"/>
        <v>55.052419354838712</v>
      </c>
      <c r="K768" t="s">
        <v>26</v>
      </c>
      <c r="L768" t="s">
        <v>27</v>
      </c>
      <c r="M768">
        <v>1537333200</v>
      </c>
      <c r="N768" s="12">
        <f t="shared" si="46"/>
        <v>43362.208333333328</v>
      </c>
      <c r="O768" s="14" t="s">
        <v>2090</v>
      </c>
      <c r="P768" s="12" t="s">
        <v>2083</v>
      </c>
      <c r="Q768">
        <v>1537419600</v>
      </c>
      <c r="R768" s="12">
        <f t="shared" si="47"/>
        <v>43363.208333333328</v>
      </c>
      <c r="S768" t="b">
        <v>0</v>
      </c>
      <c r="T768" t="b">
        <v>0</v>
      </c>
      <c r="U768" t="s">
        <v>474</v>
      </c>
      <c r="V768" t="s">
        <v>2039</v>
      </c>
      <c r="W768" t="s">
        <v>2061</v>
      </c>
    </row>
    <row r="769" spans="1:23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1</v>
      </c>
      <c r="I769">
        <v>513</v>
      </c>
      <c r="J769" s="7">
        <f t="shared" si="45"/>
        <v>107.93762183235867</v>
      </c>
      <c r="K769" t="s">
        <v>21</v>
      </c>
      <c r="L769" t="s">
        <v>22</v>
      </c>
      <c r="M769">
        <v>1444107600</v>
      </c>
      <c r="N769" s="12">
        <f t="shared" si="46"/>
        <v>42283.208333333328</v>
      </c>
      <c r="O769" s="14" t="s">
        <v>2091</v>
      </c>
      <c r="P769" s="12" t="s">
        <v>2074</v>
      </c>
      <c r="Q769">
        <v>1447999200</v>
      </c>
      <c r="R769" s="12">
        <f t="shared" si="47"/>
        <v>42328.25</v>
      </c>
      <c r="S769" t="b">
        <v>0</v>
      </c>
      <c r="T769" t="b">
        <v>0</v>
      </c>
      <c r="U769" t="s">
        <v>206</v>
      </c>
      <c r="V769" t="s">
        <v>2045</v>
      </c>
      <c r="W769" t="s">
        <v>2057</v>
      </c>
    </row>
    <row r="770" spans="1:23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</v>
      </c>
      <c r="I770">
        <v>150</v>
      </c>
      <c r="J770" s="7">
        <f t="shared" si="45"/>
        <v>73.92</v>
      </c>
      <c r="K770" t="s">
        <v>21</v>
      </c>
      <c r="L770" t="s">
        <v>22</v>
      </c>
      <c r="M770">
        <v>1386741600</v>
      </c>
      <c r="N770" s="12">
        <f t="shared" si="46"/>
        <v>41619.25</v>
      </c>
      <c r="O770" s="14" t="s">
        <v>2094</v>
      </c>
      <c r="P770" s="12" t="s">
        <v>2076</v>
      </c>
      <c r="Q770">
        <v>1388037600</v>
      </c>
      <c r="R770" s="12">
        <f t="shared" si="47"/>
        <v>41634.25</v>
      </c>
      <c r="S770" t="b">
        <v>0</v>
      </c>
      <c r="T770" t="b">
        <v>0</v>
      </c>
      <c r="U770" t="s">
        <v>33</v>
      </c>
      <c r="V770" t="s">
        <v>2037</v>
      </c>
      <c r="W770" t="s">
        <v>2038</v>
      </c>
    </row>
    <row r="771" spans="1:23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1</v>
      </c>
      <c r="I771">
        <v>3410</v>
      </c>
      <c r="J771" s="7">
        <f t="shared" ref="J771:J834" si="49">IFERROR(E771/I771,0)</f>
        <v>31.995894428152493</v>
      </c>
      <c r="K771" t="s">
        <v>21</v>
      </c>
      <c r="L771" t="s">
        <v>22</v>
      </c>
      <c r="M771">
        <v>1376542800</v>
      </c>
      <c r="N771" s="12">
        <f t="shared" ref="N771:N834" si="50">(((M771/60)/60)/24)+DATE(1970,1,1)</f>
        <v>41501.208333333336</v>
      </c>
      <c r="O771" s="14" t="s">
        <v>2088</v>
      </c>
      <c r="P771" s="12" t="s">
        <v>2076</v>
      </c>
      <c r="Q771">
        <v>1378789200</v>
      </c>
      <c r="R771" s="12">
        <f t="shared" ref="R771:R834" si="51">(((Q771/60)/60)/24)+DATE(1970,1,1)</f>
        <v>41527.208333333336</v>
      </c>
      <c r="S771" t="b">
        <v>0</v>
      </c>
      <c r="T771" t="b">
        <v>0</v>
      </c>
      <c r="U771" t="s">
        <v>89</v>
      </c>
      <c r="V771" t="s">
        <v>2048</v>
      </c>
      <c r="W771" t="s">
        <v>2049</v>
      </c>
    </row>
    <row r="772" spans="1:23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1</v>
      </c>
      <c r="I772">
        <v>216</v>
      </c>
      <c r="J772" s="7">
        <f t="shared" si="49"/>
        <v>53.898148148148145</v>
      </c>
      <c r="K772" t="s">
        <v>107</v>
      </c>
      <c r="L772" t="s">
        <v>108</v>
      </c>
      <c r="M772">
        <v>1397451600</v>
      </c>
      <c r="N772" s="12">
        <f t="shared" si="50"/>
        <v>41743.208333333336</v>
      </c>
      <c r="O772" s="14" t="s">
        <v>2096</v>
      </c>
      <c r="P772" s="12" t="s">
        <v>2075</v>
      </c>
      <c r="Q772">
        <v>1398056400</v>
      </c>
      <c r="R772" s="12">
        <f t="shared" si="51"/>
        <v>41750.208333333336</v>
      </c>
      <c r="S772" t="b">
        <v>0</v>
      </c>
      <c r="T772" t="b">
        <v>1</v>
      </c>
      <c r="U772" t="s">
        <v>33</v>
      </c>
      <c r="V772" t="s">
        <v>2037</v>
      </c>
      <c r="W772" t="s">
        <v>2038</v>
      </c>
    </row>
    <row r="773" spans="1:23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1</v>
      </c>
      <c r="I773">
        <v>26</v>
      </c>
      <c r="J773" s="7">
        <f t="shared" si="49"/>
        <v>106.5</v>
      </c>
      <c r="K773" t="s">
        <v>21</v>
      </c>
      <c r="L773" t="s">
        <v>22</v>
      </c>
      <c r="M773">
        <v>1548482400</v>
      </c>
      <c r="N773" s="12">
        <f t="shared" si="50"/>
        <v>43491.25</v>
      </c>
      <c r="O773" s="14" t="s">
        <v>2089</v>
      </c>
      <c r="P773" s="12" t="s">
        <v>2077</v>
      </c>
      <c r="Q773">
        <v>1550815200</v>
      </c>
      <c r="R773" s="12">
        <f t="shared" si="51"/>
        <v>43518.25</v>
      </c>
      <c r="S773" t="b">
        <v>0</v>
      </c>
      <c r="T773" t="b">
        <v>0</v>
      </c>
      <c r="U773" t="s">
        <v>33</v>
      </c>
      <c r="V773" t="s">
        <v>2037</v>
      </c>
      <c r="W773" t="s">
        <v>2038</v>
      </c>
    </row>
    <row r="774" spans="1:23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1</v>
      </c>
      <c r="I774">
        <v>5139</v>
      </c>
      <c r="J774" s="7">
        <f t="shared" si="49"/>
        <v>32.999805409612762</v>
      </c>
      <c r="K774" t="s">
        <v>21</v>
      </c>
      <c r="L774" t="s">
        <v>22</v>
      </c>
      <c r="M774">
        <v>1549692000</v>
      </c>
      <c r="N774" s="12">
        <f t="shared" si="50"/>
        <v>43505.25</v>
      </c>
      <c r="O774" s="14" t="s">
        <v>2097</v>
      </c>
      <c r="P774" s="12" t="s">
        <v>2077</v>
      </c>
      <c r="Q774">
        <v>1550037600</v>
      </c>
      <c r="R774" s="12">
        <f t="shared" si="51"/>
        <v>43509.25</v>
      </c>
      <c r="S774" t="b">
        <v>0</v>
      </c>
      <c r="T774" t="b">
        <v>0</v>
      </c>
      <c r="U774" t="s">
        <v>60</v>
      </c>
      <c r="V774" t="s">
        <v>2033</v>
      </c>
      <c r="W774" t="s">
        <v>2043</v>
      </c>
    </row>
    <row r="775" spans="1:23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1</v>
      </c>
      <c r="I775">
        <v>2353</v>
      </c>
      <c r="J775" s="7">
        <f t="shared" si="49"/>
        <v>43.00254993625159</v>
      </c>
      <c r="K775" t="s">
        <v>21</v>
      </c>
      <c r="L775" t="s">
        <v>22</v>
      </c>
      <c r="M775">
        <v>1492059600</v>
      </c>
      <c r="N775" s="12">
        <f t="shared" si="50"/>
        <v>42838.208333333328</v>
      </c>
      <c r="O775" s="14" t="s">
        <v>2096</v>
      </c>
      <c r="P775" s="12" t="s">
        <v>2079</v>
      </c>
      <c r="Q775">
        <v>1492923600</v>
      </c>
      <c r="R775" s="12">
        <f t="shared" si="51"/>
        <v>42848.208333333328</v>
      </c>
      <c r="S775" t="b">
        <v>0</v>
      </c>
      <c r="T775" t="b">
        <v>0</v>
      </c>
      <c r="U775" t="s">
        <v>33</v>
      </c>
      <c r="V775" t="s">
        <v>2037</v>
      </c>
      <c r="W775" t="s">
        <v>2038</v>
      </c>
    </row>
    <row r="776" spans="1:23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1</v>
      </c>
      <c r="I776">
        <v>78</v>
      </c>
      <c r="J776" s="7">
        <f t="shared" si="49"/>
        <v>86.858974358974365</v>
      </c>
      <c r="K776" t="s">
        <v>107</v>
      </c>
      <c r="L776" t="s">
        <v>108</v>
      </c>
      <c r="M776">
        <v>1463979600</v>
      </c>
      <c r="N776" s="12">
        <f t="shared" si="50"/>
        <v>42513.208333333328</v>
      </c>
      <c r="O776" s="14" t="s">
        <v>2086</v>
      </c>
      <c r="P776" s="12" t="s">
        <v>2081</v>
      </c>
      <c r="Q776">
        <v>1467522000</v>
      </c>
      <c r="R776" s="12">
        <f t="shared" si="51"/>
        <v>42554.208333333328</v>
      </c>
      <c r="S776" t="b">
        <v>0</v>
      </c>
      <c r="T776" t="b">
        <v>0</v>
      </c>
      <c r="U776" t="s">
        <v>28</v>
      </c>
      <c r="V776" t="s">
        <v>2035</v>
      </c>
      <c r="W776" t="s">
        <v>2036</v>
      </c>
    </row>
    <row r="777" spans="1:23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</v>
      </c>
      <c r="I777">
        <v>10</v>
      </c>
      <c r="J777" s="7">
        <f t="shared" si="49"/>
        <v>96.8</v>
      </c>
      <c r="K777" t="s">
        <v>21</v>
      </c>
      <c r="L777" t="s">
        <v>22</v>
      </c>
      <c r="M777">
        <v>1415253600</v>
      </c>
      <c r="N777" s="12">
        <f t="shared" si="50"/>
        <v>41949.25</v>
      </c>
      <c r="O777" s="14" t="s">
        <v>2087</v>
      </c>
      <c r="P777" s="12" t="s">
        <v>2075</v>
      </c>
      <c r="Q777">
        <v>1416117600</v>
      </c>
      <c r="R777" s="12">
        <f t="shared" si="51"/>
        <v>41959.25</v>
      </c>
      <c r="S777" t="b">
        <v>0</v>
      </c>
      <c r="T777" t="b">
        <v>0</v>
      </c>
      <c r="U777" t="s">
        <v>23</v>
      </c>
      <c r="V777" t="s">
        <v>2033</v>
      </c>
      <c r="W777" t="s">
        <v>2034</v>
      </c>
    </row>
    <row r="778" spans="1:23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1</v>
      </c>
      <c r="I778">
        <v>2201</v>
      </c>
      <c r="J778" s="7">
        <f t="shared" si="49"/>
        <v>32.995456610631528</v>
      </c>
      <c r="K778" t="s">
        <v>21</v>
      </c>
      <c r="L778" t="s">
        <v>22</v>
      </c>
      <c r="M778">
        <v>1562216400</v>
      </c>
      <c r="N778" s="12">
        <f t="shared" si="50"/>
        <v>43650.208333333328</v>
      </c>
      <c r="O778" s="14" t="s">
        <v>2095</v>
      </c>
      <c r="P778" s="12" t="s">
        <v>2077</v>
      </c>
      <c r="Q778">
        <v>1563771600</v>
      </c>
      <c r="R778" s="12">
        <f t="shared" si="51"/>
        <v>43668.208333333328</v>
      </c>
      <c r="S778" t="b">
        <v>0</v>
      </c>
      <c r="T778" t="b">
        <v>0</v>
      </c>
      <c r="U778" t="s">
        <v>33</v>
      </c>
      <c r="V778" t="s">
        <v>2037</v>
      </c>
      <c r="W778" t="s">
        <v>2038</v>
      </c>
    </row>
    <row r="779" spans="1:23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1</v>
      </c>
      <c r="I779">
        <v>676</v>
      </c>
      <c r="J779" s="7">
        <f t="shared" si="49"/>
        <v>68.028106508875737</v>
      </c>
      <c r="K779" t="s">
        <v>21</v>
      </c>
      <c r="L779" t="s">
        <v>22</v>
      </c>
      <c r="M779">
        <v>1316754000</v>
      </c>
      <c r="N779" s="12">
        <f t="shared" si="50"/>
        <v>40809.208333333336</v>
      </c>
      <c r="O779" s="14" t="s">
        <v>2090</v>
      </c>
      <c r="P779" s="12" t="s">
        <v>2082</v>
      </c>
      <c r="Q779">
        <v>1319259600</v>
      </c>
      <c r="R779" s="12">
        <f t="shared" si="51"/>
        <v>40838.208333333336</v>
      </c>
      <c r="S779" t="b">
        <v>0</v>
      </c>
      <c r="T779" t="b">
        <v>0</v>
      </c>
      <c r="U779" t="s">
        <v>33</v>
      </c>
      <c r="V779" t="s">
        <v>2037</v>
      </c>
      <c r="W779" t="s">
        <v>2038</v>
      </c>
    </row>
    <row r="780" spans="1:23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</v>
      </c>
      <c r="I780">
        <v>174</v>
      </c>
      <c r="J780" s="7">
        <f t="shared" si="49"/>
        <v>58.867816091954026</v>
      </c>
      <c r="K780" t="s">
        <v>98</v>
      </c>
      <c r="L780" t="s">
        <v>99</v>
      </c>
      <c r="M780">
        <v>1313211600</v>
      </c>
      <c r="N780" s="12">
        <f t="shared" si="50"/>
        <v>40768.208333333336</v>
      </c>
      <c r="O780" s="14" t="s">
        <v>2088</v>
      </c>
      <c r="P780" s="12" t="s">
        <v>2082</v>
      </c>
      <c r="Q780">
        <v>1313643600</v>
      </c>
      <c r="R780" s="12">
        <f t="shared" si="51"/>
        <v>40773.208333333336</v>
      </c>
      <c r="S780" t="b">
        <v>0</v>
      </c>
      <c r="T780" t="b">
        <v>0</v>
      </c>
      <c r="U780" t="s">
        <v>71</v>
      </c>
      <c r="V780" t="s">
        <v>2039</v>
      </c>
      <c r="W780" t="s">
        <v>2047</v>
      </c>
    </row>
    <row r="781" spans="1:23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1</v>
      </c>
      <c r="I781">
        <v>831</v>
      </c>
      <c r="J781" s="7">
        <f t="shared" si="49"/>
        <v>105.04572803850782</v>
      </c>
      <c r="K781" t="s">
        <v>21</v>
      </c>
      <c r="L781" t="s">
        <v>22</v>
      </c>
      <c r="M781">
        <v>1439528400</v>
      </c>
      <c r="N781" s="12">
        <f t="shared" si="50"/>
        <v>42230.208333333328</v>
      </c>
      <c r="O781" s="14" t="s">
        <v>2088</v>
      </c>
      <c r="P781" s="12" t="s">
        <v>2074</v>
      </c>
      <c r="Q781">
        <v>1440306000</v>
      </c>
      <c r="R781" s="12">
        <f t="shared" si="51"/>
        <v>42239.208333333328</v>
      </c>
      <c r="S781" t="b">
        <v>0</v>
      </c>
      <c r="T781" t="b">
        <v>1</v>
      </c>
      <c r="U781" t="s">
        <v>33</v>
      </c>
      <c r="V781" t="s">
        <v>2037</v>
      </c>
      <c r="W781" t="s">
        <v>2038</v>
      </c>
    </row>
    <row r="782" spans="1:23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</v>
      </c>
      <c r="I782">
        <v>164</v>
      </c>
      <c r="J782" s="7">
        <f t="shared" si="49"/>
        <v>33.054878048780488</v>
      </c>
      <c r="K782" t="s">
        <v>21</v>
      </c>
      <c r="L782" t="s">
        <v>22</v>
      </c>
      <c r="M782">
        <v>1469163600</v>
      </c>
      <c r="N782" s="12">
        <f t="shared" si="50"/>
        <v>42573.208333333328</v>
      </c>
      <c r="O782" s="14" t="s">
        <v>2095</v>
      </c>
      <c r="P782" s="12" t="s">
        <v>2081</v>
      </c>
      <c r="Q782">
        <v>1470805200</v>
      </c>
      <c r="R782" s="12">
        <f t="shared" si="51"/>
        <v>42592.208333333328</v>
      </c>
      <c r="S782" t="b">
        <v>0</v>
      </c>
      <c r="T782" t="b">
        <v>1</v>
      </c>
      <c r="U782" t="s">
        <v>53</v>
      </c>
      <c r="V782" t="s">
        <v>2039</v>
      </c>
      <c r="W782" t="s">
        <v>2042</v>
      </c>
    </row>
    <row r="783" spans="1:23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1</v>
      </c>
      <c r="I783">
        <v>56</v>
      </c>
      <c r="J783" s="7">
        <f t="shared" si="49"/>
        <v>78.821428571428569</v>
      </c>
      <c r="K783" t="s">
        <v>98</v>
      </c>
      <c r="L783" t="s">
        <v>99</v>
      </c>
      <c r="M783">
        <v>1288501200</v>
      </c>
      <c r="N783" s="12">
        <f t="shared" si="50"/>
        <v>40482.208333333336</v>
      </c>
      <c r="O783" s="14" t="s">
        <v>2091</v>
      </c>
      <c r="P783" s="12" t="s">
        <v>2080</v>
      </c>
      <c r="Q783">
        <v>1292911200</v>
      </c>
      <c r="R783" s="12">
        <f t="shared" si="51"/>
        <v>40533.25</v>
      </c>
      <c r="S783" t="b">
        <v>0</v>
      </c>
      <c r="T783" t="b">
        <v>0</v>
      </c>
      <c r="U783" t="s">
        <v>33</v>
      </c>
      <c r="V783" t="s">
        <v>2037</v>
      </c>
      <c r="W783" t="s">
        <v>2038</v>
      </c>
    </row>
    <row r="784" spans="1:23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</v>
      </c>
      <c r="I784">
        <v>161</v>
      </c>
      <c r="J784" s="7">
        <f t="shared" si="49"/>
        <v>68.204968944099377</v>
      </c>
      <c r="K784" t="s">
        <v>21</v>
      </c>
      <c r="L784" t="s">
        <v>22</v>
      </c>
      <c r="M784">
        <v>1298959200</v>
      </c>
      <c r="N784" s="12">
        <f t="shared" si="50"/>
        <v>40603.25</v>
      </c>
      <c r="O784" s="14" t="s">
        <v>2093</v>
      </c>
      <c r="P784" s="12" t="s">
        <v>2082</v>
      </c>
      <c r="Q784">
        <v>1301374800</v>
      </c>
      <c r="R784" s="12">
        <f t="shared" si="51"/>
        <v>40631.208333333336</v>
      </c>
      <c r="S784" t="b">
        <v>0</v>
      </c>
      <c r="T784" t="b">
        <v>1</v>
      </c>
      <c r="U784" t="s">
        <v>71</v>
      </c>
      <c r="V784" t="s">
        <v>2039</v>
      </c>
      <c r="W784" t="s">
        <v>2047</v>
      </c>
    </row>
    <row r="785" spans="1:23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</v>
      </c>
      <c r="I785">
        <v>138</v>
      </c>
      <c r="J785" s="7">
        <f t="shared" si="49"/>
        <v>75.731884057971016</v>
      </c>
      <c r="K785" t="s">
        <v>21</v>
      </c>
      <c r="L785" t="s">
        <v>22</v>
      </c>
      <c r="M785">
        <v>1387260000</v>
      </c>
      <c r="N785" s="12">
        <f t="shared" si="50"/>
        <v>41625.25</v>
      </c>
      <c r="O785" s="14" t="s">
        <v>2094</v>
      </c>
      <c r="P785" s="12" t="s">
        <v>2076</v>
      </c>
      <c r="Q785">
        <v>1387864800</v>
      </c>
      <c r="R785" s="12">
        <f t="shared" si="51"/>
        <v>41632.25</v>
      </c>
      <c r="S785" t="b">
        <v>0</v>
      </c>
      <c r="T785" t="b">
        <v>0</v>
      </c>
      <c r="U785" t="s">
        <v>23</v>
      </c>
      <c r="V785" t="s">
        <v>2033</v>
      </c>
      <c r="W785" t="s">
        <v>2034</v>
      </c>
    </row>
    <row r="786" spans="1:23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1</v>
      </c>
      <c r="I786">
        <v>3308</v>
      </c>
      <c r="J786" s="7">
        <f t="shared" si="49"/>
        <v>30.996070133010882</v>
      </c>
      <c r="K786" t="s">
        <v>21</v>
      </c>
      <c r="L786" t="s">
        <v>22</v>
      </c>
      <c r="M786">
        <v>1457244000</v>
      </c>
      <c r="N786" s="12">
        <f t="shared" si="50"/>
        <v>42435.25</v>
      </c>
      <c r="O786" s="14" t="s">
        <v>2093</v>
      </c>
      <c r="P786" s="12" t="s">
        <v>2081</v>
      </c>
      <c r="Q786">
        <v>1458190800</v>
      </c>
      <c r="R786" s="12">
        <f t="shared" si="51"/>
        <v>42446.208333333328</v>
      </c>
      <c r="S786" t="b">
        <v>0</v>
      </c>
      <c r="T786" t="b">
        <v>0</v>
      </c>
      <c r="U786" t="s">
        <v>28</v>
      </c>
      <c r="V786" t="s">
        <v>2035</v>
      </c>
      <c r="W786" t="s">
        <v>2036</v>
      </c>
    </row>
    <row r="787" spans="1:23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</v>
      </c>
      <c r="I787">
        <v>127</v>
      </c>
      <c r="J787" s="7">
        <f t="shared" si="49"/>
        <v>101.88188976377953</v>
      </c>
      <c r="K787" t="s">
        <v>26</v>
      </c>
      <c r="L787" t="s">
        <v>27</v>
      </c>
      <c r="M787">
        <v>1556341200</v>
      </c>
      <c r="N787" s="12">
        <f t="shared" si="50"/>
        <v>43582.208333333328</v>
      </c>
      <c r="O787" s="14" t="s">
        <v>2096</v>
      </c>
      <c r="P787" s="12" t="s">
        <v>2077</v>
      </c>
      <c r="Q787">
        <v>1559278800</v>
      </c>
      <c r="R787" s="12">
        <f t="shared" si="51"/>
        <v>43616.208333333328</v>
      </c>
      <c r="S787" t="b">
        <v>0</v>
      </c>
      <c r="T787" t="b">
        <v>1</v>
      </c>
      <c r="U787" t="s">
        <v>71</v>
      </c>
      <c r="V787" t="s">
        <v>2039</v>
      </c>
      <c r="W787" t="s">
        <v>2047</v>
      </c>
    </row>
    <row r="788" spans="1:23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1</v>
      </c>
      <c r="I788">
        <v>207</v>
      </c>
      <c r="J788" s="7">
        <f t="shared" si="49"/>
        <v>52.879227053140099</v>
      </c>
      <c r="K788" t="s">
        <v>107</v>
      </c>
      <c r="L788" t="s">
        <v>108</v>
      </c>
      <c r="M788">
        <v>1522126800</v>
      </c>
      <c r="N788" s="12">
        <f t="shared" si="50"/>
        <v>43186.208333333328</v>
      </c>
      <c r="O788" s="14" t="s">
        <v>2093</v>
      </c>
      <c r="P788" s="12" t="s">
        <v>2083</v>
      </c>
      <c r="Q788">
        <v>1522731600</v>
      </c>
      <c r="R788" s="12">
        <f t="shared" si="51"/>
        <v>43193.208333333328</v>
      </c>
      <c r="S788" t="b">
        <v>0</v>
      </c>
      <c r="T788" t="b">
        <v>1</v>
      </c>
      <c r="U788" t="s">
        <v>159</v>
      </c>
      <c r="V788" t="s">
        <v>2033</v>
      </c>
      <c r="W788" t="s">
        <v>2056</v>
      </c>
    </row>
    <row r="789" spans="1:23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1</v>
      </c>
      <c r="I789">
        <v>859</v>
      </c>
      <c r="J789" s="7">
        <f t="shared" si="49"/>
        <v>71.005820721769496</v>
      </c>
      <c r="K789" t="s">
        <v>15</v>
      </c>
      <c r="L789" t="s">
        <v>16</v>
      </c>
      <c r="M789">
        <v>1305954000</v>
      </c>
      <c r="N789" s="12">
        <f t="shared" si="50"/>
        <v>40684.208333333336</v>
      </c>
      <c r="O789" s="14" t="s">
        <v>2086</v>
      </c>
      <c r="P789" s="12" t="s">
        <v>2082</v>
      </c>
      <c r="Q789">
        <v>1306731600</v>
      </c>
      <c r="R789" s="12">
        <f t="shared" si="51"/>
        <v>40693.208333333336</v>
      </c>
      <c r="S789" t="b">
        <v>0</v>
      </c>
      <c r="T789" t="b">
        <v>0</v>
      </c>
      <c r="U789" t="s">
        <v>23</v>
      </c>
      <c r="V789" t="s">
        <v>2033</v>
      </c>
      <c r="W789" t="s">
        <v>2034</v>
      </c>
    </row>
    <row r="790" spans="1:23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1</v>
      </c>
      <c r="I790">
        <v>31</v>
      </c>
      <c r="J790" s="7">
        <f t="shared" si="49"/>
        <v>102.38709677419355</v>
      </c>
      <c r="K790" t="s">
        <v>21</v>
      </c>
      <c r="L790" t="s">
        <v>22</v>
      </c>
      <c r="M790">
        <v>1350709200</v>
      </c>
      <c r="N790" s="12">
        <f t="shared" si="50"/>
        <v>41202.208333333336</v>
      </c>
      <c r="O790" s="14" t="s">
        <v>2091</v>
      </c>
      <c r="P790" s="12" t="s">
        <v>2078</v>
      </c>
      <c r="Q790">
        <v>1352527200</v>
      </c>
      <c r="R790" s="12">
        <f t="shared" si="51"/>
        <v>41223.25</v>
      </c>
      <c r="S790" t="b">
        <v>0</v>
      </c>
      <c r="T790" t="b">
        <v>0</v>
      </c>
      <c r="U790" t="s">
        <v>71</v>
      </c>
      <c r="V790" t="s">
        <v>2039</v>
      </c>
      <c r="W790" t="s">
        <v>2047</v>
      </c>
    </row>
    <row r="791" spans="1:23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1</v>
      </c>
      <c r="I791">
        <v>45</v>
      </c>
      <c r="J791" s="7">
        <f t="shared" si="49"/>
        <v>74.466666666666669</v>
      </c>
      <c r="K791" t="s">
        <v>21</v>
      </c>
      <c r="L791" t="s">
        <v>22</v>
      </c>
      <c r="M791">
        <v>1401166800</v>
      </c>
      <c r="N791" s="12">
        <f t="shared" si="50"/>
        <v>41786.208333333336</v>
      </c>
      <c r="O791" s="14" t="s">
        <v>2086</v>
      </c>
      <c r="P791" s="12" t="s">
        <v>2075</v>
      </c>
      <c r="Q791">
        <v>1404363600</v>
      </c>
      <c r="R791" s="12">
        <f t="shared" si="51"/>
        <v>41823.208333333336</v>
      </c>
      <c r="S791" t="b">
        <v>0</v>
      </c>
      <c r="T791" t="b">
        <v>0</v>
      </c>
      <c r="U791" t="s">
        <v>33</v>
      </c>
      <c r="V791" t="s">
        <v>2037</v>
      </c>
      <c r="W791" t="s">
        <v>2038</v>
      </c>
    </row>
    <row r="792" spans="1:23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</v>
      </c>
      <c r="I792">
        <v>1113</v>
      </c>
      <c r="J792" s="7">
        <f t="shared" si="49"/>
        <v>51.009883198562441</v>
      </c>
      <c r="K792" t="s">
        <v>21</v>
      </c>
      <c r="L792" t="s">
        <v>22</v>
      </c>
      <c r="M792">
        <v>1266127200</v>
      </c>
      <c r="N792" s="12">
        <f t="shared" si="50"/>
        <v>40223.25</v>
      </c>
      <c r="O792" s="14" t="s">
        <v>2097</v>
      </c>
      <c r="P792" s="12" t="s">
        <v>2080</v>
      </c>
      <c r="Q792">
        <v>1266645600</v>
      </c>
      <c r="R792" s="12">
        <f t="shared" si="51"/>
        <v>40229.25</v>
      </c>
      <c r="S792" t="b">
        <v>0</v>
      </c>
      <c r="T792" t="b">
        <v>0</v>
      </c>
      <c r="U792" t="s">
        <v>33</v>
      </c>
      <c r="V792" t="s">
        <v>2037</v>
      </c>
      <c r="W792" t="s">
        <v>2038</v>
      </c>
    </row>
    <row r="793" spans="1:23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1</v>
      </c>
      <c r="I793">
        <v>6</v>
      </c>
      <c r="J793" s="7">
        <f t="shared" si="49"/>
        <v>90</v>
      </c>
      <c r="K793" t="s">
        <v>21</v>
      </c>
      <c r="L793" t="s">
        <v>22</v>
      </c>
      <c r="M793">
        <v>1481436000</v>
      </c>
      <c r="N793" s="12">
        <f t="shared" si="50"/>
        <v>42715.25</v>
      </c>
      <c r="O793" s="14" t="s">
        <v>2094</v>
      </c>
      <c r="P793" s="12" t="s">
        <v>2081</v>
      </c>
      <c r="Q793">
        <v>1482818400</v>
      </c>
      <c r="R793" s="12">
        <f t="shared" si="51"/>
        <v>42731.25</v>
      </c>
      <c r="S793" t="b">
        <v>0</v>
      </c>
      <c r="T793" t="b">
        <v>0</v>
      </c>
      <c r="U793" t="s">
        <v>17</v>
      </c>
      <c r="V793" t="s">
        <v>2031</v>
      </c>
      <c r="W793" t="s">
        <v>2032</v>
      </c>
    </row>
    <row r="794" spans="1:23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1</v>
      </c>
      <c r="I794">
        <v>7</v>
      </c>
      <c r="J794" s="7">
        <f t="shared" si="49"/>
        <v>97.142857142857139</v>
      </c>
      <c r="K794" t="s">
        <v>21</v>
      </c>
      <c r="L794" t="s">
        <v>22</v>
      </c>
      <c r="M794">
        <v>1372222800</v>
      </c>
      <c r="N794" s="12">
        <f t="shared" si="50"/>
        <v>41451.208333333336</v>
      </c>
      <c r="O794" s="14" t="s">
        <v>2092</v>
      </c>
      <c r="P794" s="12" t="s">
        <v>2076</v>
      </c>
      <c r="Q794">
        <v>1374642000</v>
      </c>
      <c r="R794" s="12">
        <f t="shared" si="51"/>
        <v>41479.208333333336</v>
      </c>
      <c r="S794" t="b">
        <v>0</v>
      </c>
      <c r="T794" t="b">
        <v>1</v>
      </c>
      <c r="U794" t="s">
        <v>33</v>
      </c>
      <c r="V794" t="s">
        <v>2037</v>
      </c>
      <c r="W794" t="s">
        <v>2038</v>
      </c>
    </row>
    <row r="795" spans="1:23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</v>
      </c>
      <c r="I795">
        <v>181</v>
      </c>
      <c r="J795" s="7">
        <f t="shared" si="49"/>
        <v>72.071823204419886</v>
      </c>
      <c r="K795" t="s">
        <v>98</v>
      </c>
      <c r="L795" t="s">
        <v>99</v>
      </c>
      <c r="M795">
        <v>1372136400</v>
      </c>
      <c r="N795" s="12">
        <f t="shared" si="50"/>
        <v>41450.208333333336</v>
      </c>
      <c r="O795" s="14" t="s">
        <v>2092</v>
      </c>
      <c r="P795" s="12" t="s">
        <v>2076</v>
      </c>
      <c r="Q795">
        <v>1372482000</v>
      </c>
      <c r="R795" s="12">
        <f t="shared" si="51"/>
        <v>41454.208333333336</v>
      </c>
      <c r="S795" t="b">
        <v>0</v>
      </c>
      <c r="T795" t="b">
        <v>0</v>
      </c>
      <c r="U795" t="s">
        <v>68</v>
      </c>
      <c r="V795" t="s">
        <v>2045</v>
      </c>
      <c r="W795" t="s">
        <v>2046</v>
      </c>
    </row>
    <row r="796" spans="1:23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</v>
      </c>
      <c r="I796">
        <v>110</v>
      </c>
      <c r="J796" s="7">
        <f t="shared" si="49"/>
        <v>75.236363636363635</v>
      </c>
      <c r="K796" t="s">
        <v>21</v>
      </c>
      <c r="L796" t="s">
        <v>22</v>
      </c>
      <c r="M796">
        <v>1513922400</v>
      </c>
      <c r="N796" s="12">
        <f t="shared" si="50"/>
        <v>43091.25</v>
      </c>
      <c r="O796" s="14" t="s">
        <v>2094</v>
      </c>
      <c r="P796" s="12" t="s">
        <v>2079</v>
      </c>
      <c r="Q796">
        <v>1514959200</v>
      </c>
      <c r="R796" s="12">
        <f t="shared" si="51"/>
        <v>43103.25</v>
      </c>
      <c r="S796" t="b">
        <v>0</v>
      </c>
      <c r="T796" t="b">
        <v>0</v>
      </c>
      <c r="U796" t="s">
        <v>23</v>
      </c>
      <c r="V796" t="s">
        <v>2033</v>
      </c>
      <c r="W796" t="s">
        <v>2034</v>
      </c>
    </row>
    <row r="797" spans="1:23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1</v>
      </c>
      <c r="I797">
        <v>31</v>
      </c>
      <c r="J797" s="7">
        <f t="shared" si="49"/>
        <v>32.967741935483872</v>
      </c>
      <c r="K797" t="s">
        <v>21</v>
      </c>
      <c r="L797" t="s">
        <v>22</v>
      </c>
      <c r="M797">
        <v>1477976400</v>
      </c>
      <c r="N797" s="12">
        <f t="shared" si="50"/>
        <v>42675.208333333328</v>
      </c>
      <c r="O797" s="14" t="s">
        <v>2087</v>
      </c>
      <c r="P797" s="12" t="s">
        <v>2081</v>
      </c>
      <c r="Q797">
        <v>1478235600</v>
      </c>
      <c r="R797" s="12">
        <f t="shared" si="51"/>
        <v>42678.208333333328</v>
      </c>
      <c r="S797" t="b">
        <v>0</v>
      </c>
      <c r="T797" t="b">
        <v>0</v>
      </c>
      <c r="U797" t="s">
        <v>53</v>
      </c>
      <c r="V797" t="s">
        <v>2039</v>
      </c>
      <c r="W797" t="s">
        <v>2042</v>
      </c>
    </row>
    <row r="798" spans="1:23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1</v>
      </c>
      <c r="I798">
        <v>78</v>
      </c>
      <c r="J798" s="7">
        <f t="shared" si="49"/>
        <v>54.807692307692307</v>
      </c>
      <c r="K798" t="s">
        <v>21</v>
      </c>
      <c r="L798" t="s">
        <v>22</v>
      </c>
      <c r="M798">
        <v>1407474000</v>
      </c>
      <c r="N798" s="12">
        <f t="shared" si="50"/>
        <v>41859.208333333336</v>
      </c>
      <c r="O798" s="14" t="s">
        <v>2088</v>
      </c>
      <c r="P798" s="12" t="s">
        <v>2075</v>
      </c>
      <c r="Q798">
        <v>1408078800</v>
      </c>
      <c r="R798" s="12">
        <f t="shared" si="51"/>
        <v>41866.208333333336</v>
      </c>
      <c r="S798" t="b">
        <v>0</v>
      </c>
      <c r="T798" t="b">
        <v>1</v>
      </c>
      <c r="U798" t="s">
        <v>292</v>
      </c>
      <c r="V798" t="s">
        <v>2048</v>
      </c>
      <c r="W798" t="s">
        <v>2059</v>
      </c>
    </row>
    <row r="799" spans="1:23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</v>
      </c>
      <c r="I799">
        <v>185</v>
      </c>
      <c r="J799" s="7">
        <f t="shared" si="49"/>
        <v>45.037837837837834</v>
      </c>
      <c r="K799" t="s">
        <v>21</v>
      </c>
      <c r="L799" t="s">
        <v>22</v>
      </c>
      <c r="M799">
        <v>1546149600</v>
      </c>
      <c r="N799" s="12">
        <f t="shared" si="50"/>
        <v>43464.25</v>
      </c>
      <c r="O799" s="14" t="s">
        <v>2094</v>
      </c>
      <c r="P799" s="12" t="s">
        <v>2083</v>
      </c>
      <c r="Q799">
        <v>1548136800</v>
      </c>
      <c r="R799" s="12">
        <f t="shared" si="51"/>
        <v>43487.25</v>
      </c>
      <c r="S799" t="b">
        <v>0</v>
      </c>
      <c r="T799" t="b">
        <v>0</v>
      </c>
      <c r="U799" t="s">
        <v>28</v>
      </c>
      <c r="V799" t="s">
        <v>2035</v>
      </c>
      <c r="W799" t="s">
        <v>2036</v>
      </c>
    </row>
    <row r="800" spans="1:23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</v>
      </c>
      <c r="I800">
        <v>121</v>
      </c>
      <c r="J800" s="7">
        <f t="shared" si="49"/>
        <v>52.958677685950413</v>
      </c>
      <c r="K800" t="s">
        <v>21</v>
      </c>
      <c r="L800" t="s">
        <v>22</v>
      </c>
      <c r="M800">
        <v>1338440400</v>
      </c>
      <c r="N800" s="12">
        <f t="shared" si="50"/>
        <v>41060.208333333336</v>
      </c>
      <c r="O800" s="14" t="s">
        <v>2086</v>
      </c>
      <c r="P800" s="12" t="s">
        <v>2078</v>
      </c>
      <c r="Q800">
        <v>1340859600</v>
      </c>
      <c r="R800" s="12">
        <f t="shared" si="51"/>
        <v>41088.208333333336</v>
      </c>
      <c r="S800" t="b">
        <v>0</v>
      </c>
      <c r="T800" t="b">
        <v>1</v>
      </c>
      <c r="U800" t="s">
        <v>33</v>
      </c>
      <c r="V800" t="s">
        <v>2037</v>
      </c>
      <c r="W800" t="s">
        <v>2038</v>
      </c>
    </row>
    <row r="801" spans="1:23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</v>
      </c>
      <c r="I801">
        <v>1225</v>
      </c>
      <c r="J801" s="7">
        <f t="shared" si="49"/>
        <v>60.017959183673469</v>
      </c>
      <c r="K801" t="s">
        <v>40</v>
      </c>
      <c r="L801" t="s">
        <v>41</v>
      </c>
      <c r="M801">
        <v>1454133600</v>
      </c>
      <c r="N801" s="12">
        <f t="shared" si="50"/>
        <v>42399.25</v>
      </c>
      <c r="O801" s="14" t="s">
        <v>2089</v>
      </c>
      <c r="P801" s="12" t="s">
        <v>2081</v>
      </c>
      <c r="Q801">
        <v>1454479200</v>
      </c>
      <c r="R801" s="12">
        <f t="shared" si="51"/>
        <v>42403.25</v>
      </c>
      <c r="S801" t="b">
        <v>0</v>
      </c>
      <c r="T801" t="b">
        <v>0</v>
      </c>
      <c r="U801" t="s">
        <v>33</v>
      </c>
      <c r="V801" t="s">
        <v>2037</v>
      </c>
      <c r="W801" t="s">
        <v>2038</v>
      </c>
    </row>
    <row r="802" spans="1:23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>
        <v>1</v>
      </c>
      <c r="J802" s="7">
        <f t="shared" si="49"/>
        <v>1</v>
      </c>
      <c r="K802" t="s">
        <v>98</v>
      </c>
      <c r="L802" t="s">
        <v>99</v>
      </c>
      <c r="M802">
        <v>1434085200</v>
      </c>
      <c r="N802" s="12">
        <f t="shared" si="50"/>
        <v>42167.208333333328</v>
      </c>
      <c r="O802" s="14" t="s">
        <v>2092</v>
      </c>
      <c r="P802" s="12" t="s">
        <v>2074</v>
      </c>
      <c r="Q802">
        <v>1434430800</v>
      </c>
      <c r="R802" s="12">
        <f t="shared" si="51"/>
        <v>42171.208333333328</v>
      </c>
      <c r="S802" t="b">
        <v>0</v>
      </c>
      <c r="T802" t="b">
        <v>0</v>
      </c>
      <c r="U802" t="s">
        <v>23</v>
      </c>
      <c r="V802" t="s">
        <v>2033</v>
      </c>
      <c r="W802" t="s">
        <v>2034</v>
      </c>
    </row>
    <row r="803" spans="1:23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</v>
      </c>
      <c r="I803">
        <v>106</v>
      </c>
      <c r="J803" s="7">
        <f t="shared" si="49"/>
        <v>44.028301886792455</v>
      </c>
      <c r="K803" t="s">
        <v>21</v>
      </c>
      <c r="L803" t="s">
        <v>22</v>
      </c>
      <c r="M803">
        <v>1577772000</v>
      </c>
      <c r="N803" s="12">
        <f t="shared" si="50"/>
        <v>43830.25</v>
      </c>
      <c r="O803" s="14" t="s">
        <v>2094</v>
      </c>
      <c r="P803" s="12" t="s">
        <v>2077</v>
      </c>
      <c r="Q803">
        <v>1579672800</v>
      </c>
      <c r="R803" s="12">
        <f t="shared" si="51"/>
        <v>43852.25</v>
      </c>
      <c r="S803" t="b">
        <v>0</v>
      </c>
      <c r="T803" t="b">
        <v>1</v>
      </c>
      <c r="U803" t="s">
        <v>122</v>
      </c>
      <c r="V803" t="s">
        <v>2052</v>
      </c>
      <c r="W803" t="s">
        <v>2053</v>
      </c>
    </row>
    <row r="804" spans="1:23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</v>
      </c>
      <c r="I804">
        <v>142</v>
      </c>
      <c r="J804" s="7">
        <f t="shared" si="49"/>
        <v>86.028169014084511</v>
      </c>
      <c r="K804" t="s">
        <v>21</v>
      </c>
      <c r="L804" t="s">
        <v>22</v>
      </c>
      <c r="M804">
        <v>1562216400</v>
      </c>
      <c r="N804" s="12">
        <f t="shared" si="50"/>
        <v>43650.208333333328</v>
      </c>
      <c r="O804" s="14" t="s">
        <v>2095</v>
      </c>
      <c r="P804" s="12" t="s">
        <v>2077</v>
      </c>
      <c r="Q804">
        <v>1562389200</v>
      </c>
      <c r="R804" s="12">
        <f t="shared" si="51"/>
        <v>43652.208333333328</v>
      </c>
      <c r="S804" t="b">
        <v>0</v>
      </c>
      <c r="T804" t="b">
        <v>0</v>
      </c>
      <c r="U804" t="s">
        <v>122</v>
      </c>
      <c r="V804" t="s">
        <v>2052</v>
      </c>
      <c r="W804" t="s">
        <v>2053</v>
      </c>
    </row>
    <row r="805" spans="1:23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1</v>
      </c>
      <c r="I805">
        <v>233</v>
      </c>
      <c r="J805" s="7">
        <f t="shared" si="49"/>
        <v>28.012875536480685</v>
      </c>
      <c r="K805" t="s">
        <v>21</v>
      </c>
      <c r="L805" t="s">
        <v>22</v>
      </c>
      <c r="M805">
        <v>1548568800</v>
      </c>
      <c r="N805" s="12">
        <f t="shared" si="50"/>
        <v>43492.25</v>
      </c>
      <c r="O805" s="14" t="s">
        <v>2089</v>
      </c>
      <c r="P805" s="12" t="s">
        <v>2077</v>
      </c>
      <c r="Q805">
        <v>1551506400</v>
      </c>
      <c r="R805" s="12">
        <f t="shared" si="51"/>
        <v>43526.25</v>
      </c>
      <c r="S805" t="b">
        <v>0</v>
      </c>
      <c r="T805" t="b">
        <v>0</v>
      </c>
      <c r="U805" t="s">
        <v>33</v>
      </c>
      <c r="V805" t="s">
        <v>2037</v>
      </c>
      <c r="W805" t="s">
        <v>2038</v>
      </c>
    </row>
    <row r="806" spans="1:23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1</v>
      </c>
      <c r="I806">
        <v>218</v>
      </c>
      <c r="J806" s="7">
        <f t="shared" si="49"/>
        <v>32.050458715596328</v>
      </c>
      <c r="K806" t="s">
        <v>21</v>
      </c>
      <c r="L806" t="s">
        <v>22</v>
      </c>
      <c r="M806">
        <v>1514872800</v>
      </c>
      <c r="N806" s="12">
        <f t="shared" si="50"/>
        <v>43102.25</v>
      </c>
      <c r="O806" s="14" t="s">
        <v>2089</v>
      </c>
      <c r="P806" s="12" t="s">
        <v>2083</v>
      </c>
      <c r="Q806">
        <v>1516600800</v>
      </c>
      <c r="R806" s="12">
        <f t="shared" si="51"/>
        <v>43122.25</v>
      </c>
      <c r="S806" t="b">
        <v>0</v>
      </c>
      <c r="T806" t="b">
        <v>0</v>
      </c>
      <c r="U806" t="s">
        <v>23</v>
      </c>
      <c r="V806" t="s">
        <v>2033</v>
      </c>
      <c r="W806" t="s">
        <v>2034</v>
      </c>
    </row>
    <row r="807" spans="1:23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1</v>
      </c>
      <c r="I807">
        <v>67</v>
      </c>
      <c r="J807" s="7">
        <f t="shared" si="49"/>
        <v>73.611940298507463</v>
      </c>
      <c r="K807" t="s">
        <v>26</v>
      </c>
      <c r="L807" t="s">
        <v>27</v>
      </c>
      <c r="M807">
        <v>1416031200</v>
      </c>
      <c r="N807" s="12">
        <f t="shared" si="50"/>
        <v>41958.25</v>
      </c>
      <c r="O807" s="14" t="s">
        <v>2087</v>
      </c>
      <c r="P807" s="12" t="s">
        <v>2075</v>
      </c>
      <c r="Q807">
        <v>1420437600</v>
      </c>
      <c r="R807" s="12">
        <f t="shared" si="51"/>
        <v>42009.25</v>
      </c>
      <c r="S807" t="b">
        <v>0</v>
      </c>
      <c r="T807" t="b">
        <v>0</v>
      </c>
      <c r="U807" t="s">
        <v>42</v>
      </c>
      <c r="V807" t="s">
        <v>2039</v>
      </c>
      <c r="W807" t="s">
        <v>2040</v>
      </c>
    </row>
    <row r="808" spans="1:23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1</v>
      </c>
      <c r="I808">
        <v>76</v>
      </c>
      <c r="J808" s="7">
        <f t="shared" si="49"/>
        <v>108.71052631578948</v>
      </c>
      <c r="K808" t="s">
        <v>21</v>
      </c>
      <c r="L808" t="s">
        <v>22</v>
      </c>
      <c r="M808">
        <v>1330927200</v>
      </c>
      <c r="N808" s="12">
        <f t="shared" si="50"/>
        <v>40973.25</v>
      </c>
      <c r="O808" s="14" t="s">
        <v>2093</v>
      </c>
      <c r="P808" s="12" t="s">
        <v>2078</v>
      </c>
      <c r="Q808">
        <v>1332997200</v>
      </c>
      <c r="R808" s="12">
        <f t="shared" si="51"/>
        <v>40997.208333333336</v>
      </c>
      <c r="S808" t="b">
        <v>0</v>
      </c>
      <c r="T808" t="b">
        <v>1</v>
      </c>
      <c r="U808" t="s">
        <v>53</v>
      </c>
      <c r="V808" t="s">
        <v>2039</v>
      </c>
      <c r="W808" t="s">
        <v>2042</v>
      </c>
    </row>
    <row r="809" spans="1:23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1</v>
      </c>
      <c r="I809">
        <v>43</v>
      </c>
      <c r="J809" s="7">
        <f t="shared" si="49"/>
        <v>42.97674418604651</v>
      </c>
      <c r="K809" t="s">
        <v>21</v>
      </c>
      <c r="L809" t="s">
        <v>22</v>
      </c>
      <c r="M809">
        <v>1571115600</v>
      </c>
      <c r="N809" s="12">
        <f t="shared" si="50"/>
        <v>43753.208333333328</v>
      </c>
      <c r="O809" s="14" t="s">
        <v>2091</v>
      </c>
      <c r="P809" s="12" t="s">
        <v>2077</v>
      </c>
      <c r="Q809">
        <v>1574920800</v>
      </c>
      <c r="R809" s="12">
        <f t="shared" si="51"/>
        <v>43797.25</v>
      </c>
      <c r="S809" t="b">
        <v>0</v>
      </c>
      <c r="T809" t="b">
        <v>1</v>
      </c>
      <c r="U809" t="s">
        <v>33</v>
      </c>
      <c r="V809" t="s">
        <v>2037</v>
      </c>
      <c r="W809" t="s">
        <v>2038</v>
      </c>
    </row>
    <row r="810" spans="1:23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</v>
      </c>
      <c r="I810">
        <v>19</v>
      </c>
      <c r="J810" s="7">
        <f t="shared" si="49"/>
        <v>83.315789473684205</v>
      </c>
      <c r="K810" t="s">
        <v>21</v>
      </c>
      <c r="L810" t="s">
        <v>22</v>
      </c>
      <c r="M810">
        <v>1463461200</v>
      </c>
      <c r="N810" s="12">
        <f t="shared" si="50"/>
        <v>42507.208333333328</v>
      </c>
      <c r="O810" s="14" t="s">
        <v>2086</v>
      </c>
      <c r="P810" s="12" t="s">
        <v>2081</v>
      </c>
      <c r="Q810">
        <v>1464930000</v>
      </c>
      <c r="R810" s="12">
        <f t="shared" si="51"/>
        <v>42524.208333333328</v>
      </c>
      <c r="S810" t="b">
        <v>0</v>
      </c>
      <c r="T810" t="b">
        <v>0</v>
      </c>
      <c r="U810" t="s">
        <v>17</v>
      </c>
      <c r="V810" t="s">
        <v>2031</v>
      </c>
      <c r="W810" t="s">
        <v>2032</v>
      </c>
    </row>
    <row r="811" spans="1:23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1</v>
      </c>
      <c r="I811">
        <v>2108</v>
      </c>
      <c r="J811" s="7">
        <f t="shared" si="49"/>
        <v>42</v>
      </c>
      <c r="K811" t="s">
        <v>98</v>
      </c>
      <c r="L811" t="s">
        <v>99</v>
      </c>
      <c r="M811">
        <v>1344920400</v>
      </c>
      <c r="N811" s="12">
        <f t="shared" si="50"/>
        <v>41135.208333333336</v>
      </c>
      <c r="O811" s="14" t="s">
        <v>2088</v>
      </c>
      <c r="P811" s="12" t="s">
        <v>2078</v>
      </c>
      <c r="Q811">
        <v>1345006800</v>
      </c>
      <c r="R811" s="12">
        <f t="shared" si="51"/>
        <v>41136.208333333336</v>
      </c>
      <c r="S811" t="b">
        <v>0</v>
      </c>
      <c r="T811" t="b">
        <v>0</v>
      </c>
      <c r="U811" t="s">
        <v>42</v>
      </c>
      <c r="V811" t="s">
        <v>2039</v>
      </c>
      <c r="W811" t="s">
        <v>2040</v>
      </c>
    </row>
    <row r="812" spans="1:23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1</v>
      </c>
      <c r="I812">
        <v>221</v>
      </c>
      <c r="J812" s="7">
        <f t="shared" si="49"/>
        <v>55.927601809954751</v>
      </c>
      <c r="K812" t="s">
        <v>21</v>
      </c>
      <c r="L812" t="s">
        <v>22</v>
      </c>
      <c r="M812">
        <v>1511848800</v>
      </c>
      <c r="N812" s="12">
        <f t="shared" si="50"/>
        <v>43067.25</v>
      </c>
      <c r="O812" s="14" t="s">
        <v>2087</v>
      </c>
      <c r="P812" s="12" t="s">
        <v>2079</v>
      </c>
      <c r="Q812">
        <v>1512712800</v>
      </c>
      <c r="R812" s="12">
        <f t="shared" si="51"/>
        <v>43077.25</v>
      </c>
      <c r="S812" t="b">
        <v>0</v>
      </c>
      <c r="T812" t="b">
        <v>1</v>
      </c>
      <c r="U812" t="s">
        <v>33</v>
      </c>
      <c r="V812" t="s">
        <v>2037</v>
      </c>
      <c r="W812" t="s">
        <v>2038</v>
      </c>
    </row>
    <row r="813" spans="1:23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1</v>
      </c>
      <c r="I813">
        <v>679</v>
      </c>
      <c r="J813" s="7">
        <f t="shared" si="49"/>
        <v>105.03681885125184</v>
      </c>
      <c r="K813" t="s">
        <v>21</v>
      </c>
      <c r="L813" t="s">
        <v>22</v>
      </c>
      <c r="M813">
        <v>1452319200</v>
      </c>
      <c r="N813" s="12">
        <f t="shared" si="50"/>
        <v>42378.25</v>
      </c>
      <c r="O813" s="14" t="s">
        <v>2089</v>
      </c>
      <c r="P813" s="12" t="s">
        <v>2081</v>
      </c>
      <c r="Q813">
        <v>1452492000</v>
      </c>
      <c r="R813" s="12">
        <f t="shared" si="51"/>
        <v>42380.25</v>
      </c>
      <c r="S813" t="b">
        <v>0</v>
      </c>
      <c r="T813" t="b">
        <v>1</v>
      </c>
      <c r="U813" t="s">
        <v>89</v>
      </c>
      <c r="V813" t="s">
        <v>2048</v>
      </c>
      <c r="W813" t="s">
        <v>2049</v>
      </c>
    </row>
    <row r="814" spans="1:23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1</v>
      </c>
      <c r="I814">
        <v>2805</v>
      </c>
      <c r="J814" s="7">
        <f t="shared" si="49"/>
        <v>48</v>
      </c>
      <c r="K814" t="s">
        <v>15</v>
      </c>
      <c r="L814" t="s">
        <v>16</v>
      </c>
      <c r="M814">
        <v>1523854800</v>
      </c>
      <c r="N814" s="12">
        <f t="shared" si="50"/>
        <v>43206.208333333328</v>
      </c>
      <c r="O814" s="14" t="s">
        <v>2096</v>
      </c>
      <c r="P814" s="12" t="s">
        <v>2083</v>
      </c>
      <c r="Q814">
        <v>1524286800</v>
      </c>
      <c r="R814" s="12">
        <f t="shared" si="51"/>
        <v>43211.208333333328</v>
      </c>
      <c r="S814" t="b">
        <v>0</v>
      </c>
      <c r="T814" t="b">
        <v>0</v>
      </c>
      <c r="U814" t="s">
        <v>68</v>
      </c>
      <c r="V814" t="s">
        <v>2045</v>
      </c>
      <c r="W814" t="s">
        <v>2046</v>
      </c>
    </row>
    <row r="815" spans="1:23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1</v>
      </c>
      <c r="I815">
        <v>68</v>
      </c>
      <c r="J815" s="7">
        <f t="shared" si="49"/>
        <v>112.66176470588235</v>
      </c>
      <c r="K815" t="s">
        <v>21</v>
      </c>
      <c r="L815" t="s">
        <v>22</v>
      </c>
      <c r="M815">
        <v>1346043600</v>
      </c>
      <c r="N815" s="12">
        <f t="shared" si="50"/>
        <v>41148.208333333336</v>
      </c>
      <c r="O815" s="14" t="s">
        <v>2088</v>
      </c>
      <c r="P815" s="12" t="s">
        <v>2078</v>
      </c>
      <c r="Q815">
        <v>1346907600</v>
      </c>
      <c r="R815" s="12">
        <f t="shared" si="51"/>
        <v>41158.208333333336</v>
      </c>
      <c r="S815" t="b">
        <v>0</v>
      </c>
      <c r="T815" t="b">
        <v>0</v>
      </c>
      <c r="U815" t="s">
        <v>89</v>
      </c>
      <c r="V815" t="s">
        <v>2048</v>
      </c>
      <c r="W815" t="s">
        <v>2049</v>
      </c>
    </row>
    <row r="816" spans="1:23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1</v>
      </c>
      <c r="I816">
        <v>36</v>
      </c>
      <c r="J816" s="7">
        <f t="shared" si="49"/>
        <v>81.944444444444443</v>
      </c>
      <c r="K816" t="s">
        <v>36</v>
      </c>
      <c r="L816" t="s">
        <v>37</v>
      </c>
      <c r="M816">
        <v>1464325200</v>
      </c>
      <c r="N816" s="12">
        <f t="shared" si="50"/>
        <v>42517.208333333328</v>
      </c>
      <c r="O816" s="14" t="s">
        <v>2086</v>
      </c>
      <c r="P816" s="12" t="s">
        <v>2081</v>
      </c>
      <c r="Q816">
        <v>1464498000</v>
      </c>
      <c r="R816" s="12">
        <f t="shared" si="51"/>
        <v>42519.208333333328</v>
      </c>
      <c r="S816" t="b">
        <v>0</v>
      </c>
      <c r="T816" t="b">
        <v>1</v>
      </c>
      <c r="U816" t="s">
        <v>23</v>
      </c>
      <c r="V816" t="s">
        <v>2033</v>
      </c>
      <c r="W816" t="s">
        <v>2034</v>
      </c>
    </row>
    <row r="817" spans="1:23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</v>
      </c>
      <c r="I817">
        <v>183</v>
      </c>
      <c r="J817" s="7">
        <f t="shared" si="49"/>
        <v>64.049180327868854</v>
      </c>
      <c r="K817" t="s">
        <v>15</v>
      </c>
      <c r="L817" t="s">
        <v>16</v>
      </c>
      <c r="M817">
        <v>1511935200</v>
      </c>
      <c r="N817" s="12">
        <f t="shared" si="50"/>
        <v>43068.25</v>
      </c>
      <c r="O817" s="14" t="s">
        <v>2087</v>
      </c>
      <c r="P817" s="12" t="s">
        <v>2079</v>
      </c>
      <c r="Q817">
        <v>1514181600</v>
      </c>
      <c r="R817" s="12">
        <f t="shared" si="51"/>
        <v>43094.25</v>
      </c>
      <c r="S817" t="b">
        <v>0</v>
      </c>
      <c r="T817" t="b">
        <v>0</v>
      </c>
      <c r="U817" t="s">
        <v>23</v>
      </c>
      <c r="V817" t="s">
        <v>2033</v>
      </c>
      <c r="W817" t="s">
        <v>2034</v>
      </c>
    </row>
    <row r="818" spans="1:23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</v>
      </c>
      <c r="I818">
        <v>133</v>
      </c>
      <c r="J818" s="7">
        <f t="shared" si="49"/>
        <v>106.39097744360902</v>
      </c>
      <c r="K818" t="s">
        <v>21</v>
      </c>
      <c r="L818" t="s">
        <v>22</v>
      </c>
      <c r="M818">
        <v>1392012000</v>
      </c>
      <c r="N818" s="12">
        <f t="shared" si="50"/>
        <v>41680.25</v>
      </c>
      <c r="O818" s="14" t="s">
        <v>2097</v>
      </c>
      <c r="P818" s="12" t="s">
        <v>2075</v>
      </c>
      <c r="Q818">
        <v>1392184800</v>
      </c>
      <c r="R818" s="12">
        <f t="shared" si="51"/>
        <v>41682.25</v>
      </c>
      <c r="S818" t="b">
        <v>1</v>
      </c>
      <c r="T818" t="b">
        <v>1</v>
      </c>
      <c r="U818" t="s">
        <v>33</v>
      </c>
      <c r="V818" t="s">
        <v>2037</v>
      </c>
      <c r="W818" t="s">
        <v>2038</v>
      </c>
    </row>
    <row r="819" spans="1:23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1</v>
      </c>
      <c r="I819">
        <v>2489</v>
      </c>
      <c r="J819" s="7">
        <f t="shared" si="49"/>
        <v>76.011249497790274</v>
      </c>
      <c r="K819" t="s">
        <v>107</v>
      </c>
      <c r="L819" t="s">
        <v>108</v>
      </c>
      <c r="M819">
        <v>1556946000</v>
      </c>
      <c r="N819" s="12">
        <f t="shared" si="50"/>
        <v>43589.208333333328</v>
      </c>
      <c r="O819" s="14" t="s">
        <v>2086</v>
      </c>
      <c r="P819" s="12" t="s">
        <v>2077</v>
      </c>
      <c r="Q819">
        <v>1559365200</v>
      </c>
      <c r="R819" s="12">
        <f t="shared" si="51"/>
        <v>43617.208333333328</v>
      </c>
      <c r="S819" t="b">
        <v>0</v>
      </c>
      <c r="T819" t="b">
        <v>1</v>
      </c>
      <c r="U819" t="s">
        <v>68</v>
      </c>
      <c r="V819" t="s">
        <v>2045</v>
      </c>
      <c r="W819" t="s">
        <v>2046</v>
      </c>
    </row>
    <row r="820" spans="1:23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1</v>
      </c>
      <c r="I820">
        <v>69</v>
      </c>
      <c r="J820" s="7">
        <f t="shared" si="49"/>
        <v>111.07246376811594</v>
      </c>
      <c r="K820" t="s">
        <v>21</v>
      </c>
      <c r="L820" t="s">
        <v>22</v>
      </c>
      <c r="M820">
        <v>1548050400</v>
      </c>
      <c r="N820" s="12">
        <f t="shared" si="50"/>
        <v>43486.25</v>
      </c>
      <c r="O820" s="14" t="s">
        <v>2089</v>
      </c>
      <c r="P820" s="12" t="s">
        <v>2077</v>
      </c>
      <c r="Q820">
        <v>1549173600</v>
      </c>
      <c r="R820" s="12">
        <f t="shared" si="51"/>
        <v>43499.25</v>
      </c>
      <c r="S820" t="b">
        <v>0</v>
      </c>
      <c r="T820" t="b">
        <v>1</v>
      </c>
      <c r="U820" t="s">
        <v>33</v>
      </c>
      <c r="V820" t="s">
        <v>2037</v>
      </c>
      <c r="W820" t="s">
        <v>2038</v>
      </c>
    </row>
    <row r="821" spans="1:23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1</v>
      </c>
      <c r="I821">
        <v>47</v>
      </c>
      <c r="J821" s="7">
        <f t="shared" si="49"/>
        <v>95.936170212765958</v>
      </c>
      <c r="K821" t="s">
        <v>21</v>
      </c>
      <c r="L821" t="s">
        <v>22</v>
      </c>
      <c r="M821">
        <v>1353736800</v>
      </c>
      <c r="N821" s="12">
        <f t="shared" si="50"/>
        <v>41237.25</v>
      </c>
      <c r="O821" s="14" t="s">
        <v>2087</v>
      </c>
      <c r="P821" s="12" t="s">
        <v>2078</v>
      </c>
      <c r="Q821">
        <v>1355032800</v>
      </c>
      <c r="R821" s="12">
        <f t="shared" si="51"/>
        <v>41252.25</v>
      </c>
      <c r="S821" t="b">
        <v>1</v>
      </c>
      <c r="T821" t="b">
        <v>0</v>
      </c>
      <c r="U821" t="s">
        <v>89</v>
      </c>
      <c r="V821" t="s">
        <v>2048</v>
      </c>
      <c r="W821" t="s">
        <v>2049</v>
      </c>
    </row>
    <row r="822" spans="1:23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1</v>
      </c>
      <c r="I822">
        <v>279</v>
      </c>
      <c r="J822" s="7">
        <f t="shared" si="49"/>
        <v>43.043010752688176</v>
      </c>
      <c r="K822" t="s">
        <v>40</v>
      </c>
      <c r="L822" t="s">
        <v>41</v>
      </c>
      <c r="M822">
        <v>1532840400</v>
      </c>
      <c r="N822" s="12">
        <f t="shared" si="50"/>
        <v>43310.208333333328</v>
      </c>
      <c r="O822" s="14" t="s">
        <v>2095</v>
      </c>
      <c r="P822" s="12" t="s">
        <v>2083</v>
      </c>
      <c r="Q822">
        <v>1533963600</v>
      </c>
      <c r="R822" s="12">
        <f t="shared" si="51"/>
        <v>43323.208333333328</v>
      </c>
      <c r="S822" t="b">
        <v>0</v>
      </c>
      <c r="T822" t="b">
        <v>1</v>
      </c>
      <c r="U822" t="s">
        <v>23</v>
      </c>
      <c r="V822" t="s">
        <v>2033</v>
      </c>
      <c r="W822" t="s">
        <v>2034</v>
      </c>
    </row>
    <row r="823" spans="1:23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1</v>
      </c>
      <c r="I823">
        <v>210</v>
      </c>
      <c r="J823" s="7">
        <f t="shared" si="49"/>
        <v>67.966666666666669</v>
      </c>
      <c r="K823" t="s">
        <v>21</v>
      </c>
      <c r="L823" t="s">
        <v>22</v>
      </c>
      <c r="M823">
        <v>1488261600</v>
      </c>
      <c r="N823" s="12">
        <f t="shared" si="50"/>
        <v>42794.25</v>
      </c>
      <c r="O823" s="14" t="s">
        <v>2097</v>
      </c>
      <c r="P823" s="12" t="s">
        <v>2079</v>
      </c>
      <c r="Q823">
        <v>1489381200</v>
      </c>
      <c r="R823" s="12">
        <f t="shared" si="51"/>
        <v>42807.208333333328</v>
      </c>
      <c r="S823" t="b">
        <v>0</v>
      </c>
      <c r="T823" t="b">
        <v>0</v>
      </c>
      <c r="U823" t="s">
        <v>42</v>
      </c>
      <c r="V823" t="s">
        <v>2039</v>
      </c>
      <c r="W823" t="s">
        <v>2040</v>
      </c>
    </row>
    <row r="824" spans="1:23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1</v>
      </c>
      <c r="I824">
        <v>2100</v>
      </c>
      <c r="J824" s="7">
        <f t="shared" si="49"/>
        <v>89.991428571428571</v>
      </c>
      <c r="K824" t="s">
        <v>21</v>
      </c>
      <c r="L824" t="s">
        <v>22</v>
      </c>
      <c r="M824">
        <v>1393567200</v>
      </c>
      <c r="N824" s="12">
        <f t="shared" si="50"/>
        <v>41698.25</v>
      </c>
      <c r="O824" s="14" t="s">
        <v>2097</v>
      </c>
      <c r="P824" s="12" t="s">
        <v>2075</v>
      </c>
      <c r="Q824">
        <v>1395032400</v>
      </c>
      <c r="R824" s="12">
        <f t="shared" si="51"/>
        <v>41715.208333333336</v>
      </c>
      <c r="S824" t="b">
        <v>0</v>
      </c>
      <c r="T824" t="b">
        <v>0</v>
      </c>
      <c r="U824" t="s">
        <v>23</v>
      </c>
      <c r="V824" t="s">
        <v>2033</v>
      </c>
      <c r="W824" t="s">
        <v>2034</v>
      </c>
    </row>
    <row r="825" spans="1:23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1</v>
      </c>
      <c r="I825">
        <v>252</v>
      </c>
      <c r="J825" s="7">
        <f t="shared" si="49"/>
        <v>58.095238095238095</v>
      </c>
      <c r="K825" t="s">
        <v>21</v>
      </c>
      <c r="L825" t="s">
        <v>22</v>
      </c>
      <c r="M825">
        <v>1410325200</v>
      </c>
      <c r="N825" s="12">
        <f t="shared" si="50"/>
        <v>41892.208333333336</v>
      </c>
      <c r="O825" s="14" t="s">
        <v>2090</v>
      </c>
      <c r="P825" s="12" t="s">
        <v>2075</v>
      </c>
      <c r="Q825">
        <v>1412485200</v>
      </c>
      <c r="R825" s="12">
        <f t="shared" si="51"/>
        <v>41917.208333333336</v>
      </c>
      <c r="S825" t="b">
        <v>1</v>
      </c>
      <c r="T825" t="b">
        <v>1</v>
      </c>
      <c r="U825" t="s">
        <v>23</v>
      </c>
      <c r="V825" t="s">
        <v>2033</v>
      </c>
      <c r="W825" t="s">
        <v>2034</v>
      </c>
    </row>
    <row r="826" spans="1:23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</v>
      </c>
      <c r="I826">
        <v>1280</v>
      </c>
      <c r="J826" s="7">
        <f t="shared" si="49"/>
        <v>83.996875000000003</v>
      </c>
      <c r="K826" t="s">
        <v>21</v>
      </c>
      <c r="L826" t="s">
        <v>22</v>
      </c>
      <c r="M826">
        <v>1276923600</v>
      </c>
      <c r="N826" s="12">
        <f t="shared" si="50"/>
        <v>40348.208333333336</v>
      </c>
      <c r="O826" s="14" t="s">
        <v>2092</v>
      </c>
      <c r="P826" s="12" t="s">
        <v>2080</v>
      </c>
      <c r="Q826">
        <v>1279688400</v>
      </c>
      <c r="R826" s="12">
        <f t="shared" si="51"/>
        <v>40380.208333333336</v>
      </c>
      <c r="S826" t="b">
        <v>0</v>
      </c>
      <c r="T826" t="b">
        <v>1</v>
      </c>
      <c r="U826" t="s">
        <v>68</v>
      </c>
      <c r="V826" t="s">
        <v>2045</v>
      </c>
      <c r="W826" t="s">
        <v>2046</v>
      </c>
    </row>
    <row r="827" spans="1:23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</v>
      </c>
      <c r="I827">
        <v>157</v>
      </c>
      <c r="J827" s="7">
        <f t="shared" si="49"/>
        <v>88.853503184713375</v>
      </c>
      <c r="K827" t="s">
        <v>40</v>
      </c>
      <c r="L827" t="s">
        <v>41</v>
      </c>
      <c r="M827">
        <v>1500958800</v>
      </c>
      <c r="N827" s="12">
        <f t="shared" si="50"/>
        <v>42941.208333333328</v>
      </c>
      <c r="O827" s="14" t="s">
        <v>2095</v>
      </c>
      <c r="P827" s="12" t="s">
        <v>2079</v>
      </c>
      <c r="Q827">
        <v>1501995600</v>
      </c>
      <c r="R827" s="12">
        <f t="shared" si="51"/>
        <v>42953.208333333328</v>
      </c>
      <c r="S827" t="b">
        <v>0</v>
      </c>
      <c r="T827" t="b">
        <v>0</v>
      </c>
      <c r="U827" t="s">
        <v>100</v>
      </c>
      <c r="V827" t="s">
        <v>2039</v>
      </c>
      <c r="W827" t="s">
        <v>2050</v>
      </c>
    </row>
    <row r="828" spans="1:23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</v>
      </c>
      <c r="I828">
        <v>194</v>
      </c>
      <c r="J828" s="7">
        <f t="shared" si="49"/>
        <v>65.963917525773198</v>
      </c>
      <c r="K828" t="s">
        <v>21</v>
      </c>
      <c r="L828" t="s">
        <v>22</v>
      </c>
      <c r="M828">
        <v>1292220000</v>
      </c>
      <c r="N828" s="12">
        <f t="shared" si="50"/>
        <v>40525.25</v>
      </c>
      <c r="O828" s="14" t="s">
        <v>2094</v>
      </c>
      <c r="P828" s="12" t="s">
        <v>2080</v>
      </c>
      <c r="Q828">
        <v>1294639200</v>
      </c>
      <c r="R828" s="12">
        <f t="shared" si="51"/>
        <v>40553.25</v>
      </c>
      <c r="S828" t="b">
        <v>0</v>
      </c>
      <c r="T828" t="b">
        <v>1</v>
      </c>
      <c r="U828" t="s">
        <v>33</v>
      </c>
      <c r="V828" t="s">
        <v>2037</v>
      </c>
      <c r="W828" t="s">
        <v>2038</v>
      </c>
    </row>
    <row r="829" spans="1:23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1</v>
      </c>
      <c r="I829">
        <v>82</v>
      </c>
      <c r="J829" s="7">
        <f t="shared" si="49"/>
        <v>74.804878048780495</v>
      </c>
      <c r="K829" t="s">
        <v>26</v>
      </c>
      <c r="L829" t="s">
        <v>27</v>
      </c>
      <c r="M829">
        <v>1304398800</v>
      </c>
      <c r="N829" s="12">
        <f t="shared" si="50"/>
        <v>40666.208333333336</v>
      </c>
      <c r="O829" s="14" t="s">
        <v>2086</v>
      </c>
      <c r="P829" s="12" t="s">
        <v>2082</v>
      </c>
      <c r="Q829">
        <v>1305435600</v>
      </c>
      <c r="R829" s="12">
        <f t="shared" si="51"/>
        <v>40678.208333333336</v>
      </c>
      <c r="S829" t="b">
        <v>0</v>
      </c>
      <c r="T829" t="b">
        <v>1</v>
      </c>
      <c r="U829" t="s">
        <v>53</v>
      </c>
      <c r="V829" t="s">
        <v>2039</v>
      </c>
      <c r="W829" t="s">
        <v>2042</v>
      </c>
    </row>
    <row r="830" spans="1:23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1</v>
      </c>
      <c r="I830">
        <v>70</v>
      </c>
      <c r="J830" s="7">
        <f t="shared" si="49"/>
        <v>69.98571428571428</v>
      </c>
      <c r="K830" t="s">
        <v>21</v>
      </c>
      <c r="L830" t="s">
        <v>22</v>
      </c>
      <c r="M830">
        <v>1535432400</v>
      </c>
      <c r="N830" s="12">
        <f t="shared" si="50"/>
        <v>43340.208333333328</v>
      </c>
      <c r="O830" s="14" t="s">
        <v>2088</v>
      </c>
      <c r="P830" s="12" t="s">
        <v>2083</v>
      </c>
      <c r="Q830">
        <v>1537592400</v>
      </c>
      <c r="R830" s="12">
        <f t="shared" si="51"/>
        <v>43365.208333333328</v>
      </c>
      <c r="S830" t="b">
        <v>0</v>
      </c>
      <c r="T830" t="b">
        <v>0</v>
      </c>
      <c r="U830" t="s">
        <v>33</v>
      </c>
      <c r="V830" t="s">
        <v>2037</v>
      </c>
      <c r="W830" t="s">
        <v>2038</v>
      </c>
    </row>
    <row r="831" spans="1:23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</v>
      </c>
      <c r="I831">
        <v>154</v>
      </c>
      <c r="J831" s="7">
        <f t="shared" si="49"/>
        <v>32.006493506493506</v>
      </c>
      <c r="K831" t="s">
        <v>21</v>
      </c>
      <c r="L831" t="s">
        <v>22</v>
      </c>
      <c r="M831">
        <v>1433826000</v>
      </c>
      <c r="N831" s="12">
        <f t="shared" si="50"/>
        <v>42164.208333333328</v>
      </c>
      <c r="O831" s="14" t="s">
        <v>2092</v>
      </c>
      <c r="P831" s="12" t="s">
        <v>2074</v>
      </c>
      <c r="Q831">
        <v>1435122000</v>
      </c>
      <c r="R831" s="12">
        <f t="shared" si="51"/>
        <v>42179.208333333328</v>
      </c>
      <c r="S831" t="b">
        <v>0</v>
      </c>
      <c r="T831" t="b">
        <v>0</v>
      </c>
      <c r="U831" t="s">
        <v>33</v>
      </c>
      <c r="V831" t="s">
        <v>2037</v>
      </c>
      <c r="W831" t="s">
        <v>2038</v>
      </c>
    </row>
    <row r="832" spans="1:23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1</v>
      </c>
      <c r="I832">
        <v>22</v>
      </c>
      <c r="J832" s="7">
        <f t="shared" si="49"/>
        <v>64.727272727272734</v>
      </c>
      <c r="K832" t="s">
        <v>21</v>
      </c>
      <c r="L832" t="s">
        <v>22</v>
      </c>
      <c r="M832">
        <v>1514959200</v>
      </c>
      <c r="N832" s="12">
        <f t="shared" si="50"/>
        <v>43103.25</v>
      </c>
      <c r="O832" s="14" t="s">
        <v>2089</v>
      </c>
      <c r="P832" s="12" t="s">
        <v>2083</v>
      </c>
      <c r="Q832">
        <v>1520056800</v>
      </c>
      <c r="R832" s="12">
        <f t="shared" si="51"/>
        <v>43162.25</v>
      </c>
      <c r="S832" t="b">
        <v>0</v>
      </c>
      <c r="T832" t="b">
        <v>0</v>
      </c>
      <c r="U832" t="s">
        <v>33</v>
      </c>
      <c r="V832" t="s">
        <v>2037</v>
      </c>
      <c r="W832" t="s">
        <v>2038</v>
      </c>
    </row>
    <row r="833" spans="1:23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1</v>
      </c>
      <c r="I833">
        <v>4233</v>
      </c>
      <c r="J833" s="7">
        <f t="shared" si="49"/>
        <v>24.998110087408456</v>
      </c>
      <c r="K833" t="s">
        <v>21</v>
      </c>
      <c r="L833" t="s">
        <v>22</v>
      </c>
      <c r="M833">
        <v>1332738000</v>
      </c>
      <c r="N833" s="12">
        <f t="shared" si="50"/>
        <v>40994.208333333336</v>
      </c>
      <c r="O833" s="14" t="s">
        <v>2093</v>
      </c>
      <c r="P833" s="12" t="s">
        <v>2078</v>
      </c>
      <c r="Q833">
        <v>1335675600</v>
      </c>
      <c r="R833" s="12">
        <f t="shared" si="51"/>
        <v>41028.208333333336</v>
      </c>
      <c r="S833" t="b">
        <v>0</v>
      </c>
      <c r="T833" t="b">
        <v>0</v>
      </c>
      <c r="U833" t="s">
        <v>122</v>
      </c>
      <c r="V833" t="s">
        <v>2052</v>
      </c>
      <c r="W833" t="s">
        <v>2053</v>
      </c>
    </row>
    <row r="834" spans="1:23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</v>
      </c>
      <c r="I834">
        <v>1297</v>
      </c>
      <c r="J834" s="7">
        <f t="shared" si="49"/>
        <v>104.97764070932922</v>
      </c>
      <c r="K834" t="s">
        <v>36</v>
      </c>
      <c r="L834" t="s">
        <v>37</v>
      </c>
      <c r="M834">
        <v>1445490000</v>
      </c>
      <c r="N834" s="12">
        <f t="shared" si="50"/>
        <v>42299.208333333328</v>
      </c>
      <c r="O834" s="14" t="s">
        <v>2091</v>
      </c>
      <c r="P834" s="12" t="s">
        <v>2074</v>
      </c>
      <c r="Q834">
        <v>1448431200</v>
      </c>
      <c r="R834" s="12">
        <f t="shared" si="51"/>
        <v>42333.25</v>
      </c>
      <c r="S834" t="b">
        <v>1</v>
      </c>
      <c r="T834" t="b">
        <v>0</v>
      </c>
      <c r="U834" t="s">
        <v>206</v>
      </c>
      <c r="V834" t="s">
        <v>2045</v>
      </c>
      <c r="W834" t="s">
        <v>2057</v>
      </c>
    </row>
    <row r="835" spans="1:23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</v>
      </c>
      <c r="I835">
        <v>165</v>
      </c>
      <c r="J835" s="7">
        <f t="shared" ref="J835:J898" si="53">IFERROR(E835/I835,0)</f>
        <v>64.987878787878785</v>
      </c>
      <c r="K835" t="s">
        <v>36</v>
      </c>
      <c r="L835" t="s">
        <v>37</v>
      </c>
      <c r="M835">
        <v>1297663200</v>
      </c>
      <c r="N835" s="12">
        <f t="shared" ref="N835:N898" si="54">(((M835/60)/60)/24)+DATE(1970,1,1)</f>
        <v>40588.25</v>
      </c>
      <c r="O835" s="14" t="s">
        <v>2097</v>
      </c>
      <c r="P835" s="12" t="s">
        <v>2082</v>
      </c>
      <c r="Q835">
        <v>1298613600</v>
      </c>
      <c r="R835" s="12">
        <f t="shared" ref="R835:R898" si="55">(((Q835/60)/60)/24)+DATE(1970,1,1)</f>
        <v>40599.25</v>
      </c>
      <c r="S835" t="b">
        <v>0</v>
      </c>
      <c r="T835" t="b">
        <v>0</v>
      </c>
      <c r="U835" t="s">
        <v>206</v>
      </c>
      <c r="V835" t="s">
        <v>2045</v>
      </c>
      <c r="W835" t="s">
        <v>2057</v>
      </c>
    </row>
    <row r="836" spans="1:23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</v>
      </c>
      <c r="I836">
        <v>119</v>
      </c>
      <c r="J836" s="7">
        <f t="shared" si="53"/>
        <v>94.352941176470594</v>
      </c>
      <c r="K836" t="s">
        <v>21</v>
      </c>
      <c r="L836" t="s">
        <v>22</v>
      </c>
      <c r="M836">
        <v>1371963600</v>
      </c>
      <c r="N836" s="12">
        <f t="shared" si="54"/>
        <v>41448.208333333336</v>
      </c>
      <c r="O836" s="14" t="s">
        <v>2092</v>
      </c>
      <c r="P836" s="12" t="s">
        <v>2076</v>
      </c>
      <c r="Q836">
        <v>1372482000</v>
      </c>
      <c r="R836" s="12">
        <f t="shared" si="55"/>
        <v>41454.208333333336</v>
      </c>
      <c r="S836" t="b">
        <v>0</v>
      </c>
      <c r="T836" t="b">
        <v>0</v>
      </c>
      <c r="U836" t="s">
        <v>33</v>
      </c>
      <c r="V836" t="s">
        <v>2037</v>
      </c>
      <c r="W836" t="s">
        <v>2038</v>
      </c>
    </row>
    <row r="837" spans="1:23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</v>
      </c>
      <c r="I837">
        <v>1758</v>
      </c>
      <c r="J837" s="7">
        <f t="shared" si="53"/>
        <v>44.001706484641637</v>
      </c>
      <c r="K837" t="s">
        <v>21</v>
      </c>
      <c r="L837" t="s">
        <v>22</v>
      </c>
      <c r="M837">
        <v>1425103200</v>
      </c>
      <c r="N837" s="12">
        <f t="shared" si="54"/>
        <v>42063.25</v>
      </c>
      <c r="O837" s="14" t="s">
        <v>2097</v>
      </c>
      <c r="P837" s="12" t="s">
        <v>2074</v>
      </c>
      <c r="Q837">
        <v>1425621600</v>
      </c>
      <c r="R837" s="12">
        <f t="shared" si="55"/>
        <v>42069.25</v>
      </c>
      <c r="S837" t="b">
        <v>0</v>
      </c>
      <c r="T837" t="b">
        <v>0</v>
      </c>
      <c r="U837" t="s">
        <v>28</v>
      </c>
      <c r="V837" t="s">
        <v>2035</v>
      </c>
      <c r="W837" t="s">
        <v>2036</v>
      </c>
    </row>
    <row r="838" spans="1:23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1</v>
      </c>
      <c r="I838">
        <v>94</v>
      </c>
      <c r="J838" s="7">
        <f t="shared" si="53"/>
        <v>64.744680851063833</v>
      </c>
      <c r="K838" t="s">
        <v>21</v>
      </c>
      <c r="L838" t="s">
        <v>22</v>
      </c>
      <c r="M838">
        <v>1265349600</v>
      </c>
      <c r="N838" s="12">
        <f t="shared" si="54"/>
        <v>40214.25</v>
      </c>
      <c r="O838" s="14" t="s">
        <v>2097</v>
      </c>
      <c r="P838" s="12" t="s">
        <v>2080</v>
      </c>
      <c r="Q838">
        <v>1266300000</v>
      </c>
      <c r="R838" s="12">
        <f t="shared" si="55"/>
        <v>40225.25</v>
      </c>
      <c r="S838" t="b">
        <v>0</v>
      </c>
      <c r="T838" t="b">
        <v>0</v>
      </c>
      <c r="U838" t="s">
        <v>60</v>
      </c>
      <c r="V838" t="s">
        <v>2033</v>
      </c>
      <c r="W838" t="s">
        <v>2043</v>
      </c>
    </row>
    <row r="839" spans="1:23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</v>
      </c>
      <c r="I839">
        <v>1797</v>
      </c>
      <c r="J839" s="7">
        <f t="shared" si="53"/>
        <v>84.00667779632721</v>
      </c>
      <c r="K839" t="s">
        <v>21</v>
      </c>
      <c r="L839" t="s">
        <v>22</v>
      </c>
      <c r="M839">
        <v>1301202000</v>
      </c>
      <c r="N839" s="12">
        <f t="shared" si="54"/>
        <v>40629.208333333336</v>
      </c>
      <c r="O839" s="14" t="s">
        <v>2093</v>
      </c>
      <c r="P839" s="12" t="s">
        <v>2082</v>
      </c>
      <c r="Q839">
        <v>1305867600</v>
      </c>
      <c r="R839" s="12">
        <f t="shared" si="55"/>
        <v>40683.208333333336</v>
      </c>
      <c r="S839" t="b">
        <v>0</v>
      </c>
      <c r="T839" t="b">
        <v>0</v>
      </c>
      <c r="U839" t="s">
        <v>159</v>
      </c>
      <c r="V839" t="s">
        <v>2033</v>
      </c>
      <c r="W839" t="s">
        <v>2056</v>
      </c>
    </row>
    <row r="840" spans="1:23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1</v>
      </c>
      <c r="I840">
        <v>261</v>
      </c>
      <c r="J840" s="7">
        <f t="shared" si="53"/>
        <v>34.061302681992338</v>
      </c>
      <c r="K840" t="s">
        <v>21</v>
      </c>
      <c r="L840" t="s">
        <v>22</v>
      </c>
      <c r="M840">
        <v>1538024400</v>
      </c>
      <c r="N840" s="12">
        <f t="shared" si="54"/>
        <v>43370.208333333328</v>
      </c>
      <c r="O840" s="14" t="s">
        <v>2090</v>
      </c>
      <c r="P840" s="12" t="s">
        <v>2083</v>
      </c>
      <c r="Q840">
        <v>1538802000</v>
      </c>
      <c r="R840" s="12">
        <f t="shared" si="55"/>
        <v>43379.208333333328</v>
      </c>
      <c r="S840" t="b">
        <v>0</v>
      </c>
      <c r="T840" t="b">
        <v>0</v>
      </c>
      <c r="U840" t="s">
        <v>33</v>
      </c>
      <c r="V840" t="s">
        <v>2037</v>
      </c>
      <c r="W840" t="s">
        <v>2038</v>
      </c>
    </row>
    <row r="841" spans="1:23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</v>
      </c>
      <c r="I841">
        <v>157</v>
      </c>
      <c r="J841" s="7">
        <f t="shared" si="53"/>
        <v>93.273885350318466</v>
      </c>
      <c r="K841" t="s">
        <v>21</v>
      </c>
      <c r="L841" t="s">
        <v>22</v>
      </c>
      <c r="M841">
        <v>1395032400</v>
      </c>
      <c r="N841" s="12">
        <f t="shared" si="54"/>
        <v>41715.208333333336</v>
      </c>
      <c r="O841" s="14" t="s">
        <v>2093</v>
      </c>
      <c r="P841" s="12" t="s">
        <v>2075</v>
      </c>
      <c r="Q841">
        <v>1398920400</v>
      </c>
      <c r="R841" s="12">
        <f t="shared" si="55"/>
        <v>41760.208333333336</v>
      </c>
      <c r="S841" t="b">
        <v>0</v>
      </c>
      <c r="T841" t="b">
        <v>1</v>
      </c>
      <c r="U841" t="s">
        <v>42</v>
      </c>
      <c r="V841" t="s">
        <v>2039</v>
      </c>
      <c r="W841" t="s">
        <v>2040</v>
      </c>
    </row>
    <row r="842" spans="1:23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1</v>
      </c>
      <c r="I842">
        <v>3533</v>
      </c>
      <c r="J842" s="7">
        <f t="shared" si="53"/>
        <v>32.998301726577978</v>
      </c>
      <c r="K842" t="s">
        <v>21</v>
      </c>
      <c r="L842" t="s">
        <v>22</v>
      </c>
      <c r="M842">
        <v>1405486800</v>
      </c>
      <c r="N842" s="12">
        <f t="shared" si="54"/>
        <v>41836.208333333336</v>
      </c>
      <c r="O842" s="14" t="s">
        <v>2095</v>
      </c>
      <c r="P842" s="12" t="s">
        <v>2075</v>
      </c>
      <c r="Q842">
        <v>1405659600</v>
      </c>
      <c r="R842" s="12">
        <f t="shared" si="55"/>
        <v>41838.208333333336</v>
      </c>
      <c r="S842" t="b">
        <v>0</v>
      </c>
      <c r="T842" t="b">
        <v>1</v>
      </c>
      <c r="U842" t="s">
        <v>33</v>
      </c>
      <c r="V842" t="s">
        <v>2037</v>
      </c>
      <c r="W842" t="s">
        <v>2038</v>
      </c>
    </row>
    <row r="843" spans="1:23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</v>
      </c>
      <c r="I843">
        <v>155</v>
      </c>
      <c r="J843" s="7">
        <f t="shared" si="53"/>
        <v>83.812903225806451</v>
      </c>
      <c r="K843" t="s">
        <v>21</v>
      </c>
      <c r="L843" t="s">
        <v>22</v>
      </c>
      <c r="M843">
        <v>1455861600</v>
      </c>
      <c r="N843" s="12">
        <f t="shared" si="54"/>
        <v>42419.25</v>
      </c>
      <c r="O843" s="14" t="s">
        <v>2097</v>
      </c>
      <c r="P843" s="12" t="s">
        <v>2081</v>
      </c>
      <c r="Q843">
        <v>1457244000</v>
      </c>
      <c r="R843" s="12">
        <f t="shared" si="55"/>
        <v>42435.25</v>
      </c>
      <c r="S843" t="b">
        <v>0</v>
      </c>
      <c r="T843" t="b">
        <v>0</v>
      </c>
      <c r="U843" t="s">
        <v>28</v>
      </c>
      <c r="V843" t="s">
        <v>2035</v>
      </c>
      <c r="W843" t="s">
        <v>2036</v>
      </c>
    </row>
    <row r="844" spans="1:23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</v>
      </c>
      <c r="I844">
        <v>132</v>
      </c>
      <c r="J844" s="7">
        <f t="shared" si="53"/>
        <v>63.992424242424242</v>
      </c>
      <c r="K844" t="s">
        <v>107</v>
      </c>
      <c r="L844" t="s">
        <v>108</v>
      </c>
      <c r="M844">
        <v>1529038800</v>
      </c>
      <c r="N844" s="12">
        <f t="shared" si="54"/>
        <v>43266.208333333328</v>
      </c>
      <c r="O844" s="14" t="s">
        <v>2092</v>
      </c>
      <c r="P844" s="12" t="s">
        <v>2083</v>
      </c>
      <c r="Q844">
        <v>1529298000</v>
      </c>
      <c r="R844" s="12">
        <f t="shared" si="55"/>
        <v>43269.208333333328</v>
      </c>
      <c r="S844" t="b">
        <v>0</v>
      </c>
      <c r="T844" t="b">
        <v>0</v>
      </c>
      <c r="U844" t="s">
        <v>65</v>
      </c>
      <c r="V844" t="s">
        <v>2035</v>
      </c>
      <c r="W844" t="s">
        <v>2044</v>
      </c>
    </row>
    <row r="845" spans="1:23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1</v>
      </c>
      <c r="I845">
        <v>33</v>
      </c>
      <c r="J845" s="7">
        <f t="shared" si="53"/>
        <v>81.909090909090907</v>
      </c>
      <c r="K845" t="s">
        <v>21</v>
      </c>
      <c r="L845" t="s">
        <v>22</v>
      </c>
      <c r="M845">
        <v>1535259600</v>
      </c>
      <c r="N845" s="12">
        <f t="shared" si="54"/>
        <v>43338.208333333328</v>
      </c>
      <c r="O845" s="14" t="s">
        <v>2088</v>
      </c>
      <c r="P845" s="12" t="s">
        <v>2083</v>
      </c>
      <c r="Q845">
        <v>1535778000</v>
      </c>
      <c r="R845" s="12">
        <f t="shared" si="55"/>
        <v>43344.208333333328</v>
      </c>
      <c r="S845" t="b">
        <v>0</v>
      </c>
      <c r="T845" t="b">
        <v>0</v>
      </c>
      <c r="U845" t="s">
        <v>122</v>
      </c>
      <c r="V845" t="s">
        <v>2052</v>
      </c>
      <c r="W845" t="s">
        <v>2053</v>
      </c>
    </row>
    <row r="846" spans="1:23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1</v>
      </c>
      <c r="I846">
        <v>94</v>
      </c>
      <c r="J846" s="7">
        <f t="shared" si="53"/>
        <v>93.053191489361708</v>
      </c>
      <c r="K846" t="s">
        <v>21</v>
      </c>
      <c r="L846" t="s">
        <v>22</v>
      </c>
      <c r="M846">
        <v>1327212000</v>
      </c>
      <c r="N846" s="12">
        <f t="shared" si="54"/>
        <v>40930.25</v>
      </c>
      <c r="O846" s="14" t="s">
        <v>2089</v>
      </c>
      <c r="P846" s="12" t="s">
        <v>2078</v>
      </c>
      <c r="Q846">
        <v>1327471200</v>
      </c>
      <c r="R846" s="12">
        <f t="shared" si="55"/>
        <v>40933.25</v>
      </c>
      <c r="S846" t="b">
        <v>0</v>
      </c>
      <c r="T846" t="b">
        <v>0</v>
      </c>
      <c r="U846" t="s">
        <v>42</v>
      </c>
      <c r="V846" t="s">
        <v>2039</v>
      </c>
      <c r="W846" t="s">
        <v>2040</v>
      </c>
    </row>
    <row r="847" spans="1:23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</v>
      </c>
      <c r="I847">
        <v>1354</v>
      </c>
      <c r="J847" s="7">
        <f t="shared" si="53"/>
        <v>101.98449039881831</v>
      </c>
      <c r="K847" t="s">
        <v>40</v>
      </c>
      <c r="L847" t="s">
        <v>41</v>
      </c>
      <c r="M847">
        <v>1526360400</v>
      </c>
      <c r="N847" s="12">
        <f t="shared" si="54"/>
        <v>43235.208333333328</v>
      </c>
      <c r="O847" s="14" t="s">
        <v>2086</v>
      </c>
      <c r="P847" s="12" t="s">
        <v>2083</v>
      </c>
      <c r="Q847">
        <v>1529557200</v>
      </c>
      <c r="R847" s="12">
        <f t="shared" si="55"/>
        <v>43272.208333333328</v>
      </c>
      <c r="S847" t="b">
        <v>0</v>
      </c>
      <c r="T847" t="b">
        <v>0</v>
      </c>
      <c r="U847" t="s">
        <v>28</v>
      </c>
      <c r="V847" t="s">
        <v>2035</v>
      </c>
      <c r="W847" t="s">
        <v>2036</v>
      </c>
    </row>
    <row r="848" spans="1:23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1</v>
      </c>
      <c r="I848">
        <v>48</v>
      </c>
      <c r="J848" s="7">
        <f t="shared" si="53"/>
        <v>105.9375</v>
      </c>
      <c r="K848" t="s">
        <v>21</v>
      </c>
      <c r="L848" t="s">
        <v>22</v>
      </c>
      <c r="M848">
        <v>1532149200</v>
      </c>
      <c r="N848" s="12">
        <f t="shared" si="54"/>
        <v>43302.208333333328</v>
      </c>
      <c r="O848" s="14" t="s">
        <v>2095</v>
      </c>
      <c r="P848" s="12" t="s">
        <v>2083</v>
      </c>
      <c r="Q848">
        <v>1535259600</v>
      </c>
      <c r="R848" s="12">
        <f t="shared" si="55"/>
        <v>43338.208333333328</v>
      </c>
      <c r="S848" t="b">
        <v>1</v>
      </c>
      <c r="T848" t="b">
        <v>1</v>
      </c>
      <c r="U848" t="s">
        <v>28</v>
      </c>
      <c r="V848" t="s">
        <v>2035</v>
      </c>
      <c r="W848" t="s">
        <v>2036</v>
      </c>
    </row>
    <row r="849" spans="1:23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</v>
      </c>
      <c r="I849">
        <v>110</v>
      </c>
      <c r="J849" s="7">
        <f t="shared" si="53"/>
        <v>101.58181818181818</v>
      </c>
      <c r="K849" t="s">
        <v>21</v>
      </c>
      <c r="L849" t="s">
        <v>22</v>
      </c>
      <c r="M849">
        <v>1515304800</v>
      </c>
      <c r="N849" s="12">
        <f t="shared" si="54"/>
        <v>43107.25</v>
      </c>
      <c r="O849" s="14" t="s">
        <v>2089</v>
      </c>
      <c r="P849" s="12" t="s">
        <v>2083</v>
      </c>
      <c r="Q849">
        <v>1515564000</v>
      </c>
      <c r="R849" s="12">
        <f t="shared" si="55"/>
        <v>43110.25</v>
      </c>
      <c r="S849" t="b">
        <v>0</v>
      </c>
      <c r="T849" t="b">
        <v>0</v>
      </c>
      <c r="U849" t="s">
        <v>17</v>
      </c>
      <c r="V849" t="s">
        <v>2031</v>
      </c>
      <c r="W849" t="s">
        <v>2032</v>
      </c>
    </row>
    <row r="850" spans="1:23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</v>
      </c>
      <c r="I850">
        <v>172</v>
      </c>
      <c r="J850" s="7">
        <f t="shared" si="53"/>
        <v>62.970930232558139</v>
      </c>
      <c r="K850" t="s">
        <v>21</v>
      </c>
      <c r="L850" t="s">
        <v>22</v>
      </c>
      <c r="M850">
        <v>1276318800</v>
      </c>
      <c r="N850" s="12">
        <f t="shared" si="54"/>
        <v>40341.208333333336</v>
      </c>
      <c r="O850" s="14" t="s">
        <v>2092</v>
      </c>
      <c r="P850" s="12" t="s">
        <v>2080</v>
      </c>
      <c r="Q850">
        <v>1277096400</v>
      </c>
      <c r="R850" s="12">
        <f t="shared" si="55"/>
        <v>40350.208333333336</v>
      </c>
      <c r="S850" t="b">
        <v>0</v>
      </c>
      <c r="T850" t="b">
        <v>0</v>
      </c>
      <c r="U850" t="s">
        <v>53</v>
      </c>
      <c r="V850" t="s">
        <v>2039</v>
      </c>
      <c r="W850" t="s">
        <v>2042</v>
      </c>
    </row>
    <row r="851" spans="1:23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1</v>
      </c>
      <c r="I851">
        <v>307</v>
      </c>
      <c r="J851" s="7">
        <f t="shared" si="53"/>
        <v>29.045602605863191</v>
      </c>
      <c r="K851" t="s">
        <v>21</v>
      </c>
      <c r="L851" t="s">
        <v>22</v>
      </c>
      <c r="M851">
        <v>1328767200</v>
      </c>
      <c r="N851" s="12">
        <f t="shared" si="54"/>
        <v>40948.25</v>
      </c>
      <c r="O851" s="14" t="s">
        <v>2097</v>
      </c>
      <c r="P851" s="12" t="s">
        <v>2078</v>
      </c>
      <c r="Q851">
        <v>1329026400</v>
      </c>
      <c r="R851" s="12">
        <f t="shared" si="55"/>
        <v>40951.25</v>
      </c>
      <c r="S851" t="b">
        <v>0</v>
      </c>
      <c r="T851" t="b">
        <v>1</v>
      </c>
      <c r="U851" t="s">
        <v>60</v>
      </c>
      <c r="V851" t="s">
        <v>2033</v>
      </c>
      <c r="W851" t="s">
        <v>2043</v>
      </c>
    </row>
    <row r="852" spans="1:23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>
        <v>1</v>
      </c>
      <c r="J852" s="7">
        <f t="shared" si="53"/>
        <v>1</v>
      </c>
      <c r="K852" t="s">
        <v>21</v>
      </c>
      <c r="L852" t="s">
        <v>22</v>
      </c>
      <c r="M852">
        <v>1321682400</v>
      </c>
      <c r="N852" s="12">
        <f t="shared" si="54"/>
        <v>40866.25</v>
      </c>
      <c r="O852" s="14" t="s">
        <v>2087</v>
      </c>
      <c r="P852" s="12" t="s">
        <v>2082</v>
      </c>
      <c r="Q852">
        <v>1322978400</v>
      </c>
      <c r="R852" s="12">
        <f t="shared" si="55"/>
        <v>40881.25</v>
      </c>
      <c r="S852" t="b">
        <v>1</v>
      </c>
      <c r="T852" t="b">
        <v>0</v>
      </c>
      <c r="U852" t="s">
        <v>23</v>
      </c>
      <c r="V852" t="s">
        <v>2033</v>
      </c>
      <c r="W852" t="s">
        <v>2034</v>
      </c>
    </row>
    <row r="853" spans="1:23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</v>
      </c>
      <c r="I853">
        <v>160</v>
      </c>
      <c r="J853" s="7">
        <f t="shared" si="53"/>
        <v>77.924999999999997</v>
      </c>
      <c r="K853" t="s">
        <v>21</v>
      </c>
      <c r="L853" t="s">
        <v>22</v>
      </c>
      <c r="M853">
        <v>1335934800</v>
      </c>
      <c r="N853" s="12">
        <f t="shared" si="54"/>
        <v>41031.208333333336</v>
      </c>
      <c r="O853" s="14" t="s">
        <v>2086</v>
      </c>
      <c r="P853" s="12" t="s">
        <v>2078</v>
      </c>
      <c r="Q853">
        <v>1338786000</v>
      </c>
      <c r="R853" s="12">
        <f t="shared" si="55"/>
        <v>41064.208333333336</v>
      </c>
      <c r="S853" t="b">
        <v>0</v>
      </c>
      <c r="T853" t="b">
        <v>0</v>
      </c>
      <c r="U853" t="s">
        <v>50</v>
      </c>
      <c r="V853" t="s">
        <v>2033</v>
      </c>
      <c r="W853" t="s">
        <v>2041</v>
      </c>
    </row>
    <row r="854" spans="1:23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1</v>
      </c>
      <c r="I854">
        <v>31</v>
      </c>
      <c r="J854" s="7">
        <f t="shared" si="53"/>
        <v>80.806451612903231</v>
      </c>
      <c r="K854" t="s">
        <v>21</v>
      </c>
      <c r="L854" t="s">
        <v>22</v>
      </c>
      <c r="M854">
        <v>1310792400</v>
      </c>
      <c r="N854" s="12">
        <f t="shared" si="54"/>
        <v>40740.208333333336</v>
      </c>
      <c r="O854" s="14" t="s">
        <v>2095</v>
      </c>
      <c r="P854" s="12" t="s">
        <v>2082</v>
      </c>
      <c r="Q854">
        <v>1311656400</v>
      </c>
      <c r="R854" s="12">
        <f t="shared" si="55"/>
        <v>40750.208333333336</v>
      </c>
      <c r="S854" t="b">
        <v>0</v>
      </c>
      <c r="T854" t="b">
        <v>1</v>
      </c>
      <c r="U854" t="s">
        <v>89</v>
      </c>
      <c r="V854" t="s">
        <v>2048</v>
      </c>
      <c r="W854" t="s">
        <v>2049</v>
      </c>
    </row>
    <row r="855" spans="1:23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</v>
      </c>
      <c r="I855">
        <v>1467</v>
      </c>
      <c r="J855" s="7">
        <f t="shared" si="53"/>
        <v>76.006816632583508</v>
      </c>
      <c r="K855" t="s">
        <v>15</v>
      </c>
      <c r="L855" t="s">
        <v>16</v>
      </c>
      <c r="M855">
        <v>1308546000</v>
      </c>
      <c r="N855" s="12">
        <f t="shared" si="54"/>
        <v>40714.208333333336</v>
      </c>
      <c r="O855" s="14" t="s">
        <v>2092</v>
      </c>
      <c r="P855" s="12" t="s">
        <v>2082</v>
      </c>
      <c r="Q855">
        <v>1308978000</v>
      </c>
      <c r="R855" s="12">
        <f t="shared" si="55"/>
        <v>40719.208333333336</v>
      </c>
      <c r="S855" t="b">
        <v>0</v>
      </c>
      <c r="T855" t="b">
        <v>1</v>
      </c>
      <c r="U855" t="s">
        <v>60</v>
      </c>
      <c r="V855" t="s">
        <v>2033</v>
      </c>
      <c r="W855" t="s">
        <v>2043</v>
      </c>
    </row>
    <row r="856" spans="1:23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1</v>
      </c>
      <c r="I856">
        <v>2662</v>
      </c>
      <c r="J856" s="7">
        <f t="shared" si="53"/>
        <v>72.993613824192337</v>
      </c>
      <c r="K856" t="s">
        <v>15</v>
      </c>
      <c r="L856" t="s">
        <v>16</v>
      </c>
      <c r="M856">
        <v>1574056800</v>
      </c>
      <c r="N856" s="12">
        <f t="shared" si="54"/>
        <v>43787.25</v>
      </c>
      <c r="O856" s="14" t="s">
        <v>2087</v>
      </c>
      <c r="P856" s="12" t="s">
        <v>2077</v>
      </c>
      <c r="Q856">
        <v>1576389600</v>
      </c>
      <c r="R856" s="12">
        <f t="shared" si="55"/>
        <v>43814.25</v>
      </c>
      <c r="S856" t="b">
        <v>0</v>
      </c>
      <c r="T856" t="b">
        <v>0</v>
      </c>
      <c r="U856" t="s">
        <v>119</v>
      </c>
      <c r="V856" t="s">
        <v>2045</v>
      </c>
      <c r="W856" t="s">
        <v>2051</v>
      </c>
    </row>
    <row r="857" spans="1:23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1</v>
      </c>
      <c r="I857">
        <v>452</v>
      </c>
      <c r="J857" s="7">
        <f t="shared" si="53"/>
        <v>53</v>
      </c>
      <c r="K857" t="s">
        <v>26</v>
      </c>
      <c r="L857" t="s">
        <v>27</v>
      </c>
      <c r="M857">
        <v>1308373200</v>
      </c>
      <c r="N857" s="12">
        <f t="shared" si="54"/>
        <v>40712.208333333336</v>
      </c>
      <c r="O857" s="14" t="s">
        <v>2092</v>
      </c>
      <c r="P857" s="12" t="s">
        <v>2082</v>
      </c>
      <c r="Q857">
        <v>1311051600</v>
      </c>
      <c r="R857" s="12">
        <f t="shared" si="55"/>
        <v>40743.208333333336</v>
      </c>
      <c r="S857" t="b">
        <v>0</v>
      </c>
      <c r="T857" t="b">
        <v>0</v>
      </c>
      <c r="U857" t="s">
        <v>33</v>
      </c>
      <c r="V857" t="s">
        <v>2037</v>
      </c>
      <c r="W857" t="s">
        <v>2038</v>
      </c>
    </row>
    <row r="858" spans="1:23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</v>
      </c>
      <c r="I858">
        <v>158</v>
      </c>
      <c r="J858" s="7">
        <f t="shared" si="53"/>
        <v>54.164556962025316</v>
      </c>
      <c r="K858" t="s">
        <v>21</v>
      </c>
      <c r="L858" t="s">
        <v>22</v>
      </c>
      <c r="M858">
        <v>1335243600</v>
      </c>
      <c r="N858" s="12">
        <f t="shared" si="54"/>
        <v>41023.208333333336</v>
      </c>
      <c r="O858" s="14" t="s">
        <v>2096</v>
      </c>
      <c r="P858" s="12" t="s">
        <v>2078</v>
      </c>
      <c r="Q858">
        <v>1336712400</v>
      </c>
      <c r="R858" s="12">
        <f t="shared" si="55"/>
        <v>41040.208333333336</v>
      </c>
      <c r="S858" t="b">
        <v>0</v>
      </c>
      <c r="T858" t="b">
        <v>0</v>
      </c>
      <c r="U858" t="s">
        <v>17</v>
      </c>
      <c r="V858" t="s">
        <v>2031</v>
      </c>
      <c r="W858" t="s">
        <v>2032</v>
      </c>
    </row>
    <row r="859" spans="1:23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1</v>
      </c>
      <c r="I859">
        <v>225</v>
      </c>
      <c r="J859" s="7">
        <f t="shared" si="53"/>
        <v>32.946666666666665</v>
      </c>
      <c r="K859" t="s">
        <v>98</v>
      </c>
      <c r="L859" t="s">
        <v>99</v>
      </c>
      <c r="M859">
        <v>1328421600</v>
      </c>
      <c r="N859" s="12">
        <f t="shared" si="54"/>
        <v>40944.25</v>
      </c>
      <c r="O859" s="14" t="s">
        <v>2097</v>
      </c>
      <c r="P859" s="12" t="s">
        <v>2078</v>
      </c>
      <c r="Q859">
        <v>1330408800</v>
      </c>
      <c r="R859" s="12">
        <f t="shared" si="55"/>
        <v>40967.25</v>
      </c>
      <c r="S859" t="b">
        <v>1</v>
      </c>
      <c r="T859" t="b">
        <v>0</v>
      </c>
      <c r="U859" t="s">
        <v>100</v>
      </c>
      <c r="V859" t="s">
        <v>2039</v>
      </c>
      <c r="W859" t="s">
        <v>2050</v>
      </c>
    </row>
    <row r="860" spans="1:23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1</v>
      </c>
      <c r="I860">
        <v>35</v>
      </c>
      <c r="J860" s="7">
        <f t="shared" si="53"/>
        <v>79.371428571428567</v>
      </c>
      <c r="K860" t="s">
        <v>21</v>
      </c>
      <c r="L860" t="s">
        <v>22</v>
      </c>
      <c r="M860">
        <v>1524286800</v>
      </c>
      <c r="N860" s="12">
        <f t="shared" si="54"/>
        <v>43211.208333333328</v>
      </c>
      <c r="O860" s="14" t="s">
        <v>2096</v>
      </c>
      <c r="P860" s="12" t="s">
        <v>2083</v>
      </c>
      <c r="Q860">
        <v>1524891600</v>
      </c>
      <c r="R860" s="12">
        <f t="shared" si="55"/>
        <v>43218.208333333328</v>
      </c>
      <c r="S860" t="b">
        <v>1</v>
      </c>
      <c r="T860" t="b">
        <v>0</v>
      </c>
      <c r="U860" t="s">
        <v>17</v>
      </c>
      <c r="V860" t="s">
        <v>2031</v>
      </c>
      <c r="W860" t="s">
        <v>2032</v>
      </c>
    </row>
    <row r="861" spans="1:23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1</v>
      </c>
      <c r="I861">
        <v>63</v>
      </c>
      <c r="J861" s="7">
        <f t="shared" si="53"/>
        <v>41.174603174603178</v>
      </c>
      <c r="K861" t="s">
        <v>21</v>
      </c>
      <c r="L861" t="s">
        <v>22</v>
      </c>
      <c r="M861">
        <v>1362117600</v>
      </c>
      <c r="N861" s="12">
        <f t="shared" si="54"/>
        <v>41334.25</v>
      </c>
      <c r="O861" s="14" t="s">
        <v>2093</v>
      </c>
      <c r="P861" s="12" t="s">
        <v>2076</v>
      </c>
      <c r="Q861">
        <v>1363669200</v>
      </c>
      <c r="R861" s="12">
        <f t="shared" si="55"/>
        <v>41352.208333333336</v>
      </c>
      <c r="S861" t="b">
        <v>0</v>
      </c>
      <c r="T861" t="b">
        <v>1</v>
      </c>
      <c r="U861" t="s">
        <v>33</v>
      </c>
      <c r="V861" t="s">
        <v>2037</v>
      </c>
      <c r="W861" t="s">
        <v>2038</v>
      </c>
    </row>
    <row r="862" spans="1:23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1</v>
      </c>
      <c r="I862">
        <v>65</v>
      </c>
      <c r="J862" s="7">
        <f t="shared" si="53"/>
        <v>77.430769230769229</v>
      </c>
      <c r="K862" t="s">
        <v>21</v>
      </c>
      <c r="L862" t="s">
        <v>22</v>
      </c>
      <c r="M862">
        <v>1550556000</v>
      </c>
      <c r="N862" s="12">
        <f t="shared" si="54"/>
        <v>43515.25</v>
      </c>
      <c r="O862" s="14" t="s">
        <v>2097</v>
      </c>
      <c r="P862" s="12" t="s">
        <v>2077</v>
      </c>
      <c r="Q862">
        <v>1551420000</v>
      </c>
      <c r="R862" s="12">
        <f t="shared" si="55"/>
        <v>43525.25</v>
      </c>
      <c r="S862" t="b">
        <v>0</v>
      </c>
      <c r="T862" t="b">
        <v>1</v>
      </c>
      <c r="U862" t="s">
        <v>65</v>
      </c>
      <c r="V862" t="s">
        <v>2035</v>
      </c>
      <c r="W862" t="s">
        <v>2044</v>
      </c>
    </row>
    <row r="863" spans="1:23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</v>
      </c>
      <c r="I863">
        <v>163</v>
      </c>
      <c r="J863" s="7">
        <f t="shared" si="53"/>
        <v>57.159509202453989</v>
      </c>
      <c r="K863" t="s">
        <v>21</v>
      </c>
      <c r="L863" t="s">
        <v>22</v>
      </c>
      <c r="M863">
        <v>1269147600</v>
      </c>
      <c r="N863" s="12">
        <f t="shared" si="54"/>
        <v>40258.208333333336</v>
      </c>
      <c r="O863" s="14" t="s">
        <v>2093</v>
      </c>
      <c r="P863" s="12" t="s">
        <v>2080</v>
      </c>
      <c r="Q863">
        <v>1269838800</v>
      </c>
      <c r="R863" s="12">
        <f t="shared" si="55"/>
        <v>40266.208333333336</v>
      </c>
      <c r="S863" t="b">
        <v>0</v>
      </c>
      <c r="T863" t="b">
        <v>0</v>
      </c>
      <c r="U863" t="s">
        <v>33</v>
      </c>
      <c r="V863" t="s">
        <v>2037</v>
      </c>
      <c r="W863" t="s">
        <v>2038</v>
      </c>
    </row>
    <row r="864" spans="1:23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1</v>
      </c>
      <c r="I864">
        <v>85</v>
      </c>
      <c r="J864" s="7">
        <f t="shared" si="53"/>
        <v>77.17647058823529</v>
      </c>
      <c r="K864" t="s">
        <v>21</v>
      </c>
      <c r="L864" t="s">
        <v>22</v>
      </c>
      <c r="M864">
        <v>1312174800</v>
      </c>
      <c r="N864" s="12">
        <f t="shared" si="54"/>
        <v>40756.208333333336</v>
      </c>
      <c r="O864" s="14" t="s">
        <v>2088</v>
      </c>
      <c r="P864" s="12" t="s">
        <v>2082</v>
      </c>
      <c r="Q864">
        <v>1312520400</v>
      </c>
      <c r="R864" s="12">
        <f t="shared" si="55"/>
        <v>40760.208333333336</v>
      </c>
      <c r="S864" t="b">
        <v>0</v>
      </c>
      <c r="T864" t="b">
        <v>0</v>
      </c>
      <c r="U864" t="s">
        <v>33</v>
      </c>
      <c r="V864" t="s">
        <v>2037</v>
      </c>
      <c r="W864" t="s">
        <v>2038</v>
      </c>
    </row>
    <row r="865" spans="1:23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1</v>
      </c>
      <c r="I865">
        <v>217</v>
      </c>
      <c r="J865" s="7">
        <f t="shared" si="53"/>
        <v>24.953917050691246</v>
      </c>
      <c r="K865" t="s">
        <v>21</v>
      </c>
      <c r="L865" t="s">
        <v>22</v>
      </c>
      <c r="M865">
        <v>1434517200</v>
      </c>
      <c r="N865" s="12">
        <f t="shared" si="54"/>
        <v>42172.208333333328</v>
      </c>
      <c r="O865" s="14" t="s">
        <v>2092</v>
      </c>
      <c r="P865" s="12" t="s">
        <v>2074</v>
      </c>
      <c r="Q865">
        <v>1436504400</v>
      </c>
      <c r="R865" s="12">
        <f t="shared" si="55"/>
        <v>42195.208333333328</v>
      </c>
      <c r="S865" t="b">
        <v>0</v>
      </c>
      <c r="T865" t="b">
        <v>1</v>
      </c>
      <c r="U865" t="s">
        <v>269</v>
      </c>
      <c r="V865" t="s">
        <v>2039</v>
      </c>
      <c r="W865" t="s">
        <v>2058</v>
      </c>
    </row>
    <row r="866" spans="1:23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</v>
      </c>
      <c r="I866">
        <v>150</v>
      </c>
      <c r="J866" s="7">
        <f t="shared" si="53"/>
        <v>97.18</v>
      </c>
      <c r="K866" t="s">
        <v>21</v>
      </c>
      <c r="L866" t="s">
        <v>22</v>
      </c>
      <c r="M866">
        <v>1471582800</v>
      </c>
      <c r="N866" s="12">
        <f t="shared" si="54"/>
        <v>42601.208333333328</v>
      </c>
      <c r="O866" s="14" t="s">
        <v>2088</v>
      </c>
      <c r="P866" s="12" t="s">
        <v>2081</v>
      </c>
      <c r="Q866">
        <v>1472014800</v>
      </c>
      <c r="R866" s="12">
        <f t="shared" si="55"/>
        <v>42606.208333333328</v>
      </c>
      <c r="S866" t="b">
        <v>0</v>
      </c>
      <c r="T866" t="b">
        <v>0</v>
      </c>
      <c r="U866" t="s">
        <v>100</v>
      </c>
      <c r="V866" t="s">
        <v>2039</v>
      </c>
      <c r="W866" t="s">
        <v>2050</v>
      </c>
    </row>
    <row r="867" spans="1:23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1</v>
      </c>
      <c r="I867">
        <v>3272</v>
      </c>
      <c r="J867" s="7">
        <f t="shared" si="53"/>
        <v>46.000916870415651</v>
      </c>
      <c r="K867" t="s">
        <v>21</v>
      </c>
      <c r="L867" t="s">
        <v>22</v>
      </c>
      <c r="M867">
        <v>1410757200</v>
      </c>
      <c r="N867" s="12">
        <f t="shared" si="54"/>
        <v>41897.208333333336</v>
      </c>
      <c r="O867" s="14" t="s">
        <v>2090</v>
      </c>
      <c r="P867" s="12" t="s">
        <v>2075</v>
      </c>
      <c r="Q867">
        <v>1411534800</v>
      </c>
      <c r="R867" s="12">
        <f t="shared" si="55"/>
        <v>41906.208333333336</v>
      </c>
      <c r="S867" t="b">
        <v>0</v>
      </c>
      <c r="T867" t="b">
        <v>0</v>
      </c>
      <c r="U867" t="s">
        <v>33</v>
      </c>
      <c r="V867" t="s">
        <v>2037</v>
      </c>
      <c r="W867" t="s">
        <v>2038</v>
      </c>
    </row>
    <row r="868" spans="1:23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1</v>
      </c>
      <c r="I868">
        <v>898</v>
      </c>
      <c r="J868" s="7">
        <f t="shared" si="53"/>
        <v>88.023385300668153</v>
      </c>
      <c r="K868" t="s">
        <v>21</v>
      </c>
      <c r="L868" t="s">
        <v>22</v>
      </c>
      <c r="M868">
        <v>1304830800</v>
      </c>
      <c r="N868" s="12">
        <f t="shared" si="54"/>
        <v>40671.208333333336</v>
      </c>
      <c r="O868" s="14" t="s">
        <v>2086</v>
      </c>
      <c r="P868" s="12" t="s">
        <v>2082</v>
      </c>
      <c r="Q868">
        <v>1304917200</v>
      </c>
      <c r="R868" s="12">
        <f t="shared" si="55"/>
        <v>40672.208333333336</v>
      </c>
      <c r="S868" t="b">
        <v>0</v>
      </c>
      <c r="T868" t="b">
        <v>0</v>
      </c>
      <c r="U868" t="s">
        <v>122</v>
      </c>
      <c r="V868" t="s">
        <v>2052</v>
      </c>
      <c r="W868" t="s">
        <v>2053</v>
      </c>
    </row>
    <row r="869" spans="1:23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1</v>
      </c>
      <c r="I869">
        <v>300</v>
      </c>
      <c r="J869" s="7">
        <f t="shared" si="53"/>
        <v>25.99</v>
      </c>
      <c r="K869" t="s">
        <v>21</v>
      </c>
      <c r="L869" t="s">
        <v>22</v>
      </c>
      <c r="M869">
        <v>1539061200</v>
      </c>
      <c r="N869" s="12">
        <f t="shared" si="54"/>
        <v>43382.208333333328</v>
      </c>
      <c r="O869" s="14" t="s">
        <v>2091</v>
      </c>
      <c r="P869" s="12" t="s">
        <v>2083</v>
      </c>
      <c r="Q869">
        <v>1539579600</v>
      </c>
      <c r="R869" s="12">
        <f t="shared" si="55"/>
        <v>43388.208333333328</v>
      </c>
      <c r="S869" t="b">
        <v>0</v>
      </c>
      <c r="T869" t="b">
        <v>0</v>
      </c>
      <c r="U869" t="s">
        <v>17</v>
      </c>
      <c r="V869" t="s">
        <v>2031</v>
      </c>
      <c r="W869" t="s">
        <v>2032</v>
      </c>
    </row>
    <row r="870" spans="1:23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</v>
      </c>
      <c r="I870">
        <v>126</v>
      </c>
      <c r="J870" s="7">
        <f t="shared" si="53"/>
        <v>102.69047619047619</v>
      </c>
      <c r="K870" t="s">
        <v>21</v>
      </c>
      <c r="L870" t="s">
        <v>22</v>
      </c>
      <c r="M870">
        <v>1381554000</v>
      </c>
      <c r="N870" s="12">
        <f t="shared" si="54"/>
        <v>41559.208333333336</v>
      </c>
      <c r="O870" s="14" t="s">
        <v>2091</v>
      </c>
      <c r="P870" s="12" t="s">
        <v>2076</v>
      </c>
      <c r="Q870">
        <v>1382504400</v>
      </c>
      <c r="R870" s="12">
        <f t="shared" si="55"/>
        <v>41570.208333333336</v>
      </c>
      <c r="S870" t="b">
        <v>0</v>
      </c>
      <c r="T870" t="b">
        <v>0</v>
      </c>
      <c r="U870" t="s">
        <v>33</v>
      </c>
      <c r="V870" t="s">
        <v>2037</v>
      </c>
      <c r="W870" t="s">
        <v>2038</v>
      </c>
    </row>
    <row r="871" spans="1:23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1</v>
      </c>
      <c r="I871">
        <v>526</v>
      </c>
      <c r="J871" s="7">
        <f t="shared" si="53"/>
        <v>72.958174904942965</v>
      </c>
      <c r="K871" t="s">
        <v>21</v>
      </c>
      <c r="L871" t="s">
        <v>22</v>
      </c>
      <c r="M871">
        <v>1277096400</v>
      </c>
      <c r="N871" s="12">
        <f t="shared" si="54"/>
        <v>40350.208333333336</v>
      </c>
      <c r="O871" s="14" t="s">
        <v>2092</v>
      </c>
      <c r="P871" s="12" t="s">
        <v>2080</v>
      </c>
      <c r="Q871">
        <v>1278306000</v>
      </c>
      <c r="R871" s="12">
        <f t="shared" si="55"/>
        <v>40364.208333333336</v>
      </c>
      <c r="S871" t="b">
        <v>0</v>
      </c>
      <c r="T871" t="b">
        <v>0</v>
      </c>
      <c r="U871" t="s">
        <v>53</v>
      </c>
      <c r="V871" t="s">
        <v>2039</v>
      </c>
      <c r="W871" t="s">
        <v>2042</v>
      </c>
    </row>
    <row r="872" spans="1:23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</v>
      </c>
      <c r="I872">
        <v>121</v>
      </c>
      <c r="J872" s="7">
        <f t="shared" si="53"/>
        <v>57.190082644628099</v>
      </c>
      <c r="K872" t="s">
        <v>21</v>
      </c>
      <c r="L872" t="s">
        <v>22</v>
      </c>
      <c r="M872">
        <v>1440392400</v>
      </c>
      <c r="N872" s="12">
        <f t="shared" si="54"/>
        <v>42240.208333333328</v>
      </c>
      <c r="O872" s="14" t="s">
        <v>2088</v>
      </c>
      <c r="P872" s="12" t="s">
        <v>2074</v>
      </c>
      <c r="Q872">
        <v>1442552400</v>
      </c>
      <c r="R872" s="12">
        <f t="shared" si="55"/>
        <v>42265.208333333328</v>
      </c>
      <c r="S872" t="b">
        <v>0</v>
      </c>
      <c r="T872" t="b">
        <v>0</v>
      </c>
      <c r="U872" t="s">
        <v>33</v>
      </c>
      <c r="V872" t="s">
        <v>2037</v>
      </c>
      <c r="W872" t="s">
        <v>2038</v>
      </c>
    </row>
    <row r="873" spans="1:23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1</v>
      </c>
      <c r="I873">
        <v>2320</v>
      </c>
      <c r="J873" s="7">
        <f t="shared" si="53"/>
        <v>84.013793103448279</v>
      </c>
      <c r="K873" t="s">
        <v>21</v>
      </c>
      <c r="L873" t="s">
        <v>22</v>
      </c>
      <c r="M873">
        <v>1509512400</v>
      </c>
      <c r="N873" s="12">
        <f t="shared" si="54"/>
        <v>43040.208333333328</v>
      </c>
      <c r="O873" s="14" t="s">
        <v>2087</v>
      </c>
      <c r="P873" s="12" t="s">
        <v>2079</v>
      </c>
      <c r="Q873">
        <v>1511071200</v>
      </c>
      <c r="R873" s="12">
        <f t="shared" si="55"/>
        <v>43058.25</v>
      </c>
      <c r="S873" t="b">
        <v>0</v>
      </c>
      <c r="T873" t="b">
        <v>1</v>
      </c>
      <c r="U873" t="s">
        <v>33</v>
      </c>
      <c r="V873" t="s">
        <v>2037</v>
      </c>
      <c r="W873" t="s">
        <v>2038</v>
      </c>
    </row>
    <row r="874" spans="1:23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1</v>
      </c>
      <c r="I874">
        <v>81</v>
      </c>
      <c r="J874" s="7">
        <f t="shared" si="53"/>
        <v>98.666666666666671</v>
      </c>
      <c r="K874" t="s">
        <v>26</v>
      </c>
      <c r="L874" t="s">
        <v>27</v>
      </c>
      <c r="M874">
        <v>1535950800</v>
      </c>
      <c r="N874" s="12">
        <f t="shared" si="54"/>
        <v>43346.208333333328</v>
      </c>
      <c r="O874" s="14" t="s">
        <v>2090</v>
      </c>
      <c r="P874" s="12" t="s">
        <v>2083</v>
      </c>
      <c r="Q874">
        <v>1536382800</v>
      </c>
      <c r="R874" s="12">
        <f t="shared" si="55"/>
        <v>43351.208333333328</v>
      </c>
      <c r="S874" t="b">
        <v>0</v>
      </c>
      <c r="T874" t="b">
        <v>0</v>
      </c>
      <c r="U874" t="s">
        <v>474</v>
      </c>
      <c r="V874" t="s">
        <v>2039</v>
      </c>
      <c r="W874" t="s">
        <v>2061</v>
      </c>
    </row>
    <row r="875" spans="1:23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</v>
      </c>
      <c r="I875">
        <v>1887</v>
      </c>
      <c r="J875" s="7">
        <f t="shared" si="53"/>
        <v>42.007419183889773</v>
      </c>
      <c r="K875" t="s">
        <v>21</v>
      </c>
      <c r="L875" t="s">
        <v>22</v>
      </c>
      <c r="M875">
        <v>1389160800</v>
      </c>
      <c r="N875" s="12">
        <f t="shared" si="54"/>
        <v>41647.25</v>
      </c>
      <c r="O875" s="14" t="s">
        <v>2089</v>
      </c>
      <c r="P875" s="12" t="s">
        <v>2075</v>
      </c>
      <c r="Q875">
        <v>1389592800</v>
      </c>
      <c r="R875" s="12">
        <f t="shared" si="55"/>
        <v>41652.25</v>
      </c>
      <c r="S875" t="b">
        <v>0</v>
      </c>
      <c r="T875" t="b">
        <v>0</v>
      </c>
      <c r="U875" t="s">
        <v>122</v>
      </c>
      <c r="V875" t="s">
        <v>2052</v>
      </c>
      <c r="W875" t="s">
        <v>2053</v>
      </c>
    </row>
    <row r="876" spans="1:23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1</v>
      </c>
      <c r="I876">
        <v>4358</v>
      </c>
      <c r="J876" s="7">
        <f t="shared" si="53"/>
        <v>32.002753556677376</v>
      </c>
      <c r="K876" t="s">
        <v>21</v>
      </c>
      <c r="L876" t="s">
        <v>22</v>
      </c>
      <c r="M876">
        <v>1271998800</v>
      </c>
      <c r="N876" s="12">
        <f t="shared" si="54"/>
        <v>40291.208333333336</v>
      </c>
      <c r="O876" s="14" t="s">
        <v>2096</v>
      </c>
      <c r="P876" s="12" t="s">
        <v>2080</v>
      </c>
      <c r="Q876">
        <v>1275282000</v>
      </c>
      <c r="R876" s="12">
        <f t="shared" si="55"/>
        <v>40329.208333333336</v>
      </c>
      <c r="S876" t="b">
        <v>0</v>
      </c>
      <c r="T876" t="b">
        <v>1</v>
      </c>
      <c r="U876" t="s">
        <v>122</v>
      </c>
      <c r="V876" t="s">
        <v>2052</v>
      </c>
      <c r="W876" t="s">
        <v>2053</v>
      </c>
    </row>
    <row r="877" spans="1:23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1</v>
      </c>
      <c r="I877">
        <v>67</v>
      </c>
      <c r="J877" s="7">
        <f t="shared" si="53"/>
        <v>81.567164179104481</v>
      </c>
      <c r="K877" t="s">
        <v>21</v>
      </c>
      <c r="L877" t="s">
        <v>22</v>
      </c>
      <c r="M877">
        <v>1294898400</v>
      </c>
      <c r="N877" s="12">
        <f t="shared" si="54"/>
        <v>40556.25</v>
      </c>
      <c r="O877" s="14" t="s">
        <v>2089</v>
      </c>
      <c r="P877" s="12" t="s">
        <v>2082</v>
      </c>
      <c r="Q877">
        <v>1294984800</v>
      </c>
      <c r="R877" s="12">
        <f t="shared" si="55"/>
        <v>40557.25</v>
      </c>
      <c r="S877" t="b">
        <v>0</v>
      </c>
      <c r="T877" t="b">
        <v>0</v>
      </c>
      <c r="U877" t="s">
        <v>23</v>
      </c>
      <c r="V877" t="s">
        <v>2033</v>
      </c>
      <c r="W877" t="s">
        <v>2034</v>
      </c>
    </row>
    <row r="878" spans="1:23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1</v>
      </c>
      <c r="I878">
        <v>57</v>
      </c>
      <c r="J878" s="7">
        <f t="shared" si="53"/>
        <v>37.035087719298247</v>
      </c>
      <c r="K878" t="s">
        <v>15</v>
      </c>
      <c r="L878" t="s">
        <v>16</v>
      </c>
      <c r="M878">
        <v>1559970000</v>
      </c>
      <c r="N878" s="12">
        <f t="shared" si="54"/>
        <v>43624.208333333328</v>
      </c>
      <c r="O878" s="14" t="s">
        <v>2092</v>
      </c>
      <c r="P878" s="12" t="s">
        <v>2077</v>
      </c>
      <c r="Q878">
        <v>1562043600</v>
      </c>
      <c r="R878" s="12">
        <f t="shared" si="55"/>
        <v>43648.208333333328</v>
      </c>
      <c r="S878" t="b">
        <v>0</v>
      </c>
      <c r="T878" t="b">
        <v>0</v>
      </c>
      <c r="U878" t="s">
        <v>122</v>
      </c>
      <c r="V878" t="s">
        <v>2052</v>
      </c>
      <c r="W878" t="s">
        <v>2053</v>
      </c>
    </row>
    <row r="879" spans="1:23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</v>
      </c>
      <c r="I879">
        <v>1229</v>
      </c>
      <c r="J879" s="7">
        <f t="shared" si="53"/>
        <v>103.033360455655</v>
      </c>
      <c r="K879" t="s">
        <v>21</v>
      </c>
      <c r="L879" t="s">
        <v>22</v>
      </c>
      <c r="M879">
        <v>1469509200</v>
      </c>
      <c r="N879" s="12">
        <f t="shared" si="54"/>
        <v>42577.208333333328</v>
      </c>
      <c r="O879" s="14" t="s">
        <v>2095</v>
      </c>
      <c r="P879" s="12" t="s">
        <v>2081</v>
      </c>
      <c r="Q879">
        <v>1469595600</v>
      </c>
      <c r="R879" s="12">
        <f t="shared" si="55"/>
        <v>42578.208333333328</v>
      </c>
      <c r="S879" t="b">
        <v>0</v>
      </c>
      <c r="T879" t="b">
        <v>0</v>
      </c>
      <c r="U879" t="s">
        <v>17</v>
      </c>
      <c r="V879" t="s">
        <v>2031</v>
      </c>
      <c r="W879" t="s">
        <v>2032</v>
      </c>
    </row>
    <row r="880" spans="1:23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</v>
      </c>
      <c r="I880">
        <v>12</v>
      </c>
      <c r="J880" s="7">
        <f t="shared" si="53"/>
        <v>84.333333333333329</v>
      </c>
      <c r="K880" t="s">
        <v>107</v>
      </c>
      <c r="L880" t="s">
        <v>108</v>
      </c>
      <c r="M880">
        <v>1579068000</v>
      </c>
      <c r="N880" s="12">
        <f t="shared" si="54"/>
        <v>43845.25</v>
      </c>
      <c r="O880" s="14" t="s">
        <v>2089</v>
      </c>
      <c r="P880" s="12" t="s">
        <v>2084</v>
      </c>
      <c r="Q880">
        <v>1581141600</v>
      </c>
      <c r="R880" s="12">
        <f t="shared" si="55"/>
        <v>43869.25</v>
      </c>
      <c r="S880" t="b">
        <v>0</v>
      </c>
      <c r="T880" t="b">
        <v>0</v>
      </c>
      <c r="U880" t="s">
        <v>148</v>
      </c>
      <c r="V880" t="s">
        <v>2033</v>
      </c>
      <c r="W880" t="s">
        <v>2055</v>
      </c>
    </row>
    <row r="881" spans="1:23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1</v>
      </c>
      <c r="I881">
        <v>53</v>
      </c>
      <c r="J881" s="7">
        <f t="shared" si="53"/>
        <v>102.60377358490567</v>
      </c>
      <c r="K881" t="s">
        <v>21</v>
      </c>
      <c r="L881" t="s">
        <v>22</v>
      </c>
      <c r="M881">
        <v>1487743200</v>
      </c>
      <c r="N881" s="12">
        <f t="shared" si="54"/>
        <v>42788.25</v>
      </c>
      <c r="O881" s="14" t="s">
        <v>2097</v>
      </c>
      <c r="P881" s="12" t="s">
        <v>2079</v>
      </c>
      <c r="Q881">
        <v>1488520800</v>
      </c>
      <c r="R881" s="12">
        <f t="shared" si="55"/>
        <v>42797.25</v>
      </c>
      <c r="S881" t="b">
        <v>0</v>
      </c>
      <c r="T881" t="b">
        <v>0</v>
      </c>
      <c r="U881" t="s">
        <v>68</v>
      </c>
      <c r="V881" t="s">
        <v>2045</v>
      </c>
      <c r="W881" t="s">
        <v>2046</v>
      </c>
    </row>
    <row r="882" spans="1:23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1</v>
      </c>
      <c r="I882">
        <v>2414</v>
      </c>
      <c r="J882" s="7">
        <f t="shared" si="53"/>
        <v>79.992129246064621</v>
      </c>
      <c r="K882" t="s">
        <v>21</v>
      </c>
      <c r="L882" t="s">
        <v>22</v>
      </c>
      <c r="M882">
        <v>1563685200</v>
      </c>
      <c r="N882" s="12">
        <f t="shared" si="54"/>
        <v>43667.208333333328</v>
      </c>
      <c r="O882" s="14" t="s">
        <v>2095</v>
      </c>
      <c r="P882" s="12" t="s">
        <v>2077</v>
      </c>
      <c r="Q882">
        <v>1563858000</v>
      </c>
      <c r="R882" s="12">
        <f t="shared" si="55"/>
        <v>43669.208333333328</v>
      </c>
      <c r="S882" t="b">
        <v>0</v>
      </c>
      <c r="T882" t="b">
        <v>0</v>
      </c>
      <c r="U882" t="s">
        <v>50</v>
      </c>
      <c r="V882" t="s">
        <v>2033</v>
      </c>
      <c r="W882" t="s">
        <v>2041</v>
      </c>
    </row>
    <row r="883" spans="1:23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1</v>
      </c>
      <c r="I883">
        <v>452</v>
      </c>
      <c r="J883" s="7">
        <f t="shared" si="53"/>
        <v>70.055309734513273</v>
      </c>
      <c r="K883" t="s">
        <v>21</v>
      </c>
      <c r="L883" t="s">
        <v>22</v>
      </c>
      <c r="M883">
        <v>1436418000</v>
      </c>
      <c r="N883" s="12">
        <f t="shared" si="54"/>
        <v>42194.208333333328</v>
      </c>
      <c r="O883" s="14" t="s">
        <v>2095</v>
      </c>
      <c r="P883" s="12" t="s">
        <v>2074</v>
      </c>
      <c r="Q883">
        <v>1438923600</v>
      </c>
      <c r="R883" s="12">
        <f t="shared" si="55"/>
        <v>42223.208333333328</v>
      </c>
      <c r="S883" t="b">
        <v>0</v>
      </c>
      <c r="T883" t="b">
        <v>1</v>
      </c>
      <c r="U883" t="s">
        <v>33</v>
      </c>
      <c r="V883" t="s">
        <v>2037</v>
      </c>
      <c r="W883" t="s">
        <v>2038</v>
      </c>
    </row>
    <row r="884" spans="1:23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1</v>
      </c>
      <c r="I884">
        <v>80</v>
      </c>
      <c r="J884" s="7">
        <f t="shared" si="53"/>
        <v>37</v>
      </c>
      <c r="K884" t="s">
        <v>21</v>
      </c>
      <c r="L884" t="s">
        <v>22</v>
      </c>
      <c r="M884">
        <v>1421820000</v>
      </c>
      <c r="N884" s="12">
        <f t="shared" si="54"/>
        <v>42025.25</v>
      </c>
      <c r="O884" s="14" t="s">
        <v>2089</v>
      </c>
      <c r="P884" s="12" t="s">
        <v>2074</v>
      </c>
      <c r="Q884">
        <v>1422165600</v>
      </c>
      <c r="R884" s="12">
        <f t="shared" si="55"/>
        <v>42029.25</v>
      </c>
      <c r="S884" t="b">
        <v>0</v>
      </c>
      <c r="T884" t="b">
        <v>0</v>
      </c>
      <c r="U884" t="s">
        <v>33</v>
      </c>
      <c r="V884" t="s">
        <v>2037</v>
      </c>
      <c r="W884" t="s">
        <v>2038</v>
      </c>
    </row>
    <row r="885" spans="1:23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</v>
      </c>
      <c r="I885">
        <v>193</v>
      </c>
      <c r="J885" s="7">
        <f t="shared" si="53"/>
        <v>41.911917098445599</v>
      </c>
      <c r="K885" t="s">
        <v>21</v>
      </c>
      <c r="L885" t="s">
        <v>22</v>
      </c>
      <c r="M885">
        <v>1274763600</v>
      </c>
      <c r="N885" s="12">
        <f t="shared" si="54"/>
        <v>40323.208333333336</v>
      </c>
      <c r="O885" s="14" t="s">
        <v>2086</v>
      </c>
      <c r="P885" s="12" t="s">
        <v>2080</v>
      </c>
      <c r="Q885">
        <v>1277874000</v>
      </c>
      <c r="R885" s="12">
        <f t="shared" si="55"/>
        <v>40359.208333333336</v>
      </c>
      <c r="S885" t="b">
        <v>0</v>
      </c>
      <c r="T885" t="b">
        <v>0</v>
      </c>
      <c r="U885" t="s">
        <v>100</v>
      </c>
      <c r="V885" t="s">
        <v>2039</v>
      </c>
      <c r="W885" t="s">
        <v>2050</v>
      </c>
    </row>
    <row r="886" spans="1:23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</v>
      </c>
      <c r="I886">
        <v>1886</v>
      </c>
      <c r="J886" s="7">
        <f t="shared" si="53"/>
        <v>57.992576882290564</v>
      </c>
      <c r="K886" t="s">
        <v>21</v>
      </c>
      <c r="L886" t="s">
        <v>22</v>
      </c>
      <c r="M886">
        <v>1399179600</v>
      </c>
      <c r="N886" s="12">
        <f t="shared" si="54"/>
        <v>41763.208333333336</v>
      </c>
      <c r="O886" s="14" t="s">
        <v>2086</v>
      </c>
      <c r="P886" s="12" t="s">
        <v>2075</v>
      </c>
      <c r="Q886">
        <v>1399352400</v>
      </c>
      <c r="R886" s="12">
        <f t="shared" si="55"/>
        <v>41765.208333333336</v>
      </c>
      <c r="S886" t="b">
        <v>0</v>
      </c>
      <c r="T886" t="b">
        <v>1</v>
      </c>
      <c r="U886" t="s">
        <v>33</v>
      </c>
      <c r="V886" t="s">
        <v>2037</v>
      </c>
      <c r="W886" t="s">
        <v>2038</v>
      </c>
    </row>
    <row r="887" spans="1:23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1</v>
      </c>
      <c r="I887">
        <v>52</v>
      </c>
      <c r="J887" s="7">
        <f t="shared" si="53"/>
        <v>40.942307692307693</v>
      </c>
      <c r="K887" t="s">
        <v>21</v>
      </c>
      <c r="L887" t="s">
        <v>22</v>
      </c>
      <c r="M887">
        <v>1275800400</v>
      </c>
      <c r="N887" s="12">
        <f t="shared" si="54"/>
        <v>40335.208333333336</v>
      </c>
      <c r="O887" s="14" t="s">
        <v>2092</v>
      </c>
      <c r="P887" s="12" t="s">
        <v>2080</v>
      </c>
      <c r="Q887">
        <v>1279083600</v>
      </c>
      <c r="R887" s="12">
        <f t="shared" si="55"/>
        <v>40373.208333333336</v>
      </c>
      <c r="S887" t="b">
        <v>0</v>
      </c>
      <c r="T887" t="b">
        <v>0</v>
      </c>
      <c r="U887" t="s">
        <v>33</v>
      </c>
      <c r="V887" t="s">
        <v>2037</v>
      </c>
      <c r="W887" t="s">
        <v>2038</v>
      </c>
    </row>
    <row r="888" spans="1:23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</v>
      </c>
      <c r="I888">
        <v>1825</v>
      </c>
      <c r="J888" s="7">
        <f t="shared" si="53"/>
        <v>69.9972602739726</v>
      </c>
      <c r="K888" t="s">
        <v>21</v>
      </c>
      <c r="L888" t="s">
        <v>22</v>
      </c>
      <c r="M888">
        <v>1282798800</v>
      </c>
      <c r="N888" s="12">
        <f t="shared" si="54"/>
        <v>40416.208333333336</v>
      </c>
      <c r="O888" s="14" t="s">
        <v>2088</v>
      </c>
      <c r="P888" s="12" t="s">
        <v>2080</v>
      </c>
      <c r="Q888">
        <v>1284354000</v>
      </c>
      <c r="R888" s="12">
        <f t="shared" si="55"/>
        <v>40434.208333333336</v>
      </c>
      <c r="S888" t="b">
        <v>0</v>
      </c>
      <c r="T888" t="b">
        <v>0</v>
      </c>
      <c r="U888" t="s">
        <v>60</v>
      </c>
      <c r="V888" t="s">
        <v>2033</v>
      </c>
      <c r="W888" t="s">
        <v>2043</v>
      </c>
    </row>
    <row r="889" spans="1:23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1</v>
      </c>
      <c r="I889">
        <v>31</v>
      </c>
      <c r="J889" s="7">
        <f t="shared" si="53"/>
        <v>73.838709677419359</v>
      </c>
      <c r="K889" t="s">
        <v>21</v>
      </c>
      <c r="L889" t="s">
        <v>22</v>
      </c>
      <c r="M889">
        <v>1437109200</v>
      </c>
      <c r="N889" s="12">
        <f t="shared" si="54"/>
        <v>42202.208333333328</v>
      </c>
      <c r="O889" s="14" t="s">
        <v>2095</v>
      </c>
      <c r="P889" s="12" t="s">
        <v>2074</v>
      </c>
      <c r="Q889">
        <v>1441170000</v>
      </c>
      <c r="R889" s="12">
        <f t="shared" si="55"/>
        <v>42249.208333333328</v>
      </c>
      <c r="S889" t="b">
        <v>0</v>
      </c>
      <c r="T889" t="b">
        <v>1</v>
      </c>
      <c r="U889" t="s">
        <v>33</v>
      </c>
      <c r="V889" t="s">
        <v>2037</v>
      </c>
      <c r="W889" t="s">
        <v>2038</v>
      </c>
    </row>
    <row r="890" spans="1:23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1</v>
      </c>
      <c r="I890">
        <v>290</v>
      </c>
      <c r="J890" s="7">
        <f t="shared" si="53"/>
        <v>41.979310344827589</v>
      </c>
      <c r="K890" t="s">
        <v>21</v>
      </c>
      <c r="L890" t="s">
        <v>22</v>
      </c>
      <c r="M890">
        <v>1491886800</v>
      </c>
      <c r="N890" s="12">
        <f t="shared" si="54"/>
        <v>42836.208333333328</v>
      </c>
      <c r="O890" s="14" t="s">
        <v>2096</v>
      </c>
      <c r="P890" s="12" t="s">
        <v>2079</v>
      </c>
      <c r="Q890">
        <v>1493528400</v>
      </c>
      <c r="R890" s="12">
        <f t="shared" si="55"/>
        <v>42855.208333333328</v>
      </c>
      <c r="S890" t="b">
        <v>0</v>
      </c>
      <c r="T890" t="b">
        <v>0</v>
      </c>
      <c r="U890" t="s">
        <v>33</v>
      </c>
      <c r="V890" t="s">
        <v>2037</v>
      </c>
      <c r="W890" t="s">
        <v>2038</v>
      </c>
    </row>
    <row r="891" spans="1:23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</v>
      </c>
      <c r="I891">
        <v>122</v>
      </c>
      <c r="J891" s="7">
        <f t="shared" si="53"/>
        <v>77.93442622950819</v>
      </c>
      <c r="K891" t="s">
        <v>21</v>
      </c>
      <c r="L891" t="s">
        <v>22</v>
      </c>
      <c r="M891">
        <v>1394600400</v>
      </c>
      <c r="N891" s="12">
        <f t="shared" si="54"/>
        <v>41710.208333333336</v>
      </c>
      <c r="O891" s="14" t="s">
        <v>2093</v>
      </c>
      <c r="P891" s="12" t="s">
        <v>2075</v>
      </c>
      <c r="Q891">
        <v>1395205200</v>
      </c>
      <c r="R891" s="12">
        <f t="shared" si="55"/>
        <v>41717.208333333336</v>
      </c>
      <c r="S891" t="b">
        <v>0</v>
      </c>
      <c r="T891" t="b">
        <v>1</v>
      </c>
      <c r="U891" t="s">
        <v>50</v>
      </c>
      <c r="V891" t="s">
        <v>2033</v>
      </c>
      <c r="W891" t="s">
        <v>2041</v>
      </c>
    </row>
    <row r="892" spans="1:23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</v>
      </c>
      <c r="I892">
        <v>1470</v>
      </c>
      <c r="J892" s="7">
        <f t="shared" si="53"/>
        <v>106.01972789115646</v>
      </c>
      <c r="K892" t="s">
        <v>21</v>
      </c>
      <c r="L892" t="s">
        <v>22</v>
      </c>
      <c r="M892">
        <v>1561352400</v>
      </c>
      <c r="N892" s="12">
        <f t="shared" si="54"/>
        <v>43640.208333333328</v>
      </c>
      <c r="O892" s="14" t="s">
        <v>2092</v>
      </c>
      <c r="P892" s="12" t="s">
        <v>2077</v>
      </c>
      <c r="Q892">
        <v>1561438800</v>
      </c>
      <c r="R892" s="12">
        <f t="shared" si="55"/>
        <v>43641.208333333328</v>
      </c>
      <c r="S892" t="b">
        <v>0</v>
      </c>
      <c r="T892" t="b">
        <v>0</v>
      </c>
      <c r="U892" t="s">
        <v>60</v>
      </c>
      <c r="V892" t="s">
        <v>2033</v>
      </c>
      <c r="W892" t="s">
        <v>2043</v>
      </c>
    </row>
    <row r="893" spans="1:23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</v>
      </c>
      <c r="I893">
        <v>165</v>
      </c>
      <c r="J893" s="7">
        <f t="shared" si="53"/>
        <v>47.018181818181816</v>
      </c>
      <c r="K893" t="s">
        <v>15</v>
      </c>
      <c r="L893" t="s">
        <v>16</v>
      </c>
      <c r="M893">
        <v>1322892000</v>
      </c>
      <c r="N893" s="12">
        <f t="shared" si="54"/>
        <v>40880.25</v>
      </c>
      <c r="O893" s="14" t="s">
        <v>2094</v>
      </c>
      <c r="P893" s="12" t="s">
        <v>2082</v>
      </c>
      <c r="Q893">
        <v>1326693600</v>
      </c>
      <c r="R893" s="12">
        <f t="shared" si="55"/>
        <v>40924.25</v>
      </c>
      <c r="S893" t="b">
        <v>0</v>
      </c>
      <c r="T893" t="b">
        <v>0</v>
      </c>
      <c r="U893" t="s">
        <v>42</v>
      </c>
      <c r="V893" t="s">
        <v>2039</v>
      </c>
      <c r="W893" t="s">
        <v>2040</v>
      </c>
    </row>
    <row r="894" spans="1:23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</v>
      </c>
      <c r="I894">
        <v>182</v>
      </c>
      <c r="J894" s="7">
        <f t="shared" si="53"/>
        <v>76.016483516483518</v>
      </c>
      <c r="K894" t="s">
        <v>21</v>
      </c>
      <c r="L894" t="s">
        <v>22</v>
      </c>
      <c r="M894">
        <v>1274418000</v>
      </c>
      <c r="N894" s="12">
        <f t="shared" si="54"/>
        <v>40319.208333333336</v>
      </c>
      <c r="O894" s="14" t="s">
        <v>2086</v>
      </c>
      <c r="P894" s="12" t="s">
        <v>2080</v>
      </c>
      <c r="Q894">
        <v>1277960400</v>
      </c>
      <c r="R894" s="12">
        <f t="shared" si="55"/>
        <v>40360.208333333336</v>
      </c>
      <c r="S894" t="b">
        <v>0</v>
      </c>
      <c r="T894" t="b">
        <v>0</v>
      </c>
      <c r="U894" t="s">
        <v>206</v>
      </c>
      <c r="V894" t="s">
        <v>2045</v>
      </c>
      <c r="W894" t="s">
        <v>2057</v>
      </c>
    </row>
    <row r="895" spans="1:23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</v>
      </c>
      <c r="I895">
        <v>199</v>
      </c>
      <c r="J895" s="7">
        <f t="shared" si="53"/>
        <v>54.120603015075375</v>
      </c>
      <c r="K895" t="s">
        <v>107</v>
      </c>
      <c r="L895" t="s">
        <v>108</v>
      </c>
      <c r="M895">
        <v>1434344400</v>
      </c>
      <c r="N895" s="12">
        <f t="shared" si="54"/>
        <v>42170.208333333328</v>
      </c>
      <c r="O895" s="14" t="s">
        <v>2092</v>
      </c>
      <c r="P895" s="12" t="s">
        <v>2074</v>
      </c>
      <c r="Q895">
        <v>1434690000</v>
      </c>
      <c r="R895" s="12">
        <f t="shared" si="55"/>
        <v>42174.208333333328</v>
      </c>
      <c r="S895" t="b">
        <v>0</v>
      </c>
      <c r="T895" t="b">
        <v>1</v>
      </c>
      <c r="U895" t="s">
        <v>42</v>
      </c>
      <c r="V895" t="s">
        <v>2039</v>
      </c>
      <c r="W895" t="s">
        <v>2040</v>
      </c>
    </row>
    <row r="896" spans="1:23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1</v>
      </c>
      <c r="I896">
        <v>56</v>
      </c>
      <c r="J896" s="7">
        <f t="shared" si="53"/>
        <v>57.285714285714285</v>
      </c>
      <c r="K896" t="s">
        <v>40</v>
      </c>
      <c r="L896" t="s">
        <v>41</v>
      </c>
      <c r="M896">
        <v>1373518800</v>
      </c>
      <c r="N896" s="12">
        <f t="shared" si="54"/>
        <v>41466.208333333336</v>
      </c>
      <c r="O896" s="14" t="s">
        <v>2095</v>
      </c>
      <c r="P896" s="12" t="s">
        <v>2076</v>
      </c>
      <c r="Q896">
        <v>1376110800</v>
      </c>
      <c r="R896" s="12">
        <f t="shared" si="55"/>
        <v>41496.208333333336</v>
      </c>
      <c r="S896" t="b">
        <v>0</v>
      </c>
      <c r="T896" t="b">
        <v>1</v>
      </c>
      <c r="U896" t="s">
        <v>269</v>
      </c>
      <c r="V896" t="s">
        <v>2039</v>
      </c>
      <c r="W896" t="s">
        <v>2058</v>
      </c>
    </row>
    <row r="897" spans="1:23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</v>
      </c>
      <c r="I897">
        <v>107</v>
      </c>
      <c r="J897" s="7">
        <f t="shared" si="53"/>
        <v>103.81308411214954</v>
      </c>
      <c r="K897" t="s">
        <v>21</v>
      </c>
      <c r="L897" t="s">
        <v>22</v>
      </c>
      <c r="M897">
        <v>1517637600</v>
      </c>
      <c r="N897" s="12">
        <f t="shared" si="54"/>
        <v>43134.25</v>
      </c>
      <c r="O897" s="14" t="s">
        <v>2097</v>
      </c>
      <c r="P897" s="12" t="s">
        <v>2083</v>
      </c>
      <c r="Q897">
        <v>1518415200</v>
      </c>
      <c r="R897" s="12">
        <f t="shared" si="55"/>
        <v>43143.25</v>
      </c>
      <c r="S897" t="b">
        <v>0</v>
      </c>
      <c r="T897" t="b">
        <v>0</v>
      </c>
      <c r="U897" t="s">
        <v>33</v>
      </c>
      <c r="V897" t="s">
        <v>2037</v>
      </c>
      <c r="W897" t="s">
        <v>2038</v>
      </c>
    </row>
    <row r="898" spans="1:23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</v>
      </c>
      <c r="I898">
        <v>1460</v>
      </c>
      <c r="J898" s="7">
        <f t="shared" si="53"/>
        <v>105.02602739726028</v>
      </c>
      <c r="K898" t="s">
        <v>26</v>
      </c>
      <c r="L898" t="s">
        <v>27</v>
      </c>
      <c r="M898">
        <v>1310619600</v>
      </c>
      <c r="N898" s="12">
        <f t="shared" si="54"/>
        <v>40738.208333333336</v>
      </c>
      <c r="O898" s="14" t="s">
        <v>2095</v>
      </c>
      <c r="P898" s="12" t="s">
        <v>2082</v>
      </c>
      <c r="Q898">
        <v>1310878800</v>
      </c>
      <c r="R898" s="12">
        <f t="shared" si="55"/>
        <v>40741.208333333336</v>
      </c>
      <c r="S898" t="b">
        <v>0</v>
      </c>
      <c r="T898" t="b">
        <v>1</v>
      </c>
      <c r="U898" t="s">
        <v>17</v>
      </c>
      <c r="V898" t="s">
        <v>2031</v>
      </c>
      <c r="W898" t="s">
        <v>2032</v>
      </c>
    </row>
    <row r="899" spans="1:23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1</v>
      </c>
      <c r="I899">
        <v>27</v>
      </c>
      <c r="J899" s="7">
        <f t="shared" ref="J899:J962" si="57">IFERROR(E899/I899,0)</f>
        <v>90.259259259259252</v>
      </c>
      <c r="K899" t="s">
        <v>21</v>
      </c>
      <c r="L899" t="s">
        <v>22</v>
      </c>
      <c r="M899">
        <v>1556427600</v>
      </c>
      <c r="N899" s="12">
        <f t="shared" ref="N899:N962" si="58">(((M899/60)/60)/24)+DATE(1970,1,1)</f>
        <v>43583.208333333328</v>
      </c>
      <c r="O899" s="14" t="s">
        <v>2096</v>
      </c>
      <c r="P899" s="12" t="s">
        <v>2077</v>
      </c>
      <c r="Q899">
        <v>1556600400</v>
      </c>
      <c r="R899" s="12">
        <f t="shared" ref="R899:R962" si="59">(((Q899/60)/60)/24)+DATE(1970,1,1)</f>
        <v>43585.208333333328</v>
      </c>
      <c r="S899" t="b">
        <v>0</v>
      </c>
      <c r="T899" t="b">
        <v>0</v>
      </c>
      <c r="U899" t="s">
        <v>33</v>
      </c>
      <c r="V899" t="s">
        <v>2037</v>
      </c>
      <c r="W899" t="s">
        <v>2038</v>
      </c>
    </row>
    <row r="900" spans="1:23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</v>
      </c>
      <c r="I900">
        <v>1221</v>
      </c>
      <c r="J900" s="7">
        <f t="shared" si="57"/>
        <v>76.978705978705975</v>
      </c>
      <c r="K900" t="s">
        <v>21</v>
      </c>
      <c r="L900" t="s">
        <v>22</v>
      </c>
      <c r="M900">
        <v>1576476000</v>
      </c>
      <c r="N900" s="12">
        <f t="shared" si="58"/>
        <v>43815.25</v>
      </c>
      <c r="O900" s="14" t="s">
        <v>2094</v>
      </c>
      <c r="P900" s="12" t="s">
        <v>2077</v>
      </c>
      <c r="Q900">
        <v>1576994400</v>
      </c>
      <c r="R900" s="12">
        <f t="shared" si="59"/>
        <v>43821.25</v>
      </c>
      <c r="S900" t="b">
        <v>0</v>
      </c>
      <c r="T900" t="b">
        <v>0</v>
      </c>
      <c r="U900" t="s">
        <v>42</v>
      </c>
      <c r="V900" t="s">
        <v>2039</v>
      </c>
      <c r="W900" t="s">
        <v>2040</v>
      </c>
    </row>
    <row r="901" spans="1:23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</v>
      </c>
      <c r="I901">
        <v>123</v>
      </c>
      <c r="J901" s="7">
        <f t="shared" si="57"/>
        <v>102.60162601626017</v>
      </c>
      <c r="K901" t="s">
        <v>98</v>
      </c>
      <c r="L901" t="s">
        <v>99</v>
      </c>
      <c r="M901">
        <v>1381122000</v>
      </c>
      <c r="N901" s="12">
        <f t="shared" si="58"/>
        <v>41554.208333333336</v>
      </c>
      <c r="O901" s="14" t="s">
        <v>2091</v>
      </c>
      <c r="P901" s="12" t="s">
        <v>2076</v>
      </c>
      <c r="Q901">
        <v>1382677200</v>
      </c>
      <c r="R901" s="12">
        <f t="shared" si="59"/>
        <v>41572.208333333336</v>
      </c>
      <c r="S901" t="b">
        <v>0</v>
      </c>
      <c r="T901" t="b">
        <v>0</v>
      </c>
      <c r="U901" t="s">
        <v>159</v>
      </c>
      <c r="V901" t="s">
        <v>2033</v>
      </c>
      <c r="W901" t="s">
        <v>2056</v>
      </c>
    </row>
    <row r="902" spans="1:23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>
        <v>1</v>
      </c>
      <c r="J902" s="7">
        <f t="shared" si="57"/>
        <v>2</v>
      </c>
      <c r="K902" t="s">
        <v>21</v>
      </c>
      <c r="L902" t="s">
        <v>22</v>
      </c>
      <c r="M902">
        <v>1411102800</v>
      </c>
      <c r="N902" s="12">
        <f t="shared" si="58"/>
        <v>41901.208333333336</v>
      </c>
      <c r="O902" s="14" t="s">
        <v>2090</v>
      </c>
      <c r="P902" s="12" t="s">
        <v>2075</v>
      </c>
      <c r="Q902">
        <v>1411189200</v>
      </c>
      <c r="R902" s="12">
        <f t="shared" si="59"/>
        <v>41902.208333333336</v>
      </c>
      <c r="S902" t="b">
        <v>0</v>
      </c>
      <c r="T902" t="b">
        <v>1</v>
      </c>
      <c r="U902" t="s">
        <v>28</v>
      </c>
      <c r="V902" t="s">
        <v>2035</v>
      </c>
      <c r="W902" t="s">
        <v>2036</v>
      </c>
    </row>
    <row r="903" spans="1:23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</v>
      </c>
      <c r="I903">
        <v>159</v>
      </c>
      <c r="J903" s="7">
        <f t="shared" si="57"/>
        <v>55.0062893081761</v>
      </c>
      <c r="K903" t="s">
        <v>21</v>
      </c>
      <c r="L903" t="s">
        <v>22</v>
      </c>
      <c r="M903">
        <v>1531803600</v>
      </c>
      <c r="N903" s="12">
        <f t="shared" si="58"/>
        <v>43298.208333333328</v>
      </c>
      <c r="O903" s="14" t="s">
        <v>2095</v>
      </c>
      <c r="P903" s="12" t="s">
        <v>2083</v>
      </c>
      <c r="Q903">
        <v>1534654800</v>
      </c>
      <c r="R903" s="12">
        <f t="shared" si="59"/>
        <v>43331.208333333328</v>
      </c>
      <c r="S903" t="b">
        <v>0</v>
      </c>
      <c r="T903" t="b">
        <v>1</v>
      </c>
      <c r="U903" t="s">
        <v>23</v>
      </c>
      <c r="V903" t="s">
        <v>2033</v>
      </c>
      <c r="W903" t="s">
        <v>2034</v>
      </c>
    </row>
    <row r="904" spans="1:23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</v>
      </c>
      <c r="I904">
        <v>110</v>
      </c>
      <c r="J904" s="7">
        <f t="shared" si="57"/>
        <v>32.127272727272725</v>
      </c>
      <c r="K904" t="s">
        <v>21</v>
      </c>
      <c r="L904" t="s">
        <v>22</v>
      </c>
      <c r="M904">
        <v>1454133600</v>
      </c>
      <c r="N904" s="12">
        <f t="shared" si="58"/>
        <v>42399.25</v>
      </c>
      <c r="O904" s="14" t="s">
        <v>2089</v>
      </c>
      <c r="P904" s="12" t="s">
        <v>2081</v>
      </c>
      <c r="Q904">
        <v>1457762400</v>
      </c>
      <c r="R904" s="12">
        <f t="shared" si="59"/>
        <v>42441.25</v>
      </c>
      <c r="S904" t="b">
        <v>0</v>
      </c>
      <c r="T904" t="b">
        <v>0</v>
      </c>
      <c r="U904" t="s">
        <v>28</v>
      </c>
      <c r="V904" t="s">
        <v>2035</v>
      </c>
      <c r="W904" t="s">
        <v>2036</v>
      </c>
    </row>
    <row r="905" spans="1:23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</v>
      </c>
      <c r="I905">
        <v>14</v>
      </c>
      <c r="J905" s="7">
        <f t="shared" si="57"/>
        <v>50.642857142857146</v>
      </c>
      <c r="K905" t="s">
        <v>21</v>
      </c>
      <c r="L905" t="s">
        <v>22</v>
      </c>
      <c r="M905">
        <v>1336194000</v>
      </c>
      <c r="N905" s="12">
        <f t="shared" si="58"/>
        <v>41034.208333333336</v>
      </c>
      <c r="O905" s="14" t="s">
        <v>2086</v>
      </c>
      <c r="P905" s="12" t="s">
        <v>2078</v>
      </c>
      <c r="Q905">
        <v>1337490000</v>
      </c>
      <c r="R905" s="12">
        <f t="shared" si="59"/>
        <v>41049.208333333336</v>
      </c>
      <c r="S905" t="b">
        <v>0</v>
      </c>
      <c r="T905" t="b">
        <v>1</v>
      </c>
      <c r="U905" t="s">
        <v>68</v>
      </c>
      <c r="V905" t="s">
        <v>2045</v>
      </c>
      <c r="W905" t="s">
        <v>2046</v>
      </c>
    </row>
    <row r="906" spans="1:23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</v>
      </c>
      <c r="I906">
        <v>16</v>
      </c>
      <c r="J906" s="7">
        <f t="shared" si="57"/>
        <v>49.6875</v>
      </c>
      <c r="K906" t="s">
        <v>21</v>
      </c>
      <c r="L906" t="s">
        <v>22</v>
      </c>
      <c r="M906">
        <v>1349326800</v>
      </c>
      <c r="N906" s="12">
        <f t="shared" si="58"/>
        <v>41186.208333333336</v>
      </c>
      <c r="O906" s="14" t="s">
        <v>2091</v>
      </c>
      <c r="P906" s="12" t="s">
        <v>2078</v>
      </c>
      <c r="Q906">
        <v>1349672400</v>
      </c>
      <c r="R906" s="12">
        <f t="shared" si="59"/>
        <v>41190.208333333336</v>
      </c>
      <c r="S906" t="b">
        <v>0</v>
      </c>
      <c r="T906" t="b">
        <v>0</v>
      </c>
      <c r="U906" t="s">
        <v>133</v>
      </c>
      <c r="V906" t="s">
        <v>2045</v>
      </c>
      <c r="W906" t="s">
        <v>2054</v>
      </c>
    </row>
    <row r="907" spans="1:23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1</v>
      </c>
      <c r="I907">
        <v>236</v>
      </c>
      <c r="J907" s="7">
        <f t="shared" si="57"/>
        <v>54.894067796610166</v>
      </c>
      <c r="K907" t="s">
        <v>21</v>
      </c>
      <c r="L907" t="s">
        <v>22</v>
      </c>
      <c r="M907">
        <v>1379566800</v>
      </c>
      <c r="N907" s="12">
        <f t="shared" si="58"/>
        <v>41536.208333333336</v>
      </c>
      <c r="O907" s="14" t="s">
        <v>2090</v>
      </c>
      <c r="P907" s="12" t="s">
        <v>2076</v>
      </c>
      <c r="Q907">
        <v>1379826000</v>
      </c>
      <c r="R907" s="12">
        <f t="shared" si="59"/>
        <v>41539.208333333336</v>
      </c>
      <c r="S907" t="b">
        <v>0</v>
      </c>
      <c r="T907" t="b">
        <v>0</v>
      </c>
      <c r="U907" t="s">
        <v>33</v>
      </c>
      <c r="V907" t="s">
        <v>2037</v>
      </c>
      <c r="W907" t="s">
        <v>2038</v>
      </c>
    </row>
    <row r="908" spans="1:23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</v>
      </c>
      <c r="I908">
        <v>191</v>
      </c>
      <c r="J908" s="7">
        <f t="shared" si="57"/>
        <v>46.931937172774866</v>
      </c>
      <c r="K908" t="s">
        <v>21</v>
      </c>
      <c r="L908" t="s">
        <v>22</v>
      </c>
      <c r="M908">
        <v>1494651600</v>
      </c>
      <c r="N908" s="12">
        <f t="shared" si="58"/>
        <v>42868.208333333328</v>
      </c>
      <c r="O908" s="14" t="s">
        <v>2086</v>
      </c>
      <c r="P908" s="12" t="s">
        <v>2079</v>
      </c>
      <c r="Q908">
        <v>1497762000</v>
      </c>
      <c r="R908" s="12">
        <f t="shared" si="59"/>
        <v>42904.208333333328</v>
      </c>
      <c r="S908" t="b">
        <v>1</v>
      </c>
      <c r="T908" t="b">
        <v>1</v>
      </c>
      <c r="U908" t="s">
        <v>42</v>
      </c>
      <c r="V908" t="s">
        <v>2039</v>
      </c>
      <c r="W908" t="s">
        <v>2040</v>
      </c>
    </row>
    <row r="909" spans="1:23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1</v>
      </c>
      <c r="I909">
        <v>41</v>
      </c>
      <c r="J909" s="7">
        <f t="shared" si="57"/>
        <v>44.951219512195124</v>
      </c>
      <c r="K909" t="s">
        <v>21</v>
      </c>
      <c r="L909" t="s">
        <v>22</v>
      </c>
      <c r="M909">
        <v>1303880400</v>
      </c>
      <c r="N909" s="12">
        <f t="shared" si="58"/>
        <v>40660.208333333336</v>
      </c>
      <c r="O909" s="14" t="s">
        <v>2096</v>
      </c>
      <c r="P909" s="12" t="s">
        <v>2082</v>
      </c>
      <c r="Q909">
        <v>1304485200</v>
      </c>
      <c r="R909" s="12">
        <f t="shared" si="59"/>
        <v>40667.208333333336</v>
      </c>
      <c r="S909" t="b">
        <v>0</v>
      </c>
      <c r="T909" t="b">
        <v>0</v>
      </c>
      <c r="U909" t="s">
        <v>33</v>
      </c>
      <c r="V909" t="s">
        <v>2037</v>
      </c>
      <c r="W909" t="s">
        <v>2038</v>
      </c>
    </row>
    <row r="910" spans="1:23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1</v>
      </c>
      <c r="I910">
        <v>3934</v>
      </c>
      <c r="J910" s="7">
        <f t="shared" si="57"/>
        <v>30.99898322318251</v>
      </c>
      <c r="K910" t="s">
        <v>21</v>
      </c>
      <c r="L910" t="s">
        <v>22</v>
      </c>
      <c r="M910">
        <v>1335934800</v>
      </c>
      <c r="N910" s="12">
        <f t="shared" si="58"/>
        <v>41031.208333333336</v>
      </c>
      <c r="O910" s="14" t="s">
        <v>2086</v>
      </c>
      <c r="P910" s="12" t="s">
        <v>2078</v>
      </c>
      <c r="Q910">
        <v>1336885200</v>
      </c>
      <c r="R910" s="12">
        <f t="shared" si="59"/>
        <v>41042.208333333336</v>
      </c>
      <c r="S910" t="b">
        <v>0</v>
      </c>
      <c r="T910" t="b">
        <v>0</v>
      </c>
      <c r="U910" t="s">
        <v>89</v>
      </c>
      <c r="V910" t="s">
        <v>2048</v>
      </c>
      <c r="W910" t="s">
        <v>2049</v>
      </c>
    </row>
    <row r="911" spans="1:23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1</v>
      </c>
      <c r="I911">
        <v>80</v>
      </c>
      <c r="J911" s="7">
        <f t="shared" si="57"/>
        <v>107.7625</v>
      </c>
      <c r="K911" t="s">
        <v>15</v>
      </c>
      <c r="L911" t="s">
        <v>16</v>
      </c>
      <c r="M911">
        <v>1528088400</v>
      </c>
      <c r="N911" s="12">
        <f t="shared" si="58"/>
        <v>43255.208333333328</v>
      </c>
      <c r="O911" s="14" t="s">
        <v>2092</v>
      </c>
      <c r="P911" s="12" t="s">
        <v>2083</v>
      </c>
      <c r="Q911">
        <v>1530421200</v>
      </c>
      <c r="R911" s="12">
        <f t="shared" si="59"/>
        <v>43282.208333333328</v>
      </c>
      <c r="S911" t="b">
        <v>0</v>
      </c>
      <c r="T911" t="b">
        <v>1</v>
      </c>
      <c r="U911" t="s">
        <v>33</v>
      </c>
      <c r="V911" t="s">
        <v>2037</v>
      </c>
      <c r="W911" t="s">
        <v>2038</v>
      </c>
    </row>
    <row r="912" spans="1:23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1</v>
      </c>
      <c r="I912">
        <v>296</v>
      </c>
      <c r="J912" s="7">
        <f t="shared" si="57"/>
        <v>102.07770270270271</v>
      </c>
      <c r="K912" t="s">
        <v>21</v>
      </c>
      <c r="L912" t="s">
        <v>22</v>
      </c>
      <c r="M912">
        <v>1421906400</v>
      </c>
      <c r="N912" s="12">
        <f t="shared" si="58"/>
        <v>42026.25</v>
      </c>
      <c r="O912" s="14" t="s">
        <v>2089</v>
      </c>
      <c r="P912" s="12" t="s">
        <v>2074</v>
      </c>
      <c r="Q912">
        <v>1421992800</v>
      </c>
      <c r="R912" s="12">
        <f t="shared" si="59"/>
        <v>42027.25</v>
      </c>
      <c r="S912" t="b">
        <v>0</v>
      </c>
      <c r="T912" t="b">
        <v>0</v>
      </c>
      <c r="U912" t="s">
        <v>33</v>
      </c>
      <c r="V912" t="s">
        <v>2037</v>
      </c>
      <c r="W912" t="s">
        <v>2038</v>
      </c>
    </row>
    <row r="913" spans="1:23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1</v>
      </c>
      <c r="I913">
        <v>462</v>
      </c>
      <c r="J913" s="7">
        <f t="shared" si="57"/>
        <v>24.976190476190474</v>
      </c>
      <c r="K913" t="s">
        <v>21</v>
      </c>
      <c r="L913" t="s">
        <v>22</v>
      </c>
      <c r="M913">
        <v>1568005200</v>
      </c>
      <c r="N913" s="12">
        <f t="shared" si="58"/>
        <v>43717.208333333328</v>
      </c>
      <c r="O913" s="14" t="s">
        <v>2090</v>
      </c>
      <c r="P913" s="12" t="s">
        <v>2077</v>
      </c>
      <c r="Q913">
        <v>1568178000</v>
      </c>
      <c r="R913" s="12">
        <f t="shared" si="59"/>
        <v>43719.208333333328</v>
      </c>
      <c r="S913" t="b">
        <v>1</v>
      </c>
      <c r="T913" t="b">
        <v>0</v>
      </c>
      <c r="U913" t="s">
        <v>28</v>
      </c>
      <c r="V913" t="s">
        <v>2035</v>
      </c>
      <c r="W913" t="s">
        <v>2036</v>
      </c>
    </row>
    <row r="914" spans="1:23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</v>
      </c>
      <c r="I914">
        <v>179</v>
      </c>
      <c r="J914" s="7">
        <f t="shared" si="57"/>
        <v>79.944134078212286</v>
      </c>
      <c r="K914" t="s">
        <v>21</v>
      </c>
      <c r="L914" t="s">
        <v>22</v>
      </c>
      <c r="M914">
        <v>1346821200</v>
      </c>
      <c r="N914" s="12">
        <f t="shared" si="58"/>
        <v>41157.208333333336</v>
      </c>
      <c r="O914" s="14" t="s">
        <v>2090</v>
      </c>
      <c r="P914" s="12" t="s">
        <v>2078</v>
      </c>
      <c r="Q914">
        <v>1347944400</v>
      </c>
      <c r="R914" s="12">
        <f t="shared" si="59"/>
        <v>41170.208333333336</v>
      </c>
      <c r="S914" t="b">
        <v>1</v>
      </c>
      <c r="T914" t="b">
        <v>0</v>
      </c>
      <c r="U914" t="s">
        <v>53</v>
      </c>
      <c r="V914" t="s">
        <v>2039</v>
      </c>
      <c r="W914" t="s">
        <v>2042</v>
      </c>
    </row>
    <row r="915" spans="1:23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1</v>
      </c>
      <c r="I915">
        <v>523</v>
      </c>
      <c r="J915" s="7">
        <f t="shared" si="57"/>
        <v>67.946462715105156</v>
      </c>
      <c r="K915" t="s">
        <v>26</v>
      </c>
      <c r="L915" t="s">
        <v>27</v>
      </c>
      <c r="M915">
        <v>1557637200</v>
      </c>
      <c r="N915" s="12">
        <f t="shared" si="58"/>
        <v>43597.208333333328</v>
      </c>
      <c r="O915" s="14" t="s">
        <v>2086</v>
      </c>
      <c r="P915" s="12" t="s">
        <v>2077</v>
      </c>
      <c r="Q915">
        <v>1558760400</v>
      </c>
      <c r="R915" s="12">
        <f t="shared" si="59"/>
        <v>43610.208333333328</v>
      </c>
      <c r="S915" t="b">
        <v>0</v>
      </c>
      <c r="T915" t="b">
        <v>0</v>
      </c>
      <c r="U915" t="s">
        <v>53</v>
      </c>
      <c r="V915" t="s">
        <v>2039</v>
      </c>
      <c r="W915" t="s">
        <v>2042</v>
      </c>
    </row>
    <row r="916" spans="1:23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</v>
      </c>
      <c r="I916">
        <v>141</v>
      </c>
      <c r="J916" s="7">
        <f t="shared" si="57"/>
        <v>26.070921985815602</v>
      </c>
      <c r="K916" t="s">
        <v>40</v>
      </c>
      <c r="L916" t="s">
        <v>41</v>
      </c>
      <c r="M916">
        <v>1375592400</v>
      </c>
      <c r="N916" s="12">
        <f t="shared" si="58"/>
        <v>41490.208333333336</v>
      </c>
      <c r="O916" s="14" t="s">
        <v>2088</v>
      </c>
      <c r="P916" s="12" t="s">
        <v>2076</v>
      </c>
      <c r="Q916">
        <v>1376629200</v>
      </c>
      <c r="R916" s="12">
        <f t="shared" si="59"/>
        <v>41502.208333333336</v>
      </c>
      <c r="S916" t="b">
        <v>0</v>
      </c>
      <c r="T916" t="b">
        <v>0</v>
      </c>
      <c r="U916" t="s">
        <v>33</v>
      </c>
      <c r="V916" t="s">
        <v>2037</v>
      </c>
      <c r="W916" t="s">
        <v>2038</v>
      </c>
    </row>
    <row r="917" spans="1:23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</v>
      </c>
      <c r="I917">
        <v>1866</v>
      </c>
      <c r="J917" s="7">
        <f t="shared" si="57"/>
        <v>105.0032154340836</v>
      </c>
      <c r="K917" t="s">
        <v>40</v>
      </c>
      <c r="L917" t="s">
        <v>41</v>
      </c>
      <c r="M917">
        <v>1503982800</v>
      </c>
      <c r="N917" s="12">
        <f t="shared" si="58"/>
        <v>42976.208333333328</v>
      </c>
      <c r="O917" s="14" t="s">
        <v>2088</v>
      </c>
      <c r="P917" s="12" t="s">
        <v>2079</v>
      </c>
      <c r="Q917">
        <v>1504760400</v>
      </c>
      <c r="R917" s="12">
        <f t="shared" si="59"/>
        <v>42985.208333333328</v>
      </c>
      <c r="S917" t="b">
        <v>0</v>
      </c>
      <c r="T917" t="b">
        <v>0</v>
      </c>
      <c r="U917" t="s">
        <v>269</v>
      </c>
      <c r="V917" t="s">
        <v>2039</v>
      </c>
      <c r="W917" t="s">
        <v>2058</v>
      </c>
    </row>
    <row r="918" spans="1:23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1</v>
      </c>
      <c r="I918">
        <v>52</v>
      </c>
      <c r="J918" s="7">
        <f t="shared" si="57"/>
        <v>25.826923076923077</v>
      </c>
      <c r="K918" t="s">
        <v>21</v>
      </c>
      <c r="L918" t="s">
        <v>22</v>
      </c>
      <c r="M918">
        <v>1418882400</v>
      </c>
      <c r="N918" s="12">
        <f t="shared" si="58"/>
        <v>41991.25</v>
      </c>
      <c r="O918" s="14" t="s">
        <v>2094</v>
      </c>
      <c r="P918" s="12" t="s">
        <v>2075</v>
      </c>
      <c r="Q918">
        <v>1419660000</v>
      </c>
      <c r="R918" s="12">
        <f t="shared" si="59"/>
        <v>42000.25</v>
      </c>
      <c r="S918" t="b">
        <v>0</v>
      </c>
      <c r="T918" t="b">
        <v>0</v>
      </c>
      <c r="U918" t="s">
        <v>122</v>
      </c>
      <c r="V918" t="s">
        <v>2052</v>
      </c>
      <c r="W918" t="s">
        <v>2053</v>
      </c>
    </row>
    <row r="919" spans="1:23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1</v>
      </c>
      <c r="I919">
        <v>27</v>
      </c>
      <c r="J919" s="7">
        <f t="shared" si="57"/>
        <v>77.666666666666671</v>
      </c>
      <c r="K919" t="s">
        <v>40</v>
      </c>
      <c r="L919" t="s">
        <v>41</v>
      </c>
      <c r="M919">
        <v>1309237200</v>
      </c>
      <c r="N919" s="12">
        <f t="shared" si="58"/>
        <v>40722.208333333336</v>
      </c>
      <c r="O919" s="14" t="s">
        <v>2092</v>
      </c>
      <c r="P919" s="12" t="s">
        <v>2082</v>
      </c>
      <c r="Q919">
        <v>1311310800</v>
      </c>
      <c r="R919" s="12">
        <f t="shared" si="59"/>
        <v>40746.208333333336</v>
      </c>
      <c r="S919" t="b">
        <v>0</v>
      </c>
      <c r="T919" t="b">
        <v>1</v>
      </c>
      <c r="U919" t="s">
        <v>100</v>
      </c>
      <c r="V919" t="s">
        <v>2039</v>
      </c>
      <c r="W919" t="s">
        <v>2050</v>
      </c>
    </row>
    <row r="920" spans="1:23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</v>
      </c>
      <c r="I920">
        <v>156</v>
      </c>
      <c r="J920" s="7">
        <f t="shared" si="57"/>
        <v>57.82692307692308</v>
      </c>
      <c r="K920" t="s">
        <v>98</v>
      </c>
      <c r="L920" t="s">
        <v>99</v>
      </c>
      <c r="M920">
        <v>1343365200</v>
      </c>
      <c r="N920" s="12">
        <f t="shared" si="58"/>
        <v>41117.208333333336</v>
      </c>
      <c r="O920" s="14" t="s">
        <v>2095</v>
      </c>
      <c r="P920" s="12" t="s">
        <v>2078</v>
      </c>
      <c r="Q920">
        <v>1344315600</v>
      </c>
      <c r="R920" s="12">
        <f t="shared" si="59"/>
        <v>41128.208333333336</v>
      </c>
      <c r="S920" t="b">
        <v>0</v>
      </c>
      <c r="T920" t="b">
        <v>0</v>
      </c>
      <c r="U920" t="s">
        <v>133</v>
      </c>
      <c r="V920" t="s">
        <v>2045</v>
      </c>
      <c r="W920" t="s">
        <v>2054</v>
      </c>
    </row>
    <row r="921" spans="1:23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1</v>
      </c>
      <c r="I921">
        <v>225</v>
      </c>
      <c r="J921" s="7">
        <f t="shared" si="57"/>
        <v>92.955555555555549</v>
      </c>
      <c r="K921" t="s">
        <v>26</v>
      </c>
      <c r="L921" t="s">
        <v>27</v>
      </c>
      <c r="M921">
        <v>1507957200</v>
      </c>
      <c r="N921" s="12">
        <f t="shared" si="58"/>
        <v>43022.208333333328</v>
      </c>
      <c r="O921" s="14" t="s">
        <v>2091</v>
      </c>
      <c r="P921" s="12" t="s">
        <v>2079</v>
      </c>
      <c r="Q921">
        <v>1510725600</v>
      </c>
      <c r="R921" s="12">
        <f t="shared" si="59"/>
        <v>43054.25</v>
      </c>
      <c r="S921" t="b">
        <v>0</v>
      </c>
      <c r="T921" t="b">
        <v>1</v>
      </c>
      <c r="U921" t="s">
        <v>33</v>
      </c>
      <c r="V921" t="s">
        <v>2037</v>
      </c>
      <c r="W921" t="s">
        <v>2038</v>
      </c>
    </row>
    <row r="922" spans="1:23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1</v>
      </c>
      <c r="I922">
        <v>255</v>
      </c>
      <c r="J922" s="7">
        <f t="shared" si="57"/>
        <v>37.945098039215686</v>
      </c>
      <c r="K922" t="s">
        <v>21</v>
      </c>
      <c r="L922" t="s">
        <v>22</v>
      </c>
      <c r="M922">
        <v>1549519200</v>
      </c>
      <c r="N922" s="12">
        <f t="shared" si="58"/>
        <v>43503.25</v>
      </c>
      <c r="O922" s="14" t="s">
        <v>2097</v>
      </c>
      <c r="P922" s="12" t="s">
        <v>2077</v>
      </c>
      <c r="Q922">
        <v>1551247200</v>
      </c>
      <c r="R922" s="12">
        <f t="shared" si="59"/>
        <v>43523.25</v>
      </c>
      <c r="S922" t="b">
        <v>1</v>
      </c>
      <c r="T922" t="b">
        <v>0</v>
      </c>
      <c r="U922" t="s">
        <v>71</v>
      </c>
      <c r="V922" t="s">
        <v>2039</v>
      </c>
      <c r="W922" t="s">
        <v>2047</v>
      </c>
    </row>
    <row r="923" spans="1:23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1</v>
      </c>
      <c r="I923">
        <v>38</v>
      </c>
      <c r="J923" s="7">
        <f t="shared" si="57"/>
        <v>31.842105263157894</v>
      </c>
      <c r="K923" t="s">
        <v>21</v>
      </c>
      <c r="L923" t="s">
        <v>22</v>
      </c>
      <c r="M923">
        <v>1329026400</v>
      </c>
      <c r="N923" s="12">
        <f t="shared" si="58"/>
        <v>40951.25</v>
      </c>
      <c r="O923" s="14" t="s">
        <v>2097</v>
      </c>
      <c r="P923" s="12" t="s">
        <v>2078</v>
      </c>
      <c r="Q923">
        <v>1330236000</v>
      </c>
      <c r="R923" s="12">
        <f t="shared" si="59"/>
        <v>40965.25</v>
      </c>
      <c r="S923" t="b">
        <v>0</v>
      </c>
      <c r="T923" t="b">
        <v>0</v>
      </c>
      <c r="U923" t="s">
        <v>28</v>
      </c>
      <c r="V923" t="s">
        <v>2035</v>
      </c>
      <c r="W923" t="s">
        <v>2036</v>
      </c>
    </row>
    <row r="924" spans="1:23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1</v>
      </c>
      <c r="I924">
        <v>2261</v>
      </c>
      <c r="J924" s="7">
        <f t="shared" si="57"/>
        <v>40</v>
      </c>
      <c r="K924" t="s">
        <v>21</v>
      </c>
      <c r="L924" t="s">
        <v>22</v>
      </c>
      <c r="M924">
        <v>1544335200</v>
      </c>
      <c r="N924" s="12">
        <f t="shared" si="58"/>
        <v>43443.25</v>
      </c>
      <c r="O924" s="14" t="s">
        <v>2094</v>
      </c>
      <c r="P924" s="12" t="s">
        <v>2083</v>
      </c>
      <c r="Q924">
        <v>1545112800</v>
      </c>
      <c r="R924" s="12">
        <f t="shared" si="59"/>
        <v>43452.25</v>
      </c>
      <c r="S924" t="b">
        <v>0</v>
      </c>
      <c r="T924" t="b">
        <v>1</v>
      </c>
      <c r="U924" t="s">
        <v>319</v>
      </c>
      <c r="V924" t="s">
        <v>2033</v>
      </c>
      <c r="W924" t="s">
        <v>2060</v>
      </c>
    </row>
    <row r="925" spans="1:23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1</v>
      </c>
      <c r="I925">
        <v>40</v>
      </c>
      <c r="J925" s="7">
        <f t="shared" si="57"/>
        <v>101.1</v>
      </c>
      <c r="K925" t="s">
        <v>21</v>
      </c>
      <c r="L925" t="s">
        <v>22</v>
      </c>
      <c r="M925">
        <v>1279083600</v>
      </c>
      <c r="N925" s="12">
        <f t="shared" si="58"/>
        <v>40373.208333333336</v>
      </c>
      <c r="O925" s="14" t="s">
        <v>2095</v>
      </c>
      <c r="P925" s="12" t="s">
        <v>2080</v>
      </c>
      <c r="Q925">
        <v>1279170000</v>
      </c>
      <c r="R925" s="12">
        <f t="shared" si="59"/>
        <v>40374.208333333336</v>
      </c>
      <c r="S925" t="b">
        <v>0</v>
      </c>
      <c r="T925" t="b">
        <v>0</v>
      </c>
      <c r="U925" t="s">
        <v>33</v>
      </c>
      <c r="V925" t="s">
        <v>2037</v>
      </c>
      <c r="W925" t="s">
        <v>2038</v>
      </c>
    </row>
    <row r="926" spans="1:23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1</v>
      </c>
      <c r="I926">
        <v>2289</v>
      </c>
      <c r="J926" s="7">
        <f t="shared" si="57"/>
        <v>84.006989951944078</v>
      </c>
      <c r="K926" t="s">
        <v>107</v>
      </c>
      <c r="L926" t="s">
        <v>108</v>
      </c>
      <c r="M926">
        <v>1572498000</v>
      </c>
      <c r="N926" s="12">
        <f t="shared" si="58"/>
        <v>43769.208333333328</v>
      </c>
      <c r="O926" s="14" t="s">
        <v>2091</v>
      </c>
      <c r="P926" s="12" t="s">
        <v>2077</v>
      </c>
      <c r="Q926">
        <v>1573452000</v>
      </c>
      <c r="R926" s="12">
        <f t="shared" si="59"/>
        <v>43780.25</v>
      </c>
      <c r="S926" t="b">
        <v>0</v>
      </c>
      <c r="T926" t="b">
        <v>0</v>
      </c>
      <c r="U926" t="s">
        <v>33</v>
      </c>
      <c r="V926" t="s">
        <v>2037</v>
      </c>
      <c r="W926" t="s">
        <v>2038</v>
      </c>
    </row>
    <row r="927" spans="1:23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1</v>
      </c>
      <c r="I927">
        <v>65</v>
      </c>
      <c r="J927" s="7">
        <f t="shared" si="57"/>
        <v>103.41538461538461</v>
      </c>
      <c r="K927" t="s">
        <v>21</v>
      </c>
      <c r="L927" t="s">
        <v>22</v>
      </c>
      <c r="M927">
        <v>1506056400</v>
      </c>
      <c r="N927" s="12">
        <f t="shared" si="58"/>
        <v>43000.208333333328</v>
      </c>
      <c r="O927" s="14" t="s">
        <v>2090</v>
      </c>
      <c r="P927" s="12" t="s">
        <v>2079</v>
      </c>
      <c r="Q927">
        <v>1507093200</v>
      </c>
      <c r="R927" s="12">
        <f t="shared" si="59"/>
        <v>43012.208333333328</v>
      </c>
      <c r="S927" t="b">
        <v>0</v>
      </c>
      <c r="T927" t="b">
        <v>0</v>
      </c>
      <c r="U927" t="s">
        <v>33</v>
      </c>
      <c r="V927" t="s">
        <v>2037</v>
      </c>
      <c r="W927" t="s">
        <v>2038</v>
      </c>
    </row>
    <row r="928" spans="1:23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</v>
      </c>
      <c r="I928">
        <v>15</v>
      </c>
      <c r="J928" s="7">
        <f t="shared" si="57"/>
        <v>105.13333333333334</v>
      </c>
      <c r="K928" t="s">
        <v>21</v>
      </c>
      <c r="L928" t="s">
        <v>22</v>
      </c>
      <c r="M928">
        <v>1463029200</v>
      </c>
      <c r="N928" s="12">
        <f t="shared" si="58"/>
        <v>42502.208333333328</v>
      </c>
      <c r="O928" s="14" t="s">
        <v>2086</v>
      </c>
      <c r="P928" s="12" t="s">
        <v>2081</v>
      </c>
      <c r="Q928">
        <v>1463374800</v>
      </c>
      <c r="R928" s="12">
        <f t="shared" si="59"/>
        <v>42506.208333333328</v>
      </c>
      <c r="S928" t="b">
        <v>0</v>
      </c>
      <c r="T928" t="b">
        <v>0</v>
      </c>
      <c r="U928" t="s">
        <v>17</v>
      </c>
      <c r="V928" t="s">
        <v>2031</v>
      </c>
      <c r="W928" t="s">
        <v>2032</v>
      </c>
    </row>
    <row r="929" spans="1:23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1</v>
      </c>
      <c r="I929">
        <v>37</v>
      </c>
      <c r="J929" s="7">
        <f t="shared" si="57"/>
        <v>89.21621621621621</v>
      </c>
      <c r="K929" t="s">
        <v>21</v>
      </c>
      <c r="L929" t="s">
        <v>22</v>
      </c>
      <c r="M929">
        <v>1342069200</v>
      </c>
      <c r="N929" s="12">
        <f t="shared" si="58"/>
        <v>41102.208333333336</v>
      </c>
      <c r="O929" s="14" t="s">
        <v>2095</v>
      </c>
      <c r="P929" s="12" t="s">
        <v>2078</v>
      </c>
      <c r="Q929">
        <v>1344574800</v>
      </c>
      <c r="R929" s="12">
        <f t="shared" si="59"/>
        <v>41131.208333333336</v>
      </c>
      <c r="S929" t="b">
        <v>0</v>
      </c>
      <c r="T929" t="b">
        <v>0</v>
      </c>
      <c r="U929" t="s">
        <v>33</v>
      </c>
      <c r="V929" t="s">
        <v>2037</v>
      </c>
      <c r="W929" t="s">
        <v>2038</v>
      </c>
    </row>
    <row r="930" spans="1:23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1</v>
      </c>
      <c r="I930">
        <v>3777</v>
      </c>
      <c r="J930" s="7">
        <f t="shared" si="57"/>
        <v>51.995234312946785</v>
      </c>
      <c r="K930" t="s">
        <v>107</v>
      </c>
      <c r="L930" t="s">
        <v>108</v>
      </c>
      <c r="M930">
        <v>1388296800</v>
      </c>
      <c r="N930" s="12">
        <f t="shared" si="58"/>
        <v>41637.25</v>
      </c>
      <c r="O930" s="14" t="s">
        <v>2094</v>
      </c>
      <c r="P930" s="12" t="s">
        <v>2076</v>
      </c>
      <c r="Q930">
        <v>1389074400</v>
      </c>
      <c r="R930" s="12">
        <f t="shared" si="59"/>
        <v>41646.25</v>
      </c>
      <c r="S930" t="b">
        <v>0</v>
      </c>
      <c r="T930" t="b">
        <v>0</v>
      </c>
      <c r="U930" t="s">
        <v>28</v>
      </c>
      <c r="V930" t="s">
        <v>2035</v>
      </c>
      <c r="W930" t="s">
        <v>2036</v>
      </c>
    </row>
    <row r="931" spans="1:23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</v>
      </c>
      <c r="I931">
        <v>184</v>
      </c>
      <c r="J931" s="7">
        <f t="shared" si="57"/>
        <v>64.956521739130437</v>
      </c>
      <c r="K931" t="s">
        <v>40</v>
      </c>
      <c r="L931" t="s">
        <v>41</v>
      </c>
      <c r="M931">
        <v>1493787600</v>
      </c>
      <c r="N931" s="12">
        <f t="shared" si="58"/>
        <v>42858.208333333328</v>
      </c>
      <c r="O931" s="14" t="s">
        <v>2086</v>
      </c>
      <c r="P931" s="12" t="s">
        <v>2079</v>
      </c>
      <c r="Q931">
        <v>1494997200</v>
      </c>
      <c r="R931" s="12">
        <f t="shared" si="59"/>
        <v>42872.208333333328</v>
      </c>
      <c r="S931" t="b">
        <v>0</v>
      </c>
      <c r="T931" t="b">
        <v>0</v>
      </c>
      <c r="U931" t="s">
        <v>33</v>
      </c>
      <c r="V931" t="s">
        <v>2037</v>
      </c>
      <c r="W931" t="s">
        <v>2038</v>
      </c>
    </row>
    <row r="932" spans="1:23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1</v>
      </c>
      <c r="I932">
        <v>85</v>
      </c>
      <c r="J932" s="7">
        <f t="shared" si="57"/>
        <v>46.235294117647058</v>
      </c>
      <c r="K932" t="s">
        <v>21</v>
      </c>
      <c r="L932" t="s">
        <v>22</v>
      </c>
      <c r="M932">
        <v>1424844000</v>
      </c>
      <c r="N932" s="12">
        <f t="shared" si="58"/>
        <v>42060.25</v>
      </c>
      <c r="O932" s="14" t="s">
        <v>2097</v>
      </c>
      <c r="P932" s="12" t="s">
        <v>2074</v>
      </c>
      <c r="Q932">
        <v>1425448800</v>
      </c>
      <c r="R932" s="12">
        <f t="shared" si="59"/>
        <v>42067.25</v>
      </c>
      <c r="S932" t="b">
        <v>0</v>
      </c>
      <c r="T932" t="b">
        <v>1</v>
      </c>
      <c r="U932" t="s">
        <v>33</v>
      </c>
      <c r="V932" t="s">
        <v>2037</v>
      </c>
      <c r="W932" t="s">
        <v>2038</v>
      </c>
    </row>
    <row r="933" spans="1:23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</v>
      </c>
      <c r="I933">
        <v>112</v>
      </c>
      <c r="J933" s="7">
        <f t="shared" si="57"/>
        <v>51.151785714285715</v>
      </c>
      <c r="K933" t="s">
        <v>21</v>
      </c>
      <c r="L933" t="s">
        <v>22</v>
      </c>
      <c r="M933">
        <v>1403931600</v>
      </c>
      <c r="N933" s="12">
        <f t="shared" si="58"/>
        <v>41818.208333333336</v>
      </c>
      <c r="O933" s="14" t="s">
        <v>2092</v>
      </c>
      <c r="P933" s="12" t="s">
        <v>2075</v>
      </c>
      <c r="Q933">
        <v>1404104400</v>
      </c>
      <c r="R933" s="12">
        <f t="shared" si="59"/>
        <v>41820.208333333336</v>
      </c>
      <c r="S933" t="b">
        <v>0</v>
      </c>
      <c r="T933" t="b">
        <v>1</v>
      </c>
      <c r="U933" t="s">
        <v>33</v>
      </c>
      <c r="V933" t="s">
        <v>2037</v>
      </c>
      <c r="W933" t="s">
        <v>2038</v>
      </c>
    </row>
    <row r="934" spans="1:23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</v>
      </c>
      <c r="I934">
        <v>144</v>
      </c>
      <c r="J934" s="7">
        <f t="shared" si="57"/>
        <v>33.909722222222221</v>
      </c>
      <c r="K934" t="s">
        <v>21</v>
      </c>
      <c r="L934" t="s">
        <v>22</v>
      </c>
      <c r="M934">
        <v>1394514000</v>
      </c>
      <c r="N934" s="12">
        <f t="shared" si="58"/>
        <v>41709.208333333336</v>
      </c>
      <c r="O934" s="14" t="s">
        <v>2093</v>
      </c>
      <c r="P934" s="12" t="s">
        <v>2075</v>
      </c>
      <c r="Q934">
        <v>1394773200</v>
      </c>
      <c r="R934" s="12">
        <f t="shared" si="59"/>
        <v>41712.208333333336</v>
      </c>
      <c r="S934" t="b">
        <v>0</v>
      </c>
      <c r="T934" t="b">
        <v>0</v>
      </c>
      <c r="U934" t="s">
        <v>23</v>
      </c>
      <c r="V934" t="s">
        <v>2033</v>
      </c>
      <c r="W934" t="s">
        <v>2034</v>
      </c>
    </row>
    <row r="935" spans="1:23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</v>
      </c>
      <c r="I935">
        <v>1902</v>
      </c>
      <c r="J935" s="7">
        <f t="shared" si="57"/>
        <v>92.016298633017882</v>
      </c>
      <c r="K935" t="s">
        <v>21</v>
      </c>
      <c r="L935" t="s">
        <v>22</v>
      </c>
      <c r="M935">
        <v>1365397200</v>
      </c>
      <c r="N935" s="12">
        <f t="shared" si="58"/>
        <v>41372.208333333336</v>
      </c>
      <c r="O935" s="14" t="s">
        <v>2096</v>
      </c>
      <c r="P935" s="12" t="s">
        <v>2076</v>
      </c>
      <c r="Q935">
        <v>1366520400</v>
      </c>
      <c r="R935" s="12">
        <f t="shared" si="59"/>
        <v>41385.208333333336</v>
      </c>
      <c r="S935" t="b">
        <v>0</v>
      </c>
      <c r="T935" t="b">
        <v>0</v>
      </c>
      <c r="U935" t="s">
        <v>33</v>
      </c>
      <c r="V935" t="s">
        <v>2037</v>
      </c>
      <c r="W935" t="s">
        <v>2038</v>
      </c>
    </row>
    <row r="936" spans="1:23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</v>
      </c>
      <c r="I936">
        <v>105</v>
      </c>
      <c r="J936" s="7">
        <f t="shared" si="57"/>
        <v>107.42857142857143</v>
      </c>
      <c r="K936" t="s">
        <v>21</v>
      </c>
      <c r="L936" t="s">
        <v>22</v>
      </c>
      <c r="M936">
        <v>1456120800</v>
      </c>
      <c r="N936" s="12">
        <f t="shared" si="58"/>
        <v>42422.25</v>
      </c>
      <c r="O936" s="14" t="s">
        <v>2097</v>
      </c>
      <c r="P936" s="12" t="s">
        <v>2081</v>
      </c>
      <c r="Q936">
        <v>1456639200</v>
      </c>
      <c r="R936" s="12">
        <f t="shared" si="59"/>
        <v>42428.25</v>
      </c>
      <c r="S936" t="b">
        <v>0</v>
      </c>
      <c r="T936" t="b">
        <v>0</v>
      </c>
      <c r="U936" t="s">
        <v>33</v>
      </c>
      <c r="V936" t="s">
        <v>2037</v>
      </c>
      <c r="W936" t="s">
        <v>2038</v>
      </c>
    </row>
    <row r="937" spans="1:23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</v>
      </c>
      <c r="I937">
        <v>132</v>
      </c>
      <c r="J937" s="7">
        <f t="shared" si="57"/>
        <v>75.848484848484844</v>
      </c>
      <c r="K937" t="s">
        <v>21</v>
      </c>
      <c r="L937" t="s">
        <v>22</v>
      </c>
      <c r="M937">
        <v>1437714000</v>
      </c>
      <c r="N937" s="12">
        <f t="shared" si="58"/>
        <v>42209.208333333328</v>
      </c>
      <c r="O937" s="14" t="s">
        <v>2095</v>
      </c>
      <c r="P937" s="12" t="s">
        <v>2074</v>
      </c>
      <c r="Q937">
        <v>1438318800</v>
      </c>
      <c r="R937" s="12">
        <f t="shared" si="59"/>
        <v>42216.208333333328</v>
      </c>
      <c r="S937" t="b">
        <v>0</v>
      </c>
      <c r="T937" t="b">
        <v>0</v>
      </c>
      <c r="U937" t="s">
        <v>33</v>
      </c>
      <c r="V937" t="s">
        <v>2037</v>
      </c>
      <c r="W937" t="s">
        <v>2038</v>
      </c>
    </row>
    <row r="938" spans="1:23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1</v>
      </c>
      <c r="I938">
        <v>21</v>
      </c>
      <c r="J938" s="7">
        <f t="shared" si="57"/>
        <v>80.476190476190482</v>
      </c>
      <c r="K938" t="s">
        <v>21</v>
      </c>
      <c r="L938" t="s">
        <v>22</v>
      </c>
      <c r="M938">
        <v>1563771600</v>
      </c>
      <c r="N938" s="12">
        <f t="shared" si="58"/>
        <v>43668.208333333328</v>
      </c>
      <c r="O938" s="14" t="s">
        <v>2095</v>
      </c>
      <c r="P938" s="12" t="s">
        <v>2077</v>
      </c>
      <c r="Q938">
        <v>1564030800</v>
      </c>
      <c r="R938" s="12">
        <f t="shared" si="59"/>
        <v>43671.208333333328</v>
      </c>
      <c r="S938" t="b">
        <v>1</v>
      </c>
      <c r="T938" t="b">
        <v>0</v>
      </c>
      <c r="U938" t="s">
        <v>33</v>
      </c>
      <c r="V938" t="s">
        <v>2037</v>
      </c>
      <c r="W938" t="s">
        <v>2038</v>
      </c>
    </row>
    <row r="939" spans="1:23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1</v>
      </c>
      <c r="I939">
        <v>976</v>
      </c>
      <c r="J939" s="7">
        <f t="shared" si="57"/>
        <v>86.978483606557376</v>
      </c>
      <c r="K939" t="s">
        <v>21</v>
      </c>
      <c r="L939" t="s">
        <v>22</v>
      </c>
      <c r="M939">
        <v>1448517600</v>
      </c>
      <c r="N939" s="12">
        <f t="shared" si="58"/>
        <v>42334.25</v>
      </c>
      <c r="O939" s="14" t="s">
        <v>2087</v>
      </c>
      <c r="P939" s="12" t="s">
        <v>2074</v>
      </c>
      <c r="Q939">
        <v>1449295200</v>
      </c>
      <c r="R939" s="12">
        <f t="shared" si="59"/>
        <v>42343.25</v>
      </c>
      <c r="S939" t="b">
        <v>0</v>
      </c>
      <c r="T939" t="b">
        <v>0</v>
      </c>
      <c r="U939" t="s">
        <v>42</v>
      </c>
      <c r="V939" t="s">
        <v>2039</v>
      </c>
      <c r="W939" t="s">
        <v>2040</v>
      </c>
    </row>
    <row r="940" spans="1:23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1</v>
      </c>
      <c r="I940">
        <v>96</v>
      </c>
      <c r="J940" s="7">
        <f t="shared" si="57"/>
        <v>105.13541666666667</v>
      </c>
      <c r="K940" t="s">
        <v>21</v>
      </c>
      <c r="L940" t="s">
        <v>22</v>
      </c>
      <c r="M940">
        <v>1528779600</v>
      </c>
      <c r="N940" s="12">
        <f t="shared" si="58"/>
        <v>43263.208333333328</v>
      </c>
      <c r="O940" s="14" t="s">
        <v>2092</v>
      </c>
      <c r="P940" s="12" t="s">
        <v>2083</v>
      </c>
      <c r="Q940">
        <v>1531890000</v>
      </c>
      <c r="R940" s="12">
        <f t="shared" si="59"/>
        <v>43299.208333333328</v>
      </c>
      <c r="S940" t="b">
        <v>0</v>
      </c>
      <c r="T940" t="b">
        <v>1</v>
      </c>
      <c r="U940" t="s">
        <v>119</v>
      </c>
      <c r="V940" t="s">
        <v>2045</v>
      </c>
      <c r="W940" t="s">
        <v>2051</v>
      </c>
    </row>
    <row r="941" spans="1:23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1</v>
      </c>
      <c r="I941">
        <v>67</v>
      </c>
      <c r="J941" s="7">
        <f t="shared" si="57"/>
        <v>57.298507462686565</v>
      </c>
      <c r="K941" t="s">
        <v>21</v>
      </c>
      <c r="L941" t="s">
        <v>22</v>
      </c>
      <c r="M941">
        <v>1304744400</v>
      </c>
      <c r="N941" s="12">
        <f t="shared" si="58"/>
        <v>40670.208333333336</v>
      </c>
      <c r="O941" s="14" t="s">
        <v>2086</v>
      </c>
      <c r="P941" s="12" t="s">
        <v>2082</v>
      </c>
      <c r="Q941">
        <v>1306213200</v>
      </c>
      <c r="R941" s="12">
        <f t="shared" si="59"/>
        <v>40687.208333333336</v>
      </c>
      <c r="S941" t="b">
        <v>0</v>
      </c>
      <c r="T941" t="b">
        <v>1</v>
      </c>
      <c r="U941" t="s">
        <v>89</v>
      </c>
      <c r="V941" t="s">
        <v>2048</v>
      </c>
      <c r="W941" t="s">
        <v>2049</v>
      </c>
    </row>
    <row r="942" spans="1:23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1</v>
      </c>
      <c r="I942">
        <v>66</v>
      </c>
      <c r="J942" s="7">
        <f t="shared" si="57"/>
        <v>93.348484848484844</v>
      </c>
      <c r="K942" t="s">
        <v>15</v>
      </c>
      <c r="L942" t="s">
        <v>16</v>
      </c>
      <c r="M942">
        <v>1354341600</v>
      </c>
      <c r="N942" s="12">
        <f t="shared" si="58"/>
        <v>41244.25</v>
      </c>
      <c r="O942" s="14" t="s">
        <v>2094</v>
      </c>
      <c r="P942" s="12" t="s">
        <v>2078</v>
      </c>
      <c r="Q942">
        <v>1356242400</v>
      </c>
      <c r="R942" s="12">
        <f t="shared" si="59"/>
        <v>41266.25</v>
      </c>
      <c r="S942" t="b">
        <v>0</v>
      </c>
      <c r="T942" t="b">
        <v>0</v>
      </c>
      <c r="U942" t="s">
        <v>28</v>
      </c>
      <c r="V942" t="s">
        <v>2035</v>
      </c>
      <c r="W942" t="s">
        <v>2036</v>
      </c>
    </row>
    <row r="943" spans="1:23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1</v>
      </c>
      <c r="I943">
        <v>78</v>
      </c>
      <c r="J943" s="7">
        <f t="shared" si="57"/>
        <v>71.987179487179489</v>
      </c>
      <c r="K943" t="s">
        <v>21</v>
      </c>
      <c r="L943" t="s">
        <v>22</v>
      </c>
      <c r="M943">
        <v>1294552800</v>
      </c>
      <c r="N943" s="12">
        <f t="shared" si="58"/>
        <v>40552.25</v>
      </c>
      <c r="O943" s="14" t="s">
        <v>2089</v>
      </c>
      <c r="P943" s="12" t="s">
        <v>2082</v>
      </c>
      <c r="Q943">
        <v>1297576800</v>
      </c>
      <c r="R943" s="12">
        <f t="shared" si="59"/>
        <v>40587.25</v>
      </c>
      <c r="S943" t="b">
        <v>1</v>
      </c>
      <c r="T943" t="b">
        <v>0</v>
      </c>
      <c r="U943" t="s">
        <v>33</v>
      </c>
      <c r="V943" t="s">
        <v>2037</v>
      </c>
      <c r="W943" t="s">
        <v>2038</v>
      </c>
    </row>
    <row r="944" spans="1:23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1</v>
      </c>
      <c r="I944">
        <v>67</v>
      </c>
      <c r="J944" s="7">
        <f t="shared" si="57"/>
        <v>92.611940298507463</v>
      </c>
      <c r="K944" t="s">
        <v>26</v>
      </c>
      <c r="L944" t="s">
        <v>27</v>
      </c>
      <c r="M944">
        <v>1295935200</v>
      </c>
      <c r="N944" s="12">
        <f t="shared" si="58"/>
        <v>40568.25</v>
      </c>
      <c r="O944" s="14" t="s">
        <v>2089</v>
      </c>
      <c r="P944" s="12" t="s">
        <v>2082</v>
      </c>
      <c r="Q944">
        <v>1296194400</v>
      </c>
      <c r="R944" s="12">
        <f t="shared" si="59"/>
        <v>40571.25</v>
      </c>
      <c r="S944" t="b">
        <v>0</v>
      </c>
      <c r="T944" t="b">
        <v>0</v>
      </c>
      <c r="U944" t="s">
        <v>33</v>
      </c>
      <c r="V944" t="s">
        <v>2037</v>
      </c>
      <c r="W944" t="s">
        <v>2038</v>
      </c>
    </row>
    <row r="945" spans="1:23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</v>
      </c>
      <c r="I945">
        <v>114</v>
      </c>
      <c r="J945" s="7">
        <f t="shared" si="57"/>
        <v>104.99122807017544</v>
      </c>
      <c r="K945" t="s">
        <v>21</v>
      </c>
      <c r="L945" t="s">
        <v>22</v>
      </c>
      <c r="M945">
        <v>1411534800</v>
      </c>
      <c r="N945" s="12">
        <f t="shared" si="58"/>
        <v>41906.208333333336</v>
      </c>
      <c r="O945" s="14" t="s">
        <v>2090</v>
      </c>
      <c r="P945" s="12" t="s">
        <v>2075</v>
      </c>
      <c r="Q945">
        <v>1414558800</v>
      </c>
      <c r="R945" s="12">
        <f t="shared" si="59"/>
        <v>41941.208333333336</v>
      </c>
      <c r="S945" t="b">
        <v>0</v>
      </c>
      <c r="T945" t="b">
        <v>0</v>
      </c>
      <c r="U945" t="s">
        <v>17</v>
      </c>
      <c r="V945" t="s">
        <v>2031</v>
      </c>
      <c r="W945" t="s">
        <v>2032</v>
      </c>
    </row>
    <row r="946" spans="1:23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1</v>
      </c>
      <c r="I946">
        <v>263</v>
      </c>
      <c r="J946" s="7">
        <f t="shared" si="57"/>
        <v>30.958174904942965</v>
      </c>
      <c r="K946" t="s">
        <v>26</v>
      </c>
      <c r="L946" t="s">
        <v>27</v>
      </c>
      <c r="M946">
        <v>1486706400</v>
      </c>
      <c r="N946" s="12">
        <f t="shared" si="58"/>
        <v>42776.25</v>
      </c>
      <c r="O946" s="14" t="s">
        <v>2097</v>
      </c>
      <c r="P946" s="12" t="s">
        <v>2079</v>
      </c>
      <c r="Q946">
        <v>1488348000</v>
      </c>
      <c r="R946" s="12">
        <f t="shared" si="59"/>
        <v>42795.25</v>
      </c>
      <c r="S946" t="b">
        <v>0</v>
      </c>
      <c r="T946" t="b">
        <v>0</v>
      </c>
      <c r="U946" t="s">
        <v>122</v>
      </c>
      <c r="V946" t="s">
        <v>2052</v>
      </c>
      <c r="W946" t="s">
        <v>2053</v>
      </c>
    </row>
    <row r="947" spans="1:23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</v>
      </c>
      <c r="I947">
        <v>1691</v>
      </c>
      <c r="J947" s="7">
        <f t="shared" si="57"/>
        <v>33.001182732111175</v>
      </c>
      <c r="K947" t="s">
        <v>21</v>
      </c>
      <c r="L947" t="s">
        <v>22</v>
      </c>
      <c r="M947">
        <v>1333602000</v>
      </c>
      <c r="N947" s="12">
        <f t="shared" si="58"/>
        <v>41004.208333333336</v>
      </c>
      <c r="O947" s="14" t="s">
        <v>2096</v>
      </c>
      <c r="P947" s="12" t="s">
        <v>2078</v>
      </c>
      <c r="Q947">
        <v>1334898000</v>
      </c>
      <c r="R947" s="12">
        <f t="shared" si="59"/>
        <v>41019.208333333336</v>
      </c>
      <c r="S947" t="b">
        <v>1</v>
      </c>
      <c r="T947" t="b">
        <v>0</v>
      </c>
      <c r="U947" t="s">
        <v>122</v>
      </c>
      <c r="V947" t="s">
        <v>2052</v>
      </c>
      <c r="W947" t="s">
        <v>2053</v>
      </c>
    </row>
    <row r="948" spans="1:23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</v>
      </c>
      <c r="I948">
        <v>181</v>
      </c>
      <c r="J948" s="7">
        <f t="shared" si="57"/>
        <v>84.187845303867405</v>
      </c>
      <c r="K948" t="s">
        <v>21</v>
      </c>
      <c r="L948" t="s">
        <v>22</v>
      </c>
      <c r="M948">
        <v>1308200400</v>
      </c>
      <c r="N948" s="12">
        <f t="shared" si="58"/>
        <v>40710.208333333336</v>
      </c>
      <c r="O948" s="14" t="s">
        <v>2092</v>
      </c>
      <c r="P948" s="12" t="s">
        <v>2082</v>
      </c>
      <c r="Q948">
        <v>1308373200</v>
      </c>
      <c r="R948" s="12">
        <f t="shared" si="59"/>
        <v>40712.208333333336</v>
      </c>
      <c r="S948" t="b">
        <v>0</v>
      </c>
      <c r="T948" t="b">
        <v>0</v>
      </c>
      <c r="U948" t="s">
        <v>33</v>
      </c>
      <c r="V948" t="s">
        <v>2037</v>
      </c>
      <c r="W948" t="s">
        <v>2038</v>
      </c>
    </row>
    <row r="949" spans="1:23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</v>
      </c>
      <c r="I949">
        <v>13</v>
      </c>
      <c r="J949" s="7">
        <f t="shared" si="57"/>
        <v>73.92307692307692</v>
      </c>
      <c r="K949" t="s">
        <v>21</v>
      </c>
      <c r="L949" t="s">
        <v>22</v>
      </c>
      <c r="M949">
        <v>1411707600</v>
      </c>
      <c r="N949" s="12">
        <f t="shared" si="58"/>
        <v>41908.208333333336</v>
      </c>
      <c r="O949" s="14" t="s">
        <v>2090</v>
      </c>
      <c r="P949" s="12" t="s">
        <v>2075</v>
      </c>
      <c r="Q949">
        <v>1412312400</v>
      </c>
      <c r="R949" s="12">
        <f t="shared" si="59"/>
        <v>41915.208333333336</v>
      </c>
      <c r="S949" t="b">
        <v>0</v>
      </c>
      <c r="T949" t="b">
        <v>0</v>
      </c>
      <c r="U949" t="s">
        <v>33</v>
      </c>
      <c r="V949" t="s">
        <v>2037</v>
      </c>
      <c r="W949" t="s">
        <v>2038</v>
      </c>
    </row>
    <row r="950" spans="1:23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</v>
      </c>
      <c r="I950">
        <v>160</v>
      </c>
      <c r="J950" s="7">
        <f t="shared" si="57"/>
        <v>36.987499999999997</v>
      </c>
      <c r="K950" t="s">
        <v>21</v>
      </c>
      <c r="L950" t="s">
        <v>22</v>
      </c>
      <c r="M950">
        <v>1418364000</v>
      </c>
      <c r="N950" s="12">
        <f t="shared" si="58"/>
        <v>41985.25</v>
      </c>
      <c r="O950" s="14" t="s">
        <v>2094</v>
      </c>
      <c r="P950" s="12" t="s">
        <v>2075</v>
      </c>
      <c r="Q950">
        <v>1419228000</v>
      </c>
      <c r="R950" s="12">
        <f t="shared" si="59"/>
        <v>41995.25</v>
      </c>
      <c r="S950" t="b">
        <v>1</v>
      </c>
      <c r="T950" t="b">
        <v>1</v>
      </c>
      <c r="U950" t="s">
        <v>42</v>
      </c>
      <c r="V950" t="s">
        <v>2039</v>
      </c>
      <c r="W950" t="s">
        <v>2040</v>
      </c>
    </row>
    <row r="951" spans="1:23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1</v>
      </c>
      <c r="I951">
        <v>203</v>
      </c>
      <c r="J951" s="7">
        <f t="shared" si="57"/>
        <v>46.896551724137929</v>
      </c>
      <c r="K951" t="s">
        <v>21</v>
      </c>
      <c r="L951" t="s">
        <v>22</v>
      </c>
      <c r="M951">
        <v>1429333200</v>
      </c>
      <c r="N951" s="12">
        <f t="shared" si="58"/>
        <v>42112.208333333328</v>
      </c>
      <c r="O951" s="14" t="s">
        <v>2096</v>
      </c>
      <c r="P951" s="12" t="s">
        <v>2074</v>
      </c>
      <c r="Q951">
        <v>1430974800</v>
      </c>
      <c r="R951" s="12">
        <f t="shared" si="59"/>
        <v>42131.208333333328</v>
      </c>
      <c r="S951" t="b">
        <v>0</v>
      </c>
      <c r="T951" t="b">
        <v>0</v>
      </c>
      <c r="U951" t="s">
        <v>28</v>
      </c>
      <c r="V951" t="s">
        <v>2035</v>
      </c>
      <c r="W951" t="s">
        <v>2036</v>
      </c>
    </row>
    <row r="952" spans="1:23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>
        <v>1</v>
      </c>
      <c r="J952" s="7">
        <f t="shared" si="57"/>
        <v>5</v>
      </c>
      <c r="K952" t="s">
        <v>21</v>
      </c>
      <c r="L952" t="s">
        <v>22</v>
      </c>
      <c r="M952">
        <v>1555390800</v>
      </c>
      <c r="N952" s="12">
        <f t="shared" si="58"/>
        <v>43571.208333333328</v>
      </c>
      <c r="O952" s="14" t="s">
        <v>2096</v>
      </c>
      <c r="P952" s="12" t="s">
        <v>2077</v>
      </c>
      <c r="Q952">
        <v>1555822800</v>
      </c>
      <c r="R952" s="12">
        <f t="shared" si="59"/>
        <v>43576.208333333328</v>
      </c>
      <c r="S952" t="b">
        <v>0</v>
      </c>
      <c r="T952" t="b">
        <v>1</v>
      </c>
      <c r="U952" t="s">
        <v>33</v>
      </c>
      <c r="V952" t="s">
        <v>2037</v>
      </c>
      <c r="W952" t="s">
        <v>2038</v>
      </c>
    </row>
    <row r="953" spans="1:23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</v>
      </c>
      <c r="I953">
        <v>1559</v>
      </c>
      <c r="J953" s="7">
        <f t="shared" si="57"/>
        <v>102.02437459910199</v>
      </c>
      <c r="K953" t="s">
        <v>21</v>
      </c>
      <c r="L953" t="s">
        <v>22</v>
      </c>
      <c r="M953">
        <v>1482732000</v>
      </c>
      <c r="N953" s="12">
        <f t="shared" si="58"/>
        <v>42730.25</v>
      </c>
      <c r="O953" s="14" t="s">
        <v>2094</v>
      </c>
      <c r="P953" s="12" t="s">
        <v>2081</v>
      </c>
      <c r="Q953">
        <v>1482818400</v>
      </c>
      <c r="R953" s="12">
        <f t="shared" si="59"/>
        <v>42731.25</v>
      </c>
      <c r="S953" t="b">
        <v>0</v>
      </c>
      <c r="T953" t="b">
        <v>1</v>
      </c>
      <c r="U953" t="s">
        <v>23</v>
      </c>
      <c r="V953" t="s">
        <v>2033</v>
      </c>
      <c r="W953" t="s">
        <v>2034</v>
      </c>
    </row>
    <row r="954" spans="1:23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1</v>
      </c>
      <c r="I954">
        <v>2266</v>
      </c>
      <c r="J954" s="7">
        <f t="shared" si="57"/>
        <v>45.007502206531335</v>
      </c>
      <c r="K954" t="s">
        <v>21</v>
      </c>
      <c r="L954" t="s">
        <v>22</v>
      </c>
      <c r="M954">
        <v>1470718800</v>
      </c>
      <c r="N954" s="12">
        <f t="shared" si="58"/>
        <v>42591.208333333328</v>
      </c>
      <c r="O954" s="14" t="s">
        <v>2088</v>
      </c>
      <c r="P954" s="12" t="s">
        <v>2081</v>
      </c>
      <c r="Q954">
        <v>1471928400</v>
      </c>
      <c r="R954" s="12">
        <f t="shared" si="59"/>
        <v>42605.208333333328</v>
      </c>
      <c r="S954" t="b">
        <v>0</v>
      </c>
      <c r="T954" t="b">
        <v>0</v>
      </c>
      <c r="U954" t="s">
        <v>42</v>
      </c>
      <c r="V954" t="s">
        <v>2039</v>
      </c>
      <c r="W954" t="s">
        <v>2040</v>
      </c>
    </row>
    <row r="955" spans="1:23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1</v>
      </c>
      <c r="I955">
        <v>21</v>
      </c>
      <c r="J955" s="7">
        <f t="shared" si="57"/>
        <v>94.285714285714292</v>
      </c>
      <c r="K955" t="s">
        <v>21</v>
      </c>
      <c r="L955" t="s">
        <v>22</v>
      </c>
      <c r="M955">
        <v>1450591200</v>
      </c>
      <c r="N955" s="12">
        <f t="shared" si="58"/>
        <v>42358.25</v>
      </c>
      <c r="O955" s="14" t="s">
        <v>2094</v>
      </c>
      <c r="P955" s="12" t="s">
        <v>2074</v>
      </c>
      <c r="Q955">
        <v>1453701600</v>
      </c>
      <c r="R955" s="12">
        <f t="shared" si="59"/>
        <v>42394.25</v>
      </c>
      <c r="S955" t="b">
        <v>0</v>
      </c>
      <c r="T955" t="b">
        <v>1</v>
      </c>
      <c r="U955" t="s">
        <v>474</v>
      </c>
      <c r="V955" t="s">
        <v>2039</v>
      </c>
      <c r="W955" t="s">
        <v>2061</v>
      </c>
    </row>
    <row r="956" spans="1:23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</v>
      </c>
      <c r="I956">
        <v>1548</v>
      </c>
      <c r="J956" s="7">
        <f t="shared" si="57"/>
        <v>101.02325581395348</v>
      </c>
      <c r="K956" t="s">
        <v>26</v>
      </c>
      <c r="L956" t="s">
        <v>27</v>
      </c>
      <c r="M956">
        <v>1348290000</v>
      </c>
      <c r="N956" s="12">
        <f t="shared" si="58"/>
        <v>41174.208333333336</v>
      </c>
      <c r="O956" s="14" t="s">
        <v>2090</v>
      </c>
      <c r="P956" s="12" t="s">
        <v>2078</v>
      </c>
      <c r="Q956">
        <v>1350363600</v>
      </c>
      <c r="R956" s="12">
        <f t="shared" si="59"/>
        <v>41198.208333333336</v>
      </c>
      <c r="S956" t="b">
        <v>0</v>
      </c>
      <c r="T956" t="b">
        <v>0</v>
      </c>
      <c r="U956" t="s">
        <v>28</v>
      </c>
      <c r="V956" t="s">
        <v>2035</v>
      </c>
      <c r="W956" t="s">
        <v>2036</v>
      </c>
    </row>
    <row r="957" spans="1:23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1</v>
      </c>
      <c r="I957">
        <v>80</v>
      </c>
      <c r="J957" s="7">
        <f t="shared" si="57"/>
        <v>97.037499999999994</v>
      </c>
      <c r="K957" t="s">
        <v>21</v>
      </c>
      <c r="L957" t="s">
        <v>22</v>
      </c>
      <c r="M957">
        <v>1353823200</v>
      </c>
      <c r="N957" s="12">
        <f t="shared" si="58"/>
        <v>41238.25</v>
      </c>
      <c r="O957" s="14" t="s">
        <v>2087</v>
      </c>
      <c r="P957" s="12" t="s">
        <v>2078</v>
      </c>
      <c r="Q957">
        <v>1353996000</v>
      </c>
      <c r="R957" s="12">
        <f t="shared" si="59"/>
        <v>41240.25</v>
      </c>
      <c r="S957" t="b">
        <v>0</v>
      </c>
      <c r="T957" t="b">
        <v>0</v>
      </c>
      <c r="U957" t="s">
        <v>33</v>
      </c>
      <c r="V957" t="s">
        <v>2037</v>
      </c>
      <c r="W957" t="s">
        <v>2038</v>
      </c>
    </row>
    <row r="958" spans="1:23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1</v>
      </c>
      <c r="I958">
        <v>830</v>
      </c>
      <c r="J958" s="7">
        <f t="shared" si="57"/>
        <v>43.00963855421687</v>
      </c>
      <c r="K958" t="s">
        <v>21</v>
      </c>
      <c r="L958" t="s">
        <v>22</v>
      </c>
      <c r="M958">
        <v>1450764000</v>
      </c>
      <c r="N958" s="12">
        <f t="shared" si="58"/>
        <v>42360.25</v>
      </c>
      <c r="O958" s="14" t="s">
        <v>2094</v>
      </c>
      <c r="P958" s="12" t="s">
        <v>2074</v>
      </c>
      <c r="Q958">
        <v>1451109600</v>
      </c>
      <c r="R958" s="12">
        <f t="shared" si="59"/>
        <v>42364.25</v>
      </c>
      <c r="S958" t="b">
        <v>0</v>
      </c>
      <c r="T958" t="b">
        <v>0</v>
      </c>
      <c r="U958" t="s">
        <v>474</v>
      </c>
      <c r="V958" t="s">
        <v>2039</v>
      </c>
      <c r="W958" t="s">
        <v>2061</v>
      </c>
    </row>
    <row r="959" spans="1:23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</v>
      </c>
      <c r="I959">
        <v>131</v>
      </c>
      <c r="J959" s="7">
        <f t="shared" si="57"/>
        <v>94.916030534351151</v>
      </c>
      <c r="K959" t="s">
        <v>21</v>
      </c>
      <c r="L959" t="s">
        <v>22</v>
      </c>
      <c r="M959">
        <v>1329372000</v>
      </c>
      <c r="N959" s="12">
        <f t="shared" si="58"/>
        <v>40955.25</v>
      </c>
      <c r="O959" s="14" t="s">
        <v>2097</v>
      </c>
      <c r="P959" s="12" t="s">
        <v>2078</v>
      </c>
      <c r="Q959">
        <v>1329631200</v>
      </c>
      <c r="R959" s="12">
        <f t="shared" si="59"/>
        <v>40958.25</v>
      </c>
      <c r="S959" t="b">
        <v>0</v>
      </c>
      <c r="T959" t="b">
        <v>0</v>
      </c>
      <c r="U959" t="s">
        <v>33</v>
      </c>
      <c r="V959" t="s">
        <v>2037</v>
      </c>
      <c r="W959" t="s">
        <v>2038</v>
      </c>
    </row>
    <row r="960" spans="1:23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</v>
      </c>
      <c r="I960">
        <v>112</v>
      </c>
      <c r="J960" s="7">
        <f t="shared" si="57"/>
        <v>72.151785714285708</v>
      </c>
      <c r="K960" t="s">
        <v>21</v>
      </c>
      <c r="L960" t="s">
        <v>22</v>
      </c>
      <c r="M960">
        <v>1277096400</v>
      </c>
      <c r="N960" s="12">
        <f t="shared" si="58"/>
        <v>40350.208333333336</v>
      </c>
      <c r="O960" s="14" t="s">
        <v>2092</v>
      </c>
      <c r="P960" s="12" t="s">
        <v>2080</v>
      </c>
      <c r="Q960">
        <v>1278997200</v>
      </c>
      <c r="R960" s="12">
        <f t="shared" si="59"/>
        <v>40372.208333333336</v>
      </c>
      <c r="S960" t="b">
        <v>0</v>
      </c>
      <c r="T960" t="b">
        <v>0</v>
      </c>
      <c r="U960" t="s">
        <v>71</v>
      </c>
      <c r="V960" t="s">
        <v>2039</v>
      </c>
      <c r="W960" t="s">
        <v>2047</v>
      </c>
    </row>
    <row r="961" spans="1:23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</v>
      </c>
      <c r="I961">
        <v>130</v>
      </c>
      <c r="J961" s="7">
        <f t="shared" si="57"/>
        <v>51.007692307692309</v>
      </c>
      <c r="K961" t="s">
        <v>21</v>
      </c>
      <c r="L961" t="s">
        <v>22</v>
      </c>
      <c r="M961">
        <v>1277701200</v>
      </c>
      <c r="N961" s="12">
        <f t="shared" si="58"/>
        <v>40357.208333333336</v>
      </c>
      <c r="O961" s="14" t="s">
        <v>2092</v>
      </c>
      <c r="P961" s="12" t="s">
        <v>2080</v>
      </c>
      <c r="Q961">
        <v>1280120400</v>
      </c>
      <c r="R961" s="12">
        <f t="shared" si="59"/>
        <v>40385.208333333336</v>
      </c>
      <c r="S961" t="b">
        <v>0</v>
      </c>
      <c r="T961" t="b">
        <v>0</v>
      </c>
      <c r="U961" t="s">
        <v>206</v>
      </c>
      <c r="V961" t="s">
        <v>2045</v>
      </c>
      <c r="W961" t="s">
        <v>2057</v>
      </c>
    </row>
    <row r="962" spans="1:23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1</v>
      </c>
      <c r="I962">
        <v>55</v>
      </c>
      <c r="J962" s="7">
        <f t="shared" si="57"/>
        <v>85.054545454545448</v>
      </c>
      <c r="K962" t="s">
        <v>21</v>
      </c>
      <c r="L962" t="s">
        <v>22</v>
      </c>
      <c r="M962">
        <v>1454911200</v>
      </c>
      <c r="N962" s="12">
        <f t="shared" si="58"/>
        <v>42408.25</v>
      </c>
      <c r="O962" s="14" t="s">
        <v>2097</v>
      </c>
      <c r="P962" s="12" t="s">
        <v>2081</v>
      </c>
      <c r="Q962">
        <v>1458104400</v>
      </c>
      <c r="R962" s="12">
        <f t="shared" si="59"/>
        <v>42445.208333333328</v>
      </c>
      <c r="S962" t="b">
        <v>0</v>
      </c>
      <c r="T962" t="b">
        <v>0</v>
      </c>
      <c r="U962" t="s">
        <v>28</v>
      </c>
      <c r="V962" t="s">
        <v>2035</v>
      </c>
      <c r="W962" t="s">
        <v>2036</v>
      </c>
    </row>
    <row r="963" spans="1:23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</v>
      </c>
      <c r="I963">
        <v>155</v>
      </c>
      <c r="J963" s="7">
        <f t="shared" ref="J963:J1001" si="61">IFERROR(E963/I963,0)</f>
        <v>43.87096774193548</v>
      </c>
      <c r="K963" t="s">
        <v>21</v>
      </c>
      <c r="L963" t="s">
        <v>22</v>
      </c>
      <c r="M963">
        <v>1297922400</v>
      </c>
      <c r="N963" s="12">
        <f t="shared" ref="N963:N1001" si="62">(((M963/60)/60)/24)+DATE(1970,1,1)</f>
        <v>40591.25</v>
      </c>
      <c r="O963" s="14" t="s">
        <v>2097</v>
      </c>
      <c r="P963" s="12" t="s">
        <v>2082</v>
      </c>
      <c r="Q963">
        <v>1298268000</v>
      </c>
      <c r="R963" s="12">
        <f t="shared" ref="R963:R1001" si="63">(((Q963/60)/60)/24)+DATE(1970,1,1)</f>
        <v>40595.25</v>
      </c>
      <c r="S963" t="b">
        <v>0</v>
      </c>
      <c r="T963" t="b">
        <v>0</v>
      </c>
      <c r="U963" t="s">
        <v>206</v>
      </c>
      <c r="V963" t="s">
        <v>2045</v>
      </c>
      <c r="W963" t="s">
        <v>2057</v>
      </c>
    </row>
    <row r="964" spans="1:23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1</v>
      </c>
      <c r="I964">
        <v>266</v>
      </c>
      <c r="J964" s="7">
        <f t="shared" si="61"/>
        <v>40.063909774436091</v>
      </c>
      <c r="K964" t="s">
        <v>21</v>
      </c>
      <c r="L964" t="s">
        <v>22</v>
      </c>
      <c r="M964">
        <v>1384408800</v>
      </c>
      <c r="N964" s="12">
        <f t="shared" si="62"/>
        <v>41592.25</v>
      </c>
      <c r="O964" s="14" t="s">
        <v>2087</v>
      </c>
      <c r="P964" s="12" t="s">
        <v>2076</v>
      </c>
      <c r="Q964">
        <v>1386223200</v>
      </c>
      <c r="R964" s="12">
        <f t="shared" si="63"/>
        <v>41613.25</v>
      </c>
      <c r="S964" t="b">
        <v>0</v>
      </c>
      <c r="T964" t="b">
        <v>0</v>
      </c>
      <c r="U964" t="s">
        <v>17</v>
      </c>
      <c r="V964" t="s">
        <v>2031</v>
      </c>
      <c r="W964" t="s">
        <v>2032</v>
      </c>
    </row>
    <row r="965" spans="1:23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</v>
      </c>
      <c r="I965">
        <v>114</v>
      </c>
      <c r="J965" s="7">
        <f t="shared" si="61"/>
        <v>43.833333333333336</v>
      </c>
      <c r="K965" t="s">
        <v>107</v>
      </c>
      <c r="L965" t="s">
        <v>108</v>
      </c>
      <c r="M965">
        <v>1299304800</v>
      </c>
      <c r="N965" s="12">
        <f t="shared" si="62"/>
        <v>40607.25</v>
      </c>
      <c r="O965" s="14" t="s">
        <v>2093</v>
      </c>
      <c r="P965" s="12" t="s">
        <v>2082</v>
      </c>
      <c r="Q965">
        <v>1299823200</v>
      </c>
      <c r="R965" s="12">
        <f t="shared" si="63"/>
        <v>40613.25</v>
      </c>
      <c r="S965" t="b">
        <v>0</v>
      </c>
      <c r="T965" t="b">
        <v>1</v>
      </c>
      <c r="U965" t="s">
        <v>122</v>
      </c>
      <c r="V965" t="s">
        <v>2052</v>
      </c>
      <c r="W965" t="s">
        <v>2053</v>
      </c>
    </row>
    <row r="966" spans="1:23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</v>
      </c>
      <c r="I966">
        <v>155</v>
      </c>
      <c r="J966" s="7">
        <f t="shared" si="61"/>
        <v>84.92903225806451</v>
      </c>
      <c r="K966" t="s">
        <v>21</v>
      </c>
      <c r="L966" t="s">
        <v>22</v>
      </c>
      <c r="M966">
        <v>1431320400</v>
      </c>
      <c r="N966" s="12">
        <f t="shared" si="62"/>
        <v>42135.208333333328</v>
      </c>
      <c r="O966" s="14" t="s">
        <v>2086</v>
      </c>
      <c r="P966" s="12" t="s">
        <v>2074</v>
      </c>
      <c r="Q966">
        <v>1431752400</v>
      </c>
      <c r="R966" s="12">
        <f t="shared" si="63"/>
        <v>42140.208333333328</v>
      </c>
      <c r="S966" t="b">
        <v>0</v>
      </c>
      <c r="T966" t="b">
        <v>0</v>
      </c>
      <c r="U966" t="s">
        <v>33</v>
      </c>
      <c r="V966" t="s">
        <v>2037</v>
      </c>
      <c r="W966" t="s">
        <v>2038</v>
      </c>
    </row>
    <row r="967" spans="1:23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1</v>
      </c>
      <c r="I967">
        <v>207</v>
      </c>
      <c r="J967" s="7">
        <f t="shared" si="61"/>
        <v>41.067632850241544</v>
      </c>
      <c r="K967" t="s">
        <v>40</v>
      </c>
      <c r="L967" t="s">
        <v>41</v>
      </c>
      <c r="M967">
        <v>1264399200</v>
      </c>
      <c r="N967" s="12">
        <f t="shared" si="62"/>
        <v>40203.25</v>
      </c>
      <c r="O967" s="14" t="s">
        <v>2089</v>
      </c>
      <c r="P967" s="12" t="s">
        <v>2080</v>
      </c>
      <c r="Q967">
        <v>1267855200</v>
      </c>
      <c r="R967" s="12">
        <f t="shared" si="63"/>
        <v>40243.25</v>
      </c>
      <c r="S967" t="b">
        <v>0</v>
      </c>
      <c r="T967" t="b">
        <v>0</v>
      </c>
      <c r="U967" t="s">
        <v>23</v>
      </c>
      <c r="V967" t="s">
        <v>2033</v>
      </c>
      <c r="W967" t="s">
        <v>2034</v>
      </c>
    </row>
    <row r="968" spans="1:23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1</v>
      </c>
      <c r="I968">
        <v>245</v>
      </c>
      <c r="J968" s="7">
        <f t="shared" si="61"/>
        <v>54.971428571428568</v>
      </c>
      <c r="K968" t="s">
        <v>21</v>
      </c>
      <c r="L968" t="s">
        <v>22</v>
      </c>
      <c r="M968">
        <v>1497502800</v>
      </c>
      <c r="N968" s="12">
        <f t="shared" si="62"/>
        <v>42901.208333333328</v>
      </c>
      <c r="O968" s="14" t="s">
        <v>2092</v>
      </c>
      <c r="P968" s="12" t="s">
        <v>2079</v>
      </c>
      <c r="Q968">
        <v>1497675600</v>
      </c>
      <c r="R968" s="12">
        <f t="shared" si="63"/>
        <v>42903.208333333328</v>
      </c>
      <c r="S968" t="b">
        <v>0</v>
      </c>
      <c r="T968" t="b">
        <v>0</v>
      </c>
      <c r="U968" t="s">
        <v>33</v>
      </c>
      <c r="V968" t="s">
        <v>2037</v>
      </c>
      <c r="W968" t="s">
        <v>2038</v>
      </c>
    </row>
    <row r="969" spans="1:23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</v>
      </c>
      <c r="I969">
        <v>1573</v>
      </c>
      <c r="J969" s="7">
        <f t="shared" si="61"/>
        <v>77.010807374443743</v>
      </c>
      <c r="K969" t="s">
        <v>21</v>
      </c>
      <c r="L969" t="s">
        <v>22</v>
      </c>
      <c r="M969">
        <v>1333688400</v>
      </c>
      <c r="N969" s="12">
        <f t="shared" si="62"/>
        <v>41005.208333333336</v>
      </c>
      <c r="O969" s="14" t="s">
        <v>2096</v>
      </c>
      <c r="P969" s="12" t="s">
        <v>2078</v>
      </c>
      <c r="Q969">
        <v>1336885200</v>
      </c>
      <c r="R969" s="12">
        <f t="shared" si="63"/>
        <v>41042.208333333336</v>
      </c>
      <c r="S969" t="b">
        <v>0</v>
      </c>
      <c r="T969" t="b">
        <v>0</v>
      </c>
      <c r="U969" t="s">
        <v>319</v>
      </c>
      <c r="V969" t="s">
        <v>2033</v>
      </c>
      <c r="W969" t="s">
        <v>2060</v>
      </c>
    </row>
    <row r="970" spans="1:23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</v>
      </c>
      <c r="I970">
        <v>114</v>
      </c>
      <c r="J970" s="7">
        <f t="shared" si="61"/>
        <v>71.201754385964918</v>
      </c>
      <c r="K970" t="s">
        <v>21</v>
      </c>
      <c r="L970" t="s">
        <v>22</v>
      </c>
      <c r="M970">
        <v>1293861600</v>
      </c>
      <c r="N970" s="12">
        <f t="shared" si="62"/>
        <v>40544.25</v>
      </c>
      <c r="O970" s="14" t="s">
        <v>2089</v>
      </c>
      <c r="P970" s="12" t="s">
        <v>2082</v>
      </c>
      <c r="Q970">
        <v>1295157600</v>
      </c>
      <c r="R970" s="12">
        <f t="shared" si="63"/>
        <v>40559.25</v>
      </c>
      <c r="S970" t="b">
        <v>0</v>
      </c>
      <c r="T970" t="b">
        <v>0</v>
      </c>
      <c r="U970" t="s">
        <v>17</v>
      </c>
      <c r="V970" t="s">
        <v>2031</v>
      </c>
      <c r="W970" t="s">
        <v>2032</v>
      </c>
    </row>
    <row r="971" spans="1:23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1</v>
      </c>
      <c r="I971">
        <v>93</v>
      </c>
      <c r="J971" s="7">
        <f t="shared" si="61"/>
        <v>91.935483870967744</v>
      </c>
      <c r="K971" t="s">
        <v>21</v>
      </c>
      <c r="L971" t="s">
        <v>22</v>
      </c>
      <c r="M971">
        <v>1576994400</v>
      </c>
      <c r="N971" s="12">
        <f t="shared" si="62"/>
        <v>43821.25</v>
      </c>
      <c r="O971" s="14" t="s">
        <v>2094</v>
      </c>
      <c r="P971" s="12" t="s">
        <v>2077</v>
      </c>
      <c r="Q971">
        <v>1577599200</v>
      </c>
      <c r="R971" s="12">
        <f t="shared" si="63"/>
        <v>43828.25</v>
      </c>
      <c r="S971" t="b">
        <v>0</v>
      </c>
      <c r="T971" t="b">
        <v>0</v>
      </c>
      <c r="U971" t="s">
        <v>33</v>
      </c>
      <c r="V971" t="s">
        <v>2037</v>
      </c>
      <c r="W971" t="s">
        <v>2038</v>
      </c>
    </row>
    <row r="972" spans="1:23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1</v>
      </c>
      <c r="I972">
        <v>594</v>
      </c>
      <c r="J972" s="7">
        <f t="shared" si="61"/>
        <v>97.069023569023571</v>
      </c>
      <c r="K972" t="s">
        <v>21</v>
      </c>
      <c r="L972" t="s">
        <v>22</v>
      </c>
      <c r="M972">
        <v>1304917200</v>
      </c>
      <c r="N972" s="12">
        <f t="shared" si="62"/>
        <v>40672.208333333336</v>
      </c>
      <c r="O972" s="14" t="s">
        <v>2086</v>
      </c>
      <c r="P972" s="12" t="s">
        <v>2082</v>
      </c>
      <c r="Q972">
        <v>1305003600</v>
      </c>
      <c r="R972" s="12">
        <f t="shared" si="63"/>
        <v>40673.208333333336</v>
      </c>
      <c r="S972" t="b">
        <v>0</v>
      </c>
      <c r="T972" t="b">
        <v>0</v>
      </c>
      <c r="U972" t="s">
        <v>33</v>
      </c>
      <c r="V972" t="s">
        <v>2037</v>
      </c>
      <c r="W972" t="s">
        <v>2038</v>
      </c>
    </row>
    <row r="973" spans="1:23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1</v>
      </c>
      <c r="I973">
        <v>24</v>
      </c>
      <c r="J973" s="7">
        <f t="shared" si="61"/>
        <v>58.916666666666664</v>
      </c>
      <c r="K973" t="s">
        <v>21</v>
      </c>
      <c r="L973" t="s">
        <v>22</v>
      </c>
      <c r="M973">
        <v>1381208400</v>
      </c>
      <c r="N973" s="12">
        <f t="shared" si="62"/>
        <v>41555.208333333336</v>
      </c>
      <c r="O973" s="14" t="s">
        <v>2091</v>
      </c>
      <c r="P973" s="12" t="s">
        <v>2076</v>
      </c>
      <c r="Q973">
        <v>1381726800</v>
      </c>
      <c r="R973" s="12">
        <f t="shared" si="63"/>
        <v>41561.208333333336</v>
      </c>
      <c r="S973" t="b">
        <v>0</v>
      </c>
      <c r="T973" t="b">
        <v>0</v>
      </c>
      <c r="U973" t="s">
        <v>269</v>
      </c>
      <c r="V973" t="s">
        <v>2039</v>
      </c>
      <c r="W973" t="s">
        <v>2058</v>
      </c>
    </row>
    <row r="974" spans="1:23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</v>
      </c>
      <c r="I974">
        <v>1681</v>
      </c>
      <c r="J974" s="7">
        <f t="shared" si="61"/>
        <v>58.015466983938133</v>
      </c>
      <c r="K974" t="s">
        <v>21</v>
      </c>
      <c r="L974" t="s">
        <v>22</v>
      </c>
      <c r="M974">
        <v>1401685200</v>
      </c>
      <c r="N974" s="12">
        <f t="shared" si="62"/>
        <v>41792.208333333336</v>
      </c>
      <c r="O974" s="14" t="s">
        <v>2092</v>
      </c>
      <c r="P974" s="12" t="s">
        <v>2075</v>
      </c>
      <c r="Q974">
        <v>1402462800</v>
      </c>
      <c r="R974" s="12">
        <f t="shared" si="63"/>
        <v>41801.208333333336</v>
      </c>
      <c r="S974" t="b">
        <v>0</v>
      </c>
      <c r="T974" t="b">
        <v>1</v>
      </c>
      <c r="U974" t="s">
        <v>28</v>
      </c>
      <c r="V974" t="s">
        <v>2035</v>
      </c>
      <c r="W974" t="s">
        <v>2036</v>
      </c>
    </row>
    <row r="975" spans="1:23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1</v>
      </c>
      <c r="I975">
        <v>252</v>
      </c>
      <c r="J975" s="7">
        <f t="shared" si="61"/>
        <v>103.87301587301587</v>
      </c>
      <c r="K975" t="s">
        <v>21</v>
      </c>
      <c r="L975" t="s">
        <v>22</v>
      </c>
      <c r="M975">
        <v>1291960800</v>
      </c>
      <c r="N975" s="12">
        <f t="shared" si="62"/>
        <v>40522.25</v>
      </c>
      <c r="O975" s="14" t="s">
        <v>2094</v>
      </c>
      <c r="P975" s="12" t="s">
        <v>2080</v>
      </c>
      <c r="Q975">
        <v>1292133600</v>
      </c>
      <c r="R975" s="12">
        <f t="shared" si="63"/>
        <v>40524.25</v>
      </c>
      <c r="S975" t="b">
        <v>0</v>
      </c>
      <c r="T975" t="b">
        <v>1</v>
      </c>
      <c r="U975" t="s">
        <v>33</v>
      </c>
      <c r="V975" t="s">
        <v>2037</v>
      </c>
      <c r="W975" t="s">
        <v>2038</v>
      </c>
    </row>
    <row r="976" spans="1:23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1</v>
      </c>
      <c r="I976">
        <v>32</v>
      </c>
      <c r="J976" s="7">
        <f t="shared" si="61"/>
        <v>93.46875</v>
      </c>
      <c r="K976" t="s">
        <v>21</v>
      </c>
      <c r="L976" t="s">
        <v>22</v>
      </c>
      <c r="M976">
        <v>1368853200</v>
      </c>
      <c r="N976" s="12">
        <f t="shared" si="62"/>
        <v>41412.208333333336</v>
      </c>
      <c r="O976" s="14" t="s">
        <v>2086</v>
      </c>
      <c r="P976" s="12" t="s">
        <v>2076</v>
      </c>
      <c r="Q976">
        <v>1368939600</v>
      </c>
      <c r="R976" s="12">
        <f t="shared" si="63"/>
        <v>41413.208333333336</v>
      </c>
      <c r="S976" t="b">
        <v>0</v>
      </c>
      <c r="T976" t="b">
        <v>0</v>
      </c>
      <c r="U976" t="s">
        <v>60</v>
      </c>
      <c r="V976" t="s">
        <v>2033</v>
      </c>
      <c r="W976" t="s">
        <v>2043</v>
      </c>
    </row>
    <row r="977" spans="1:23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</v>
      </c>
      <c r="I977">
        <v>135</v>
      </c>
      <c r="J977" s="7">
        <f t="shared" si="61"/>
        <v>61.970370370370368</v>
      </c>
      <c r="K977" t="s">
        <v>21</v>
      </c>
      <c r="L977" t="s">
        <v>22</v>
      </c>
      <c r="M977">
        <v>1448776800</v>
      </c>
      <c r="N977" s="12">
        <f t="shared" si="62"/>
        <v>42337.25</v>
      </c>
      <c r="O977" s="14" t="s">
        <v>2087</v>
      </c>
      <c r="P977" s="12" t="s">
        <v>2074</v>
      </c>
      <c r="Q977">
        <v>1452146400</v>
      </c>
      <c r="R977" s="12">
        <f t="shared" si="63"/>
        <v>42376.25</v>
      </c>
      <c r="S977" t="b">
        <v>0</v>
      </c>
      <c r="T977" t="b">
        <v>1</v>
      </c>
      <c r="U977" t="s">
        <v>33</v>
      </c>
      <c r="V977" t="s">
        <v>2037</v>
      </c>
      <c r="W977" t="s">
        <v>2038</v>
      </c>
    </row>
    <row r="978" spans="1:23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</v>
      </c>
      <c r="I978">
        <v>140</v>
      </c>
      <c r="J978" s="7">
        <f t="shared" si="61"/>
        <v>92.042857142857144</v>
      </c>
      <c r="K978" t="s">
        <v>21</v>
      </c>
      <c r="L978" t="s">
        <v>22</v>
      </c>
      <c r="M978">
        <v>1296194400</v>
      </c>
      <c r="N978" s="12">
        <f t="shared" si="62"/>
        <v>40571.25</v>
      </c>
      <c r="O978" s="14" t="s">
        <v>2089</v>
      </c>
      <c r="P978" s="12" t="s">
        <v>2082</v>
      </c>
      <c r="Q978">
        <v>1296712800</v>
      </c>
      <c r="R978" s="12">
        <f t="shared" si="63"/>
        <v>40577.25</v>
      </c>
      <c r="S978" t="b">
        <v>0</v>
      </c>
      <c r="T978" t="b">
        <v>1</v>
      </c>
      <c r="U978" t="s">
        <v>33</v>
      </c>
      <c r="V978" t="s">
        <v>2037</v>
      </c>
      <c r="W978" t="s">
        <v>2038</v>
      </c>
    </row>
    <row r="979" spans="1:23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1</v>
      </c>
      <c r="I979">
        <v>67</v>
      </c>
      <c r="J979" s="7">
        <f t="shared" si="61"/>
        <v>77.268656716417908</v>
      </c>
      <c r="K979" t="s">
        <v>21</v>
      </c>
      <c r="L979" t="s">
        <v>22</v>
      </c>
      <c r="M979">
        <v>1517983200</v>
      </c>
      <c r="N979" s="12">
        <f t="shared" si="62"/>
        <v>43138.25</v>
      </c>
      <c r="O979" s="14" t="s">
        <v>2097</v>
      </c>
      <c r="P979" s="12" t="s">
        <v>2083</v>
      </c>
      <c r="Q979">
        <v>1520748000</v>
      </c>
      <c r="R979" s="12">
        <f t="shared" si="63"/>
        <v>43170.25</v>
      </c>
      <c r="S979" t="b">
        <v>0</v>
      </c>
      <c r="T979" t="b">
        <v>0</v>
      </c>
      <c r="U979" t="s">
        <v>17</v>
      </c>
      <c r="V979" t="s">
        <v>2031</v>
      </c>
      <c r="W979" t="s">
        <v>2032</v>
      </c>
    </row>
    <row r="980" spans="1:23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1</v>
      </c>
      <c r="I980">
        <v>92</v>
      </c>
      <c r="J980" s="7">
        <f t="shared" si="61"/>
        <v>93.923913043478265</v>
      </c>
      <c r="K980" t="s">
        <v>21</v>
      </c>
      <c r="L980" t="s">
        <v>22</v>
      </c>
      <c r="M980">
        <v>1478930400</v>
      </c>
      <c r="N980" s="12">
        <f t="shared" si="62"/>
        <v>42686.25</v>
      </c>
      <c r="O980" s="14" t="s">
        <v>2087</v>
      </c>
      <c r="P980" s="12" t="s">
        <v>2081</v>
      </c>
      <c r="Q980">
        <v>1480831200</v>
      </c>
      <c r="R980" s="12">
        <f t="shared" si="63"/>
        <v>42708.25</v>
      </c>
      <c r="S980" t="b">
        <v>0</v>
      </c>
      <c r="T980" t="b">
        <v>0</v>
      </c>
      <c r="U980" t="s">
        <v>89</v>
      </c>
      <c r="V980" t="s">
        <v>2048</v>
      </c>
      <c r="W980" t="s">
        <v>2049</v>
      </c>
    </row>
    <row r="981" spans="1:23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</v>
      </c>
      <c r="I981">
        <v>1015</v>
      </c>
      <c r="J981" s="7">
        <f t="shared" si="61"/>
        <v>84.969458128078813</v>
      </c>
      <c r="K981" t="s">
        <v>40</v>
      </c>
      <c r="L981" t="s">
        <v>41</v>
      </c>
      <c r="M981">
        <v>1426395600</v>
      </c>
      <c r="N981" s="12">
        <f t="shared" si="62"/>
        <v>42078.208333333328</v>
      </c>
      <c r="O981" s="14" t="s">
        <v>2093</v>
      </c>
      <c r="P981" s="12" t="s">
        <v>2074</v>
      </c>
      <c r="Q981">
        <v>1426914000</v>
      </c>
      <c r="R981" s="12">
        <f t="shared" si="63"/>
        <v>42084.208333333328</v>
      </c>
      <c r="S981" t="b">
        <v>0</v>
      </c>
      <c r="T981" t="b">
        <v>0</v>
      </c>
      <c r="U981" t="s">
        <v>33</v>
      </c>
      <c r="V981" t="s">
        <v>2037</v>
      </c>
      <c r="W981" t="s">
        <v>2038</v>
      </c>
    </row>
    <row r="982" spans="1:23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1</v>
      </c>
      <c r="I982">
        <v>742</v>
      </c>
      <c r="J982" s="7">
        <f t="shared" si="61"/>
        <v>105.97035040431267</v>
      </c>
      <c r="K982" t="s">
        <v>21</v>
      </c>
      <c r="L982" t="s">
        <v>22</v>
      </c>
      <c r="M982">
        <v>1446181200</v>
      </c>
      <c r="N982" s="12">
        <f t="shared" si="62"/>
        <v>42307.208333333328</v>
      </c>
      <c r="O982" s="14" t="s">
        <v>2091</v>
      </c>
      <c r="P982" s="12" t="s">
        <v>2074</v>
      </c>
      <c r="Q982">
        <v>1446616800</v>
      </c>
      <c r="R982" s="12">
        <f t="shared" si="63"/>
        <v>42312.25</v>
      </c>
      <c r="S982" t="b">
        <v>1</v>
      </c>
      <c r="T982" t="b">
        <v>0</v>
      </c>
      <c r="U982" t="s">
        <v>68</v>
      </c>
      <c r="V982" t="s">
        <v>2045</v>
      </c>
      <c r="W982" t="s">
        <v>2046</v>
      </c>
    </row>
    <row r="983" spans="1:23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1</v>
      </c>
      <c r="I983">
        <v>323</v>
      </c>
      <c r="J983" s="7">
        <f t="shared" si="61"/>
        <v>36.969040247678016</v>
      </c>
      <c r="K983" t="s">
        <v>21</v>
      </c>
      <c r="L983" t="s">
        <v>22</v>
      </c>
      <c r="M983">
        <v>1514181600</v>
      </c>
      <c r="N983" s="12">
        <f t="shared" si="62"/>
        <v>43094.25</v>
      </c>
      <c r="O983" s="14" t="s">
        <v>2094</v>
      </c>
      <c r="P983" s="12" t="s">
        <v>2079</v>
      </c>
      <c r="Q983">
        <v>1517032800</v>
      </c>
      <c r="R983" s="12">
        <f t="shared" si="63"/>
        <v>43127.25</v>
      </c>
      <c r="S983" t="b">
        <v>0</v>
      </c>
      <c r="T983" t="b">
        <v>0</v>
      </c>
      <c r="U983" t="s">
        <v>28</v>
      </c>
      <c r="V983" t="s">
        <v>2035</v>
      </c>
      <c r="W983" t="s">
        <v>2036</v>
      </c>
    </row>
    <row r="984" spans="1:23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1</v>
      </c>
      <c r="I984">
        <v>75</v>
      </c>
      <c r="J984" s="7">
        <f t="shared" si="61"/>
        <v>81.533333333333331</v>
      </c>
      <c r="K984" t="s">
        <v>21</v>
      </c>
      <c r="L984" t="s">
        <v>22</v>
      </c>
      <c r="M984">
        <v>1311051600</v>
      </c>
      <c r="N984" s="12">
        <f t="shared" si="62"/>
        <v>40743.208333333336</v>
      </c>
      <c r="O984" s="14" t="s">
        <v>2095</v>
      </c>
      <c r="P984" s="12" t="s">
        <v>2082</v>
      </c>
      <c r="Q984">
        <v>1311224400</v>
      </c>
      <c r="R984" s="12">
        <f t="shared" si="63"/>
        <v>40745.208333333336</v>
      </c>
      <c r="S984" t="b">
        <v>0</v>
      </c>
      <c r="T984" t="b">
        <v>1</v>
      </c>
      <c r="U984" t="s">
        <v>42</v>
      </c>
      <c r="V984" t="s">
        <v>2039</v>
      </c>
      <c r="W984" t="s">
        <v>2040</v>
      </c>
    </row>
    <row r="985" spans="1:23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1</v>
      </c>
      <c r="I985">
        <v>2326</v>
      </c>
      <c r="J985" s="7">
        <f t="shared" si="61"/>
        <v>80.999140154772135</v>
      </c>
      <c r="K985" t="s">
        <v>21</v>
      </c>
      <c r="L985" t="s">
        <v>22</v>
      </c>
      <c r="M985">
        <v>1564894800</v>
      </c>
      <c r="N985" s="12">
        <f t="shared" si="62"/>
        <v>43681.208333333328</v>
      </c>
      <c r="O985" s="14" t="s">
        <v>2088</v>
      </c>
      <c r="P985" s="12" t="s">
        <v>2077</v>
      </c>
      <c r="Q985">
        <v>1566190800</v>
      </c>
      <c r="R985" s="12">
        <f t="shared" si="63"/>
        <v>43696.208333333328</v>
      </c>
      <c r="S985" t="b">
        <v>0</v>
      </c>
      <c r="T985" t="b">
        <v>0</v>
      </c>
      <c r="U985" t="s">
        <v>42</v>
      </c>
      <c r="V985" t="s">
        <v>2039</v>
      </c>
      <c r="W985" t="s">
        <v>2040</v>
      </c>
    </row>
    <row r="986" spans="1:23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1</v>
      </c>
      <c r="I986">
        <v>381</v>
      </c>
      <c r="J986" s="7">
        <f t="shared" si="61"/>
        <v>26.010498687664043</v>
      </c>
      <c r="K986" t="s">
        <v>21</v>
      </c>
      <c r="L986" t="s">
        <v>22</v>
      </c>
      <c r="M986">
        <v>1567918800</v>
      </c>
      <c r="N986" s="12">
        <f t="shared" si="62"/>
        <v>43716.208333333328</v>
      </c>
      <c r="O986" s="14" t="s">
        <v>2090</v>
      </c>
      <c r="P986" s="12" t="s">
        <v>2077</v>
      </c>
      <c r="Q986">
        <v>1570165200</v>
      </c>
      <c r="R986" s="12">
        <f t="shared" si="63"/>
        <v>43742.208333333328</v>
      </c>
      <c r="S986" t="b">
        <v>0</v>
      </c>
      <c r="T986" t="b">
        <v>0</v>
      </c>
      <c r="U986" t="s">
        <v>33</v>
      </c>
      <c r="V986" t="s">
        <v>2037</v>
      </c>
      <c r="W986" t="s">
        <v>2038</v>
      </c>
    </row>
    <row r="987" spans="1:23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1</v>
      </c>
      <c r="I987">
        <v>4405</v>
      </c>
      <c r="J987" s="7">
        <f t="shared" si="61"/>
        <v>25.998410896708286</v>
      </c>
      <c r="K987" t="s">
        <v>21</v>
      </c>
      <c r="L987" t="s">
        <v>22</v>
      </c>
      <c r="M987">
        <v>1386309600</v>
      </c>
      <c r="N987" s="12">
        <f t="shared" si="62"/>
        <v>41614.25</v>
      </c>
      <c r="O987" s="14" t="s">
        <v>2094</v>
      </c>
      <c r="P987" s="12" t="s">
        <v>2076</v>
      </c>
      <c r="Q987">
        <v>1388556000</v>
      </c>
      <c r="R987" s="12">
        <f t="shared" si="63"/>
        <v>41640.25</v>
      </c>
      <c r="S987" t="b">
        <v>0</v>
      </c>
      <c r="T987" t="b">
        <v>1</v>
      </c>
      <c r="U987" t="s">
        <v>23</v>
      </c>
      <c r="V987" t="s">
        <v>2033</v>
      </c>
      <c r="W987" t="s">
        <v>2034</v>
      </c>
    </row>
    <row r="988" spans="1:23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1</v>
      </c>
      <c r="I988">
        <v>92</v>
      </c>
      <c r="J988" s="7">
        <f t="shared" si="61"/>
        <v>34.173913043478258</v>
      </c>
      <c r="K988" t="s">
        <v>21</v>
      </c>
      <c r="L988" t="s">
        <v>22</v>
      </c>
      <c r="M988">
        <v>1301979600</v>
      </c>
      <c r="N988" s="12">
        <f t="shared" si="62"/>
        <v>40638.208333333336</v>
      </c>
      <c r="O988" s="14" t="s">
        <v>2096</v>
      </c>
      <c r="P988" s="12" t="s">
        <v>2082</v>
      </c>
      <c r="Q988">
        <v>1303189200</v>
      </c>
      <c r="R988" s="12">
        <f t="shared" si="63"/>
        <v>40652.208333333336</v>
      </c>
      <c r="S988" t="b">
        <v>0</v>
      </c>
      <c r="T988" t="b">
        <v>0</v>
      </c>
      <c r="U988" t="s">
        <v>23</v>
      </c>
      <c r="V988" t="s">
        <v>2033</v>
      </c>
      <c r="W988" t="s">
        <v>2034</v>
      </c>
    </row>
    <row r="989" spans="1:23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1</v>
      </c>
      <c r="I989">
        <v>480</v>
      </c>
      <c r="J989" s="7">
        <f t="shared" si="61"/>
        <v>28.002083333333335</v>
      </c>
      <c r="K989" t="s">
        <v>21</v>
      </c>
      <c r="L989" t="s">
        <v>22</v>
      </c>
      <c r="M989">
        <v>1493269200</v>
      </c>
      <c r="N989" s="12">
        <f t="shared" si="62"/>
        <v>42852.208333333328</v>
      </c>
      <c r="O989" s="14" t="s">
        <v>2096</v>
      </c>
      <c r="P989" s="12" t="s">
        <v>2079</v>
      </c>
      <c r="Q989">
        <v>1494478800</v>
      </c>
      <c r="R989" s="12">
        <f t="shared" si="63"/>
        <v>42866.208333333328</v>
      </c>
      <c r="S989" t="b">
        <v>0</v>
      </c>
      <c r="T989" t="b">
        <v>0</v>
      </c>
      <c r="U989" t="s">
        <v>42</v>
      </c>
      <c r="V989" t="s">
        <v>2039</v>
      </c>
      <c r="W989" t="s">
        <v>2040</v>
      </c>
    </row>
    <row r="990" spans="1:23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1</v>
      </c>
      <c r="I990">
        <v>64</v>
      </c>
      <c r="J990" s="7">
        <f t="shared" si="61"/>
        <v>76.546875</v>
      </c>
      <c r="K990" t="s">
        <v>21</v>
      </c>
      <c r="L990" t="s">
        <v>22</v>
      </c>
      <c r="M990">
        <v>1478930400</v>
      </c>
      <c r="N990" s="12">
        <f t="shared" si="62"/>
        <v>42686.25</v>
      </c>
      <c r="O990" s="14" t="s">
        <v>2087</v>
      </c>
      <c r="P990" s="12" t="s">
        <v>2081</v>
      </c>
      <c r="Q990">
        <v>1480744800</v>
      </c>
      <c r="R990" s="12">
        <f t="shared" si="63"/>
        <v>42707.25</v>
      </c>
      <c r="S990" t="b">
        <v>0</v>
      </c>
      <c r="T990" t="b">
        <v>0</v>
      </c>
      <c r="U990" t="s">
        <v>133</v>
      </c>
      <c r="V990" t="s">
        <v>2045</v>
      </c>
      <c r="W990" t="s">
        <v>2054</v>
      </c>
    </row>
    <row r="991" spans="1:23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1</v>
      </c>
      <c r="I991">
        <v>226</v>
      </c>
      <c r="J991" s="7">
        <f t="shared" si="61"/>
        <v>53.053097345132741</v>
      </c>
      <c r="K991" t="s">
        <v>21</v>
      </c>
      <c r="L991" t="s">
        <v>22</v>
      </c>
      <c r="M991">
        <v>1555390800</v>
      </c>
      <c r="N991" s="12">
        <f t="shared" si="62"/>
        <v>43571.208333333328</v>
      </c>
      <c r="O991" s="14" t="s">
        <v>2096</v>
      </c>
      <c r="P991" s="12" t="s">
        <v>2077</v>
      </c>
      <c r="Q991">
        <v>1555822800</v>
      </c>
      <c r="R991" s="12">
        <f t="shared" si="63"/>
        <v>43576.208333333328</v>
      </c>
      <c r="S991" t="b">
        <v>0</v>
      </c>
      <c r="T991" t="b">
        <v>0</v>
      </c>
      <c r="U991" t="s">
        <v>206</v>
      </c>
      <c r="V991" t="s">
        <v>2045</v>
      </c>
      <c r="W991" t="s">
        <v>2057</v>
      </c>
    </row>
    <row r="992" spans="1:23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1</v>
      </c>
      <c r="I992">
        <v>64</v>
      </c>
      <c r="J992" s="7">
        <f t="shared" si="61"/>
        <v>106.859375</v>
      </c>
      <c r="K992" t="s">
        <v>21</v>
      </c>
      <c r="L992" t="s">
        <v>22</v>
      </c>
      <c r="M992">
        <v>1456984800</v>
      </c>
      <c r="N992" s="12">
        <f t="shared" si="62"/>
        <v>42432.25</v>
      </c>
      <c r="O992" s="14" t="s">
        <v>2093</v>
      </c>
      <c r="P992" s="12" t="s">
        <v>2081</v>
      </c>
      <c r="Q992">
        <v>1458882000</v>
      </c>
      <c r="R992" s="12">
        <f t="shared" si="63"/>
        <v>42454.208333333328</v>
      </c>
      <c r="S992" t="b">
        <v>0</v>
      </c>
      <c r="T992" t="b">
        <v>1</v>
      </c>
      <c r="U992" t="s">
        <v>53</v>
      </c>
      <c r="V992" t="s">
        <v>2039</v>
      </c>
      <c r="W992" t="s">
        <v>2042</v>
      </c>
    </row>
    <row r="993" spans="1:23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1</v>
      </c>
      <c r="I993">
        <v>241</v>
      </c>
      <c r="J993" s="7">
        <f t="shared" si="61"/>
        <v>46.020746887966808</v>
      </c>
      <c r="K993" t="s">
        <v>21</v>
      </c>
      <c r="L993" t="s">
        <v>22</v>
      </c>
      <c r="M993">
        <v>1411621200</v>
      </c>
      <c r="N993" s="12">
        <f t="shared" si="62"/>
        <v>41907.208333333336</v>
      </c>
      <c r="O993" s="14" t="s">
        <v>2090</v>
      </c>
      <c r="P993" s="12" t="s">
        <v>2075</v>
      </c>
      <c r="Q993">
        <v>1411966800</v>
      </c>
      <c r="R993" s="12">
        <f t="shared" si="63"/>
        <v>41911.208333333336</v>
      </c>
      <c r="S993" t="b">
        <v>0</v>
      </c>
      <c r="T993" t="b">
        <v>1</v>
      </c>
      <c r="U993" t="s">
        <v>23</v>
      </c>
      <c r="V993" t="s">
        <v>2033</v>
      </c>
      <c r="W993" t="s">
        <v>2034</v>
      </c>
    </row>
    <row r="994" spans="1:23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</v>
      </c>
      <c r="I994">
        <v>132</v>
      </c>
      <c r="J994" s="7">
        <f t="shared" si="61"/>
        <v>100.17424242424242</v>
      </c>
      <c r="K994" t="s">
        <v>21</v>
      </c>
      <c r="L994" t="s">
        <v>22</v>
      </c>
      <c r="M994">
        <v>1525669200</v>
      </c>
      <c r="N994" s="12">
        <f t="shared" si="62"/>
        <v>43227.208333333328</v>
      </c>
      <c r="O994" s="14" t="s">
        <v>2086</v>
      </c>
      <c r="P994" s="12" t="s">
        <v>2083</v>
      </c>
      <c r="Q994">
        <v>1526878800</v>
      </c>
      <c r="R994" s="12">
        <f t="shared" si="63"/>
        <v>43241.208333333328</v>
      </c>
      <c r="S994" t="b">
        <v>0</v>
      </c>
      <c r="T994" t="b">
        <v>1</v>
      </c>
      <c r="U994" t="s">
        <v>53</v>
      </c>
      <c r="V994" t="s">
        <v>2039</v>
      </c>
      <c r="W994" t="s">
        <v>2042</v>
      </c>
    </row>
    <row r="995" spans="1:23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1</v>
      </c>
      <c r="I995">
        <v>75</v>
      </c>
      <c r="J995" s="7">
        <f t="shared" si="61"/>
        <v>101.44</v>
      </c>
      <c r="K995" t="s">
        <v>107</v>
      </c>
      <c r="L995" t="s">
        <v>108</v>
      </c>
      <c r="M995">
        <v>1450936800</v>
      </c>
      <c r="N995" s="12">
        <f t="shared" si="62"/>
        <v>42362.25</v>
      </c>
      <c r="O995" s="14" t="s">
        <v>2094</v>
      </c>
      <c r="P995" s="12" t="s">
        <v>2074</v>
      </c>
      <c r="Q995">
        <v>1452405600</v>
      </c>
      <c r="R995" s="12">
        <f t="shared" si="63"/>
        <v>42379.25</v>
      </c>
      <c r="S995" t="b">
        <v>0</v>
      </c>
      <c r="T995" t="b">
        <v>1</v>
      </c>
      <c r="U995" t="s">
        <v>122</v>
      </c>
      <c r="V995" t="s">
        <v>2052</v>
      </c>
      <c r="W995" t="s">
        <v>2053</v>
      </c>
    </row>
    <row r="996" spans="1:23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1</v>
      </c>
      <c r="I996">
        <v>842</v>
      </c>
      <c r="J996" s="7">
        <f t="shared" si="61"/>
        <v>87.972684085510693</v>
      </c>
      <c r="K996" t="s">
        <v>21</v>
      </c>
      <c r="L996" t="s">
        <v>22</v>
      </c>
      <c r="M996">
        <v>1413522000</v>
      </c>
      <c r="N996" s="12">
        <f t="shared" si="62"/>
        <v>41929.208333333336</v>
      </c>
      <c r="O996" s="14" t="s">
        <v>2091</v>
      </c>
      <c r="P996" s="12" t="s">
        <v>2075</v>
      </c>
      <c r="Q996">
        <v>1414040400</v>
      </c>
      <c r="R996" s="12">
        <f t="shared" si="63"/>
        <v>41935.208333333336</v>
      </c>
      <c r="S996" t="b">
        <v>0</v>
      </c>
      <c r="T996" t="b">
        <v>1</v>
      </c>
      <c r="U996" t="s">
        <v>206</v>
      </c>
      <c r="V996" t="s">
        <v>2045</v>
      </c>
      <c r="W996" t="s">
        <v>2057</v>
      </c>
    </row>
    <row r="997" spans="1:23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1</v>
      </c>
      <c r="I997">
        <v>2043</v>
      </c>
      <c r="J997" s="7">
        <f t="shared" si="61"/>
        <v>74.995594713656388</v>
      </c>
      <c r="K997" t="s">
        <v>21</v>
      </c>
      <c r="L997" t="s">
        <v>22</v>
      </c>
      <c r="M997">
        <v>1541307600</v>
      </c>
      <c r="N997" s="12">
        <f t="shared" si="62"/>
        <v>43408.208333333328</v>
      </c>
      <c r="O997" s="14" t="s">
        <v>2087</v>
      </c>
      <c r="P997" s="12" t="s">
        <v>2083</v>
      </c>
      <c r="Q997">
        <v>1543816800</v>
      </c>
      <c r="R997" s="12">
        <f t="shared" si="63"/>
        <v>43437.25</v>
      </c>
      <c r="S997" t="b">
        <v>0</v>
      </c>
      <c r="T997" t="b">
        <v>1</v>
      </c>
      <c r="U997" t="s">
        <v>17</v>
      </c>
      <c r="V997" t="s">
        <v>2031</v>
      </c>
      <c r="W997" t="s">
        <v>2032</v>
      </c>
    </row>
    <row r="998" spans="1:23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</v>
      </c>
      <c r="I998">
        <v>112</v>
      </c>
      <c r="J998" s="7">
        <f t="shared" si="61"/>
        <v>42.982142857142854</v>
      </c>
      <c r="K998" t="s">
        <v>21</v>
      </c>
      <c r="L998" t="s">
        <v>22</v>
      </c>
      <c r="M998">
        <v>1357106400</v>
      </c>
      <c r="N998" s="12">
        <f t="shared" si="62"/>
        <v>41276.25</v>
      </c>
      <c r="O998" s="14" t="s">
        <v>2089</v>
      </c>
      <c r="P998" s="12" t="s">
        <v>2076</v>
      </c>
      <c r="Q998">
        <v>1359698400</v>
      </c>
      <c r="R998" s="12">
        <f t="shared" si="63"/>
        <v>41306.25</v>
      </c>
      <c r="S998" t="b">
        <v>0</v>
      </c>
      <c r="T998" t="b">
        <v>0</v>
      </c>
      <c r="U998" t="s">
        <v>33</v>
      </c>
      <c r="V998" t="s">
        <v>2037</v>
      </c>
      <c r="W998" t="s">
        <v>2038</v>
      </c>
    </row>
    <row r="999" spans="1:23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</v>
      </c>
      <c r="I999">
        <v>139</v>
      </c>
      <c r="J999" s="7">
        <f t="shared" si="61"/>
        <v>33.115107913669064</v>
      </c>
      <c r="K999" t="s">
        <v>107</v>
      </c>
      <c r="L999" t="s">
        <v>108</v>
      </c>
      <c r="M999">
        <v>1390197600</v>
      </c>
      <c r="N999" s="12">
        <f t="shared" si="62"/>
        <v>41659.25</v>
      </c>
      <c r="O999" s="14" t="s">
        <v>2089</v>
      </c>
      <c r="P999" s="12" t="s">
        <v>2075</v>
      </c>
      <c r="Q999">
        <v>1390629600</v>
      </c>
      <c r="R999" s="12">
        <f t="shared" si="63"/>
        <v>41664.25</v>
      </c>
      <c r="S999" t="b">
        <v>0</v>
      </c>
      <c r="T999" t="b">
        <v>0</v>
      </c>
      <c r="U999" t="s">
        <v>33</v>
      </c>
      <c r="V999" t="s">
        <v>2037</v>
      </c>
      <c r="W999" t="s">
        <v>2038</v>
      </c>
    </row>
    <row r="1000" spans="1:23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1</v>
      </c>
      <c r="I1000">
        <v>374</v>
      </c>
      <c r="J1000" s="7">
        <f t="shared" si="61"/>
        <v>101.13101604278074</v>
      </c>
      <c r="K1000" t="s">
        <v>21</v>
      </c>
      <c r="L1000" t="s">
        <v>22</v>
      </c>
      <c r="M1000">
        <v>1265868000</v>
      </c>
      <c r="N1000" s="12">
        <f t="shared" si="62"/>
        <v>40220.25</v>
      </c>
      <c r="O1000" s="14" t="s">
        <v>2097</v>
      </c>
      <c r="P1000" s="12" t="s">
        <v>2080</v>
      </c>
      <c r="Q1000">
        <v>1267077600</v>
      </c>
      <c r="R1000" s="12">
        <f t="shared" si="63"/>
        <v>40234.25</v>
      </c>
      <c r="S1000" t="b">
        <v>0</v>
      </c>
      <c r="T1000" t="b">
        <v>1</v>
      </c>
      <c r="U1000" t="s">
        <v>60</v>
      </c>
      <c r="V1000" t="s">
        <v>2033</v>
      </c>
      <c r="W1000" t="s">
        <v>2043</v>
      </c>
    </row>
    <row r="1001" spans="1:23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</v>
      </c>
      <c r="I1001">
        <v>1122</v>
      </c>
      <c r="J1001" s="7">
        <f t="shared" si="61"/>
        <v>55.98841354723708</v>
      </c>
      <c r="K1001" t="s">
        <v>21</v>
      </c>
      <c r="L1001" t="s">
        <v>22</v>
      </c>
      <c r="M1001">
        <v>1467176400</v>
      </c>
      <c r="N1001" s="12">
        <f t="shared" si="62"/>
        <v>42550.208333333328</v>
      </c>
      <c r="O1001" s="14" t="s">
        <v>2092</v>
      </c>
      <c r="P1001" s="12" t="s">
        <v>2081</v>
      </c>
      <c r="Q1001">
        <v>1467781200</v>
      </c>
      <c r="R1001" s="12">
        <f t="shared" si="63"/>
        <v>42557.208333333328</v>
      </c>
      <c r="S1001" t="b">
        <v>0</v>
      </c>
      <c r="T1001" t="b">
        <v>0</v>
      </c>
      <c r="U1001" t="s">
        <v>17</v>
      </c>
      <c r="V1001" t="s">
        <v>2031</v>
      </c>
      <c r="W1001" t="s">
        <v>2032</v>
      </c>
    </row>
  </sheetData>
  <autoFilter ref="A1:W1001"/>
  <conditionalFormatting sqref="G1:H1048576">
    <cfRule type="containsText" dxfId="21" priority="4" operator="containsText" text="canceled">
      <formula>NOT(ISERROR(SEARCH("canceled",G1)))</formula>
    </cfRule>
    <cfRule type="containsText" dxfId="20" priority="5" operator="containsText" text="live">
      <formula>NOT(ISERROR(SEARCH("live",G1)))</formula>
    </cfRule>
    <cfRule type="containsText" dxfId="19" priority="6" operator="containsText" text="failed">
      <formula>NOT(ISERROR(SEARCH("failed",G1)))</formula>
    </cfRule>
    <cfRule type="containsText" dxfId="18" priority="7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  <cfRule type="cellIs" dxfId="17" priority="2" operator="lessThanOrEqual">
      <formula>100</formula>
    </cfRule>
    <cfRule type="cellIs" dxfId="16" priority="3" operator="lessThanOrEqual">
      <formula>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zoomScale="90" zoomScaleNormal="90" workbookViewId="0">
      <selection activeCell="F2" sqref="F2"/>
    </sheetView>
  </sheetViews>
  <sheetFormatPr defaultRowHeight="15.5" x14ac:dyDescent="0.35"/>
  <cols>
    <col min="1" max="1" width="12.58203125" customWidth="1"/>
    <col min="2" max="2" width="15.58203125" customWidth="1"/>
    <col min="3" max="3" width="5.58203125" bestFit="1" customWidth="1"/>
    <col min="4" max="4" width="3.6640625" bestFit="1" customWidth="1"/>
    <col min="5" max="5" width="9.33203125" bestFit="1" customWidth="1"/>
    <col min="6" max="6" width="10.9140625" bestFit="1" customWidth="1"/>
    <col min="7" max="7" width="2.4140625" customWidth="1"/>
    <col min="8" max="8" width="3.08203125" customWidth="1"/>
    <col min="9" max="9" width="10.9140625" bestFit="1" customWidth="1"/>
  </cols>
  <sheetData>
    <row r="3" spans="1:6" x14ac:dyDescent="0.35">
      <c r="A3" s="8" t="s">
        <v>6</v>
      </c>
      <c r="B3" t="s">
        <v>2071</v>
      </c>
    </row>
    <row r="5" spans="1:6" x14ac:dyDescent="0.35">
      <c r="A5" s="8" t="s">
        <v>2070</v>
      </c>
      <c r="B5" s="8" t="s">
        <v>2068</v>
      </c>
    </row>
    <row r="6" spans="1:6" x14ac:dyDescent="0.35">
      <c r="A6" s="8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35">
      <c r="A7" s="9" t="s">
        <v>2039</v>
      </c>
      <c r="B7" s="10">
        <v>11</v>
      </c>
      <c r="C7" s="10">
        <v>60</v>
      </c>
      <c r="D7" s="10">
        <v>5</v>
      </c>
      <c r="E7" s="10">
        <v>102</v>
      </c>
      <c r="F7" s="10">
        <v>178</v>
      </c>
    </row>
    <row r="8" spans="1:6" x14ac:dyDescent="0.35">
      <c r="A8" s="9" t="s">
        <v>2031</v>
      </c>
      <c r="B8" s="10">
        <v>4</v>
      </c>
      <c r="C8" s="10">
        <v>20</v>
      </c>
      <c r="D8" s="10"/>
      <c r="E8" s="10">
        <v>22</v>
      </c>
      <c r="F8" s="10">
        <v>46</v>
      </c>
    </row>
    <row r="9" spans="1:6" x14ac:dyDescent="0.35">
      <c r="A9" s="9" t="s">
        <v>2048</v>
      </c>
      <c r="B9" s="10">
        <v>1</v>
      </c>
      <c r="C9" s="10">
        <v>23</v>
      </c>
      <c r="D9" s="10">
        <v>3</v>
      </c>
      <c r="E9" s="10">
        <v>21</v>
      </c>
      <c r="F9" s="10">
        <v>48</v>
      </c>
    </row>
    <row r="10" spans="1:6" x14ac:dyDescent="0.35">
      <c r="A10" s="9" t="s">
        <v>2062</v>
      </c>
      <c r="B10" s="10"/>
      <c r="C10" s="10"/>
      <c r="D10" s="10"/>
      <c r="E10" s="10">
        <v>4</v>
      </c>
      <c r="F10" s="10">
        <v>4</v>
      </c>
    </row>
    <row r="11" spans="1:6" x14ac:dyDescent="0.35">
      <c r="A11" s="9" t="s">
        <v>2033</v>
      </c>
      <c r="B11" s="10">
        <v>10</v>
      </c>
      <c r="C11" s="10">
        <v>66</v>
      </c>
      <c r="D11" s="10"/>
      <c r="E11" s="10">
        <v>99</v>
      </c>
      <c r="F11" s="10">
        <v>175</v>
      </c>
    </row>
    <row r="12" spans="1:6" x14ac:dyDescent="0.35">
      <c r="A12" s="9" t="s">
        <v>2052</v>
      </c>
      <c r="B12" s="10">
        <v>4</v>
      </c>
      <c r="C12" s="10">
        <v>11</v>
      </c>
      <c r="D12" s="10">
        <v>1</v>
      </c>
      <c r="E12" s="10">
        <v>26</v>
      </c>
      <c r="F12" s="10">
        <v>42</v>
      </c>
    </row>
    <row r="13" spans="1:6" x14ac:dyDescent="0.35">
      <c r="A13" s="9" t="s">
        <v>2045</v>
      </c>
      <c r="B13" s="10">
        <v>2</v>
      </c>
      <c r="C13" s="10">
        <v>24</v>
      </c>
      <c r="D13" s="10">
        <v>1</v>
      </c>
      <c r="E13" s="10">
        <v>40</v>
      </c>
      <c r="F13" s="10">
        <v>67</v>
      </c>
    </row>
    <row r="14" spans="1:6" x14ac:dyDescent="0.35">
      <c r="A14" s="9" t="s">
        <v>2035</v>
      </c>
      <c r="B14" s="10">
        <v>2</v>
      </c>
      <c r="C14" s="10">
        <v>28</v>
      </c>
      <c r="D14" s="10">
        <v>2</v>
      </c>
      <c r="E14" s="10">
        <v>64</v>
      </c>
      <c r="F14" s="10">
        <v>96</v>
      </c>
    </row>
    <row r="15" spans="1:6" x14ac:dyDescent="0.35">
      <c r="A15" s="9" t="s">
        <v>2037</v>
      </c>
      <c r="B15" s="10">
        <v>23</v>
      </c>
      <c r="C15" s="10">
        <v>132</v>
      </c>
      <c r="D15" s="10">
        <v>2</v>
      </c>
      <c r="E15" s="10">
        <v>187</v>
      </c>
      <c r="F15" s="10">
        <v>344</v>
      </c>
    </row>
    <row r="16" spans="1:6" x14ac:dyDescent="0.35">
      <c r="A16" s="9" t="s">
        <v>2067</v>
      </c>
      <c r="B16" s="10">
        <v>57</v>
      </c>
      <c r="C16" s="10">
        <v>364</v>
      </c>
      <c r="D16" s="10">
        <v>14</v>
      </c>
      <c r="E16" s="10">
        <v>565</v>
      </c>
      <c r="F16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K3" sqref="K3"/>
    </sheetView>
  </sheetViews>
  <sheetFormatPr defaultRowHeight="15.5" x14ac:dyDescent="0.35"/>
  <cols>
    <col min="1" max="1" width="16.9140625" customWidth="1"/>
    <col min="2" max="2" width="15.08203125" customWidth="1"/>
    <col min="3" max="3" width="5.5" customWidth="1"/>
    <col min="4" max="4" width="3.6640625" customWidth="1"/>
    <col min="5" max="5" width="9.25" bestFit="1" customWidth="1"/>
    <col min="6" max="6" width="10.58203125" bestFit="1" customWidth="1"/>
  </cols>
  <sheetData>
    <row r="2" spans="1:6" x14ac:dyDescent="0.35">
      <c r="A2" s="8" t="s">
        <v>6</v>
      </c>
      <c r="B2" t="s">
        <v>2071</v>
      </c>
    </row>
    <row r="3" spans="1:6" x14ac:dyDescent="0.35">
      <c r="A3" s="8" t="s">
        <v>2064</v>
      </c>
      <c r="B3" t="s">
        <v>2071</v>
      </c>
    </row>
    <row r="5" spans="1:6" x14ac:dyDescent="0.35">
      <c r="A5" s="8" t="s">
        <v>2070</v>
      </c>
      <c r="B5" s="8" t="s">
        <v>2068</v>
      </c>
    </row>
    <row r="6" spans="1:6" x14ac:dyDescent="0.35">
      <c r="A6" s="8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35">
      <c r="A7" s="9" t="s">
        <v>2047</v>
      </c>
      <c r="B7" s="10">
        <v>1</v>
      </c>
      <c r="C7" s="10">
        <v>10</v>
      </c>
      <c r="D7" s="10">
        <v>2</v>
      </c>
      <c r="E7" s="10">
        <v>21</v>
      </c>
      <c r="F7" s="10">
        <v>34</v>
      </c>
    </row>
    <row r="8" spans="1:6" x14ac:dyDescent="0.35">
      <c r="A8" s="9" t="s">
        <v>2063</v>
      </c>
      <c r="B8" s="10"/>
      <c r="C8" s="10"/>
      <c r="D8" s="10"/>
      <c r="E8" s="10">
        <v>4</v>
      </c>
      <c r="F8" s="10">
        <v>4</v>
      </c>
    </row>
    <row r="9" spans="1:6" x14ac:dyDescent="0.35">
      <c r="A9" s="9" t="s">
        <v>2040</v>
      </c>
      <c r="B9" s="10">
        <v>4</v>
      </c>
      <c r="C9" s="10">
        <v>21</v>
      </c>
      <c r="D9" s="10">
        <v>1</v>
      </c>
      <c r="E9" s="10">
        <v>34</v>
      </c>
      <c r="F9" s="10">
        <v>60</v>
      </c>
    </row>
    <row r="10" spans="1:6" x14ac:dyDescent="0.35">
      <c r="A10" s="9" t="s">
        <v>2042</v>
      </c>
      <c r="B10" s="10">
        <v>2</v>
      </c>
      <c r="C10" s="10">
        <v>12</v>
      </c>
      <c r="D10" s="10">
        <v>1</v>
      </c>
      <c r="E10" s="10">
        <v>22</v>
      </c>
      <c r="F10" s="10">
        <v>37</v>
      </c>
    </row>
    <row r="11" spans="1:6" x14ac:dyDescent="0.35">
      <c r="A11" s="9" t="s">
        <v>2041</v>
      </c>
      <c r="B11" s="10"/>
      <c r="C11" s="10">
        <v>8</v>
      </c>
      <c r="D11" s="10"/>
      <c r="E11" s="10">
        <v>10</v>
      </c>
      <c r="F11" s="10">
        <v>18</v>
      </c>
    </row>
    <row r="12" spans="1:6" x14ac:dyDescent="0.35">
      <c r="A12" s="9" t="s">
        <v>2051</v>
      </c>
      <c r="B12" s="10">
        <v>1</v>
      </c>
      <c r="C12" s="10">
        <v>7</v>
      </c>
      <c r="D12" s="10"/>
      <c r="E12" s="10">
        <v>9</v>
      </c>
      <c r="F12" s="10">
        <v>17</v>
      </c>
    </row>
    <row r="13" spans="1:6" x14ac:dyDescent="0.35">
      <c r="A13" s="9" t="s">
        <v>2032</v>
      </c>
      <c r="B13" s="10">
        <v>4</v>
      </c>
      <c r="C13" s="10">
        <v>20</v>
      </c>
      <c r="D13" s="10"/>
      <c r="E13" s="10">
        <v>22</v>
      </c>
      <c r="F13" s="10">
        <v>46</v>
      </c>
    </row>
    <row r="14" spans="1:6" x14ac:dyDescent="0.35">
      <c r="A14" s="9" t="s">
        <v>2043</v>
      </c>
      <c r="B14" s="10">
        <v>3</v>
      </c>
      <c r="C14" s="10">
        <v>19</v>
      </c>
      <c r="D14" s="10"/>
      <c r="E14" s="10">
        <v>23</v>
      </c>
      <c r="F14" s="10">
        <v>45</v>
      </c>
    </row>
    <row r="15" spans="1:6" x14ac:dyDescent="0.35">
      <c r="A15" s="9" t="s">
        <v>2056</v>
      </c>
      <c r="B15" s="10">
        <v>1</v>
      </c>
      <c r="C15" s="10">
        <v>6</v>
      </c>
      <c r="D15" s="10"/>
      <c r="E15" s="10">
        <v>10</v>
      </c>
      <c r="F15" s="10">
        <v>17</v>
      </c>
    </row>
    <row r="16" spans="1:6" x14ac:dyDescent="0.35">
      <c r="A16" s="9" t="s">
        <v>2055</v>
      </c>
      <c r="B16" s="10"/>
      <c r="C16" s="10">
        <v>3</v>
      </c>
      <c r="D16" s="10"/>
      <c r="E16" s="10">
        <v>4</v>
      </c>
      <c r="F16" s="10">
        <v>7</v>
      </c>
    </row>
    <row r="17" spans="1:6" x14ac:dyDescent="0.35">
      <c r="A17" s="9" t="s">
        <v>2059</v>
      </c>
      <c r="B17" s="10"/>
      <c r="C17" s="10">
        <v>8</v>
      </c>
      <c r="D17" s="10">
        <v>1</v>
      </c>
      <c r="E17" s="10">
        <v>4</v>
      </c>
      <c r="F17" s="10">
        <v>13</v>
      </c>
    </row>
    <row r="18" spans="1:6" x14ac:dyDescent="0.35">
      <c r="A18" s="9" t="s">
        <v>2046</v>
      </c>
      <c r="B18" s="10">
        <v>1</v>
      </c>
      <c r="C18" s="10">
        <v>6</v>
      </c>
      <c r="D18" s="10">
        <v>1</v>
      </c>
      <c r="E18" s="10">
        <v>13</v>
      </c>
      <c r="F18" s="10">
        <v>21</v>
      </c>
    </row>
    <row r="19" spans="1:6" x14ac:dyDescent="0.35">
      <c r="A19" s="9" t="s">
        <v>2053</v>
      </c>
      <c r="B19" s="10">
        <v>4</v>
      </c>
      <c r="C19" s="10">
        <v>11</v>
      </c>
      <c r="D19" s="10">
        <v>1</v>
      </c>
      <c r="E19" s="10">
        <v>26</v>
      </c>
      <c r="F19" s="10">
        <v>42</v>
      </c>
    </row>
    <row r="20" spans="1:6" x14ac:dyDescent="0.35">
      <c r="A20" s="9" t="s">
        <v>2038</v>
      </c>
      <c r="B20" s="10">
        <v>23</v>
      </c>
      <c r="C20" s="10">
        <v>132</v>
      </c>
      <c r="D20" s="10">
        <v>2</v>
      </c>
      <c r="E20" s="10">
        <v>187</v>
      </c>
      <c r="F20" s="10">
        <v>344</v>
      </c>
    </row>
    <row r="21" spans="1:6" x14ac:dyDescent="0.35">
      <c r="A21" s="9" t="s">
        <v>2054</v>
      </c>
      <c r="B21" s="10"/>
      <c r="C21" s="10">
        <v>4</v>
      </c>
      <c r="D21" s="10"/>
      <c r="E21" s="10">
        <v>4</v>
      </c>
      <c r="F21" s="10">
        <v>8</v>
      </c>
    </row>
    <row r="22" spans="1:6" x14ac:dyDescent="0.35">
      <c r="A22" s="9" t="s">
        <v>2034</v>
      </c>
      <c r="B22" s="10">
        <v>6</v>
      </c>
      <c r="C22" s="10">
        <v>30</v>
      </c>
      <c r="D22" s="10"/>
      <c r="E22" s="10">
        <v>49</v>
      </c>
      <c r="F22" s="10">
        <v>85</v>
      </c>
    </row>
    <row r="23" spans="1:6" x14ac:dyDescent="0.35">
      <c r="A23" s="9" t="s">
        <v>2061</v>
      </c>
      <c r="B23" s="10"/>
      <c r="C23" s="10">
        <v>9</v>
      </c>
      <c r="D23" s="10"/>
      <c r="E23" s="10">
        <v>5</v>
      </c>
      <c r="F23" s="10">
        <v>14</v>
      </c>
    </row>
    <row r="24" spans="1:6" x14ac:dyDescent="0.35">
      <c r="A24" s="9" t="s">
        <v>2050</v>
      </c>
      <c r="B24" s="10">
        <v>1</v>
      </c>
      <c r="C24" s="10">
        <v>5</v>
      </c>
      <c r="D24" s="10">
        <v>1</v>
      </c>
      <c r="E24" s="10">
        <v>9</v>
      </c>
      <c r="F24" s="10">
        <v>16</v>
      </c>
    </row>
    <row r="25" spans="1:6" x14ac:dyDescent="0.35">
      <c r="A25" s="9" t="s">
        <v>2058</v>
      </c>
      <c r="B25" s="10">
        <v>3</v>
      </c>
      <c r="C25" s="10">
        <v>3</v>
      </c>
      <c r="D25" s="10"/>
      <c r="E25" s="10">
        <v>11</v>
      </c>
      <c r="F25" s="10">
        <v>17</v>
      </c>
    </row>
    <row r="26" spans="1:6" x14ac:dyDescent="0.35">
      <c r="A26" s="9" t="s">
        <v>2057</v>
      </c>
      <c r="B26" s="10"/>
      <c r="C26" s="10">
        <v>7</v>
      </c>
      <c r="D26" s="10"/>
      <c r="E26" s="10">
        <v>14</v>
      </c>
      <c r="F26" s="10">
        <v>21</v>
      </c>
    </row>
    <row r="27" spans="1:6" x14ac:dyDescent="0.35">
      <c r="A27" s="9" t="s">
        <v>2049</v>
      </c>
      <c r="B27" s="10">
        <v>1</v>
      </c>
      <c r="C27" s="10">
        <v>15</v>
      </c>
      <c r="D27" s="10">
        <v>2</v>
      </c>
      <c r="E27" s="10">
        <v>17</v>
      </c>
      <c r="F27" s="10">
        <v>35</v>
      </c>
    </row>
    <row r="28" spans="1:6" x14ac:dyDescent="0.35">
      <c r="A28" s="9" t="s">
        <v>2044</v>
      </c>
      <c r="B28" s="10"/>
      <c r="C28" s="10">
        <v>16</v>
      </c>
      <c r="D28" s="10">
        <v>1</v>
      </c>
      <c r="E28" s="10">
        <v>28</v>
      </c>
      <c r="F28" s="10">
        <v>45</v>
      </c>
    </row>
    <row r="29" spans="1:6" x14ac:dyDescent="0.35">
      <c r="A29" s="9" t="s">
        <v>2036</v>
      </c>
      <c r="B29" s="10">
        <v>2</v>
      </c>
      <c r="C29" s="10">
        <v>12</v>
      </c>
      <c r="D29" s="10">
        <v>1</v>
      </c>
      <c r="E29" s="10">
        <v>36</v>
      </c>
      <c r="F29" s="10">
        <v>51</v>
      </c>
    </row>
    <row r="30" spans="1:6" x14ac:dyDescent="0.35">
      <c r="A30" s="9" t="s">
        <v>2060</v>
      </c>
      <c r="B30" s="10"/>
      <c r="C30" s="10"/>
      <c r="D30" s="10"/>
      <c r="E30" s="10">
        <v>3</v>
      </c>
      <c r="F30" s="10">
        <v>3</v>
      </c>
    </row>
    <row r="31" spans="1:6" x14ac:dyDescent="0.35">
      <c r="A31" s="9" t="s">
        <v>2067</v>
      </c>
      <c r="B31" s="10">
        <v>57</v>
      </c>
      <c r="C31" s="10">
        <v>364</v>
      </c>
      <c r="D31" s="10">
        <v>14</v>
      </c>
      <c r="E31" s="10">
        <v>565</v>
      </c>
      <c r="F31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F3" sqref="F3"/>
    </sheetView>
  </sheetViews>
  <sheetFormatPr defaultRowHeight="15.5" x14ac:dyDescent="0.35"/>
  <cols>
    <col min="1" max="1" width="14" customWidth="1"/>
    <col min="2" max="2" width="15.08203125" customWidth="1"/>
    <col min="3" max="3" width="5.5" customWidth="1"/>
    <col min="4" max="4" width="9.25" customWidth="1"/>
    <col min="5" max="5" width="10.58203125" customWidth="1"/>
    <col min="6" max="6" width="10.58203125" bestFit="1" customWidth="1"/>
  </cols>
  <sheetData>
    <row r="1" spans="1:5" x14ac:dyDescent="0.35">
      <c r="A1" s="8"/>
    </row>
    <row r="2" spans="1:5" x14ac:dyDescent="0.35">
      <c r="A2" s="8" t="s">
        <v>2064</v>
      </c>
      <c r="B2" t="s">
        <v>2071</v>
      </c>
    </row>
    <row r="3" spans="1:5" x14ac:dyDescent="0.35">
      <c r="A3" s="8" t="s">
        <v>2123</v>
      </c>
      <c r="B3" t="s">
        <v>2071</v>
      </c>
    </row>
    <row r="5" spans="1:5" x14ac:dyDescent="0.35">
      <c r="A5" s="8" t="s">
        <v>2070</v>
      </c>
      <c r="B5" s="8" t="s">
        <v>2068</v>
      </c>
    </row>
    <row r="6" spans="1:5" x14ac:dyDescent="0.35">
      <c r="A6" s="8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35">
      <c r="A7" s="9" t="s">
        <v>2089</v>
      </c>
      <c r="B7" s="10">
        <v>6</v>
      </c>
      <c r="C7" s="10">
        <v>36</v>
      </c>
      <c r="D7" s="10">
        <v>49</v>
      </c>
      <c r="E7" s="10">
        <v>91</v>
      </c>
    </row>
    <row r="8" spans="1:5" x14ac:dyDescent="0.35">
      <c r="A8" s="9" t="s">
        <v>2097</v>
      </c>
      <c r="B8" s="10">
        <v>7</v>
      </c>
      <c r="C8" s="10">
        <v>28</v>
      </c>
      <c r="D8" s="10">
        <v>44</v>
      </c>
      <c r="E8" s="10">
        <v>79</v>
      </c>
    </row>
    <row r="9" spans="1:5" x14ac:dyDescent="0.35">
      <c r="A9" s="9" t="s">
        <v>2093</v>
      </c>
      <c r="B9" s="10">
        <v>4</v>
      </c>
      <c r="C9" s="10">
        <v>33</v>
      </c>
      <c r="D9" s="10">
        <v>49</v>
      </c>
      <c r="E9" s="10">
        <v>86</v>
      </c>
    </row>
    <row r="10" spans="1:5" x14ac:dyDescent="0.35">
      <c r="A10" s="9" t="s">
        <v>2096</v>
      </c>
      <c r="B10" s="10">
        <v>1</v>
      </c>
      <c r="C10" s="10">
        <v>30</v>
      </c>
      <c r="D10" s="10">
        <v>46</v>
      </c>
      <c r="E10" s="10">
        <v>77</v>
      </c>
    </row>
    <row r="11" spans="1:5" x14ac:dyDescent="0.35">
      <c r="A11" s="9" t="s">
        <v>2086</v>
      </c>
      <c r="B11" s="10">
        <v>3</v>
      </c>
      <c r="C11" s="10">
        <v>35</v>
      </c>
      <c r="D11" s="10">
        <v>46</v>
      </c>
      <c r="E11" s="10">
        <v>84</v>
      </c>
    </row>
    <row r="12" spans="1:5" x14ac:dyDescent="0.35">
      <c r="A12" s="9" t="s">
        <v>2092</v>
      </c>
      <c r="B12" s="10">
        <v>3</v>
      </c>
      <c r="C12" s="10">
        <v>28</v>
      </c>
      <c r="D12" s="10">
        <v>55</v>
      </c>
      <c r="E12" s="10">
        <v>86</v>
      </c>
    </row>
    <row r="13" spans="1:5" x14ac:dyDescent="0.35">
      <c r="A13" s="9" t="s">
        <v>2095</v>
      </c>
      <c r="B13" s="10">
        <v>4</v>
      </c>
      <c r="C13" s="10">
        <v>31</v>
      </c>
      <c r="D13" s="10">
        <v>58</v>
      </c>
      <c r="E13" s="10">
        <v>93</v>
      </c>
    </row>
    <row r="14" spans="1:5" x14ac:dyDescent="0.35">
      <c r="A14" s="9" t="s">
        <v>2088</v>
      </c>
      <c r="B14" s="10">
        <v>8</v>
      </c>
      <c r="C14" s="10">
        <v>35</v>
      </c>
      <c r="D14" s="10">
        <v>41</v>
      </c>
      <c r="E14" s="10">
        <v>84</v>
      </c>
    </row>
    <row r="15" spans="1:5" x14ac:dyDescent="0.35">
      <c r="A15" s="9" t="s">
        <v>2090</v>
      </c>
      <c r="B15" s="10">
        <v>5</v>
      </c>
      <c r="C15" s="10">
        <v>23</v>
      </c>
      <c r="D15" s="10">
        <v>45</v>
      </c>
      <c r="E15" s="10">
        <v>73</v>
      </c>
    </row>
    <row r="16" spans="1:5" x14ac:dyDescent="0.35">
      <c r="A16" s="9" t="s">
        <v>2091</v>
      </c>
      <c r="B16" s="10">
        <v>6</v>
      </c>
      <c r="C16" s="10">
        <v>26</v>
      </c>
      <c r="D16" s="10">
        <v>45</v>
      </c>
      <c r="E16" s="10">
        <v>77</v>
      </c>
    </row>
    <row r="17" spans="1:5" x14ac:dyDescent="0.35">
      <c r="A17" s="9" t="s">
        <v>2087</v>
      </c>
      <c r="B17" s="10">
        <v>3</v>
      </c>
      <c r="C17" s="10">
        <v>27</v>
      </c>
      <c r="D17" s="10">
        <v>45</v>
      </c>
      <c r="E17" s="10">
        <v>75</v>
      </c>
    </row>
    <row r="18" spans="1:5" x14ac:dyDescent="0.35">
      <c r="A18" s="9" t="s">
        <v>2094</v>
      </c>
      <c r="B18" s="10">
        <v>7</v>
      </c>
      <c r="C18" s="10">
        <v>32</v>
      </c>
      <c r="D18" s="10">
        <v>42</v>
      </c>
      <c r="E18" s="10">
        <v>81</v>
      </c>
    </row>
    <row r="19" spans="1:5" x14ac:dyDescent="0.35">
      <c r="A19" s="9" t="s">
        <v>2067</v>
      </c>
      <c r="B19" s="10">
        <v>57</v>
      </c>
      <c r="C19" s="10">
        <v>364</v>
      </c>
      <c r="D19" s="10">
        <v>565</v>
      </c>
      <c r="E19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7" sqref="H17"/>
    </sheetView>
  </sheetViews>
  <sheetFormatPr defaultRowHeight="15.5" x14ac:dyDescent="0.35"/>
  <cols>
    <col min="1" max="1" width="26.414062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x14ac:dyDescent="0.35">
      <c r="A1" t="s">
        <v>2098</v>
      </c>
      <c r="B1" t="s">
        <v>2099</v>
      </c>
      <c r="C1" t="s">
        <v>2100</v>
      </c>
      <c r="D1" t="s">
        <v>2101</v>
      </c>
      <c r="E1" t="s">
        <v>2102</v>
      </c>
      <c r="F1" t="s">
        <v>2124</v>
      </c>
      <c r="G1" t="s">
        <v>2103</v>
      </c>
      <c r="H1" t="s">
        <v>2104</v>
      </c>
    </row>
    <row r="2" spans="1:8" x14ac:dyDescent="0.35">
      <c r="A2" t="s">
        <v>2105</v>
      </c>
      <c r="B2">
        <f>COUNTIFS(Crowdfunding!$D$2:$D$1001,"&lt;1000", Crowdfunding!$G$2:$G$1001, "successful")</f>
        <v>30</v>
      </c>
      <c r="C2">
        <f>COUNTIFS(Crowdfunding!$D$2:$D$1001, "&lt;1000",Crowdfunding!$G$2:$G$1001,"=failed")</f>
        <v>20</v>
      </c>
      <c r="D2">
        <f>COUNTIFS(Crowdfunding!$D$2:$D$1001, "&lt;1000",Crowdfunding!$G$2:$G$1001,"=canceled")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35">
      <c r="A3" t="s">
        <v>2107</v>
      </c>
      <c r="B3">
        <f>COUNTIFS(Crowdfunding!$D$2:$D$1001,"&gt;=1000", Crowdfunding!$D$2:$D$1001,"&lt;=4999", Crowdfunding!$G$2:$G$1001, "successful")</f>
        <v>191</v>
      </c>
      <c r="C3">
        <f>COUNTIFS(Crowdfunding!$D$2:$D$1001,"&gt;=1000", Crowdfunding!$D$2:$D$1001,"&lt;=4999", Crowdfunding!$G$2:$G$1001, "failed")</f>
        <v>38</v>
      </c>
      <c r="D3">
        <f>COUNTIFS(Crowdfunding!$D$2:$D$1001,"&gt;=1000", Crowdfunding!$D$2:$D$1001,"&lt;=4999", Crowdfunding!$G$2:$G$1001, "canceled")</f>
        <v>2</v>
      </c>
      <c r="E3">
        <f t="shared" ref="E3:E11" si="0">SUM(B3:D3)</f>
        <v>231</v>
      </c>
      <c r="F3" s="15">
        <f t="shared" ref="F3:F11" si="1">B3/E3</f>
        <v>0.82683982683982682</v>
      </c>
      <c r="G3" s="15">
        <f t="shared" ref="G3:G11" si="2">C3/E3</f>
        <v>0.16450216450216451</v>
      </c>
      <c r="H3" s="15">
        <f t="shared" ref="H3:H11" si="3">D3/E3</f>
        <v>8.658008658008658E-3</v>
      </c>
    </row>
    <row r="4" spans="1:8" x14ac:dyDescent="0.35">
      <c r="A4" t="s">
        <v>2106</v>
      </c>
      <c r="B4">
        <f>COUNTIFS(Crowdfunding!$D$2:$D$1001,"&gt;=5000", Crowdfunding!$D$2:$D$1001,"&lt;=9999", Crowdfunding!$G$2:$G$1001, "successful")</f>
        <v>164</v>
      </c>
      <c r="C4">
        <f>COUNTIFS(Crowdfunding!$D$2:$D$1001,"&gt;=5000", Crowdfunding!$D$2:$D$1001,"&lt;=9999", Crowdfunding!$G$2:$G$1001, "failed")</f>
        <v>126</v>
      </c>
      <c r="D4">
        <f>COUNTIFS(Crowdfunding!$D$2:$D$1001,"&gt;=5000", Crowdfunding!$D$2:$D$1001,"&lt;=9999", Crowdfunding!$G$2:$G$1001, "canceled")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35">
      <c r="A5" t="s">
        <v>2108</v>
      </c>
      <c r="B5">
        <f>COUNTIFS(Crowdfunding!$D$2:$D$1001,"&gt;=10000", Crowdfunding!$D$2:$D$1001,"&lt;=14999", Crowdfunding!$G$2:$G$1001, "successful")</f>
        <v>4</v>
      </c>
      <c r="C5">
        <f>COUNTIFS(Crowdfunding!$D$2:$D$1001,"&gt;=10000", Crowdfunding!$D$2:$D$1001,"&lt;=14999", Crowdfunding!$G$2:$G$1001, "failed")</f>
        <v>5</v>
      </c>
      <c r="D5">
        <f>COUNTIFS(Crowdfunding!$D$2:$D$1001,"&gt;=10000", Crowdfunding!$D$2:$D$1001,"&lt;=14999", Crowdfunding!$G$2:$G$1001, "canceled")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35">
      <c r="A6" t="s">
        <v>2109</v>
      </c>
      <c r="B6">
        <f>COUNTIFS(Crowdfunding!$D$2:$D$1001,"&gt;=15000", Crowdfunding!$D$2:$D$1001,"&lt;=19999", Crowdfunding!$G$2:$G$1001, "successful")</f>
        <v>10</v>
      </c>
      <c r="C6">
        <f>COUNTIFS(Crowdfunding!$D$2:$D$1001,"&gt;=15000", Crowdfunding!$D$2:$D$1001,"&lt;=19999", Crowdfunding!$G$2:$G$1001, "failed")</f>
        <v>0</v>
      </c>
      <c r="D6">
        <f>COUNTIFS(Crowdfunding!$D$2:$D$1001,"&gt;=15000", Crowdfunding!$D$2:$D$1001,"&lt;=19999", Crowdfunding!$G$2:$G$1001, "canceled")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35">
      <c r="A7" t="s">
        <v>2110</v>
      </c>
      <c r="B7">
        <f>COUNTIFS(Crowdfunding!$D$2:$D$1001,"&gt;=20000", Crowdfunding!$D$2:$D$1001,"&lt;=24999", Crowdfunding!$G$2:$G$1001, "successful")</f>
        <v>7</v>
      </c>
      <c r="C7">
        <f>COUNTIFS(Crowdfunding!$D$2:$D$1001,"&gt;=20000", Crowdfunding!$D$2:$D$1001,"&lt;=24999", Crowdfunding!$G$2:$G$1001, "failed")</f>
        <v>0</v>
      </c>
      <c r="D7">
        <f>COUNTIFS(Crowdfunding!$D$2:$D$1001,"&gt;=20000", Crowdfunding!$D$2:$D$1001,"&lt;=24999", Crowdfunding!$G$2:$G$1001, "canceled")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35">
      <c r="A8" t="s">
        <v>2111</v>
      </c>
      <c r="B8">
        <f>COUNTIFS(Crowdfunding!$D$2:$D$1001,"&gt;=25000", Crowdfunding!$D$2:$D$1001,"&lt;=29999", Crowdfunding!$G$2:$G$1001, "successful")</f>
        <v>11</v>
      </c>
      <c r="C8">
        <f>COUNTIFS(Crowdfunding!$D$2:$D$1001,"&gt;=25000", Crowdfunding!$D$2:$D$1001,"&lt;=29999", Crowdfunding!$G$2:$G$1001, "failed")</f>
        <v>3</v>
      </c>
      <c r="D8">
        <f>COUNTIFS(Crowdfunding!$D$2:$D$1001,"&gt;=25000", Crowdfunding!$D$2:$D$1001,"&lt;=29999", Crowdfunding!$G$2:$G$1001, "canceled")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35">
      <c r="A9" t="s">
        <v>2112</v>
      </c>
      <c r="B9">
        <f>COUNTIFS(Crowdfunding!$D$2:$D$1001,"&gt;=30000", Crowdfunding!$D$2:$D$1001,"&lt;=34999", Crowdfunding!$G$2:$G$1001, "successful")</f>
        <v>7</v>
      </c>
      <c r="C9">
        <f>COUNTIFS(Crowdfunding!$D$2:$D$1001,"&gt;=30000", Crowdfunding!$D$2:$D$1001,"&lt;=34999", Crowdfunding!$G$2:$G$1001, "failed")</f>
        <v>0</v>
      </c>
      <c r="D9">
        <f>COUNTIFS(Crowdfunding!$D$2:$D$1001,"&gt;=30000", Crowdfunding!$D$2:$D$1001,"&lt;=34999", Crowdfunding!$G$2:$G$1001, "canceled")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35">
      <c r="A10" t="s">
        <v>2113</v>
      </c>
      <c r="B10">
        <f>COUNTIFS(Crowdfunding!$D$2:$D$1001,"&gt;=35000", Crowdfunding!$D$2:$D$1001,"&lt;=39999", Crowdfunding!$G$2:$G$1001, "successful")</f>
        <v>8</v>
      </c>
      <c r="C10">
        <f>COUNTIFS(Crowdfunding!$D$2:$D$1001,"&gt;=35000", Crowdfunding!$D$2:$D$1001,"&lt;=39999", Crowdfunding!$G$2:$G$1001, "failed")</f>
        <v>3</v>
      </c>
      <c r="D10">
        <f>COUNTIFS(Crowdfunding!$D$2:$D$1001,"&gt;=35000", Crowdfunding!$D$2:$D$1001,"&lt;=39999", Crowdfunding!$G$2:$G$1001, "canceled")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35">
      <c r="A11" t="s">
        <v>2114</v>
      </c>
      <c r="B11">
        <f>COUNTIFS(Crowdfunding!$D$2:$D$1001,"&gt;=40000", Crowdfunding!$D$2:$D$1001,"&lt;=44999", Crowdfunding!$G$2:$G$1001, "successful")</f>
        <v>11</v>
      </c>
      <c r="C11">
        <f>COUNTIFS(Crowdfunding!$D$2:$D$1001,"&gt;=40000", Crowdfunding!$D$2:$D$1001,"&lt;=44999", Crowdfunding!$G$2:$G$1001, "failed")</f>
        <v>3</v>
      </c>
      <c r="D11">
        <f>COUNTIFS(Crowdfunding!$D$2:$D$1001,"&gt;=40000", Crowdfunding!$D$2:$D$1001,"&lt;=44999", Crowdfunding!$G$2:$G$1001, "canceled")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35">
      <c r="A12" t="s">
        <v>2115</v>
      </c>
      <c r="B12">
        <f>COUNTIFS(Crowdfunding!$D$2:$D$1001,"&gt;=45000", Crowdfunding!$D$2:$D$1001,"&lt;=49999", Crowdfunding!$G$2:$G$1001, "successful")</f>
        <v>8</v>
      </c>
      <c r="C12">
        <f>COUNTIFS(Crowdfunding!$D$2:$D$1001,"&gt;=45000", Crowdfunding!$D$2:$D$1001,"&lt;=49999", Crowdfunding!$G$2:$G$1001, "failed")</f>
        <v>3</v>
      </c>
      <c r="D12">
        <f>COUNTIFS(Crowdfunding!$D$2:$D$1001,"&gt;=45000", Crowdfunding!$D$2:$D$1001,"&lt;=49999", Crowdfunding!$G$2:$G$1001, "canceled")</f>
        <v>0</v>
      </c>
      <c r="E12">
        <f>SUM(B12:D12)</f>
        <v>11</v>
      </c>
      <c r="F12" s="15">
        <f>B12/E12</f>
        <v>0.72727272727272729</v>
      </c>
      <c r="G12" s="15">
        <f>C12/E12</f>
        <v>0.27272727272727271</v>
      </c>
      <c r="H12" s="15">
        <f>D12/E12</f>
        <v>0</v>
      </c>
    </row>
    <row r="13" spans="1:8" x14ac:dyDescent="0.35">
      <c r="A13" t="s">
        <v>2116</v>
      </c>
      <c r="B13">
        <f>COUNTIFS(Crowdfunding!$D$2:$D$1001,"&gt;=50000", Crowdfunding!$G$2:$G$1001, "successful")</f>
        <v>114</v>
      </c>
      <c r="C13">
        <f>COUNTIFS(Crowdfunding!$D$2:$D$1001,"&gt;=50000", Crowdfunding!$G$2:$G$1001, "failed")</f>
        <v>163</v>
      </c>
      <c r="D13">
        <f>COUNTIFS(Crowdfunding!$D$2:$D$1001,"&gt;=50000", Crowdfunding!$G$2:$G$1001, "canceled")</f>
        <v>28</v>
      </c>
      <c r="E13">
        <f>SUM(B13:D13)</f>
        <v>305</v>
      </c>
      <c r="F13" s="15">
        <f>B13/E13</f>
        <v>0.3737704918032787</v>
      </c>
      <c r="G13" s="15">
        <f>C13/E13</f>
        <v>0.53442622950819674</v>
      </c>
      <c r="H13" s="15">
        <f>D13/E13</f>
        <v>9.1803278688524587E-2</v>
      </c>
    </row>
  </sheetData>
  <pageMargins left="0.7" right="0.7" top="0.75" bottom="0.75" header="0.3" footer="0.3"/>
  <ignoredErrors>
    <ignoredError sqref="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9"/>
  <sheetViews>
    <sheetView workbookViewId="0">
      <selection activeCell="G4" sqref="G4"/>
    </sheetView>
  </sheetViews>
  <sheetFormatPr defaultRowHeight="15.5" x14ac:dyDescent="0.35"/>
  <cols>
    <col min="1" max="1" width="41.4140625" bestFit="1" customWidth="1"/>
    <col min="2" max="2" width="13.08203125" bestFit="1" customWidth="1"/>
    <col min="5" max="5" width="13.08203125" bestFit="1" customWidth="1"/>
  </cols>
  <sheetData>
    <row r="1" spans="1:7" x14ac:dyDescent="0.35">
      <c r="A1" s="1" t="s">
        <v>4</v>
      </c>
      <c r="B1" s="1" t="s">
        <v>5</v>
      </c>
      <c r="D1" s="1" t="s">
        <v>4</v>
      </c>
      <c r="E1" s="1" t="s">
        <v>5</v>
      </c>
      <c r="G1" t="s">
        <v>2125</v>
      </c>
    </row>
    <row r="2" spans="1:7" x14ac:dyDescent="0.35">
      <c r="A2" t="s">
        <v>20</v>
      </c>
      <c r="B2">
        <v>158</v>
      </c>
      <c r="D2" t="s">
        <v>14</v>
      </c>
      <c r="E2">
        <v>0</v>
      </c>
    </row>
    <row r="3" spans="1:7" x14ac:dyDescent="0.35">
      <c r="A3" t="s">
        <v>20</v>
      </c>
      <c r="B3">
        <v>1425</v>
      </c>
      <c r="D3" t="s">
        <v>14</v>
      </c>
      <c r="E3">
        <v>24</v>
      </c>
    </row>
    <row r="4" spans="1:7" x14ac:dyDescent="0.35">
      <c r="A4" t="s">
        <v>20</v>
      </c>
      <c r="B4">
        <v>174</v>
      </c>
      <c r="D4" t="s">
        <v>14</v>
      </c>
      <c r="E4">
        <v>53</v>
      </c>
    </row>
    <row r="5" spans="1:7" x14ac:dyDescent="0.35">
      <c r="A5" t="s">
        <v>20</v>
      </c>
      <c r="B5">
        <v>227</v>
      </c>
      <c r="D5" t="s">
        <v>14</v>
      </c>
      <c r="E5">
        <v>18</v>
      </c>
    </row>
    <row r="6" spans="1:7" x14ac:dyDescent="0.35">
      <c r="A6" t="s">
        <v>20</v>
      </c>
      <c r="B6">
        <v>220</v>
      </c>
      <c r="D6" t="s">
        <v>14</v>
      </c>
      <c r="E6">
        <v>44</v>
      </c>
    </row>
    <row r="7" spans="1:7" x14ac:dyDescent="0.35">
      <c r="A7" t="s">
        <v>20</v>
      </c>
      <c r="B7">
        <v>98</v>
      </c>
      <c r="D7" t="s">
        <v>14</v>
      </c>
      <c r="E7">
        <v>27</v>
      </c>
    </row>
    <row r="8" spans="1:7" x14ac:dyDescent="0.35">
      <c r="A8" t="s">
        <v>20</v>
      </c>
      <c r="B8">
        <v>100</v>
      </c>
      <c r="D8" t="s">
        <v>14</v>
      </c>
      <c r="E8">
        <v>55</v>
      </c>
    </row>
    <row r="9" spans="1:7" x14ac:dyDescent="0.35">
      <c r="A9" t="s">
        <v>20</v>
      </c>
      <c r="B9">
        <v>1249</v>
      </c>
      <c r="D9" t="s">
        <v>14</v>
      </c>
      <c r="E9">
        <v>200</v>
      </c>
    </row>
    <row r="10" spans="1:7" x14ac:dyDescent="0.35">
      <c r="A10" t="s">
        <v>20</v>
      </c>
      <c r="B10">
        <v>1396</v>
      </c>
      <c r="D10" t="s">
        <v>14</v>
      </c>
      <c r="E10">
        <v>452</v>
      </c>
    </row>
    <row r="11" spans="1:7" x14ac:dyDescent="0.35">
      <c r="A11" t="s">
        <v>20</v>
      </c>
      <c r="B11">
        <v>890</v>
      </c>
      <c r="D11" t="s">
        <v>14</v>
      </c>
      <c r="E11">
        <v>674</v>
      </c>
    </row>
    <row r="12" spans="1:7" x14ac:dyDescent="0.35">
      <c r="A12" t="s">
        <v>20</v>
      </c>
      <c r="B12">
        <v>142</v>
      </c>
      <c r="D12" t="s">
        <v>14</v>
      </c>
      <c r="E12">
        <v>558</v>
      </c>
    </row>
    <row r="13" spans="1:7" x14ac:dyDescent="0.35">
      <c r="A13" t="s">
        <v>20</v>
      </c>
      <c r="B13">
        <v>2673</v>
      </c>
      <c r="D13" t="s">
        <v>14</v>
      </c>
      <c r="E13">
        <v>15</v>
      </c>
    </row>
    <row r="14" spans="1:7" x14ac:dyDescent="0.35">
      <c r="A14" t="s">
        <v>20</v>
      </c>
      <c r="B14">
        <v>163</v>
      </c>
      <c r="D14" t="s">
        <v>14</v>
      </c>
      <c r="E14">
        <v>2307</v>
      </c>
    </row>
    <row r="15" spans="1:7" x14ac:dyDescent="0.35">
      <c r="A15" t="s">
        <v>20</v>
      </c>
      <c r="B15">
        <v>2220</v>
      </c>
      <c r="D15" t="s">
        <v>14</v>
      </c>
      <c r="E15">
        <v>88</v>
      </c>
    </row>
    <row r="16" spans="1:7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5" x14ac:dyDescent="0.35">
      <c r="A561" t="s">
        <v>20</v>
      </c>
      <c r="B561">
        <v>381</v>
      </c>
    </row>
    <row r="562" spans="1:5" x14ac:dyDescent="0.35">
      <c r="A562" t="s">
        <v>20</v>
      </c>
      <c r="B562">
        <v>480</v>
      </c>
    </row>
    <row r="563" spans="1:5" x14ac:dyDescent="0.35">
      <c r="A563" t="s">
        <v>20</v>
      </c>
      <c r="B563">
        <v>226</v>
      </c>
    </row>
    <row r="564" spans="1:5" x14ac:dyDescent="0.35">
      <c r="A564" t="s">
        <v>20</v>
      </c>
      <c r="B564">
        <v>241</v>
      </c>
    </row>
    <row r="565" spans="1:5" x14ac:dyDescent="0.35">
      <c r="A565" t="s">
        <v>20</v>
      </c>
      <c r="B565">
        <v>132</v>
      </c>
    </row>
    <row r="566" spans="1:5" x14ac:dyDescent="0.35">
      <c r="A566" t="s">
        <v>20</v>
      </c>
      <c r="B566">
        <v>2043</v>
      </c>
    </row>
    <row r="569" spans="1:5" x14ac:dyDescent="0.35">
      <c r="A569" t="s">
        <v>2117</v>
      </c>
      <c r="B569">
        <f>AVERAGE(B2:B566)</f>
        <v>851.14690265486729</v>
      </c>
      <c r="E569">
        <f>AVERAGE(E2:E365)</f>
        <v>585.61538461538464</v>
      </c>
    </row>
    <row r="571" spans="1:5" x14ac:dyDescent="0.35">
      <c r="A571" t="s">
        <v>2118</v>
      </c>
      <c r="B571">
        <f>MEDIAN(B2:B566)</f>
        <v>201</v>
      </c>
      <c r="E571">
        <f>MEDIAN(E2:E365)</f>
        <v>114.5</v>
      </c>
    </row>
    <row r="573" spans="1:5" x14ac:dyDescent="0.35">
      <c r="A573" t="s">
        <v>2119</v>
      </c>
      <c r="B573">
        <f>MIN(B2:B566)</f>
        <v>16</v>
      </c>
      <c r="E573">
        <f>MIN(E2:E365)</f>
        <v>0</v>
      </c>
    </row>
    <row r="575" spans="1:5" x14ac:dyDescent="0.35">
      <c r="A575" t="s">
        <v>2120</v>
      </c>
      <c r="B575">
        <f>MAX(B2:B566)</f>
        <v>7295</v>
      </c>
      <c r="E575">
        <f>MAX(E2:E365)</f>
        <v>6080</v>
      </c>
    </row>
    <row r="577" spans="1:5" x14ac:dyDescent="0.35">
      <c r="A577" t="s">
        <v>2121</v>
      </c>
      <c r="B577">
        <f>_xlfn.VAR.S(B2:B566)</f>
        <v>1606216.5936295739</v>
      </c>
      <c r="E577">
        <f>_xlfn.VAR.S(E2:E365)</f>
        <v>924113.45496927318</v>
      </c>
    </row>
    <row r="579" spans="1:5" x14ac:dyDescent="0.35">
      <c r="A579" t="s">
        <v>2122</v>
      </c>
      <c r="B579">
        <f>_xlfn.STDEV.S(B2:B566)</f>
        <v>1267.366006183523</v>
      </c>
      <c r="E579">
        <f>_xlfn.STDEV.S(E2:E365)</f>
        <v>961.30819978260524</v>
      </c>
    </row>
  </sheetData>
  <autoFilter ref="A1:E1"/>
  <conditionalFormatting sqref="A1">
    <cfRule type="containsText" dxfId="15" priority="13" operator="containsText" text="canceled">
      <formula>NOT(ISERROR(SEARCH("canceled",A1)))</formula>
    </cfRule>
    <cfRule type="containsText" dxfId="14" priority="14" operator="containsText" text="live">
      <formula>NOT(ISERROR(SEARCH("live",A1)))</formula>
    </cfRule>
    <cfRule type="containsText" dxfId="13" priority="15" operator="containsText" text="failed">
      <formula>NOT(ISERROR(SEARCH("failed",A1)))</formula>
    </cfRule>
    <cfRule type="containsText" dxfId="12" priority="16" operator="containsText" text="successful">
      <formula>NOT(ISERROR(SEARCH("successful",A1)))</formula>
    </cfRule>
  </conditionalFormatting>
  <conditionalFormatting sqref="A2:A566">
    <cfRule type="containsText" dxfId="11" priority="9" operator="containsText" text="canceled">
      <formula>NOT(ISERROR(SEARCH("canceled",A2)))</formula>
    </cfRule>
    <cfRule type="containsText" dxfId="10" priority="10" operator="containsText" text="live">
      <formula>NOT(ISERROR(SEARCH("live",A2)))</formula>
    </cfRule>
    <cfRule type="containsText" dxfId="9" priority="11" operator="containsText" text="failed">
      <formula>NOT(ISERROR(SEARCH("failed",A2)))</formula>
    </cfRule>
    <cfRule type="containsText" dxfId="8" priority="12" operator="containsText" text="successful">
      <formula>NOT(ISERROR(SEARCH("successful",A2)))</formula>
    </cfRule>
  </conditionalFormatting>
  <conditionalFormatting sqref="D1">
    <cfRule type="containsText" dxfId="7" priority="5" operator="containsText" text="canceled">
      <formula>NOT(ISERROR(SEARCH("canceled",D1)))</formula>
    </cfRule>
    <cfRule type="containsText" dxfId="6" priority="6" operator="containsText" text="live">
      <formula>NOT(ISERROR(SEARCH("live",D1)))</formula>
    </cfRule>
    <cfRule type="containsText" dxfId="5" priority="7" operator="containsText" text="failed">
      <formula>NOT(ISERROR(SEARCH("failed",D1)))</formula>
    </cfRule>
    <cfRule type="containsText" dxfId="4" priority="8" operator="containsText" text="successful">
      <formula>NOT(ISERROR(SEARCH("successful",D1)))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Sheet2</vt:lpstr>
      <vt:lpstr>Sheet6</vt:lpstr>
      <vt:lpstr>Sheet10</vt:lpstr>
      <vt:lpstr>Bonus</vt:lpstr>
      <vt:lpstr>Bonus Statiscal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Mei, Sally [UCH]</cp:lastModifiedBy>
  <dcterms:created xsi:type="dcterms:W3CDTF">2021-09-29T18:52:28Z</dcterms:created>
  <dcterms:modified xsi:type="dcterms:W3CDTF">2022-03-04T19:53:36Z</dcterms:modified>
</cp:coreProperties>
</file>