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13_ncr:1_{F006EFCB-52C8-4B7A-9665-B071488308C6}" xr6:coauthVersionLast="47" xr6:coauthVersionMax="47" xr10:uidLastSave="{00000000-0000-0000-0000-000000000000}"/>
  <bookViews>
    <workbookView xWindow="1100" yWindow="1100" windowWidth="14400" windowHeight="7360" tabRatio="500" firstSheet="1" activeTab="1" xr2:uid="{00000000-000D-0000-FFFF-FFFF00000000}"/>
  </bookViews>
  <sheets>
    <sheet name="Instructions" sheetId="1" state="hidden" r:id="rId1"/>
    <sheet name="July Orders" sheetId="2" r:id="rId2"/>
    <sheet name="July Orders (3)" sheetId="5" r:id="rId3"/>
  </sheets>
  <calcPr calcId="191029"/>
  <customWorkbookViews>
    <customWorkbookView name="Karen A. Shepherd - Personal View" guid="{5CBAE1D1-7277-D541-AE9C-4A6CB19DE488}" mergeInterval="0" personalView="1" xWindow="235" yWindow="23" windowWidth="1208" windowHeight="682" tabRatio="500" activeSheetId="1"/>
    <customWorkbookView name="Dayna Papaleo - Personal View" guid="{8B02E1CE-95C2-EA4B-A13B-CEFDFBE433CB}" mergeInterval="0" personalView="1" yWindow="23" windowWidth="1440" windowHeight="815" tabRatio="500" activeSheetId="1"/>
    <customWorkbookView name="Microsoft Office User - Personal View" guid="{5660E9DD-B589-564F-966A-F0D7697D3B56}" mergeInterval="0" personalView="1" xWindow="9" yWindow="23" windowWidth="1440" windowHeight="797"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5" l="1"/>
  <c r="E15" i="5"/>
  <c r="G13" i="5"/>
  <c r="C15" i="5"/>
  <c r="B15" i="5"/>
  <c r="K14" i="5"/>
  <c r="D14" i="5" s="1"/>
  <c r="F14" i="5" s="1"/>
  <c r="K13" i="5"/>
  <c r="D13" i="5" s="1"/>
  <c r="F13" i="5" s="1"/>
  <c r="K4" i="5"/>
  <c r="D4" i="5" s="1"/>
  <c r="F4" i="5" s="1"/>
  <c r="K5" i="5"/>
  <c r="D5" i="5" s="1"/>
  <c r="F5" i="5" s="1"/>
  <c r="K6" i="5"/>
  <c r="D6" i="5" s="1"/>
  <c r="F6" i="5" s="1"/>
  <c r="K7" i="5"/>
  <c r="D7" i="5" s="1"/>
  <c r="F7" i="5" s="1"/>
  <c r="K8" i="5"/>
  <c r="D8" i="5" s="1"/>
  <c r="F8" i="5" s="1"/>
  <c r="K9" i="5"/>
  <c r="D9" i="5" s="1"/>
  <c r="F9" i="5" s="1"/>
  <c r="K10" i="5"/>
  <c r="D10" i="5" s="1"/>
  <c r="F10" i="5" s="1"/>
  <c r="K11" i="5"/>
  <c r="D11" i="5" s="1"/>
  <c r="F11" i="5" s="1"/>
  <c r="K12" i="5"/>
  <c r="D12" i="5" s="1"/>
  <c r="F12" i="5" s="1"/>
  <c r="D3" i="5"/>
  <c r="G5" i="5" l="1"/>
  <c r="G12" i="5"/>
  <c r="G8" i="5"/>
  <c r="G4" i="5"/>
  <c r="G9" i="5"/>
  <c r="G11" i="5"/>
  <c r="G7" i="5"/>
  <c r="F3" i="5"/>
  <c r="F15" i="5" s="1"/>
  <c r="D15" i="5"/>
  <c r="G14" i="5"/>
  <c r="G10" i="5"/>
  <c r="G6" i="5"/>
  <c r="G15" i="5"/>
  <c r="B25" i="5" s="1"/>
  <c r="B21" i="5"/>
  <c r="B20" i="5"/>
  <c r="G3" i="5" l="1"/>
  <c r="B19" i="5"/>
  <c r="B18" i="5" l="1"/>
  <c r="C25" i="5"/>
  <c r="D25" i="5"/>
  <c r="A25" i="5"/>
</calcChain>
</file>

<file path=xl/sharedStrings.xml><?xml version="1.0" encoding="utf-8"?>
<sst xmlns="http://schemas.openxmlformats.org/spreadsheetml/2006/main" count="83" uniqueCount="47">
  <si>
    <t>Instructions:</t>
  </si>
  <si>
    <t>To submit this assignment, please refer to the instructions in the course.</t>
  </si>
  <si>
    <t>Order #</t>
  </si>
  <si>
    <t>Amount of Cupcakes</t>
  </si>
  <si>
    <t>Amount of Toppings</t>
  </si>
  <si>
    <t>Total Cost of Order</t>
  </si>
  <si>
    <t>Delivery?</t>
  </si>
  <si>
    <t>Cornell Cupcake Pricing Scheme</t>
  </si>
  <si>
    <t>Yes</t>
  </si>
  <si>
    <t>Item</t>
  </si>
  <si>
    <t>No</t>
  </si>
  <si>
    <t>Cupcake</t>
  </si>
  <si>
    <t xml:space="preserve">Total </t>
  </si>
  <si>
    <t>DYS541: Getting Started with Spreadsheet Modeling and Business Analytics</t>
  </si>
  <si>
    <t>Course Project</t>
  </si>
  <si>
    <t xml:space="preserve">Your manager has asked you to make a recommendation on whether Cornell Cupcakes should charge for its delivery service. Create an orange highlighted box under the pricing scheme chart. Determine if you have enough information to make a recommendation on whether Cornell Cupcakes should charge for delivery. </t>
  </si>
  <si>
    <t>Copyright © 2018 eCornell. All rights reserved. All other copyrights, trademarks, trade names, and logos are the sole property of their respective owners.</t>
  </si>
  <si>
    <t xml:space="preserve">We have just opened a bakery, Cornell Cupcakes, that produces cupcakes that customers can customize to their preference. After collecting data from our first successful month, we need to clean up the following worksheets so we can analyze our performance.  Please look at the following instructions and use them as a guide to clean up and organize the data. Good luck!
On the "July Orders" worksheet, insert a row at the top of the worksheet and add the title "July Cornell Cupcake Orders" in bold by merging Columns A:E. Adjust the column widths, use borders, format prices, and fill in the order numbers in ascending numerical order.  Add a custom header by typing your name and company name in the top right corner. Then use the function buttons to insert the date and page number underneath your name and the company name.
</t>
  </si>
  <si>
    <t>Cornell Cupcakes is piloting a delivery service. In Cell E15, display how many orders used the delivery service.</t>
  </si>
  <si>
    <t>Dyson, Cornell SC Johnson College of Business</t>
  </si>
  <si>
    <t>Part One: Preparing Your Data for Analysis</t>
  </si>
  <si>
    <t>Your team is trying to decide if Cornell Cupcakes should charge for the delivery service. Create a row below the pricing scheme table to show that delivery will cost an additional 5% of the order total. Add a column to the right of the "July Cornell Cupcake Costs" table labeled "Delivery Cost." Add another column labeled "Total Cost with Delivery." Adjust the formatting of the title.</t>
  </si>
  <si>
    <t>Cost per unit*</t>
  </si>
  <si>
    <t xml:space="preserve">*Cost per unit refers to price per cupcake, per topping choice. Each topping is an additional .50 per cupcake.
</t>
  </si>
  <si>
    <t xml:space="preserve">Finally, add a table below that includes the total Costs of all orders, average cost per order, most expensive order, and least expensive order.  For the definition of the average cost per order, divide the total costs of all order divided by total number of orders.  Title this table "Original July Costs." </t>
  </si>
  <si>
    <t>Calculate the delivery cost for each order that used the delivery service. If the delivery service was not used, insert "0." Total the cost of delivery for all orders in Cell F15. Calculate the new total cost of all 12 orders with the applicable delivery cost. Total the cost of all 12 orders with the applicable delivery cost in Cell G15.</t>
  </si>
  <si>
    <t xml:space="preserve">Underneath "Original July Costs," create another table titled "Adjusted July Costs." Find the total costs of all orders, average per order, most expensive order, and least expensive order using the added delivery service charge.  For the definition of the average cost per each order, divide the total costs of all order including the delivery cost divided by total number of orders.    </t>
  </si>
  <si>
    <t>Using the pricing scheme table on the right, calculate the total cost per order. The cost of topping is calculated per cupcake (e.g. there is a toppings fee of $0.50 per topping per cupcake).  Insert formulas to calculate the total amount of cupcakes ordered in Cell B15 and the total cost of all orders in Cell D15. Be sure to use relative references. Italicize B15 and D15.</t>
  </si>
  <si>
    <t>Each Topping</t>
  </si>
  <si>
    <t>July Cornell Cupcake Orders</t>
  </si>
  <si>
    <t>Total cost of all Orders</t>
  </si>
  <si>
    <t>Average Cost per Order</t>
  </si>
  <si>
    <t>Most Expensive</t>
  </si>
  <si>
    <t>Origional July Cost</t>
  </si>
  <si>
    <t>Least Expensive</t>
  </si>
  <si>
    <t>Delivery Cost</t>
  </si>
  <si>
    <t>Adjusted July Cost</t>
  </si>
  <si>
    <t>Total Number of Orders</t>
  </si>
  <si>
    <t xml:space="preserve">TotalNumber of Delivery </t>
  </si>
  <si>
    <t xml:space="preserve"> TotalDelivery Cost</t>
  </si>
  <si>
    <t xml:space="preserve"> Total price with toppings per unit</t>
  </si>
  <si>
    <t>Delivery cost</t>
  </si>
  <si>
    <t xml:space="preserve">Total Cost with delive </t>
  </si>
  <si>
    <t>Average Per order</t>
  </si>
  <si>
    <t>Most Expensive order</t>
  </si>
  <si>
    <t>Least Expensive Order</t>
  </si>
  <si>
    <t xml:space="preserve">Eventhough there is not much information like  customers's survey or how many customers the business has lost for charging delivery cost. Based on the table above, I think the business is doing well for charging delivery cost of 5%. I am saying this because, out of 12 orders 7 paid delivery cost for thier  orders which is about 84% of the customers and the business got extra $52.23 , I will suggest the business continue to charge the 5 percent for delivery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</si>
</sst>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7" x14ac:knownFonts="1">
    <font>
      <sz val="12"/>
      <color theme="1"/>
      <name val="Calibri"/>
      <family val="2"/>
      <scheme val="minor"/>
    </font>
    <font>
      <sz val="14"/>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1"/>
      <color rgb="FF000000"/>
      <name val="Calibri"/>
      <family val="2"/>
    </font>
    <font>
      <b/>
      <sz val="11"/>
      <color rgb="FF000000"/>
      <name val="Calibri"/>
      <family val="2"/>
    </font>
    <font>
      <sz val="11"/>
      <name val="Calibri"/>
      <family val="2"/>
    </font>
    <font>
      <i/>
      <sz val="11"/>
      <color rgb="FF000000"/>
      <name val="Calibri"/>
      <family val="2"/>
    </font>
    <font>
      <sz val="14"/>
      <color rgb="FFFF0000"/>
      <name val="Arial"/>
      <family val="2"/>
    </font>
    <font>
      <b/>
      <i/>
      <sz val="11"/>
      <color rgb="FF000000"/>
      <name val="Calibri"/>
      <family val="2"/>
    </font>
    <font>
      <b/>
      <u/>
      <sz val="11"/>
      <color rgb="FF000000"/>
      <name val="Calibri"/>
      <family val="2"/>
    </font>
    <font>
      <sz val="12"/>
      <color theme="1"/>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FEF2CB"/>
        <bgColor rgb="FFFEF2CB"/>
      </patternFill>
    </fill>
    <fill>
      <patternFill patternType="solid">
        <fgColor theme="9"/>
        <bgColor indexed="64"/>
      </patternFill>
    </fill>
    <fill>
      <patternFill patternType="solid">
        <fgColor theme="3" tint="0.79998168889431442"/>
        <bgColor indexed="64"/>
      </patternFill>
    </fill>
    <fill>
      <patternFill patternType="solid">
        <fgColor theme="3" tint="0.79998168889431442"/>
        <bgColor rgb="FFFFFFFF"/>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9" fillId="0" borderId="0"/>
    <xf numFmtId="43" fontId="16" fillId="0" borderId="0" applyFont="0" applyFill="0" applyBorder="0" applyAlignment="0" applyProtection="0"/>
    <xf numFmtId="44" fontId="16" fillId="0" borderId="0" applyFont="0" applyFill="0" applyBorder="0" applyAlignment="0" applyProtection="0"/>
  </cellStyleXfs>
  <cellXfs count="70">
    <xf numFmtId="0" fontId="0" fillId="0" borderId="0" xfId="0"/>
    <xf numFmtId="0" fontId="2" fillId="0" borderId="0" xfId="0" applyFont="1"/>
    <xf numFmtId="0" fontId="3" fillId="0" borderId="0" xfId="0" applyFont="1"/>
    <xf numFmtId="0" fontId="4" fillId="0" borderId="0" xfId="0" applyFont="1"/>
    <xf numFmtId="0" fontId="1"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applyAlignment="1">
      <alignment horizontal="right"/>
    </xf>
    <xf numFmtId="0" fontId="9" fillId="0" borderId="0" xfId="1" applyFont="1" applyAlignment="1"/>
    <xf numFmtId="0" fontId="9" fillId="3" borderId="1" xfId="1" applyFont="1" applyFill="1" applyBorder="1" applyAlignment="1">
      <alignment horizontal="center"/>
    </xf>
    <xf numFmtId="0" fontId="9" fillId="3" borderId="1" xfId="1" applyFont="1" applyFill="1" applyBorder="1"/>
    <xf numFmtId="8" fontId="9" fillId="3" borderId="1" xfId="1" applyNumberFormat="1" applyFont="1" applyFill="1" applyBorder="1"/>
    <xf numFmtId="0" fontId="1" fillId="0" borderId="0" xfId="0" applyFont="1" applyAlignment="1">
      <alignment vertical="top"/>
    </xf>
    <xf numFmtId="0" fontId="2" fillId="0" borderId="0" xfId="0" applyFont="1" applyAlignment="1">
      <alignment vertical="top"/>
    </xf>
    <xf numFmtId="0" fontId="5" fillId="0" borderId="0" xfId="0" applyFont="1" applyAlignment="1">
      <alignment vertical="top"/>
    </xf>
    <xf numFmtId="0" fontId="9" fillId="2" borderId="5" xfId="1" applyFont="1" applyFill="1" applyBorder="1"/>
    <xf numFmtId="44" fontId="9" fillId="2" borderId="5" xfId="1" applyNumberFormat="1" applyFont="1" applyFill="1" applyBorder="1"/>
    <xf numFmtId="0" fontId="10" fillId="2" borderId="5" xfId="1" applyFont="1" applyFill="1" applyBorder="1"/>
    <xf numFmtId="0" fontId="9" fillId="0" borderId="5" xfId="1" applyFont="1" applyBorder="1" applyAlignment="1"/>
    <xf numFmtId="44" fontId="9" fillId="0" borderId="5" xfId="1" applyNumberFormat="1" applyFont="1" applyBorder="1" applyAlignment="1"/>
    <xf numFmtId="0" fontId="9" fillId="3" borderId="3" xfId="1" applyFont="1" applyFill="1" applyBorder="1" applyAlignment="1">
      <alignment horizontal="center"/>
    </xf>
    <xf numFmtId="0" fontId="9" fillId="3" borderId="3" xfId="1" applyFont="1" applyFill="1" applyBorder="1"/>
    <xf numFmtId="0" fontId="10" fillId="0" borderId="5" xfId="1" applyFont="1" applyBorder="1" applyAlignment="1"/>
    <xf numFmtId="0" fontId="13" fillId="0" borderId="0" xfId="0" applyFont="1" applyAlignment="1">
      <alignment vertical="top" wrapText="1"/>
    </xf>
    <xf numFmtId="0" fontId="10" fillId="2" borderId="17" xfId="1" applyFont="1" applyFill="1" applyBorder="1"/>
    <xf numFmtId="8" fontId="9" fillId="2" borderId="5" xfId="1" applyNumberFormat="1" applyFont="1" applyFill="1" applyBorder="1"/>
    <xf numFmtId="0" fontId="14" fillId="2" borderId="5" xfId="1" applyFont="1" applyFill="1" applyBorder="1"/>
    <xf numFmtId="8" fontId="9" fillId="0" borderId="5" xfId="1" applyNumberFormat="1" applyFont="1" applyBorder="1" applyAlignment="1"/>
    <xf numFmtId="0" fontId="11" fillId="0" borderId="0" xfId="1" applyFont="1" applyBorder="1"/>
    <xf numFmtId="0" fontId="9" fillId="0" borderId="0" xfId="1" applyFont="1" applyFill="1" applyBorder="1" applyAlignment="1">
      <alignment horizontal="center"/>
    </xf>
    <xf numFmtId="8" fontId="9" fillId="0" borderId="0" xfId="1" applyNumberFormat="1" applyFont="1" applyFill="1" applyBorder="1"/>
    <xf numFmtId="0" fontId="9" fillId="4" borderId="5" xfId="1" applyFont="1" applyFill="1" applyBorder="1" applyAlignment="1"/>
    <xf numFmtId="0" fontId="12" fillId="0" borderId="0" xfId="1" applyFont="1" applyFill="1" applyBorder="1" applyAlignment="1">
      <alignment vertical="top" wrapText="1"/>
    </xf>
    <xf numFmtId="0" fontId="9" fillId="0" borderId="0" xfId="1" applyFont="1" applyFill="1" applyAlignment="1"/>
    <xf numFmtId="0" fontId="10" fillId="2" borderId="21" xfId="1" applyFont="1" applyFill="1" applyBorder="1"/>
    <xf numFmtId="0" fontId="9" fillId="2" borderId="7" xfId="1" applyFont="1" applyFill="1" applyBorder="1"/>
    <xf numFmtId="0" fontId="9" fillId="4" borderId="8" xfId="1" applyFont="1" applyFill="1" applyBorder="1" applyAlignment="1"/>
    <xf numFmtId="0" fontId="10" fillId="2" borderId="5" xfId="1" applyFont="1" applyFill="1" applyBorder="1" applyAlignment="1"/>
    <xf numFmtId="0" fontId="10" fillId="2" borderId="5" xfId="1" applyFont="1" applyFill="1" applyBorder="1" applyAlignment="1">
      <alignment wrapText="1"/>
    </xf>
    <xf numFmtId="0" fontId="9" fillId="2" borderId="7" xfId="1" applyFont="1" applyFill="1" applyBorder="1" applyAlignment="1">
      <alignment horizontal="right"/>
    </xf>
    <xf numFmtId="44" fontId="10" fillId="0" borderId="5" xfId="1" applyNumberFormat="1" applyFont="1" applyBorder="1" applyAlignment="1"/>
    <xf numFmtId="44" fontId="14" fillId="2" borderId="5" xfId="1" applyNumberFormat="1" applyFont="1" applyFill="1" applyBorder="1"/>
    <xf numFmtId="44" fontId="10" fillId="2" borderId="5" xfId="1" applyNumberFormat="1" applyFont="1" applyFill="1" applyBorder="1"/>
    <xf numFmtId="44" fontId="9" fillId="2" borderId="5" xfId="3" applyFont="1" applyFill="1" applyBorder="1"/>
    <xf numFmtId="43" fontId="9" fillId="2" borderId="5" xfId="2" applyFont="1" applyFill="1" applyBorder="1"/>
    <xf numFmtId="43" fontId="9" fillId="0" borderId="5" xfId="2" applyFont="1" applyBorder="1" applyAlignment="1"/>
    <xf numFmtId="44" fontId="9" fillId="0" borderId="5" xfId="3" applyFont="1" applyBorder="1" applyAlignment="1"/>
    <xf numFmtId="0" fontId="9" fillId="5" borderId="0" xfId="1" applyFont="1" applyFill="1" applyAlignment="1"/>
    <xf numFmtId="0" fontId="15" fillId="6" borderId="17" xfId="1" applyFont="1" applyFill="1" applyBorder="1"/>
    <xf numFmtId="8" fontId="9" fillId="6" borderId="5" xfId="1" applyNumberFormat="1" applyFont="1" applyFill="1" applyBorder="1"/>
    <xf numFmtId="0" fontId="10" fillId="3" borderId="2" xfId="1" applyFont="1" applyFill="1" applyBorder="1" applyAlignment="1">
      <alignment horizontal="center"/>
    </xf>
    <xf numFmtId="0" fontId="11" fillId="0" borderId="3" xfId="1" applyFont="1" applyBorder="1"/>
    <xf numFmtId="0" fontId="12" fillId="0" borderId="4" xfId="1" applyFont="1" applyBorder="1" applyAlignment="1">
      <alignment vertical="top" wrapText="1"/>
    </xf>
    <xf numFmtId="0" fontId="12" fillId="0" borderId="0" xfId="1" applyFont="1" applyBorder="1" applyAlignment="1">
      <alignment vertical="top" wrapText="1"/>
    </xf>
    <xf numFmtId="0" fontId="10" fillId="0" borderId="5" xfId="1" applyFont="1" applyBorder="1" applyAlignment="1">
      <alignment horizontal="center"/>
    </xf>
    <xf numFmtId="0" fontId="10" fillId="0" borderId="18" xfId="1" applyFont="1" applyBorder="1" applyAlignment="1">
      <alignment horizontal="center"/>
    </xf>
    <xf numFmtId="0" fontId="10" fillId="0" borderId="19" xfId="1" applyFont="1" applyBorder="1" applyAlignment="1">
      <alignment horizontal="center"/>
    </xf>
    <xf numFmtId="0" fontId="10" fillId="0" borderId="23" xfId="1" applyFont="1" applyBorder="1" applyAlignment="1">
      <alignment horizontal="center"/>
    </xf>
    <xf numFmtId="0" fontId="10" fillId="0" borderId="22" xfId="1" applyFont="1" applyBorder="1" applyAlignment="1">
      <alignment horizontal="center"/>
    </xf>
    <xf numFmtId="0" fontId="10" fillId="0" borderId="20" xfId="1" applyFont="1" applyBorder="1" applyAlignment="1">
      <alignment horizontal="center"/>
    </xf>
    <xf numFmtId="0" fontId="9" fillId="0" borderId="9" xfId="1" applyFont="1" applyBorder="1" applyAlignment="1">
      <alignment horizontal="center" wrapText="1"/>
    </xf>
    <xf numFmtId="0" fontId="9" fillId="0" borderId="10" xfId="1" applyFont="1" applyBorder="1" applyAlignment="1">
      <alignment horizontal="center" wrapText="1"/>
    </xf>
    <xf numFmtId="0" fontId="9" fillId="0" borderId="11" xfId="1" applyFont="1" applyBorder="1" applyAlignment="1">
      <alignment horizontal="center" wrapText="1"/>
    </xf>
    <xf numFmtId="0" fontId="9" fillId="0" borderId="12" xfId="1" applyFont="1" applyBorder="1" applyAlignment="1">
      <alignment horizontal="center" wrapText="1"/>
    </xf>
    <xf numFmtId="0" fontId="9" fillId="0" borderId="0" xfId="1" applyFont="1" applyBorder="1" applyAlignment="1">
      <alignment horizontal="center" wrapText="1"/>
    </xf>
    <xf numFmtId="0" fontId="9" fillId="0" borderId="13" xfId="1" applyFont="1" applyBorder="1" applyAlignment="1">
      <alignment horizontal="center" wrapText="1"/>
    </xf>
    <xf numFmtId="0" fontId="9" fillId="0" borderId="14" xfId="1" applyFont="1" applyBorder="1" applyAlignment="1">
      <alignment horizontal="center" wrapText="1"/>
    </xf>
    <xf numFmtId="0" fontId="9" fillId="0" borderId="15" xfId="1" applyFont="1" applyBorder="1" applyAlignment="1">
      <alignment horizontal="center" wrapText="1"/>
    </xf>
    <xf numFmtId="0" fontId="9" fillId="0" borderId="16" xfId="1" applyFont="1" applyBorder="1" applyAlignment="1">
      <alignment horizontal="center" wrapText="1"/>
    </xf>
    <xf numFmtId="0" fontId="10" fillId="3" borderId="6" xfId="1" applyFont="1" applyFill="1" applyBorder="1" applyAlignment="1">
      <alignment horizontal="center"/>
    </xf>
  </cellXfs>
  <cellStyles count="4">
    <cellStyle name="Comma" xfId="2" builtinId="3"/>
    <cellStyle name="Currency" xfId="3" builtinId="4"/>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20"/>
  <sheetViews>
    <sheetView showGridLines="0" topLeftCell="B2" zoomScaleNormal="100" workbookViewId="0">
      <selection activeCell="B27" sqref="B27"/>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7" t="s">
        <v>13</v>
      </c>
    </row>
    <row r="4" spans="2:2" ht="16" customHeight="1" x14ac:dyDescent="0.35">
      <c r="B4" s="7" t="s">
        <v>19</v>
      </c>
    </row>
    <row r="5" spans="2:2" ht="51" customHeight="1" x14ac:dyDescent="0.5">
      <c r="B5" s="2" t="s">
        <v>14</v>
      </c>
    </row>
    <row r="6" spans="2:2" ht="20" x14ac:dyDescent="0.4">
      <c r="B6" s="3" t="s">
        <v>20</v>
      </c>
    </row>
    <row r="8" spans="2:2" s="13" customFormat="1" ht="23" customHeight="1" x14ac:dyDescent="0.35">
      <c r="B8" s="14" t="s">
        <v>0</v>
      </c>
    </row>
    <row r="9" spans="2:2" ht="133" customHeight="1" x14ac:dyDescent="0.35">
      <c r="B9" s="4" t="s">
        <v>17</v>
      </c>
    </row>
    <row r="10" spans="2:2" ht="64" customHeight="1" x14ac:dyDescent="0.35">
      <c r="B10" s="4" t="s">
        <v>27</v>
      </c>
    </row>
    <row r="11" spans="2:2" ht="30" customHeight="1" x14ac:dyDescent="0.35">
      <c r="B11" s="12" t="s">
        <v>18</v>
      </c>
    </row>
    <row r="12" spans="2:2" ht="44" customHeight="1" x14ac:dyDescent="0.35">
      <c r="B12" s="4" t="s">
        <v>24</v>
      </c>
    </row>
    <row r="13" spans="2:2" ht="65" customHeight="1" x14ac:dyDescent="0.35">
      <c r="B13" s="4" t="s">
        <v>21</v>
      </c>
    </row>
    <row r="14" spans="2:2" ht="50" customHeight="1" x14ac:dyDescent="0.35">
      <c r="B14" s="23" t="s">
        <v>25</v>
      </c>
    </row>
    <row r="15" spans="2:2" ht="64" customHeight="1" x14ac:dyDescent="0.35">
      <c r="B15" s="4" t="s">
        <v>26</v>
      </c>
    </row>
    <row r="16" spans="2:2" ht="35" x14ac:dyDescent="0.35">
      <c r="B16" s="4" t="s">
        <v>15</v>
      </c>
    </row>
    <row r="17" spans="2:2" ht="26" customHeight="1" x14ac:dyDescent="0.35"/>
    <row r="18" spans="2:2" ht="17.5" x14ac:dyDescent="0.35">
      <c r="B18" s="5" t="s">
        <v>1</v>
      </c>
    </row>
    <row r="20" spans="2:2" x14ac:dyDescent="0.35">
      <c r="B20" s="6" t="s">
        <v>16</v>
      </c>
    </row>
  </sheetData>
  <customSheetViews>
    <customSheetView guid="{5CBAE1D1-7277-D541-AE9C-4A6CB19DE488}" showGridLines="0" topLeftCell="B1">
      <selection activeCell="B6" sqref="B6"/>
      <pageMargins left="0.75" right="0.75" top="1" bottom="1" header="0.5" footer="0.5"/>
      <pageSetup orientation="portrait" horizontalDpi="4294967292" verticalDpi="4294967292"/>
    </customSheetView>
    <customSheetView guid="{8B02E1CE-95C2-EA4B-A13B-CEFDFBE433CB}" scale="121" showGridLines="0" topLeftCell="A16">
      <selection activeCell="B14" sqref="B14"/>
      <pageMargins left="0.75" right="0.75" top="1" bottom="1" header="0.5" footer="0.5"/>
      <pageSetup orientation="portrait" horizontalDpi="4294967292" verticalDpi="4294967292"/>
    </customSheetView>
    <customSheetView guid="{5660E9DD-B589-564F-966A-F0D7697D3B56}" scale="121" showGridLines="0">
      <selection activeCell="B14" sqref="B14"/>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tabSelected="1" zoomScaleNormal="100" workbookViewId="0">
      <selection activeCell="C52" sqref="C52"/>
    </sheetView>
  </sheetViews>
  <sheetFormatPr defaultColWidth="14.5" defaultRowHeight="15" customHeight="1" x14ac:dyDescent="0.35"/>
  <cols>
    <col min="1" max="1" width="15.1640625" style="8" customWidth="1"/>
    <col min="2" max="2" width="20.83203125" style="8" customWidth="1"/>
    <col min="3" max="3" width="21.5" style="8" customWidth="1"/>
    <col min="4" max="4" width="17.83203125" style="8" customWidth="1"/>
    <col min="5" max="5" width="10.83203125" style="8" customWidth="1"/>
    <col min="6" max="6" width="12.83203125" style="8" customWidth="1"/>
    <col min="7" max="7" width="22.5" style="8" customWidth="1"/>
    <col min="8" max="8" width="17.83203125" style="8" customWidth="1"/>
    <col min="9" max="9" width="14.5" style="8" customWidth="1"/>
    <col min="10" max="10" width="9.1640625" style="8" customWidth="1"/>
    <col min="11" max="12" width="16.5" style="8" customWidth="1"/>
    <col min="13" max="26" width="8.83203125" style="8" customWidth="1"/>
    <col min="27" max="16384" width="14.5" style="8"/>
  </cols>
  <sheetData>
    <row r="1" spans="1:8" ht="15" customHeight="1" x14ac:dyDescent="0.35">
      <c r="A1" s="54" t="s">
        <v>29</v>
      </c>
      <c r="B1" s="54"/>
      <c r="C1" s="54"/>
      <c r="D1" s="54"/>
      <c r="E1" s="54"/>
    </row>
    <row r="2" spans="1:8" ht="15" customHeight="1" x14ac:dyDescent="0.35">
      <c r="A2" s="17" t="s">
        <v>2</v>
      </c>
      <c r="B2" s="17" t="s">
        <v>3</v>
      </c>
      <c r="C2" s="17" t="s">
        <v>4</v>
      </c>
      <c r="D2" s="17" t="s">
        <v>5</v>
      </c>
      <c r="E2" s="17" t="s">
        <v>6</v>
      </c>
      <c r="G2" s="50" t="s">
        <v>7</v>
      </c>
      <c r="H2" s="51"/>
    </row>
    <row r="3" spans="1:8" ht="15" customHeight="1" x14ac:dyDescent="0.35">
      <c r="A3" s="15">
        <v>1001</v>
      </c>
      <c r="B3" s="15">
        <v>200</v>
      </c>
      <c r="C3" s="15">
        <v>5</v>
      </c>
      <c r="D3" s="16"/>
      <c r="E3" s="15" t="s">
        <v>8</v>
      </c>
      <c r="G3" s="9" t="s">
        <v>9</v>
      </c>
      <c r="H3" s="9" t="s">
        <v>22</v>
      </c>
    </row>
    <row r="4" spans="1:8" ht="15" customHeight="1" x14ac:dyDescent="0.35">
      <c r="A4" s="15">
        <v>1002</v>
      </c>
      <c r="B4" s="15">
        <v>100</v>
      </c>
      <c r="C4" s="15">
        <v>6</v>
      </c>
      <c r="D4" s="16"/>
      <c r="E4" s="15" t="s">
        <v>10</v>
      </c>
      <c r="G4" s="10" t="s">
        <v>11</v>
      </c>
      <c r="H4" s="11">
        <v>1</v>
      </c>
    </row>
    <row r="5" spans="1:8" ht="15" customHeight="1" x14ac:dyDescent="0.35">
      <c r="A5" s="15">
        <v>1003</v>
      </c>
      <c r="B5" s="15">
        <v>5</v>
      </c>
      <c r="C5" s="15">
        <v>1</v>
      </c>
      <c r="D5" s="16"/>
      <c r="E5" s="15" t="s">
        <v>10</v>
      </c>
      <c r="G5" s="10" t="s">
        <v>28</v>
      </c>
      <c r="H5" s="11">
        <v>0.5</v>
      </c>
    </row>
    <row r="6" spans="1:8" ht="15" customHeight="1" x14ac:dyDescent="0.35">
      <c r="A6" s="15">
        <v>1004</v>
      </c>
      <c r="B6" s="15">
        <v>26</v>
      </c>
      <c r="C6" s="15">
        <v>4</v>
      </c>
      <c r="D6" s="16"/>
      <c r="E6" s="15" t="s">
        <v>10</v>
      </c>
      <c r="G6" s="52" t="s">
        <v>23</v>
      </c>
      <c r="H6" s="52"/>
    </row>
    <row r="7" spans="1:8" ht="15" customHeight="1" x14ac:dyDescent="0.35">
      <c r="A7" s="15">
        <v>1005</v>
      </c>
      <c r="B7" s="15">
        <v>4</v>
      </c>
      <c r="C7" s="15">
        <v>3</v>
      </c>
      <c r="D7" s="16"/>
      <c r="E7" s="15" t="s">
        <v>10</v>
      </c>
      <c r="G7" s="53"/>
      <c r="H7" s="53"/>
    </row>
    <row r="8" spans="1:8" ht="15" customHeight="1" x14ac:dyDescent="0.35">
      <c r="A8" s="15">
        <v>1006</v>
      </c>
      <c r="B8" s="15">
        <v>50</v>
      </c>
      <c r="C8" s="15">
        <v>2</v>
      </c>
      <c r="D8" s="16"/>
      <c r="E8" s="15" t="s">
        <v>8</v>
      </c>
      <c r="G8" s="53"/>
      <c r="H8" s="53"/>
    </row>
    <row r="9" spans="1:8" ht="15" customHeight="1" x14ac:dyDescent="0.35">
      <c r="A9" s="15">
        <v>1007</v>
      </c>
      <c r="B9" s="15">
        <v>35</v>
      </c>
      <c r="C9" s="15">
        <v>1</v>
      </c>
      <c r="D9" s="16"/>
      <c r="E9" s="15" t="s">
        <v>8</v>
      </c>
    </row>
    <row r="10" spans="1:8" ht="15" customHeight="1" x14ac:dyDescent="0.35">
      <c r="A10" s="15"/>
      <c r="B10" s="15">
        <v>76</v>
      </c>
      <c r="C10" s="15">
        <v>0</v>
      </c>
      <c r="D10" s="16"/>
      <c r="E10" s="15" t="s">
        <v>8</v>
      </c>
    </row>
    <row r="11" spans="1:8" ht="15" customHeight="1" x14ac:dyDescent="0.35">
      <c r="A11" s="15"/>
      <c r="B11" s="15">
        <v>22</v>
      </c>
      <c r="C11" s="15">
        <v>2</v>
      </c>
      <c r="D11" s="16"/>
      <c r="E11" s="15" t="s">
        <v>8</v>
      </c>
    </row>
    <row r="12" spans="1:8" ht="15" customHeight="1" x14ac:dyDescent="0.35">
      <c r="A12" s="15"/>
      <c r="B12" s="15">
        <v>10</v>
      </c>
      <c r="C12" s="15">
        <v>4</v>
      </c>
      <c r="D12" s="16"/>
      <c r="E12" s="15" t="s">
        <v>10</v>
      </c>
    </row>
    <row r="13" spans="1:8" ht="15" customHeight="1" x14ac:dyDescent="0.35">
      <c r="A13" s="15"/>
      <c r="B13" s="15">
        <v>18</v>
      </c>
      <c r="C13" s="15">
        <v>6</v>
      </c>
      <c r="D13" s="16"/>
      <c r="E13" s="15" t="s">
        <v>8</v>
      </c>
    </row>
    <row r="14" spans="1:8" ht="15" customHeight="1" x14ac:dyDescent="0.35">
      <c r="A14" s="15"/>
      <c r="B14" s="15">
        <v>6</v>
      </c>
      <c r="C14" s="15">
        <v>1</v>
      </c>
      <c r="D14" s="16"/>
      <c r="E14" s="15" t="s">
        <v>8</v>
      </c>
    </row>
    <row r="15" spans="1:8" ht="15" customHeight="1" x14ac:dyDescent="0.35">
      <c r="A15" s="15" t="s">
        <v>12</v>
      </c>
      <c r="B15" s="15"/>
      <c r="C15" s="15"/>
      <c r="D15" s="16"/>
      <c r="E15" s="15"/>
    </row>
  </sheetData>
  <customSheetViews>
    <customSheetView guid="{5CBAE1D1-7277-D541-AE9C-4A6CB19DE488}">
      <selection activeCell="G14" sqref="G14"/>
      <pageMargins left="0.75" right="0.75" top="1" bottom="1" header="0.5" footer="0.5"/>
    </customSheetView>
    <customSheetView guid="{8B02E1CE-95C2-EA4B-A13B-CEFDFBE433CB}">
      <selection activeCell="G14" sqref="G14"/>
      <pageMargins left="0.75" right="0.75" top="1" bottom="1" header="0.5" footer="0.5"/>
    </customSheetView>
    <customSheetView guid="{5660E9DD-B589-564F-966A-F0D7697D3B56}">
      <selection activeCell="G14" sqref="G14"/>
      <pageMargins left="0.75" right="0.75" top="1" bottom="1" header="0.5" footer="0.5"/>
    </customSheetView>
  </customSheetViews>
  <mergeCells count="3">
    <mergeCell ref="G2:H2"/>
    <mergeCell ref="G6:H8"/>
    <mergeCell ref="A1:E1"/>
  </mergeCells>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2CA43-D12F-9B47-BD5D-88907CBEF42F}">
  <dimension ref="A1:K25"/>
  <sheetViews>
    <sheetView view="pageLayout" topLeftCell="F2" zoomScaleNormal="100" workbookViewId="0">
      <selection activeCell="H16" sqref="H16"/>
    </sheetView>
  </sheetViews>
  <sheetFormatPr defaultColWidth="14.5" defaultRowHeight="15" customHeight="1" x14ac:dyDescent="0.35"/>
  <cols>
    <col min="1" max="1" width="18.33203125" style="8" bestFit="1" customWidth="1"/>
    <col min="2" max="2" width="16.83203125" style="8" customWidth="1"/>
    <col min="3" max="3" width="16.33203125" style="8" customWidth="1"/>
    <col min="4" max="4" width="15.83203125" style="8" customWidth="1"/>
    <col min="5" max="5" width="7.33203125" style="8" customWidth="1"/>
    <col min="6" max="6" width="11.83203125" style="8" bestFit="1" customWidth="1"/>
    <col min="7" max="7" width="21" style="8" customWidth="1"/>
    <col min="8" max="8" width="22.5" style="8" customWidth="1"/>
    <col min="9" max="9" width="17.83203125" style="8" customWidth="1"/>
    <col min="10" max="10" width="10.33203125" style="8" customWidth="1"/>
    <col min="11" max="11" width="27.5" style="8" bestFit="1" customWidth="1"/>
    <col min="12" max="25" width="8.83203125" style="8" customWidth="1"/>
    <col min="26" max="16384" width="14.5" style="8"/>
  </cols>
  <sheetData>
    <row r="1" spans="1:11" ht="15" customHeight="1" thickBot="1" x14ac:dyDescent="0.4">
      <c r="A1" s="55" t="s">
        <v>29</v>
      </c>
      <c r="B1" s="56"/>
      <c r="C1" s="56"/>
      <c r="D1" s="56"/>
      <c r="E1" s="56"/>
      <c r="F1" s="57"/>
      <c r="G1" s="58"/>
      <c r="K1" s="47"/>
    </row>
    <row r="2" spans="1:11" ht="15" customHeight="1" x14ac:dyDescent="0.35">
      <c r="A2" s="24" t="s">
        <v>2</v>
      </c>
      <c r="B2" s="24" t="s">
        <v>3</v>
      </c>
      <c r="C2" s="24" t="s">
        <v>4</v>
      </c>
      <c r="D2" s="24" t="s">
        <v>5</v>
      </c>
      <c r="E2" s="34" t="s">
        <v>6</v>
      </c>
      <c r="F2" s="37" t="s">
        <v>35</v>
      </c>
      <c r="G2" s="38" t="s">
        <v>42</v>
      </c>
      <c r="H2" s="69" t="s">
        <v>7</v>
      </c>
      <c r="I2" s="51"/>
      <c r="J2" s="28"/>
      <c r="K2" s="48" t="s">
        <v>40</v>
      </c>
    </row>
    <row r="3" spans="1:11" ht="15" customHeight="1" x14ac:dyDescent="0.35">
      <c r="A3" s="15">
        <v>1001</v>
      </c>
      <c r="B3" s="15">
        <v>200</v>
      </c>
      <c r="C3" s="15">
        <v>5</v>
      </c>
      <c r="D3" s="44">
        <f t="shared" ref="D3:D14" si="0">K3*B3</f>
        <v>700</v>
      </c>
      <c r="E3" s="39" t="s">
        <v>8</v>
      </c>
      <c r="F3" s="43">
        <f>COUNTIF(E3,"Yes")*SUM(D3*$I$10)</f>
        <v>35</v>
      </c>
      <c r="G3" s="46">
        <f>D3+F3</f>
        <v>735</v>
      </c>
      <c r="H3" s="20" t="s">
        <v>9</v>
      </c>
      <c r="I3" s="9" t="s">
        <v>22</v>
      </c>
      <c r="J3" s="29"/>
      <c r="K3" s="49">
        <f t="shared" ref="K3:K14" si="1">C3*$I$5+$I$4</f>
        <v>3.5</v>
      </c>
    </row>
    <row r="4" spans="1:11" ht="15" customHeight="1" x14ac:dyDescent="0.35">
      <c r="A4" s="15">
        <v>1002</v>
      </c>
      <c r="B4" s="15">
        <v>100</v>
      </c>
      <c r="C4" s="15">
        <v>6</v>
      </c>
      <c r="D4" s="44">
        <f t="shared" si="0"/>
        <v>400</v>
      </c>
      <c r="E4" s="39" t="s">
        <v>10</v>
      </c>
      <c r="F4" s="44">
        <f t="shared" ref="F4:F14" si="2">COUNTIF(E4,"Yes")*SUM(D4*$I$10)</f>
        <v>0</v>
      </c>
      <c r="G4" s="45">
        <f t="shared" ref="G4:G15" si="3">D4+F4</f>
        <v>400</v>
      </c>
      <c r="H4" s="21" t="s">
        <v>11</v>
      </c>
      <c r="I4" s="11">
        <v>1</v>
      </c>
      <c r="J4" s="30"/>
      <c r="K4" s="49">
        <f t="shared" si="1"/>
        <v>4</v>
      </c>
    </row>
    <row r="5" spans="1:11" ht="15" customHeight="1" x14ac:dyDescent="0.35">
      <c r="A5" s="15">
        <v>1003</v>
      </c>
      <c r="B5" s="15">
        <v>5</v>
      </c>
      <c r="C5" s="15">
        <v>1</v>
      </c>
      <c r="D5" s="44">
        <f t="shared" si="0"/>
        <v>7.5</v>
      </c>
      <c r="E5" s="39" t="s">
        <v>10</v>
      </c>
      <c r="F5" s="44">
        <f t="shared" si="2"/>
        <v>0</v>
      </c>
      <c r="G5" s="45">
        <f t="shared" si="3"/>
        <v>7.5</v>
      </c>
      <c r="H5" s="21" t="s">
        <v>28</v>
      </c>
      <c r="I5" s="11">
        <v>0.5</v>
      </c>
      <c r="J5" s="30"/>
      <c r="K5" s="49">
        <f t="shared" si="1"/>
        <v>1.5</v>
      </c>
    </row>
    <row r="6" spans="1:11" ht="15" customHeight="1" x14ac:dyDescent="0.35">
      <c r="A6" s="15">
        <v>1004</v>
      </c>
      <c r="B6" s="15">
        <v>26</v>
      </c>
      <c r="C6" s="15">
        <v>4</v>
      </c>
      <c r="D6" s="44">
        <f t="shared" si="0"/>
        <v>78</v>
      </c>
      <c r="E6" s="39" t="s">
        <v>10</v>
      </c>
      <c r="F6" s="44">
        <f t="shared" si="2"/>
        <v>0</v>
      </c>
      <c r="G6" s="45">
        <f t="shared" si="3"/>
        <v>78</v>
      </c>
      <c r="H6" s="52" t="s">
        <v>23</v>
      </c>
      <c r="I6" s="52"/>
      <c r="J6" s="32"/>
      <c r="K6" s="49">
        <f t="shared" si="1"/>
        <v>3</v>
      </c>
    </row>
    <row r="7" spans="1:11" ht="15" customHeight="1" x14ac:dyDescent="0.35">
      <c r="A7" s="15">
        <v>1005</v>
      </c>
      <c r="B7" s="15">
        <v>4</v>
      </c>
      <c r="C7" s="15">
        <v>3</v>
      </c>
      <c r="D7" s="44">
        <f t="shared" si="0"/>
        <v>10</v>
      </c>
      <c r="E7" s="39" t="s">
        <v>10</v>
      </c>
      <c r="F7" s="44">
        <f t="shared" si="2"/>
        <v>0</v>
      </c>
      <c r="G7" s="45">
        <f t="shared" si="3"/>
        <v>10</v>
      </c>
      <c r="H7" s="53"/>
      <c r="I7" s="53"/>
      <c r="J7" s="32"/>
      <c r="K7" s="49">
        <f t="shared" si="1"/>
        <v>2.5</v>
      </c>
    </row>
    <row r="8" spans="1:11" ht="15" customHeight="1" x14ac:dyDescent="0.35">
      <c r="A8" s="15">
        <v>1006</v>
      </c>
      <c r="B8" s="15">
        <v>50</v>
      </c>
      <c r="C8" s="15">
        <v>2</v>
      </c>
      <c r="D8" s="44">
        <f t="shared" si="0"/>
        <v>100</v>
      </c>
      <c r="E8" s="39" t="s">
        <v>8</v>
      </c>
      <c r="F8" s="44">
        <f t="shared" si="2"/>
        <v>5</v>
      </c>
      <c r="G8" s="45">
        <f t="shared" si="3"/>
        <v>105</v>
      </c>
      <c r="H8" s="53"/>
      <c r="I8" s="53"/>
      <c r="J8" s="32"/>
      <c r="K8" s="49">
        <f t="shared" si="1"/>
        <v>2</v>
      </c>
    </row>
    <row r="9" spans="1:11" ht="15" customHeight="1" x14ac:dyDescent="0.35">
      <c r="A9" s="15">
        <v>1007</v>
      </c>
      <c r="B9" s="15">
        <v>35</v>
      </c>
      <c r="C9" s="15">
        <v>1</v>
      </c>
      <c r="D9" s="44">
        <f t="shared" si="0"/>
        <v>52.5</v>
      </c>
      <c r="E9" s="39" t="s">
        <v>8</v>
      </c>
      <c r="F9" s="44">
        <f t="shared" si="2"/>
        <v>2.625</v>
      </c>
      <c r="G9" s="45">
        <f t="shared" si="3"/>
        <v>55.125</v>
      </c>
      <c r="J9" s="33"/>
      <c r="K9" s="49">
        <f t="shared" si="1"/>
        <v>1.5</v>
      </c>
    </row>
    <row r="10" spans="1:11" ht="15" customHeight="1" x14ac:dyDescent="0.35">
      <c r="A10" s="15">
        <v>1008</v>
      </c>
      <c r="B10" s="15">
        <v>76</v>
      </c>
      <c r="C10" s="15">
        <v>0</v>
      </c>
      <c r="D10" s="44">
        <f t="shared" si="0"/>
        <v>76</v>
      </c>
      <c r="E10" s="39" t="s">
        <v>8</v>
      </c>
      <c r="F10" s="44">
        <f t="shared" si="2"/>
        <v>3.8000000000000003</v>
      </c>
      <c r="G10" s="45">
        <f t="shared" si="3"/>
        <v>79.8</v>
      </c>
      <c r="H10" s="22" t="s">
        <v>41</v>
      </c>
      <c r="I10" s="18">
        <v>0.05</v>
      </c>
      <c r="J10" s="33"/>
      <c r="K10" s="49">
        <f t="shared" si="1"/>
        <v>1</v>
      </c>
    </row>
    <row r="11" spans="1:11" ht="15" customHeight="1" x14ac:dyDescent="0.35">
      <c r="A11" s="15">
        <v>1009</v>
      </c>
      <c r="B11" s="15">
        <v>22</v>
      </c>
      <c r="C11" s="15">
        <v>2</v>
      </c>
      <c r="D11" s="44">
        <f t="shared" si="0"/>
        <v>44</v>
      </c>
      <c r="E11" s="39" t="s">
        <v>8</v>
      </c>
      <c r="F11" s="44">
        <f t="shared" si="2"/>
        <v>2.2000000000000002</v>
      </c>
      <c r="G11" s="45">
        <f t="shared" si="3"/>
        <v>46.2</v>
      </c>
      <c r="J11" s="33"/>
      <c r="K11" s="49">
        <f t="shared" si="1"/>
        <v>2</v>
      </c>
    </row>
    <row r="12" spans="1:11" ht="15" customHeight="1" x14ac:dyDescent="0.35">
      <c r="A12" s="15">
        <v>1010</v>
      </c>
      <c r="B12" s="15">
        <v>10</v>
      </c>
      <c r="C12" s="15">
        <v>4</v>
      </c>
      <c r="D12" s="44">
        <f t="shared" si="0"/>
        <v>30</v>
      </c>
      <c r="E12" s="39" t="s">
        <v>10</v>
      </c>
      <c r="F12" s="44">
        <f t="shared" si="2"/>
        <v>0</v>
      </c>
      <c r="G12" s="45">
        <f t="shared" si="3"/>
        <v>30</v>
      </c>
      <c r="H12" s="36" t="s">
        <v>37</v>
      </c>
      <c r="I12" s="31">
        <v>12</v>
      </c>
      <c r="J12" s="33"/>
      <c r="K12" s="49">
        <f t="shared" si="1"/>
        <v>3</v>
      </c>
    </row>
    <row r="13" spans="1:11" ht="15" customHeight="1" x14ac:dyDescent="0.35">
      <c r="A13" s="15">
        <v>1011</v>
      </c>
      <c r="B13" s="15">
        <v>18</v>
      </c>
      <c r="C13" s="15">
        <v>6</v>
      </c>
      <c r="D13" s="44">
        <f t="shared" si="0"/>
        <v>72</v>
      </c>
      <c r="E13" s="39" t="s">
        <v>8</v>
      </c>
      <c r="F13" s="44">
        <f t="shared" si="2"/>
        <v>3.6</v>
      </c>
      <c r="G13" s="45">
        <f t="shared" si="3"/>
        <v>75.599999999999994</v>
      </c>
      <c r="H13" s="36" t="s">
        <v>38</v>
      </c>
      <c r="I13" s="31">
        <v>7</v>
      </c>
      <c r="J13" s="33"/>
      <c r="K13" s="49">
        <f t="shared" si="1"/>
        <v>4</v>
      </c>
    </row>
    <row r="14" spans="1:11" ht="15" customHeight="1" x14ac:dyDescent="0.35">
      <c r="A14" s="15">
        <v>1012</v>
      </c>
      <c r="B14" s="15">
        <v>6</v>
      </c>
      <c r="C14" s="15">
        <v>1</v>
      </c>
      <c r="D14" s="44">
        <f t="shared" si="0"/>
        <v>9</v>
      </c>
      <c r="E14" s="39" t="s">
        <v>8</v>
      </c>
      <c r="F14" s="44">
        <f t="shared" si="2"/>
        <v>0.45</v>
      </c>
      <c r="G14" s="45">
        <f t="shared" si="3"/>
        <v>9.4499999999999993</v>
      </c>
      <c r="H14" s="36" t="s">
        <v>39</v>
      </c>
      <c r="I14" s="31">
        <v>35.5</v>
      </c>
      <c r="J14" s="33"/>
      <c r="K14" s="49">
        <f t="shared" si="1"/>
        <v>1.5</v>
      </c>
    </row>
    <row r="15" spans="1:11" ht="15" customHeight="1" x14ac:dyDescent="0.35">
      <c r="A15" s="15" t="s">
        <v>12</v>
      </c>
      <c r="B15" s="26">
        <f>SUM(B3:B14)</f>
        <v>552</v>
      </c>
      <c r="C15" s="15">
        <f>SUM(C3:C14)</f>
        <v>35</v>
      </c>
      <c r="D15" s="41">
        <f>SUM(D3:D14)</f>
        <v>1579</v>
      </c>
      <c r="E15" s="35">
        <f>COUNTIF(E3:E14,"Yes")</f>
        <v>7</v>
      </c>
      <c r="F15" s="42">
        <f>SUM(F3:F13)</f>
        <v>52.225000000000001</v>
      </c>
      <c r="G15" s="40">
        <f t="shared" si="3"/>
        <v>1631.2249999999999</v>
      </c>
      <c r="J15" s="33"/>
      <c r="K15" s="25"/>
    </row>
    <row r="17" spans="1:10" ht="15" customHeight="1" thickBot="1" x14ac:dyDescent="0.4">
      <c r="A17" s="59" t="s">
        <v>33</v>
      </c>
      <c r="B17" s="59"/>
    </row>
    <row r="18" spans="1:10" ht="15" customHeight="1" x14ac:dyDescent="0.35">
      <c r="A18" s="18" t="s">
        <v>30</v>
      </c>
      <c r="B18" s="19">
        <f>SUM(G3:G14)</f>
        <v>1631.675</v>
      </c>
      <c r="H18" s="60" t="s">
        <v>46</v>
      </c>
      <c r="I18" s="61"/>
      <c r="J18" s="62"/>
    </row>
    <row r="19" spans="1:10" ht="15" customHeight="1" x14ac:dyDescent="0.35">
      <c r="A19" s="18" t="s">
        <v>31</v>
      </c>
      <c r="B19" s="27">
        <f>AVERAGE(D15/B15)</f>
        <v>2.8605072463768115</v>
      </c>
      <c r="H19" s="63"/>
      <c r="I19" s="64"/>
      <c r="J19" s="65"/>
    </row>
    <row r="20" spans="1:10" ht="15" customHeight="1" x14ac:dyDescent="0.35">
      <c r="A20" s="18" t="s">
        <v>32</v>
      </c>
      <c r="B20" s="19">
        <f>MAX(D3:D14)</f>
        <v>700</v>
      </c>
      <c r="H20" s="63"/>
      <c r="I20" s="64"/>
      <c r="J20" s="65"/>
    </row>
    <row r="21" spans="1:10" ht="15" customHeight="1" x14ac:dyDescent="0.35">
      <c r="A21" s="18" t="s">
        <v>34</v>
      </c>
      <c r="B21" s="19">
        <f>MIN(D3:D14)</f>
        <v>7.5</v>
      </c>
      <c r="H21" s="63"/>
      <c r="I21" s="64"/>
      <c r="J21" s="65"/>
    </row>
    <row r="22" spans="1:10" ht="15" customHeight="1" x14ac:dyDescent="0.35">
      <c r="H22" s="63"/>
      <c r="I22" s="64"/>
      <c r="J22" s="65"/>
    </row>
    <row r="23" spans="1:10" ht="15" customHeight="1" thickBot="1" x14ac:dyDescent="0.4">
      <c r="A23" s="59" t="s">
        <v>36</v>
      </c>
      <c r="B23" s="59"/>
      <c r="C23" s="59"/>
      <c r="D23" s="59"/>
      <c r="H23" s="66"/>
      <c r="I23" s="67"/>
      <c r="J23" s="68"/>
    </row>
    <row r="24" spans="1:10" ht="15" customHeight="1" x14ac:dyDescent="0.35">
      <c r="A24" s="22" t="s">
        <v>30</v>
      </c>
      <c r="B24" s="22" t="s">
        <v>43</v>
      </c>
      <c r="C24" s="22" t="s">
        <v>44</v>
      </c>
      <c r="D24" s="22" t="s">
        <v>45</v>
      </c>
    </row>
    <row r="25" spans="1:10" ht="15" customHeight="1" x14ac:dyDescent="0.35">
      <c r="A25" s="19">
        <f>SUM(G3:G14)</f>
        <v>1631.675</v>
      </c>
      <c r="B25" s="19">
        <f>G15/B15</f>
        <v>2.9551177536231883</v>
      </c>
      <c r="C25" s="19">
        <f>MAX(G3:G14)</f>
        <v>735</v>
      </c>
      <c r="D25" s="19">
        <f>MIN(G3:G14)</f>
        <v>7.5</v>
      </c>
    </row>
  </sheetData>
  <mergeCells count="6">
    <mergeCell ref="A1:G1"/>
    <mergeCell ref="A23:D23"/>
    <mergeCell ref="H18:J23"/>
    <mergeCell ref="H2:I2"/>
    <mergeCell ref="H6:I8"/>
    <mergeCell ref="A17:B17"/>
  </mergeCells>
  <pageMargins left="0.75" right="0.75" top="1" bottom="1" header="0.5" footer="0.5"/>
  <pageSetup orientation="landscape" r:id="rId1"/>
  <headerFooter>
    <oddHeader>&amp;R&amp;"Calibri (Body),Regular"&amp;10Salome's 
Cute Cake Shop
&amp;D.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July Orders</vt:lpstr>
      <vt:lpstr>July Orders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cp:lastPrinted>2020-05-28T06:41:59Z</cp:lastPrinted>
  <dcterms:created xsi:type="dcterms:W3CDTF">2013-01-17T14:55:19Z</dcterms:created>
  <dcterms:modified xsi:type="dcterms:W3CDTF">2022-10-27T02:07:00Z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fbd32bd4-99c9-4893-bc35-c9038cbcff2e</vt:lpwstr>
  </property>
</Properties>
</file>