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defaultThemeVersion="124226"/>
  <xr:revisionPtr revIDLastSave="0" documentId="13_ncr:1_{14AC7135-62C7-4B8F-BB26-AF1AE4ABD0F9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البيع" sheetId="1" state="hidden" r:id="rId1"/>
    <sheet name="العملاء" sheetId="2" state="hidden" r:id="rId2"/>
    <sheet name="عملاء UCTD" sheetId="3" r:id="rId3"/>
    <sheet name="بيع UCTD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0" hidden="1">البيع!$A$1:$BT$91</definedName>
    <definedName name="_xlnm._FilterDatabase" localSheetId="1" hidden="1">العملاء!$A$1:$BS$90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2" i="3"/>
  <c r="BG87" i="2" l="1"/>
  <c r="BG86" i="2"/>
  <c r="BG85" i="2"/>
  <c r="BG83" i="2"/>
  <c r="BG82" i="2"/>
  <c r="BG81" i="2"/>
  <c r="BG80" i="2"/>
  <c r="BG78" i="2"/>
  <c r="BG77" i="2"/>
  <c r="BG76" i="2"/>
  <c r="BG75" i="2"/>
  <c r="BG73" i="2"/>
  <c r="BG72" i="2"/>
  <c r="BG71" i="2"/>
  <c r="BG70" i="2"/>
  <c r="BG69" i="2"/>
  <c r="BG68" i="2"/>
  <c r="BG65" i="2"/>
  <c r="BG64" i="2"/>
  <c r="BG62" i="2"/>
  <c r="BG61" i="2"/>
  <c r="BG60" i="2"/>
  <c r="BG58" i="2"/>
  <c r="BG57" i="2"/>
  <c r="BG56" i="2"/>
  <c r="BG55" i="2"/>
  <c r="BG53" i="2"/>
  <c r="BG52" i="2"/>
  <c r="BG51" i="2"/>
  <c r="BG50" i="2"/>
  <c r="BG49" i="2"/>
  <c r="BG46" i="2"/>
  <c r="BG45" i="2"/>
  <c r="BG43" i="2"/>
  <c r="BG42" i="2"/>
  <c r="BG41" i="2"/>
  <c r="BG40" i="2"/>
  <c r="BG38" i="2"/>
  <c r="BG37" i="2"/>
  <c r="BG36" i="2"/>
  <c r="BG35" i="2"/>
  <c r="BG34" i="2"/>
  <c r="BG33" i="2"/>
  <c r="BG31" i="2"/>
  <c r="BG30" i="2"/>
  <c r="BG29" i="2"/>
  <c r="BG28" i="2"/>
  <c r="BG26" i="2"/>
  <c r="BG25" i="2"/>
  <c r="BG24" i="2"/>
  <c r="BG23" i="2"/>
  <c r="BG22" i="2"/>
  <c r="BG19" i="2"/>
  <c r="BG17" i="2"/>
  <c r="BG16" i="2"/>
  <c r="BG15" i="2"/>
  <c r="BG14" i="2"/>
  <c r="BG12" i="2"/>
  <c r="BG11" i="2"/>
  <c r="BG10" i="2"/>
  <c r="BG9" i="2"/>
  <c r="BG7" i="2"/>
  <c r="BG6" i="2"/>
  <c r="BG5" i="2"/>
  <c r="BG4" i="2"/>
  <c r="BG3" i="2"/>
  <c r="BG2" i="2"/>
  <c r="BG87" i="1"/>
  <c r="BG86" i="1"/>
  <c r="BG85" i="1"/>
  <c r="BG83" i="1"/>
  <c r="BG82" i="1"/>
  <c r="BG81" i="1"/>
  <c r="BG80" i="1"/>
  <c r="BG78" i="1"/>
  <c r="BG77" i="1"/>
  <c r="BG76" i="1"/>
  <c r="BG75" i="1"/>
  <c r="BG73" i="1"/>
  <c r="BG72" i="1"/>
  <c r="BG71" i="1"/>
  <c r="BG70" i="1"/>
  <c r="BG69" i="1"/>
  <c r="BG68" i="1"/>
  <c r="BG65" i="1"/>
  <c r="BG64" i="1"/>
  <c r="BG62" i="1"/>
  <c r="BG61" i="1"/>
  <c r="BG63" i="1" s="1"/>
  <c r="BG60" i="1"/>
  <c r="BG58" i="1"/>
  <c r="BG57" i="1"/>
  <c r="BG56" i="1"/>
  <c r="BG55" i="1"/>
  <c r="BG53" i="1"/>
  <c r="BG52" i="1"/>
  <c r="BG51" i="1"/>
  <c r="BG50" i="1"/>
  <c r="BG49" i="1"/>
  <c r="BG46" i="1"/>
  <c r="BG45" i="1"/>
  <c r="BG43" i="1"/>
  <c r="BG42" i="1"/>
  <c r="BG41" i="1"/>
  <c r="BG40" i="1"/>
  <c r="BG38" i="1"/>
  <c r="BG37" i="1"/>
  <c r="BG36" i="1"/>
  <c r="BG35" i="1"/>
  <c r="BG34" i="1"/>
  <c r="BG33" i="1"/>
  <c r="BG31" i="1"/>
  <c r="BG30" i="1"/>
  <c r="BG29" i="1"/>
  <c r="BG28" i="1"/>
  <c r="BG26" i="1"/>
  <c r="BG25" i="1"/>
  <c r="BG24" i="1"/>
  <c r="BG23" i="1"/>
  <c r="BG22" i="1"/>
  <c r="BG19" i="1"/>
  <c r="BG20" i="1" s="1"/>
  <c r="BG17" i="1"/>
  <c r="BG16" i="1"/>
  <c r="BG15" i="1"/>
  <c r="BG14" i="1"/>
  <c r="BG12" i="1"/>
  <c r="BG11" i="1"/>
  <c r="BG10" i="1"/>
  <c r="BG9" i="1"/>
  <c r="BG7" i="1"/>
  <c r="BG6" i="1"/>
  <c r="BG5" i="1"/>
  <c r="BG4" i="1"/>
  <c r="BG3" i="1"/>
  <c r="BG2" i="1"/>
  <c r="BA87" i="2"/>
  <c r="BA86" i="2"/>
  <c r="BA85" i="2"/>
  <c r="BA83" i="2"/>
  <c r="BA82" i="2"/>
  <c r="BA81" i="2"/>
  <c r="BA80" i="2"/>
  <c r="BA78" i="2"/>
  <c r="BA77" i="2"/>
  <c r="BA76" i="2"/>
  <c r="BA75" i="2"/>
  <c r="BA73" i="2"/>
  <c r="BA72" i="2"/>
  <c r="BA71" i="2"/>
  <c r="BA70" i="2"/>
  <c r="BA69" i="2"/>
  <c r="BA68" i="2"/>
  <c r="BA65" i="2"/>
  <c r="BA64" i="2"/>
  <c r="BA62" i="2"/>
  <c r="BA61" i="2"/>
  <c r="BA60" i="2"/>
  <c r="BA58" i="2"/>
  <c r="BA57" i="2"/>
  <c r="BA56" i="2"/>
  <c r="BA55" i="2"/>
  <c r="BA53" i="2"/>
  <c r="BA52" i="2"/>
  <c r="BA51" i="2"/>
  <c r="BA50" i="2"/>
  <c r="BA49" i="2"/>
  <c r="BA46" i="2"/>
  <c r="BA45" i="2"/>
  <c r="BA43" i="2"/>
  <c r="BA42" i="2"/>
  <c r="BA41" i="2"/>
  <c r="BA40" i="2"/>
  <c r="BA38" i="2"/>
  <c r="BA37" i="2"/>
  <c r="BA36" i="2"/>
  <c r="BA35" i="2"/>
  <c r="BA34" i="2"/>
  <c r="BA33" i="2"/>
  <c r="BA31" i="2"/>
  <c r="BA30" i="2"/>
  <c r="BA29" i="2"/>
  <c r="BA28" i="2"/>
  <c r="BA26" i="2"/>
  <c r="BA25" i="2"/>
  <c r="BA24" i="2"/>
  <c r="BA23" i="2"/>
  <c r="BA22" i="2"/>
  <c r="BA19" i="2"/>
  <c r="BA17" i="2"/>
  <c r="BA16" i="2"/>
  <c r="BA15" i="2"/>
  <c r="BA14" i="2"/>
  <c r="BA12" i="2"/>
  <c r="BA11" i="2"/>
  <c r="BA10" i="2"/>
  <c r="BA9" i="2"/>
  <c r="BA7" i="2"/>
  <c r="BA6" i="2"/>
  <c r="BA5" i="2"/>
  <c r="BA4" i="2"/>
  <c r="BA3" i="2"/>
  <c r="BA2" i="2"/>
  <c r="BG84" i="2"/>
  <c r="BA20" i="2"/>
  <c r="BA87" i="1"/>
  <c r="BA86" i="1"/>
  <c r="BA85" i="1"/>
  <c r="BA83" i="1"/>
  <c r="BA82" i="1"/>
  <c r="BA81" i="1"/>
  <c r="BA80" i="1"/>
  <c r="BA78" i="1"/>
  <c r="BA77" i="1"/>
  <c r="BA76" i="1"/>
  <c r="BA75" i="1"/>
  <c r="BA73" i="1"/>
  <c r="BA72" i="1"/>
  <c r="BA71" i="1"/>
  <c r="BA70" i="1"/>
  <c r="BA69" i="1"/>
  <c r="BA68" i="1"/>
  <c r="BA65" i="1"/>
  <c r="BA64" i="1"/>
  <c r="BA62" i="1"/>
  <c r="BA61" i="1"/>
  <c r="BA60" i="1"/>
  <c r="BA58" i="1"/>
  <c r="BA57" i="1"/>
  <c r="BA56" i="1"/>
  <c r="BA55" i="1"/>
  <c r="BA53" i="1"/>
  <c r="BA52" i="1"/>
  <c r="BA51" i="1"/>
  <c r="BA50" i="1"/>
  <c r="BA49" i="1"/>
  <c r="BA46" i="1"/>
  <c r="BA45" i="1"/>
  <c r="BA43" i="1"/>
  <c r="BA42" i="1"/>
  <c r="BA41" i="1"/>
  <c r="BA40" i="1"/>
  <c r="BA38" i="1"/>
  <c r="BA37" i="1"/>
  <c r="BA36" i="1"/>
  <c r="BA35" i="1"/>
  <c r="BA34" i="1"/>
  <c r="BA33" i="1"/>
  <c r="BA31" i="1"/>
  <c r="BA30" i="1"/>
  <c r="BA29" i="1"/>
  <c r="BA28" i="1"/>
  <c r="BA26" i="1"/>
  <c r="BA25" i="1"/>
  <c r="BA24" i="1"/>
  <c r="BA23" i="1"/>
  <c r="BA22" i="1"/>
  <c r="BA27" i="1" s="1"/>
  <c r="BA19" i="1"/>
  <c r="BA20" i="1" s="1"/>
  <c r="BA17" i="1"/>
  <c r="BA16" i="1"/>
  <c r="BA15" i="1"/>
  <c r="BA14" i="1"/>
  <c r="BA12" i="1"/>
  <c r="BA11" i="1"/>
  <c r="BA10" i="1"/>
  <c r="BA9" i="1"/>
  <c r="BA7" i="1"/>
  <c r="BA6" i="1"/>
  <c r="BA5" i="1"/>
  <c r="BA4" i="1"/>
  <c r="BA3" i="1"/>
  <c r="BA2" i="1"/>
  <c r="BG88" i="1"/>
  <c r="BG84" i="1"/>
  <c r="BG66" i="1"/>
  <c r="BG18" i="1"/>
  <c r="BA54" i="1"/>
  <c r="BA47" i="1"/>
  <c r="AU87" i="2"/>
  <c r="AU86" i="2"/>
  <c r="AU85" i="2"/>
  <c r="AU83" i="2"/>
  <c r="AU82" i="2"/>
  <c r="AU81" i="2"/>
  <c r="AU80" i="2"/>
  <c r="AU78" i="2"/>
  <c r="AU77" i="2"/>
  <c r="AU76" i="2"/>
  <c r="AU75" i="2"/>
  <c r="AU73" i="2"/>
  <c r="AU72" i="2"/>
  <c r="AU71" i="2"/>
  <c r="AU70" i="2"/>
  <c r="AU69" i="2"/>
  <c r="AU68" i="2"/>
  <c r="AU65" i="2"/>
  <c r="AU64" i="2"/>
  <c r="AU62" i="2"/>
  <c r="AU61" i="2"/>
  <c r="AU60" i="2"/>
  <c r="AU58" i="2"/>
  <c r="AU57" i="2"/>
  <c r="AU56" i="2"/>
  <c r="AU55" i="2"/>
  <c r="AU53" i="2"/>
  <c r="AU52" i="2"/>
  <c r="AU51" i="2"/>
  <c r="AU50" i="2"/>
  <c r="AU49" i="2"/>
  <c r="AU46" i="2"/>
  <c r="AU45" i="2"/>
  <c r="AU43" i="2"/>
  <c r="AU42" i="2"/>
  <c r="AU41" i="2"/>
  <c r="AU40" i="2"/>
  <c r="AU38" i="2"/>
  <c r="AU37" i="2"/>
  <c r="AU36" i="2"/>
  <c r="AU35" i="2"/>
  <c r="AU34" i="2"/>
  <c r="AU33" i="2"/>
  <c r="AU31" i="2"/>
  <c r="AU30" i="2"/>
  <c r="AU29" i="2"/>
  <c r="AU28" i="2"/>
  <c r="AU26" i="2"/>
  <c r="AU25" i="2"/>
  <c r="AU24" i="2"/>
  <c r="AU23" i="2"/>
  <c r="AU22" i="2"/>
  <c r="AU19" i="2"/>
  <c r="AU17" i="2"/>
  <c r="AU16" i="2"/>
  <c r="AU15" i="2"/>
  <c r="AU14" i="2"/>
  <c r="AU12" i="2"/>
  <c r="AU11" i="2"/>
  <c r="AU10" i="2"/>
  <c r="AU9" i="2"/>
  <c r="AU7" i="2"/>
  <c r="AU6" i="2"/>
  <c r="AU5" i="2"/>
  <c r="AU4" i="2"/>
  <c r="AU3" i="2"/>
  <c r="AU2" i="2"/>
  <c r="AU87" i="1"/>
  <c r="AU86" i="1"/>
  <c r="AU85" i="1"/>
  <c r="AU83" i="1"/>
  <c r="AU82" i="1"/>
  <c r="AU81" i="1"/>
  <c r="AU80" i="1"/>
  <c r="AU78" i="1"/>
  <c r="AU77" i="1"/>
  <c r="AU76" i="1"/>
  <c r="AU75" i="1"/>
  <c r="AU73" i="1"/>
  <c r="AU72" i="1"/>
  <c r="AU71" i="1"/>
  <c r="AU70" i="1"/>
  <c r="AU69" i="1"/>
  <c r="AU68" i="1"/>
  <c r="AU65" i="1"/>
  <c r="AU64" i="1"/>
  <c r="AU62" i="1"/>
  <c r="AU61" i="1"/>
  <c r="AU60" i="1"/>
  <c r="AU58" i="1"/>
  <c r="AU57" i="1"/>
  <c r="AU56" i="1"/>
  <c r="AU55" i="1"/>
  <c r="AU53" i="1"/>
  <c r="AU52" i="1"/>
  <c r="AU51" i="1"/>
  <c r="AU50" i="1"/>
  <c r="AU49" i="1"/>
  <c r="AU46" i="1"/>
  <c r="AU47" i="1" s="1"/>
  <c r="AU45" i="1"/>
  <c r="AU43" i="1"/>
  <c r="AU42" i="1"/>
  <c r="AU41" i="1"/>
  <c r="AU40" i="1"/>
  <c r="AU38" i="1"/>
  <c r="AU37" i="1"/>
  <c r="AU36" i="1"/>
  <c r="AU35" i="1"/>
  <c r="AU34" i="1"/>
  <c r="AU33" i="1"/>
  <c r="AU31" i="1"/>
  <c r="AU30" i="1"/>
  <c r="AU29" i="1"/>
  <c r="AU28" i="1"/>
  <c r="AU26" i="1"/>
  <c r="AU25" i="1"/>
  <c r="AU24" i="1"/>
  <c r="AU23" i="1"/>
  <c r="AU22" i="1"/>
  <c r="AU19" i="1"/>
  <c r="AU20" i="1" s="1"/>
  <c r="AU17" i="1"/>
  <c r="AU16" i="1"/>
  <c r="AU15" i="1"/>
  <c r="AU14" i="1"/>
  <c r="AU12" i="1"/>
  <c r="AU11" i="1"/>
  <c r="AU10" i="1"/>
  <c r="AU9" i="1"/>
  <c r="AU7" i="1"/>
  <c r="AU6" i="1"/>
  <c r="AU5" i="1"/>
  <c r="AU4" i="1"/>
  <c r="AU3" i="1"/>
  <c r="AU2" i="1"/>
  <c r="AO87" i="2"/>
  <c r="AO86" i="2"/>
  <c r="AO85" i="2"/>
  <c r="AO83" i="2"/>
  <c r="AO82" i="2"/>
  <c r="AO81" i="2"/>
  <c r="AO80" i="2"/>
  <c r="AO78" i="2"/>
  <c r="AO77" i="2"/>
  <c r="AO76" i="2"/>
  <c r="AO75" i="2"/>
  <c r="AO73" i="2"/>
  <c r="AO72" i="2"/>
  <c r="AO71" i="2"/>
  <c r="AO70" i="2"/>
  <c r="AO69" i="2"/>
  <c r="AO68" i="2"/>
  <c r="AO65" i="2"/>
  <c r="AO64" i="2"/>
  <c r="AO62" i="2"/>
  <c r="AO61" i="2"/>
  <c r="AO60" i="2"/>
  <c r="AO58" i="2"/>
  <c r="AO57" i="2"/>
  <c r="AO56" i="2"/>
  <c r="AO55" i="2"/>
  <c r="AO53" i="2"/>
  <c r="AO52" i="2"/>
  <c r="AO51" i="2"/>
  <c r="AO50" i="2"/>
  <c r="AO49" i="2"/>
  <c r="AO46" i="2"/>
  <c r="AO45" i="2"/>
  <c r="AO43" i="2"/>
  <c r="AO42" i="2"/>
  <c r="AO41" i="2"/>
  <c r="AO40" i="2"/>
  <c r="AO38" i="2"/>
  <c r="AO37" i="2"/>
  <c r="AO36" i="2"/>
  <c r="AO35" i="2"/>
  <c r="AO34" i="2"/>
  <c r="AO33" i="2"/>
  <c r="AO31" i="2"/>
  <c r="AO30" i="2"/>
  <c r="AO29" i="2"/>
  <c r="AO28" i="2"/>
  <c r="AO26" i="2"/>
  <c r="AO25" i="2"/>
  <c r="AO24" i="2"/>
  <c r="AO23" i="2"/>
  <c r="AO22" i="2"/>
  <c r="AO19" i="2"/>
  <c r="AO17" i="2"/>
  <c r="AO16" i="2"/>
  <c r="AO15" i="2"/>
  <c r="AO14" i="2"/>
  <c r="AO12" i="2"/>
  <c r="AO11" i="2"/>
  <c r="AO10" i="2"/>
  <c r="AO9" i="2"/>
  <c r="AO7" i="2"/>
  <c r="AO6" i="2"/>
  <c r="AO5" i="2"/>
  <c r="AO4" i="2"/>
  <c r="AO3" i="2"/>
  <c r="AO2" i="2"/>
  <c r="AO87" i="1"/>
  <c r="AO86" i="1"/>
  <c r="AO85" i="1"/>
  <c r="AO83" i="1"/>
  <c r="AO82" i="1"/>
  <c r="AO81" i="1"/>
  <c r="AO80" i="1"/>
  <c r="AO78" i="1"/>
  <c r="AO77" i="1"/>
  <c r="AO76" i="1"/>
  <c r="AO75" i="1"/>
  <c r="AO73" i="1"/>
  <c r="AO72" i="1"/>
  <c r="AO71" i="1"/>
  <c r="AO70" i="1"/>
  <c r="AO69" i="1"/>
  <c r="AO68" i="1"/>
  <c r="AO65" i="1"/>
  <c r="AO64" i="1"/>
  <c r="AO62" i="1"/>
  <c r="AO61" i="1"/>
  <c r="AO60" i="1"/>
  <c r="AO58" i="1"/>
  <c r="AO57" i="1"/>
  <c r="AO56" i="1"/>
  <c r="AO55" i="1"/>
  <c r="AO53" i="1"/>
  <c r="AO52" i="1"/>
  <c r="AO51" i="1"/>
  <c r="AO50" i="1"/>
  <c r="AO49" i="1"/>
  <c r="AO46" i="1"/>
  <c r="AO45" i="1"/>
  <c r="AO43" i="1"/>
  <c r="AO42" i="1"/>
  <c r="AO41" i="1"/>
  <c r="AO40" i="1"/>
  <c r="AO38" i="1"/>
  <c r="AO37" i="1"/>
  <c r="AO36" i="1"/>
  <c r="AO35" i="1"/>
  <c r="AO34" i="1"/>
  <c r="AO33" i="1"/>
  <c r="AO31" i="1"/>
  <c r="AO30" i="1"/>
  <c r="AO29" i="1"/>
  <c r="AO28" i="1"/>
  <c r="AO26" i="1"/>
  <c r="AO25" i="1"/>
  <c r="AO24" i="1"/>
  <c r="AO23" i="1"/>
  <c r="AO22" i="1"/>
  <c r="AO19" i="1"/>
  <c r="AO17" i="1"/>
  <c r="AO16" i="1"/>
  <c r="AO15" i="1"/>
  <c r="AO14" i="1"/>
  <c r="AO12" i="1"/>
  <c r="AO11" i="1"/>
  <c r="AO10" i="1"/>
  <c r="AO9" i="1"/>
  <c r="AO7" i="1"/>
  <c r="AO6" i="1"/>
  <c r="AO5" i="1"/>
  <c r="AO4" i="1"/>
  <c r="AO3" i="1"/>
  <c r="AO2" i="1"/>
  <c r="BA63" i="2" l="1"/>
  <c r="BA84" i="1"/>
  <c r="BA63" i="1"/>
  <c r="BA59" i="2"/>
  <c r="BA79" i="2"/>
  <c r="BA88" i="2"/>
  <c r="BG44" i="1"/>
  <c r="BG47" i="2"/>
  <c r="AO20" i="2"/>
  <c r="BA18" i="2"/>
  <c r="BA47" i="2"/>
  <c r="BG20" i="2"/>
  <c r="BG63" i="2"/>
  <c r="BA74" i="1"/>
  <c r="AU66" i="1"/>
  <c r="BG27" i="1"/>
  <c r="BA59" i="1"/>
  <c r="BG59" i="1"/>
  <c r="BA13" i="1"/>
  <c r="BG47" i="1"/>
  <c r="BG13" i="2"/>
  <c r="BG44" i="2"/>
  <c r="BG54" i="2"/>
  <c r="BG27" i="2"/>
  <c r="BA13" i="2"/>
  <c r="BA66" i="2"/>
  <c r="BG74" i="2"/>
  <c r="BA32" i="2"/>
  <c r="BA54" i="2"/>
  <c r="BG8" i="2"/>
  <c r="BG39" i="2"/>
  <c r="BA44" i="2"/>
  <c r="BA74" i="2"/>
  <c r="BA84" i="2"/>
  <c r="BG18" i="2"/>
  <c r="BG79" i="2"/>
  <c r="BG88" i="2"/>
  <c r="BA8" i="2"/>
  <c r="BA27" i="2"/>
  <c r="BA39" i="2"/>
  <c r="BG66" i="2"/>
  <c r="BG32" i="2"/>
  <c r="BG59" i="2"/>
  <c r="BG89" i="2"/>
  <c r="BA67" i="2"/>
  <c r="AO63" i="2"/>
  <c r="BA44" i="1"/>
  <c r="BG8" i="1"/>
  <c r="BA8" i="1"/>
  <c r="BG39" i="1"/>
  <c r="BA39" i="1"/>
  <c r="BA18" i="1"/>
  <c r="AU59" i="1"/>
  <c r="BG79" i="1"/>
  <c r="BA66" i="1"/>
  <c r="BA79" i="1"/>
  <c r="BA88" i="1"/>
  <c r="BG32" i="1"/>
  <c r="BA32" i="1"/>
  <c r="BG13" i="1"/>
  <c r="BG54" i="1"/>
  <c r="BG74" i="1"/>
  <c r="AU27" i="1"/>
  <c r="AU13" i="1"/>
  <c r="AU63" i="1"/>
  <c r="AO47" i="2"/>
  <c r="AO66" i="2"/>
  <c r="AO32" i="2"/>
  <c r="AO54" i="2"/>
  <c r="AO74" i="2"/>
  <c r="AO84" i="2"/>
  <c r="AO13" i="2"/>
  <c r="AO44" i="2"/>
  <c r="AO27" i="2"/>
  <c r="AO8" i="2"/>
  <c r="AO39" i="2"/>
  <c r="AO79" i="2"/>
  <c r="AO88" i="2"/>
  <c r="AO59" i="2"/>
  <c r="AO18" i="2"/>
  <c r="AO74" i="1"/>
  <c r="AO13" i="1"/>
  <c r="AO20" i="1"/>
  <c r="AO32" i="1"/>
  <c r="AO44" i="1"/>
  <c r="AO54" i="1"/>
  <c r="AO63" i="1"/>
  <c r="AO84" i="1"/>
  <c r="AO39" i="1"/>
  <c r="AO59" i="1"/>
  <c r="AO66" i="1"/>
  <c r="AO79" i="1"/>
  <c r="AO88" i="1"/>
  <c r="AO18" i="1"/>
  <c r="AO47" i="1"/>
  <c r="AU44" i="1"/>
  <c r="AU84" i="1"/>
  <c r="AU8" i="1"/>
  <c r="AU39" i="1"/>
  <c r="AU18" i="1"/>
  <c r="AU79" i="1"/>
  <c r="AU88" i="1"/>
  <c r="AU32" i="1"/>
  <c r="AU54" i="1"/>
  <c r="AU74" i="1"/>
  <c r="AO27" i="1"/>
  <c r="AO8" i="1"/>
  <c r="BG67" i="1" l="1"/>
  <c r="BA48" i="1"/>
  <c r="BA89" i="2"/>
  <c r="BA89" i="1"/>
  <c r="BG67" i="2"/>
  <c r="BA67" i="1"/>
  <c r="BG48" i="2"/>
  <c r="BG89" i="1"/>
  <c r="BA21" i="1"/>
  <c r="BA21" i="2"/>
  <c r="BG21" i="2"/>
  <c r="BG48" i="1"/>
  <c r="BG21" i="1"/>
  <c r="BA48" i="2"/>
  <c r="AO89" i="1"/>
  <c r="AO67" i="1"/>
  <c r="AU48" i="1"/>
  <c r="AU67" i="1"/>
  <c r="AU21" i="1"/>
  <c r="AO48" i="2"/>
  <c r="AU89" i="1"/>
  <c r="AO89" i="2"/>
  <c r="AO67" i="2"/>
  <c r="AO21" i="2"/>
  <c r="AO48" i="1"/>
  <c r="AO21" i="1"/>
  <c r="AI3" i="1"/>
  <c r="AI4" i="1"/>
  <c r="AI5" i="1"/>
  <c r="AI6" i="1"/>
  <c r="AI7" i="1"/>
  <c r="AI9" i="1"/>
  <c r="AI10" i="1"/>
  <c r="AI11" i="1"/>
  <c r="AI12" i="1"/>
  <c r="AI14" i="1"/>
  <c r="AI15" i="1"/>
  <c r="AI16" i="1"/>
  <c r="AI17" i="1"/>
  <c r="AI19" i="1"/>
  <c r="AI22" i="1"/>
  <c r="AI23" i="1"/>
  <c r="AI24" i="1"/>
  <c r="AI25" i="1"/>
  <c r="AI26" i="1"/>
  <c r="AI28" i="1"/>
  <c r="AI29" i="1"/>
  <c r="AI30" i="1"/>
  <c r="AI31" i="1"/>
  <c r="AI33" i="1"/>
  <c r="AI34" i="1"/>
  <c r="AI35" i="1"/>
  <c r="AI36" i="1"/>
  <c r="AI37" i="1"/>
  <c r="AI38" i="1"/>
  <c r="AI40" i="1"/>
  <c r="AI41" i="1"/>
  <c r="AI42" i="1"/>
  <c r="AI43" i="1"/>
  <c r="AI45" i="1"/>
  <c r="AI46" i="1"/>
  <c r="AI49" i="1"/>
  <c r="AI50" i="1"/>
  <c r="AI51" i="1"/>
  <c r="AI52" i="1"/>
  <c r="AI53" i="1"/>
  <c r="AI55" i="1"/>
  <c r="AI56" i="1"/>
  <c r="AI57" i="1"/>
  <c r="AI58" i="1"/>
  <c r="AI60" i="1"/>
  <c r="AI61" i="1"/>
  <c r="AI62" i="1"/>
  <c r="AI64" i="1"/>
  <c r="AI65" i="1"/>
  <c r="AI68" i="1"/>
  <c r="AI69" i="1"/>
  <c r="AI70" i="1"/>
  <c r="AI71" i="1"/>
  <c r="AI72" i="1"/>
  <c r="AI73" i="1"/>
  <c r="AI75" i="1"/>
  <c r="AI76" i="1"/>
  <c r="AI77" i="1"/>
  <c r="AI78" i="1"/>
  <c r="AI80" i="1"/>
  <c r="AI81" i="1"/>
  <c r="AI82" i="1"/>
  <c r="AI83" i="1"/>
  <c r="AI85" i="1"/>
  <c r="AI86" i="1"/>
  <c r="AI87" i="1"/>
  <c r="AI2" i="1"/>
  <c r="AI3" i="2"/>
  <c r="AI4" i="2"/>
  <c r="AI5" i="2"/>
  <c r="AI6" i="2"/>
  <c r="AI7" i="2"/>
  <c r="AI9" i="2"/>
  <c r="AI10" i="2"/>
  <c r="AI11" i="2"/>
  <c r="AI12" i="2"/>
  <c r="AI14" i="2"/>
  <c r="AI15" i="2"/>
  <c r="AI16" i="2"/>
  <c r="AI17" i="2"/>
  <c r="AI19" i="2"/>
  <c r="AI22" i="2"/>
  <c r="AI23" i="2"/>
  <c r="AI24" i="2"/>
  <c r="AI25" i="2"/>
  <c r="AI26" i="2"/>
  <c r="AI28" i="2"/>
  <c r="AI29" i="2"/>
  <c r="AI30" i="2"/>
  <c r="AI31" i="2"/>
  <c r="AI33" i="2"/>
  <c r="AI34" i="2"/>
  <c r="AI35" i="2"/>
  <c r="AI36" i="2"/>
  <c r="AI37" i="2"/>
  <c r="AI38" i="2"/>
  <c r="AI40" i="2"/>
  <c r="AI41" i="2"/>
  <c r="AI42" i="2"/>
  <c r="AI43" i="2"/>
  <c r="AI45" i="2"/>
  <c r="AI46" i="2"/>
  <c r="AI49" i="2"/>
  <c r="AI50" i="2"/>
  <c r="AI51" i="2"/>
  <c r="AI52" i="2"/>
  <c r="AI53" i="2"/>
  <c r="AI55" i="2"/>
  <c r="AI56" i="2"/>
  <c r="AI57" i="2"/>
  <c r="AI58" i="2"/>
  <c r="AI60" i="2"/>
  <c r="AI61" i="2"/>
  <c r="AI62" i="2"/>
  <c r="AI64" i="2"/>
  <c r="AI65" i="2"/>
  <c r="AI68" i="2"/>
  <c r="AI69" i="2"/>
  <c r="AI70" i="2"/>
  <c r="AI71" i="2"/>
  <c r="AI72" i="2"/>
  <c r="AI73" i="2"/>
  <c r="AI75" i="2"/>
  <c r="AI76" i="2"/>
  <c r="AI77" i="2"/>
  <c r="AI78" i="2"/>
  <c r="AI80" i="2"/>
  <c r="AI81" i="2"/>
  <c r="AI82" i="2"/>
  <c r="AI83" i="2"/>
  <c r="AI85" i="2"/>
  <c r="AI86" i="2"/>
  <c r="AI87" i="2"/>
  <c r="AI2" i="2"/>
  <c r="AC3" i="2"/>
  <c r="AC4" i="2"/>
  <c r="AC5" i="2"/>
  <c r="AC6" i="2"/>
  <c r="AC7" i="2"/>
  <c r="AC9" i="2"/>
  <c r="AC10" i="2"/>
  <c r="AC11" i="2"/>
  <c r="AC12" i="2"/>
  <c r="AC14" i="2"/>
  <c r="AC15" i="2"/>
  <c r="AC16" i="2"/>
  <c r="AC17" i="2"/>
  <c r="AC19" i="2"/>
  <c r="AC22" i="2"/>
  <c r="AC23" i="2"/>
  <c r="AC24" i="2"/>
  <c r="AC25" i="2"/>
  <c r="AC26" i="2"/>
  <c r="AC28" i="2"/>
  <c r="AC29" i="2"/>
  <c r="AC30" i="2"/>
  <c r="AC31" i="2"/>
  <c r="AC33" i="2"/>
  <c r="AC34" i="2"/>
  <c r="AC35" i="2"/>
  <c r="AC36" i="2"/>
  <c r="AC37" i="2"/>
  <c r="AC38" i="2"/>
  <c r="AC40" i="2"/>
  <c r="AC41" i="2"/>
  <c r="AC42" i="2"/>
  <c r="AC43" i="2"/>
  <c r="AC45" i="2"/>
  <c r="AC46" i="2"/>
  <c r="AC49" i="2"/>
  <c r="AC50" i="2"/>
  <c r="AC51" i="2"/>
  <c r="AC52" i="2"/>
  <c r="AC53" i="2"/>
  <c r="AC55" i="2"/>
  <c r="AC56" i="2"/>
  <c r="AC57" i="2"/>
  <c r="AC58" i="2"/>
  <c r="AC60" i="2"/>
  <c r="AC61" i="2"/>
  <c r="AC62" i="2"/>
  <c r="AC64" i="2"/>
  <c r="AC65" i="2"/>
  <c r="AC68" i="2"/>
  <c r="AC69" i="2"/>
  <c r="AC70" i="2"/>
  <c r="AC71" i="2"/>
  <c r="AC72" i="2"/>
  <c r="AC73" i="2"/>
  <c r="AC75" i="2"/>
  <c r="AC76" i="2"/>
  <c r="AC77" i="2"/>
  <c r="AC78" i="2"/>
  <c r="AC80" i="2"/>
  <c r="AC81" i="2"/>
  <c r="AC82" i="2"/>
  <c r="AC83" i="2"/>
  <c r="AC85" i="2"/>
  <c r="AC86" i="2"/>
  <c r="AC87" i="2"/>
  <c r="AC2" i="2"/>
  <c r="AC3" i="1"/>
  <c r="AC4" i="1"/>
  <c r="AC5" i="1"/>
  <c r="AC6" i="1"/>
  <c r="AC7" i="1"/>
  <c r="AC9" i="1"/>
  <c r="AC10" i="1"/>
  <c r="AC11" i="1"/>
  <c r="AC12" i="1"/>
  <c r="AC14" i="1"/>
  <c r="AC15" i="1"/>
  <c r="AC16" i="1"/>
  <c r="AC17" i="1"/>
  <c r="AC19" i="1"/>
  <c r="AC22" i="1"/>
  <c r="AC23" i="1"/>
  <c r="AC24" i="1"/>
  <c r="AC25" i="1"/>
  <c r="AC26" i="1"/>
  <c r="AC28" i="1"/>
  <c r="AC29" i="1"/>
  <c r="AC30" i="1"/>
  <c r="AC31" i="1"/>
  <c r="AC33" i="1"/>
  <c r="AC34" i="1"/>
  <c r="AC35" i="1"/>
  <c r="AC36" i="1"/>
  <c r="AC37" i="1"/>
  <c r="AC38" i="1"/>
  <c r="AC40" i="1"/>
  <c r="AC41" i="1"/>
  <c r="AC42" i="1"/>
  <c r="AC43" i="1"/>
  <c r="AC45" i="1"/>
  <c r="AC46" i="1"/>
  <c r="AC49" i="1"/>
  <c r="AC50" i="1"/>
  <c r="AC51" i="1"/>
  <c r="AC52" i="1"/>
  <c r="AC53" i="1"/>
  <c r="AC55" i="1"/>
  <c r="AC56" i="1"/>
  <c r="AC57" i="1"/>
  <c r="AC58" i="1"/>
  <c r="AC60" i="1"/>
  <c r="AC61" i="1"/>
  <c r="AC62" i="1"/>
  <c r="AC64" i="1"/>
  <c r="AC65" i="1"/>
  <c r="AC68" i="1"/>
  <c r="AC69" i="1"/>
  <c r="AC70" i="1"/>
  <c r="AC71" i="1"/>
  <c r="AC72" i="1"/>
  <c r="AC73" i="1"/>
  <c r="AC75" i="1"/>
  <c r="AC76" i="1"/>
  <c r="AC77" i="1"/>
  <c r="AC78" i="1"/>
  <c r="AC80" i="1"/>
  <c r="AC81" i="1"/>
  <c r="AC82" i="1"/>
  <c r="AC83" i="1"/>
  <c r="AC85" i="1"/>
  <c r="AC86" i="1"/>
  <c r="AC87" i="1"/>
  <c r="AC2" i="1"/>
  <c r="W3" i="2"/>
  <c r="W4" i="2"/>
  <c r="W5" i="2"/>
  <c r="W6" i="2"/>
  <c r="W7" i="2"/>
  <c r="W9" i="2"/>
  <c r="W10" i="2"/>
  <c r="W11" i="2"/>
  <c r="W12" i="2"/>
  <c r="W14" i="2"/>
  <c r="W15" i="2"/>
  <c r="W16" i="2"/>
  <c r="W17" i="2"/>
  <c r="W19" i="2"/>
  <c r="W22" i="2"/>
  <c r="W23" i="2"/>
  <c r="W24" i="2"/>
  <c r="W25" i="2"/>
  <c r="W26" i="2"/>
  <c r="W28" i="2"/>
  <c r="W29" i="2"/>
  <c r="W30" i="2"/>
  <c r="W31" i="2"/>
  <c r="W33" i="2"/>
  <c r="W34" i="2"/>
  <c r="W35" i="2"/>
  <c r="W36" i="2"/>
  <c r="W37" i="2"/>
  <c r="W38" i="2"/>
  <c r="W40" i="2"/>
  <c r="W41" i="2"/>
  <c r="W42" i="2"/>
  <c r="W43" i="2"/>
  <c r="W45" i="2"/>
  <c r="W46" i="2"/>
  <c r="W49" i="2"/>
  <c r="W50" i="2"/>
  <c r="W51" i="2"/>
  <c r="W52" i="2"/>
  <c r="W53" i="2"/>
  <c r="W55" i="2"/>
  <c r="W56" i="2"/>
  <c r="W57" i="2"/>
  <c r="W58" i="2"/>
  <c r="W60" i="2"/>
  <c r="W61" i="2"/>
  <c r="W62" i="2"/>
  <c r="W64" i="2"/>
  <c r="W65" i="2"/>
  <c r="W68" i="2"/>
  <c r="W69" i="2"/>
  <c r="W70" i="2"/>
  <c r="W71" i="2"/>
  <c r="W72" i="2"/>
  <c r="W73" i="2"/>
  <c r="W75" i="2"/>
  <c r="W76" i="2"/>
  <c r="W77" i="2"/>
  <c r="W78" i="2"/>
  <c r="W80" i="2"/>
  <c r="W81" i="2"/>
  <c r="W82" i="2"/>
  <c r="W83" i="2"/>
  <c r="W85" i="2"/>
  <c r="W86" i="2"/>
  <c r="W87" i="2"/>
  <c r="W2" i="2"/>
  <c r="W3" i="1"/>
  <c r="W4" i="1"/>
  <c r="W5" i="1"/>
  <c r="W6" i="1"/>
  <c r="W7" i="1"/>
  <c r="W9" i="1"/>
  <c r="W10" i="1"/>
  <c r="W11" i="1"/>
  <c r="W12" i="1"/>
  <c r="W14" i="1"/>
  <c r="W15" i="1"/>
  <c r="W16" i="1"/>
  <c r="W17" i="1"/>
  <c r="W19" i="1"/>
  <c r="W22" i="1"/>
  <c r="W23" i="1"/>
  <c r="W24" i="1"/>
  <c r="W25" i="1"/>
  <c r="W26" i="1"/>
  <c r="W28" i="1"/>
  <c r="W29" i="1"/>
  <c r="W30" i="1"/>
  <c r="W31" i="1"/>
  <c r="W33" i="1"/>
  <c r="W34" i="1"/>
  <c r="W35" i="1"/>
  <c r="W36" i="1"/>
  <c r="W37" i="1"/>
  <c r="W38" i="1"/>
  <c r="W40" i="1"/>
  <c r="W41" i="1"/>
  <c r="W42" i="1"/>
  <c r="W43" i="1"/>
  <c r="W45" i="1"/>
  <c r="W46" i="1"/>
  <c r="W49" i="1"/>
  <c r="W50" i="1"/>
  <c r="W51" i="1"/>
  <c r="W52" i="1"/>
  <c r="W53" i="1"/>
  <c r="W55" i="1"/>
  <c r="W56" i="1"/>
  <c r="W57" i="1"/>
  <c r="W58" i="1"/>
  <c r="W60" i="1"/>
  <c r="W61" i="1"/>
  <c r="W62" i="1"/>
  <c r="W64" i="1"/>
  <c r="W65" i="1"/>
  <c r="W68" i="1"/>
  <c r="W69" i="1"/>
  <c r="W70" i="1"/>
  <c r="W71" i="1"/>
  <c r="W72" i="1"/>
  <c r="W73" i="1"/>
  <c r="W75" i="1"/>
  <c r="W76" i="1"/>
  <c r="W77" i="1"/>
  <c r="W78" i="1"/>
  <c r="W80" i="1"/>
  <c r="W81" i="1"/>
  <c r="W82" i="1"/>
  <c r="W83" i="1"/>
  <c r="W85" i="1"/>
  <c r="W86" i="1"/>
  <c r="W87" i="1"/>
  <c r="W2" i="1"/>
  <c r="AC20" i="2" l="1"/>
  <c r="BA90" i="1"/>
  <c r="W20" i="2"/>
  <c r="BG90" i="2"/>
  <c r="AI20" i="2"/>
  <c r="BA90" i="2"/>
  <c r="BG90" i="1"/>
  <c r="AU90" i="1"/>
  <c r="AO90" i="1"/>
  <c r="AI66" i="2"/>
  <c r="AO90" i="2"/>
  <c r="AC66" i="2"/>
  <c r="AI88" i="2"/>
  <c r="AC8" i="2"/>
  <c r="AC18" i="2"/>
  <c r="AI63" i="2"/>
  <c r="AI18" i="2"/>
  <c r="W59" i="2"/>
  <c r="W47" i="2"/>
  <c r="AC88" i="2"/>
  <c r="AC79" i="2"/>
  <c r="AC39" i="2"/>
  <c r="AI47" i="2"/>
  <c r="AC63" i="2"/>
  <c r="AI79" i="2"/>
  <c r="AC27" i="2"/>
  <c r="AI54" i="2"/>
  <c r="AI32" i="2"/>
  <c r="AC84" i="2"/>
  <c r="AC44" i="2"/>
  <c r="AC13" i="2"/>
  <c r="AI8" i="2"/>
  <c r="AC54" i="2"/>
  <c r="AI74" i="2"/>
  <c r="AC32" i="2"/>
  <c r="AI59" i="2"/>
  <c r="AI39" i="2"/>
  <c r="W84" i="2"/>
  <c r="AC74" i="2"/>
  <c r="AC47" i="2"/>
  <c r="AI27" i="2"/>
  <c r="AI13" i="2"/>
  <c r="AC59" i="2"/>
  <c r="AI84" i="2"/>
  <c r="AI44" i="2"/>
  <c r="AC20" i="1"/>
  <c r="AI66" i="1"/>
  <c r="W20" i="1"/>
  <c r="AC66" i="1"/>
  <c r="AI20" i="1"/>
  <c r="W8" i="1"/>
  <c r="AC88" i="1"/>
  <c r="AC8" i="1"/>
  <c r="AI84" i="1"/>
  <c r="AC63" i="1"/>
  <c r="AC54" i="1"/>
  <c r="AI8" i="1"/>
  <c r="AI74" i="1"/>
  <c r="AI47" i="1"/>
  <c r="AI63" i="1"/>
  <c r="AI88" i="1"/>
  <c r="AC74" i="1"/>
  <c r="AC47" i="1"/>
  <c r="AC18" i="1"/>
  <c r="AI18" i="1"/>
  <c r="AI59" i="1"/>
  <c r="AC79" i="1"/>
  <c r="AC39" i="1"/>
  <c r="AI79" i="1"/>
  <c r="AI44" i="1"/>
  <c r="AI39" i="1"/>
  <c r="AC27" i="1"/>
  <c r="AI27" i="1"/>
  <c r="AI13" i="1"/>
  <c r="AC44" i="1"/>
  <c r="AC13" i="1"/>
  <c r="AC84" i="1"/>
  <c r="AC59" i="1"/>
  <c r="AC32" i="1"/>
  <c r="AI54" i="1"/>
  <c r="AI32" i="1"/>
  <c r="W88" i="2"/>
  <c r="W79" i="2"/>
  <c r="W66" i="2"/>
  <c r="W39" i="2"/>
  <c r="W84" i="1"/>
  <c r="W32" i="1"/>
  <c r="W32" i="2"/>
  <c r="W8" i="2"/>
  <c r="W27" i="2"/>
  <c r="W44" i="2"/>
  <c r="W13" i="2"/>
  <c r="W63" i="2"/>
  <c r="W54" i="2"/>
  <c r="W18" i="2"/>
  <c r="W74" i="2"/>
  <c r="W88" i="1"/>
  <c r="W66" i="1"/>
  <c r="W44" i="1"/>
  <c r="W13" i="1"/>
  <c r="W47" i="1"/>
  <c r="W18" i="1"/>
  <c r="W63" i="1"/>
  <c r="W54" i="1"/>
  <c r="W74" i="1"/>
  <c r="W59" i="1"/>
  <c r="W79" i="1"/>
  <c r="W39" i="1"/>
  <c r="W27" i="1"/>
  <c r="AC21" i="2" l="1"/>
  <c r="AI21" i="2"/>
  <c r="AI48" i="2"/>
  <c r="AI89" i="2"/>
  <c r="AC89" i="2"/>
  <c r="AI67" i="2"/>
  <c r="W89" i="2"/>
  <c r="W21" i="2"/>
  <c r="W67" i="2"/>
  <c r="AC48" i="2"/>
  <c r="AC67" i="2"/>
  <c r="AC67" i="1"/>
  <c r="AC21" i="1"/>
  <c r="AC89" i="1"/>
  <c r="AI21" i="1"/>
  <c r="AI67" i="1"/>
  <c r="W21" i="1"/>
  <c r="AC48" i="1"/>
  <c r="AI48" i="1"/>
  <c r="AI89" i="1"/>
  <c r="W67" i="1"/>
  <c r="W48" i="2"/>
  <c r="W89" i="1"/>
  <c r="W48" i="1"/>
  <c r="AC90" i="2" l="1"/>
  <c r="AI90" i="2"/>
  <c r="W90" i="2"/>
  <c r="AC90" i="1"/>
  <c r="AI90" i="1"/>
  <c r="W90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2" i="2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" i="1"/>
  <c r="E87" i="2" l="1"/>
  <c r="E86" i="2"/>
  <c r="E85" i="2"/>
  <c r="E83" i="2"/>
  <c r="E82" i="2"/>
  <c r="E81" i="2"/>
  <c r="E80" i="2"/>
  <c r="E78" i="2"/>
  <c r="E77" i="2"/>
  <c r="E76" i="2"/>
  <c r="E75" i="2"/>
  <c r="E73" i="2"/>
  <c r="E72" i="2"/>
  <c r="E71" i="2"/>
  <c r="E70" i="2"/>
  <c r="E69" i="2"/>
  <c r="E68" i="2"/>
  <c r="E65" i="2"/>
  <c r="E64" i="2"/>
  <c r="E62" i="2"/>
  <c r="E61" i="2"/>
  <c r="E60" i="2"/>
  <c r="E58" i="2"/>
  <c r="E57" i="2"/>
  <c r="E56" i="2"/>
  <c r="E55" i="2"/>
  <c r="E53" i="2"/>
  <c r="E52" i="2"/>
  <c r="E51" i="2"/>
  <c r="E50" i="2"/>
  <c r="E49" i="2"/>
  <c r="E46" i="2"/>
  <c r="E45" i="2"/>
  <c r="E43" i="2"/>
  <c r="E42" i="2"/>
  <c r="E41" i="2"/>
  <c r="E40" i="2"/>
  <c r="E38" i="2"/>
  <c r="E37" i="2"/>
  <c r="E36" i="2"/>
  <c r="E35" i="2"/>
  <c r="E34" i="2"/>
  <c r="E33" i="2"/>
  <c r="E31" i="2"/>
  <c r="E30" i="2"/>
  <c r="E29" i="2"/>
  <c r="E28" i="2"/>
  <c r="E26" i="2"/>
  <c r="E25" i="2"/>
  <c r="E24" i="2"/>
  <c r="E23" i="2"/>
  <c r="E22" i="2"/>
  <c r="E19" i="2"/>
  <c r="E17" i="2"/>
  <c r="E16" i="2"/>
  <c r="E15" i="2"/>
  <c r="E14" i="2"/>
  <c r="E12" i="2"/>
  <c r="E11" i="2"/>
  <c r="E10" i="2"/>
  <c r="E9" i="2"/>
  <c r="E7" i="2"/>
  <c r="E6" i="2"/>
  <c r="E5" i="2"/>
  <c r="E4" i="2"/>
  <c r="E3" i="2"/>
  <c r="E2" i="2"/>
  <c r="E87" i="1"/>
  <c r="E86" i="1"/>
  <c r="E85" i="1"/>
  <c r="E83" i="1"/>
  <c r="E82" i="1"/>
  <c r="E81" i="1"/>
  <c r="E80" i="1"/>
  <c r="E78" i="1"/>
  <c r="E77" i="1"/>
  <c r="E76" i="1"/>
  <c r="E75" i="1"/>
  <c r="E73" i="1"/>
  <c r="E72" i="1"/>
  <c r="E71" i="1"/>
  <c r="E70" i="1"/>
  <c r="E69" i="1"/>
  <c r="E68" i="1"/>
  <c r="E65" i="1"/>
  <c r="E64" i="1"/>
  <c r="E62" i="1"/>
  <c r="E61" i="1"/>
  <c r="E60" i="1"/>
  <c r="E58" i="1"/>
  <c r="E57" i="1"/>
  <c r="E56" i="1"/>
  <c r="E55" i="1"/>
  <c r="E53" i="1"/>
  <c r="E52" i="1"/>
  <c r="E51" i="1"/>
  <c r="E50" i="1"/>
  <c r="E49" i="1"/>
  <c r="E46" i="1"/>
  <c r="E45" i="1"/>
  <c r="E43" i="1"/>
  <c r="E42" i="1"/>
  <c r="E41" i="1"/>
  <c r="E40" i="1"/>
  <c r="E38" i="1"/>
  <c r="E37" i="1"/>
  <c r="E36" i="1"/>
  <c r="E35" i="1"/>
  <c r="E34" i="1"/>
  <c r="E33" i="1"/>
  <c r="E31" i="1"/>
  <c r="E30" i="1"/>
  <c r="E29" i="1"/>
  <c r="E28" i="1"/>
  <c r="E26" i="1"/>
  <c r="E25" i="1"/>
  <c r="E24" i="1"/>
  <c r="E23" i="1"/>
  <c r="E22" i="1"/>
  <c r="E19" i="1"/>
  <c r="E17" i="1"/>
  <c r="E16" i="1"/>
  <c r="E15" i="1"/>
  <c r="E14" i="1"/>
  <c r="E12" i="1"/>
  <c r="E11" i="1"/>
  <c r="E10" i="1"/>
  <c r="E9" i="1"/>
  <c r="E7" i="1"/>
  <c r="E6" i="1"/>
  <c r="E5" i="1"/>
  <c r="E4" i="1"/>
  <c r="E3" i="1"/>
  <c r="E2" i="1"/>
  <c r="BU87" i="2"/>
  <c r="BU86" i="2"/>
  <c r="BU85" i="2"/>
  <c r="BU83" i="2"/>
  <c r="BU82" i="2"/>
  <c r="BU81" i="2"/>
  <c r="BU80" i="2"/>
  <c r="BU78" i="2"/>
  <c r="BU77" i="2"/>
  <c r="BU76" i="2"/>
  <c r="BU75" i="2"/>
  <c r="BU73" i="2"/>
  <c r="BU72" i="2"/>
  <c r="BU71" i="2"/>
  <c r="BU70" i="2"/>
  <c r="BU69" i="2"/>
  <c r="BU68" i="2"/>
  <c r="BU65" i="2"/>
  <c r="BU64" i="2"/>
  <c r="BU62" i="2"/>
  <c r="BU61" i="2"/>
  <c r="BU60" i="2"/>
  <c r="BU58" i="2"/>
  <c r="BU57" i="2"/>
  <c r="BU56" i="2"/>
  <c r="BU55" i="2"/>
  <c r="BU53" i="2"/>
  <c r="BU52" i="2"/>
  <c r="BU51" i="2"/>
  <c r="BU50" i="2"/>
  <c r="BU49" i="2"/>
  <c r="BU46" i="2"/>
  <c r="BU45" i="2"/>
  <c r="BU43" i="2"/>
  <c r="BU42" i="2"/>
  <c r="BU41" i="2"/>
  <c r="BU40" i="2"/>
  <c r="BU38" i="2"/>
  <c r="BU37" i="2"/>
  <c r="BU36" i="2"/>
  <c r="BU35" i="2"/>
  <c r="BU34" i="2"/>
  <c r="BU33" i="2"/>
  <c r="BU31" i="2"/>
  <c r="BU30" i="2"/>
  <c r="BU29" i="2"/>
  <c r="BU28" i="2"/>
  <c r="BU26" i="2"/>
  <c r="BU25" i="2"/>
  <c r="BU24" i="2"/>
  <c r="BU23" i="2"/>
  <c r="BU22" i="2"/>
  <c r="BU19" i="2"/>
  <c r="BU20" i="2" s="1"/>
  <c r="BU17" i="2"/>
  <c r="BU16" i="2"/>
  <c r="BU15" i="2"/>
  <c r="BU14" i="2"/>
  <c r="BU12" i="2"/>
  <c r="BU11" i="2"/>
  <c r="BU10" i="2"/>
  <c r="BU9" i="2"/>
  <c r="BU7" i="2"/>
  <c r="BU6" i="2"/>
  <c r="BU5" i="2"/>
  <c r="BU4" i="2"/>
  <c r="BU3" i="2"/>
  <c r="BU2" i="2"/>
  <c r="BK3" i="3"/>
  <c r="BK4" i="3"/>
  <c r="BK5" i="3"/>
  <c r="BK6" i="3"/>
  <c r="BK7" i="3"/>
  <c r="BK8" i="3"/>
  <c r="BK9" i="3"/>
  <c r="BK2" i="3"/>
  <c r="BL3" i="3"/>
  <c r="BL4" i="3"/>
  <c r="BL5" i="3"/>
  <c r="BL6" i="3"/>
  <c r="BL7" i="3"/>
  <c r="BL8" i="3"/>
  <c r="BL9" i="3"/>
  <c r="BL2" i="3"/>
  <c r="BV87" i="2"/>
  <c r="BV86" i="2"/>
  <c r="BV85" i="2"/>
  <c r="BV83" i="2"/>
  <c r="BV82" i="2"/>
  <c r="BV81" i="2"/>
  <c r="BV80" i="2"/>
  <c r="BV78" i="2"/>
  <c r="BV77" i="2"/>
  <c r="BV76" i="2"/>
  <c r="BV75" i="2"/>
  <c r="BV73" i="2"/>
  <c r="BV72" i="2"/>
  <c r="BV71" i="2"/>
  <c r="BV70" i="2"/>
  <c r="BV69" i="2"/>
  <c r="BV68" i="2"/>
  <c r="BV65" i="2"/>
  <c r="BV64" i="2"/>
  <c r="BV62" i="2"/>
  <c r="BV61" i="2"/>
  <c r="BV60" i="2"/>
  <c r="BV58" i="2"/>
  <c r="BV57" i="2"/>
  <c r="BV56" i="2"/>
  <c r="BV55" i="2"/>
  <c r="BV53" i="2"/>
  <c r="BV52" i="2"/>
  <c r="BV51" i="2"/>
  <c r="BV50" i="2"/>
  <c r="BV49" i="2"/>
  <c r="BV46" i="2"/>
  <c r="BV45" i="2"/>
  <c r="BV43" i="2"/>
  <c r="BV42" i="2"/>
  <c r="BV41" i="2"/>
  <c r="BV40" i="2"/>
  <c r="BV38" i="2"/>
  <c r="BV37" i="2"/>
  <c r="BV36" i="2"/>
  <c r="BV35" i="2"/>
  <c r="BV34" i="2"/>
  <c r="BV33" i="2"/>
  <c r="BV31" i="2"/>
  <c r="BV30" i="2"/>
  <c r="BV29" i="2"/>
  <c r="BV28" i="2"/>
  <c r="BV26" i="2"/>
  <c r="BV25" i="2"/>
  <c r="BV24" i="2"/>
  <c r="BV23" i="2"/>
  <c r="BV22" i="2"/>
  <c r="BV19" i="2"/>
  <c r="BV20" i="2" s="1"/>
  <c r="BV17" i="2"/>
  <c r="BV16" i="2"/>
  <c r="BV15" i="2"/>
  <c r="BV14" i="2"/>
  <c r="BV12" i="2"/>
  <c r="BV11" i="2"/>
  <c r="BV10" i="2"/>
  <c r="BV9" i="2"/>
  <c r="BV7" i="2"/>
  <c r="BV6" i="2"/>
  <c r="BV5" i="2"/>
  <c r="BV4" i="2"/>
  <c r="BV3" i="2"/>
  <c r="BV2" i="2"/>
  <c r="E20" i="2" l="1"/>
  <c r="E20" i="1"/>
  <c r="E47" i="1"/>
  <c r="E66" i="2"/>
  <c r="E66" i="1"/>
  <c r="E44" i="2"/>
  <c r="E39" i="2"/>
  <c r="E59" i="2"/>
  <c r="E8" i="1"/>
  <c r="E39" i="1"/>
  <c r="E79" i="1"/>
  <c r="E32" i="1"/>
  <c r="E54" i="1"/>
  <c r="E84" i="1"/>
  <c r="J91" i="4"/>
  <c r="E27" i="2"/>
  <c r="E8" i="2"/>
  <c r="E13" i="2"/>
  <c r="E79" i="2"/>
  <c r="E88" i="2"/>
  <c r="E18" i="2"/>
  <c r="E47" i="2"/>
  <c r="E74" i="2"/>
  <c r="E32" i="2"/>
  <c r="E54" i="2"/>
  <c r="E84" i="2"/>
  <c r="E63" i="2"/>
  <c r="E13" i="1"/>
  <c r="E44" i="1"/>
  <c r="E63" i="1"/>
  <c r="E27" i="1"/>
  <c r="E88" i="1"/>
  <c r="E59" i="1"/>
  <c r="E18" i="1"/>
  <c r="E74" i="1"/>
  <c r="BU63" i="2"/>
  <c r="BU59" i="2"/>
  <c r="BV18" i="2"/>
  <c r="BV47" i="2"/>
  <c r="BV74" i="2"/>
  <c r="BV66" i="2"/>
  <c r="BU13" i="2"/>
  <c r="BU44" i="2"/>
  <c r="BL10" i="3"/>
  <c r="BK10" i="3"/>
  <c r="BV32" i="2"/>
  <c r="BV54" i="2"/>
  <c r="BV84" i="2"/>
  <c r="BU27" i="2"/>
  <c r="BV63" i="2"/>
  <c r="BU8" i="2"/>
  <c r="BU39" i="2"/>
  <c r="BU66" i="2"/>
  <c r="BU79" i="2"/>
  <c r="BU88" i="2"/>
  <c r="BV13" i="2"/>
  <c r="BV44" i="2"/>
  <c r="BV27" i="2"/>
  <c r="BU18" i="2"/>
  <c r="BU47" i="2"/>
  <c r="BU74" i="2"/>
  <c r="BV79" i="2"/>
  <c r="BV88" i="2"/>
  <c r="BV8" i="2"/>
  <c r="BV39" i="2"/>
  <c r="BV59" i="2"/>
  <c r="BU32" i="2"/>
  <c r="BU54" i="2"/>
  <c r="BU84" i="2"/>
  <c r="BQ87" i="2"/>
  <c r="BQ86" i="2"/>
  <c r="BQ85" i="2"/>
  <c r="BQ83" i="2"/>
  <c r="BQ82" i="2"/>
  <c r="BQ81" i="2"/>
  <c r="BQ80" i="2"/>
  <c r="BQ78" i="2"/>
  <c r="BQ77" i="2"/>
  <c r="BQ76" i="2"/>
  <c r="BQ75" i="2"/>
  <c r="BQ73" i="2"/>
  <c r="BQ72" i="2"/>
  <c r="BQ71" i="2"/>
  <c r="BQ70" i="2"/>
  <c r="BQ69" i="2"/>
  <c r="BQ68" i="2"/>
  <c r="BQ65" i="2"/>
  <c r="BQ64" i="2"/>
  <c r="BQ62" i="2"/>
  <c r="BQ61" i="2"/>
  <c r="BQ60" i="2"/>
  <c r="BQ58" i="2"/>
  <c r="BQ57" i="2"/>
  <c r="BQ56" i="2"/>
  <c r="BQ55" i="2"/>
  <c r="BQ53" i="2"/>
  <c r="BQ52" i="2"/>
  <c r="BQ51" i="2"/>
  <c r="BQ50" i="2"/>
  <c r="BQ49" i="2"/>
  <c r="BQ46" i="2"/>
  <c r="BQ45" i="2"/>
  <c r="BQ43" i="2"/>
  <c r="BQ42" i="2"/>
  <c r="BQ41" i="2"/>
  <c r="BQ40" i="2"/>
  <c r="BQ38" i="2"/>
  <c r="BQ37" i="2"/>
  <c r="BQ36" i="2"/>
  <c r="BQ35" i="2"/>
  <c r="BQ34" i="2"/>
  <c r="BQ33" i="2"/>
  <c r="BQ31" i="2"/>
  <c r="BQ30" i="2"/>
  <c r="BQ29" i="2"/>
  <c r="BQ28" i="2"/>
  <c r="BQ26" i="2"/>
  <c r="BQ25" i="2"/>
  <c r="BQ24" i="2"/>
  <c r="BQ23" i="2"/>
  <c r="BQ22" i="2"/>
  <c r="BQ19" i="2"/>
  <c r="BQ17" i="2"/>
  <c r="BQ16" i="2"/>
  <c r="BQ15" i="2"/>
  <c r="BQ14" i="2"/>
  <c r="BQ12" i="2"/>
  <c r="BQ11" i="2"/>
  <c r="BQ10" i="2"/>
  <c r="BQ9" i="2"/>
  <c r="BQ7" i="2"/>
  <c r="BQ6" i="2"/>
  <c r="BQ5" i="2"/>
  <c r="BQ4" i="2"/>
  <c r="BQ3" i="2"/>
  <c r="BQ2" i="2"/>
  <c r="BQ87" i="1"/>
  <c r="BQ86" i="1"/>
  <c r="BQ85" i="1"/>
  <c r="BQ83" i="1"/>
  <c r="BQ82" i="1"/>
  <c r="BQ81" i="1"/>
  <c r="BQ80" i="1"/>
  <c r="BQ78" i="1"/>
  <c r="BQ77" i="1"/>
  <c r="BQ76" i="1"/>
  <c r="BQ75" i="1"/>
  <c r="BQ73" i="1"/>
  <c r="BQ72" i="1"/>
  <c r="BQ71" i="1"/>
  <c r="BQ70" i="1"/>
  <c r="BQ69" i="1"/>
  <c r="BQ68" i="1"/>
  <c r="BQ65" i="1"/>
  <c r="BQ64" i="1"/>
  <c r="BQ62" i="1"/>
  <c r="BQ61" i="1"/>
  <c r="BQ60" i="1"/>
  <c r="BQ58" i="1"/>
  <c r="BQ57" i="1"/>
  <c r="BQ56" i="1"/>
  <c r="BQ55" i="1"/>
  <c r="BQ53" i="1"/>
  <c r="BQ52" i="1"/>
  <c r="BQ51" i="1"/>
  <c r="BQ50" i="1"/>
  <c r="BQ49" i="1"/>
  <c r="BQ46" i="1"/>
  <c r="BQ45" i="1"/>
  <c r="BQ43" i="1"/>
  <c r="BQ42" i="1"/>
  <c r="BQ41" i="1"/>
  <c r="BQ40" i="1"/>
  <c r="BQ38" i="1"/>
  <c r="BQ37" i="1"/>
  <c r="BQ36" i="1"/>
  <c r="BQ35" i="1"/>
  <c r="BQ34" i="1"/>
  <c r="BQ33" i="1"/>
  <c r="BQ31" i="1"/>
  <c r="BQ30" i="1"/>
  <c r="BQ29" i="1"/>
  <c r="BQ28" i="1"/>
  <c r="BQ26" i="1"/>
  <c r="BQ25" i="1"/>
  <c r="BQ24" i="1"/>
  <c r="BQ23" i="1"/>
  <c r="BQ22" i="1"/>
  <c r="BQ19" i="1"/>
  <c r="BQ17" i="1"/>
  <c r="BQ16" i="1"/>
  <c r="BQ15" i="1"/>
  <c r="BQ14" i="1"/>
  <c r="BQ12" i="1"/>
  <c r="BQ11" i="1"/>
  <c r="BQ10" i="1"/>
  <c r="BQ9" i="1"/>
  <c r="BQ7" i="1"/>
  <c r="BQ6" i="1"/>
  <c r="BQ5" i="1"/>
  <c r="BQ4" i="1"/>
  <c r="BQ3" i="1"/>
  <c r="BQ2" i="1"/>
  <c r="BU67" i="2" l="1"/>
  <c r="E48" i="2"/>
  <c r="E67" i="2"/>
  <c r="E48" i="1"/>
  <c r="E89" i="1"/>
  <c r="E89" i="2"/>
  <c r="E21" i="2"/>
  <c r="E21" i="1"/>
  <c r="E67" i="1"/>
  <c r="BV48" i="2"/>
  <c r="BU21" i="2"/>
  <c r="BV21" i="2"/>
  <c r="BV89" i="2"/>
  <c r="BU48" i="2"/>
  <c r="BV67" i="2"/>
  <c r="BU89" i="2"/>
  <c r="BG3" i="4"/>
  <c r="BG4" i="4"/>
  <c r="BG5" i="4"/>
  <c r="BG6" i="4"/>
  <c r="BG7" i="4"/>
  <c r="BG8" i="4"/>
  <c r="BG9" i="4"/>
  <c r="BG2" i="4"/>
  <c r="BF3" i="4"/>
  <c r="BF4" i="4"/>
  <c r="BF5" i="4"/>
  <c r="BF6" i="4"/>
  <c r="BF7" i="4"/>
  <c r="BF8" i="4"/>
  <c r="BF9" i="4"/>
  <c r="BF2" i="4"/>
  <c r="BB3" i="4"/>
  <c r="BB4" i="4"/>
  <c r="BB5" i="4"/>
  <c r="BB6" i="4"/>
  <c r="BB7" i="4"/>
  <c r="BB8" i="4"/>
  <c r="BB9" i="4"/>
  <c r="BB2" i="4"/>
  <c r="BA3" i="4"/>
  <c r="BA4" i="4"/>
  <c r="BA5" i="4"/>
  <c r="BA6" i="4"/>
  <c r="BA7" i="4"/>
  <c r="BA8" i="4"/>
  <c r="BA9" i="4"/>
  <c r="BA2" i="4"/>
  <c r="AW3" i="4"/>
  <c r="AW4" i="4"/>
  <c r="AW5" i="4"/>
  <c r="AW6" i="4"/>
  <c r="AW7" i="4"/>
  <c r="AW8" i="4"/>
  <c r="AW9" i="4"/>
  <c r="AW2" i="4"/>
  <c r="AV3" i="4"/>
  <c r="AV4" i="4"/>
  <c r="AV5" i="4"/>
  <c r="AV6" i="4"/>
  <c r="AV7" i="4"/>
  <c r="AV8" i="4"/>
  <c r="AV9" i="4"/>
  <c r="AV2" i="4"/>
  <c r="AR3" i="4"/>
  <c r="AR4" i="4"/>
  <c r="AR5" i="4"/>
  <c r="AR6" i="4"/>
  <c r="AR7" i="4"/>
  <c r="AR8" i="4"/>
  <c r="AR9" i="4"/>
  <c r="AR2" i="4"/>
  <c r="AQ3" i="4"/>
  <c r="AQ4" i="4"/>
  <c r="AQ5" i="4"/>
  <c r="AQ6" i="4"/>
  <c r="AQ7" i="4"/>
  <c r="AQ8" i="4"/>
  <c r="AQ9" i="4"/>
  <c r="AQ2" i="4"/>
  <c r="AM3" i="4"/>
  <c r="AM4" i="4"/>
  <c r="AM5" i="4"/>
  <c r="AM6" i="4"/>
  <c r="AM7" i="4"/>
  <c r="AM8" i="4"/>
  <c r="AM9" i="4"/>
  <c r="AM2" i="4"/>
  <c r="AL3" i="4"/>
  <c r="AL4" i="4"/>
  <c r="AL5" i="4"/>
  <c r="AL6" i="4"/>
  <c r="AL7" i="4"/>
  <c r="AL8" i="4"/>
  <c r="AL9" i="4"/>
  <c r="AL2" i="4"/>
  <c r="AH3" i="4"/>
  <c r="AH4" i="4"/>
  <c r="AH5" i="4"/>
  <c r="AH6" i="4"/>
  <c r="AH7" i="4"/>
  <c r="AH8" i="4"/>
  <c r="AH9" i="4"/>
  <c r="AH2" i="4"/>
  <c r="AG3" i="4"/>
  <c r="AG4" i="4"/>
  <c r="AG5" i="4"/>
  <c r="AG6" i="4"/>
  <c r="AG7" i="4"/>
  <c r="AG8" i="4"/>
  <c r="AG9" i="4"/>
  <c r="AG2" i="4"/>
  <c r="AC3" i="4"/>
  <c r="AC4" i="4"/>
  <c r="AC5" i="4"/>
  <c r="AC6" i="4"/>
  <c r="AC7" i="4"/>
  <c r="AC8" i="4"/>
  <c r="AC9" i="4"/>
  <c r="AC2" i="4"/>
  <c r="AB3" i="4"/>
  <c r="AB4" i="4"/>
  <c r="AB5" i="4"/>
  <c r="AB6" i="4"/>
  <c r="AB7" i="4"/>
  <c r="AB8" i="4"/>
  <c r="AB9" i="4"/>
  <c r="AB2" i="4"/>
  <c r="X3" i="4"/>
  <c r="X4" i="4"/>
  <c r="X5" i="4"/>
  <c r="X6" i="4"/>
  <c r="X7" i="4"/>
  <c r="X8" i="4"/>
  <c r="X9" i="4"/>
  <c r="X2" i="4"/>
  <c r="W3" i="4"/>
  <c r="W4" i="4"/>
  <c r="W5" i="4"/>
  <c r="W6" i="4"/>
  <c r="W7" i="4"/>
  <c r="W8" i="4"/>
  <c r="W9" i="4"/>
  <c r="W2" i="4"/>
  <c r="S3" i="4"/>
  <c r="S4" i="4"/>
  <c r="S5" i="4"/>
  <c r="S6" i="4"/>
  <c r="S7" i="4"/>
  <c r="S8" i="4"/>
  <c r="S9" i="4"/>
  <c r="S2" i="4"/>
  <c r="R3" i="4"/>
  <c r="R4" i="4"/>
  <c r="R5" i="4"/>
  <c r="R6" i="4"/>
  <c r="R7" i="4"/>
  <c r="R8" i="4"/>
  <c r="R9" i="4"/>
  <c r="R2" i="4"/>
  <c r="N3" i="4"/>
  <c r="N4" i="4"/>
  <c r="N5" i="4"/>
  <c r="N6" i="4"/>
  <c r="N7" i="4"/>
  <c r="N8" i="4"/>
  <c r="N9" i="4"/>
  <c r="N2" i="4"/>
  <c r="E90" i="2" l="1"/>
  <c r="E90" i="1"/>
  <c r="BU90" i="2"/>
  <c r="BV90" i="2"/>
  <c r="AL10" i="4"/>
  <c r="BA10" i="4"/>
  <c r="I3" i="4"/>
  <c r="I4" i="4"/>
  <c r="I5" i="4"/>
  <c r="I6" i="4"/>
  <c r="I7" i="4"/>
  <c r="I8" i="4"/>
  <c r="I9" i="4"/>
  <c r="I2" i="4"/>
  <c r="H3" i="4"/>
  <c r="H4" i="4"/>
  <c r="H5" i="4"/>
  <c r="H6" i="4"/>
  <c r="H7" i="4"/>
  <c r="H8" i="4"/>
  <c r="H9" i="4"/>
  <c r="H2" i="4"/>
  <c r="D3" i="4"/>
  <c r="D4" i="4"/>
  <c r="D5" i="4"/>
  <c r="D6" i="4"/>
  <c r="D7" i="4"/>
  <c r="D8" i="4"/>
  <c r="D9" i="4"/>
  <c r="D2" i="4"/>
  <c r="C7" i="4"/>
  <c r="C9" i="4"/>
  <c r="C2" i="4"/>
  <c r="C4" i="4"/>
  <c r="C5" i="4"/>
  <c r="C6" i="4"/>
  <c r="C8" i="4"/>
  <c r="C3" i="4"/>
  <c r="BL8" i="4" l="1"/>
  <c r="BL5" i="4"/>
  <c r="BL3" i="4"/>
  <c r="BL2" i="4"/>
  <c r="BL9" i="4"/>
  <c r="BL4" i="4"/>
  <c r="BL7" i="4"/>
  <c r="BL6" i="4"/>
  <c r="D10" i="4"/>
  <c r="BG3" i="3"/>
  <c r="BG4" i="3"/>
  <c r="BG5" i="3"/>
  <c r="BG6" i="3"/>
  <c r="BG7" i="3"/>
  <c r="BG8" i="3"/>
  <c r="BG9" i="3"/>
  <c r="BG2" i="3"/>
  <c r="BI3" i="4"/>
  <c r="BI4" i="4"/>
  <c r="BI5" i="4"/>
  <c r="BI6" i="4"/>
  <c r="BI7" i="4"/>
  <c r="BI8" i="4"/>
  <c r="BI9" i="4"/>
  <c r="BI2" i="4"/>
  <c r="BH3" i="4"/>
  <c r="BH4" i="4"/>
  <c r="BH5" i="4"/>
  <c r="BH6" i="4"/>
  <c r="BH7" i="4"/>
  <c r="BH8" i="4"/>
  <c r="BH9" i="4"/>
  <c r="BH2" i="4"/>
  <c r="BP10" i="4" l="1"/>
  <c r="BO10" i="4" l="1"/>
  <c r="BE78" i="2" l="1"/>
  <c r="BB3" i="3"/>
  <c r="BB4" i="3"/>
  <c r="BB5" i="3"/>
  <c r="BB6" i="3"/>
  <c r="BB7" i="3"/>
  <c r="BB8" i="3"/>
  <c r="BB9" i="3"/>
  <c r="BB2" i="3"/>
  <c r="BL87" i="2"/>
  <c r="BL86" i="2"/>
  <c r="BL85" i="2"/>
  <c r="BL83" i="2"/>
  <c r="BL82" i="2"/>
  <c r="BL81" i="2"/>
  <c r="BL80" i="2"/>
  <c r="BL78" i="2"/>
  <c r="BL77" i="2"/>
  <c r="BL76" i="2"/>
  <c r="BL75" i="2"/>
  <c r="BL73" i="2"/>
  <c r="BL72" i="2"/>
  <c r="BL71" i="2"/>
  <c r="BL70" i="2"/>
  <c r="BL69" i="2"/>
  <c r="BL68" i="2"/>
  <c r="BL65" i="2"/>
  <c r="BL64" i="2"/>
  <c r="BL62" i="2"/>
  <c r="BL61" i="2"/>
  <c r="BL60" i="2"/>
  <c r="BL58" i="2"/>
  <c r="BL57" i="2"/>
  <c r="BL56" i="2"/>
  <c r="BL55" i="2"/>
  <c r="BL53" i="2"/>
  <c r="BL52" i="2"/>
  <c r="BL51" i="2"/>
  <c r="BL50" i="2"/>
  <c r="BL49" i="2"/>
  <c r="BL46" i="2"/>
  <c r="BL45" i="2"/>
  <c r="BL43" i="2"/>
  <c r="BL42" i="2"/>
  <c r="BL41" i="2"/>
  <c r="BL40" i="2"/>
  <c r="BL38" i="2"/>
  <c r="BL37" i="2"/>
  <c r="BL36" i="2"/>
  <c r="BL35" i="2"/>
  <c r="BL34" i="2"/>
  <c r="BL33" i="2"/>
  <c r="BL31" i="2"/>
  <c r="BL30" i="2"/>
  <c r="BL29" i="2"/>
  <c r="BL28" i="2"/>
  <c r="BL26" i="2"/>
  <c r="BL25" i="2"/>
  <c r="BL24" i="2"/>
  <c r="BL23" i="2"/>
  <c r="BL22" i="2"/>
  <c r="BL19" i="2"/>
  <c r="BL17" i="2"/>
  <c r="BL16" i="2"/>
  <c r="BL15" i="2"/>
  <c r="BL14" i="2"/>
  <c r="BL12" i="2"/>
  <c r="BL11" i="2"/>
  <c r="BL10" i="2"/>
  <c r="BL9" i="2"/>
  <c r="BL7" i="2"/>
  <c r="BL6" i="2"/>
  <c r="BL5" i="2"/>
  <c r="BL4" i="2"/>
  <c r="BL3" i="2"/>
  <c r="BL2" i="2"/>
  <c r="BL87" i="1"/>
  <c r="BL86" i="1"/>
  <c r="BL85" i="1"/>
  <c r="BL83" i="1"/>
  <c r="BL82" i="1"/>
  <c r="BL81" i="1"/>
  <c r="BL80" i="1"/>
  <c r="BL78" i="1"/>
  <c r="BL77" i="1"/>
  <c r="BL76" i="1"/>
  <c r="BL75" i="1"/>
  <c r="BL73" i="1"/>
  <c r="BL72" i="1"/>
  <c r="BL71" i="1"/>
  <c r="BL70" i="1"/>
  <c r="BL69" i="1"/>
  <c r="BL68" i="1"/>
  <c r="BL65" i="1"/>
  <c r="BL64" i="1"/>
  <c r="BL62" i="1"/>
  <c r="BL61" i="1"/>
  <c r="BL60" i="1"/>
  <c r="BL58" i="1"/>
  <c r="BL57" i="1"/>
  <c r="BL56" i="1"/>
  <c r="BL55" i="1"/>
  <c r="BL53" i="1"/>
  <c r="BL52" i="1"/>
  <c r="BL51" i="1"/>
  <c r="BL50" i="1"/>
  <c r="BL49" i="1"/>
  <c r="BL46" i="1"/>
  <c r="BL45" i="1"/>
  <c r="BL43" i="1"/>
  <c r="BL42" i="1"/>
  <c r="BL41" i="1"/>
  <c r="BL40" i="1"/>
  <c r="BL38" i="1"/>
  <c r="BL37" i="1"/>
  <c r="BL36" i="1"/>
  <c r="BL35" i="1"/>
  <c r="BL34" i="1"/>
  <c r="BL33" i="1"/>
  <c r="BL31" i="1"/>
  <c r="BL30" i="1"/>
  <c r="BL29" i="1"/>
  <c r="BL28" i="1"/>
  <c r="BL26" i="1"/>
  <c r="BL25" i="1"/>
  <c r="BL24" i="1"/>
  <c r="BL23" i="1"/>
  <c r="BL22" i="1"/>
  <c r="BL19" i="1"/>
  <c r="BL17" i="1"/>
  <c r="BL16" i="1"/>
  <c r="BL15" i="1"/>
  <c r="BL14" i="1"/>
  <c r="BL12" i="1"/>
  <c r="BL11" i="1"/>
  <c r="BL10" i="1"/>
  <c r="BL9" i="1"/>
  <c r="BL7" i="1"/>
  <c r="BL6" i="1"/>
  <c r="BL5" i="1"/>
  <c r="BL4" i="1"/>
  <c r="BL3" i="1"/>
  <c r="BL2" i="1"/>
  <c r="BQ74" i="2" l="1"/>
  <c r="BO74" i="2"/>
  <c r="BL74" i="2"/>
  <c r="BJ74" i="2"/>
  <c r="BD74" i="2"/>
  <c r="AX74" i="2"/>
  <c r="AR74" i="2"/>
  <c r="AL74" i="2"/>
  <c r="AF74" i="2"/>
  <c r="Z74" i="2"/>
  <c r="T74" i="2"/>
  <c r="N74" i="2"/>
  <c r="H74" i="2"/>
  <c r="BQ88" i="2"/>
  <c r="BO88" i="2"/>
  <c r="BL88" i="2"/>
  <c r="BJ88" i="2"/>
  <c r="BD88" i="2"/>
  <c r="AX88" i="2"/>
  <c r="AR88" i="2"/>
  <c r="AL88" i="2"/>
  <c r="AF88" i="2"/>
  <c r="Z88" i="2"/>
  <c r="T88" i="2"/>
  <c r="N88" i="2"/>
  <c r="H88" i="2"/>
  <c r="BQ84" i="2"/>
  <c r="BO84" i="2"/>
  <c r="BL84" i="2"/>
  <c r="BJ84" i="2"/>
  <c r="BD84" i="2"/>
  <c r="AX84" i="2"/>
  <c r="AR84" i="2"/>
  <c r="AL84" i="2"/>
  <c r="AF84" i="2"/>
  <c r="Z84" i="2"/>
  <c r="T84" i="2"/>
  <c r="N84" i="2"/>
  <c r="H84" i="2"/>
  <c r="BQ79" i="2"/>
  <c r="BO79" i="2"/>
  <c r="BL79" i="2"/>
  <c r="BJ79" i="2"/>
  <c r="BD79" i="2"/>
  <c r="AX79" i="2"/>
  <c r="AR79" i="2"/>
  <c r="AL79" i="2"/>
  <c r="AF79" i="2"/>
  <c r="Z79" i="2"/>
  <c r="T79" i="2"/>
  <c r="N79" i="2"/>
  <c r="H79" i="2"/>
  <c r="BQ66" i="2"/>
  <c r="BO66" i="2"/>
  <c r="BL66" i="2"/>
  <c r="BJ66" i="2"/>
  <c r="BD66" i="2"/>
  <c r="AX66" i="2"/>
  <c r="AR66" i="2"/>
  <c r="AL66" i="2"/>
  <c r="AF66" i="2"/>
  <c r="Z66" i="2"/>
  <c r="T66" i="2"/>
  <c r="N66" i="2"/>
  <c r="H66" i="2"/>
  <c r="BQ63" i="2"/>
  <c r="BO63" i="2"/>
  <c r="BL63" i="2"/>
  <c r="BJ63" i="2"/>
  <c r="BD63" i="2"/>
  <c r="AX63" i="2"/>
  <c r="AR63" i="2"/>
  <c r="AL63" i="2"/>
  <c r="AF63" i="2"/>
  <c r="Z63" i="2"/>
  <c r="T63" i="2"/>
  <c r="N63" i="2"/>
  <c r="H63" i="2"/>
  <c r="BQ59" i="2"/>
  <c r="BO59" i="2"/>
  <c r="BL59" i="2"/>
  <c r="BJ59" i="2"/>
  <c r="BD59" i="2"/>
  <c r="AX59" i="2"/>
  <c r="AR59" i="2"/>
  <c r="AL59" i="2"/>
  <c r="AF59" i="2"/>
  <c r="Z59" i="2"/>
  <c r="T59" i="2"/>
  <c r="N59" i="2"/>
  <c r="H59" i="2"/>
  <c r="BQ54" i="2"/>
  <c r="BO54" i="2"/>
  <c r="BL54" i="2"/>
  <c r="BJ54" i="2"/>
  <c r="BD54" i="2"/>
  <c r="AX54" i="2"/>
  <c r="AR54" i="2"/>
  <c r="AL54" i="2"/>
  <c r="AF54" i="2"/>
  <c r="Z54" i="2"/>
  <c r="T54" i="2"/>
  <c r="N54" i="2"/>
  <c r="H54" i="2"/>
  <c r="BQ47" i="2"/>
  <c r="BO47" i="2"/>
  <c r="BL47" i="2"/>
  <c r="BJ47" i="2"/>
  <c r="BD47" i="2"/>
  <c r="AX47" i="2"/>
  <c r="AR47" i="2"/>
  <c r="AL47" i="2"/>
  <c r="AF47" i="2"/>
  <c r="Z47" i="2"/>
  <c r="T47" i="2"/>
  <c r="N47" i="2"/>
  <c r="H47" i="2"/>
  <c r="BQ44" i="2"/>
  <c r="BO44" i="2"/>
  <c r="BL44" i="2"/>
  <c r="BJ44" i="2"/>
  <c r="BD44" i="2"/>
  <c r="AX44" i="2"/>
  <c r="AR44" i="2"/>
  <c r="AL44" i="2"/>
  <c r="AF44" i="2"/>
  <c r="Z44" i="2"/>
  <c r="T44" i="2"/>
  <c r="N44" i="2"/>
  <c r="H44" i="2"/>
  <c r="BQ39" i="2"/>
  <c r="BO39" i="2"/>
  <c r="BL39" i="2"/>
  <c r="BJ39" i="2"/>
  <c r="BD39" i="2"/>
  <c r="AX39" i="2"/>
  <c r="AR39" i="2"/>
  <c r="AL39" i="2"/>
  <c r="AF39" i="2"/>
  <c r="Z39" i="2"/>
  <c r="T39" i="2"/>
  <c r="N39" i="2"/>
  <c r="H39" i="2"/>
  <c r="BQ32" i="2"/>
  <c r="BO32" i="2"/>
  <c r="BL32" i="2"/>
  <c r="BJ32" i="2"/>
  <c r="BD32" i="2"/>
  <c r="AX32" i="2"/>
  <c r="AR32" i="2"/>
  <c r="AL32" i="2"/>
  <c r="AF32" i="2"/>
  <c r="Z32" i="2"/>
  <c r="T32" i="2"/>
  <c r="N32" i="2"/>
  <c r="H32" i="2"/>
  <c r="BQ27" i="2"/>
  <c r="BO27" i="2"/>
  <c r="BL27" i="2"/>
  <c r="BJ27" i="2"/>
  <c r="BD27" i="2"/>
  <c r="AX27" i="2"/>
  <c r="AR27" i="2"/>
  <c r="AL27" i="2"/>
  <c r="AF27" i="2"/>
  <c r="Z27" i="2"/>
  <c r="T27" i="2"/>
  <c r="N27" i="2"/>
  <c r="H27" i="2"/>
  <c r="BQ20" i="2"/>
  <c r="BO20" i="2"/>
  <c r="BL20" i="2"/>
  <c r="BJ20" i="2"/>
  <c r="BD20" i="2"/>
  <c r="AX20" i="2"/>
  <c r="AR20" i="2"/>
  <c r="AL20" i="2"/>
  <c r="AF20" i="2"/>
  <c r="Z20" i="2"/>
  <c r="T20" i="2"/>
  <c r="N20" i="2"/>
  <c r="H20" i="2"/>
  <c r="BQ18" i="2"/>
  <c r="BO18" i="2"/>
  <c r="BL18" i="2"/>
  <c r="BJ18" i="2"/>
  <c r="BD18" i="2"/>
  <c r="AX18" i="2"/>
  <c r="AR18" i="2"/>
  <c r="AL18" i="2"/>
  <c r="AF18" i="2"/>
  <c r="Z18" i="2"/>
  <c r="T18" i="2"/>
  <c r="N18" i="2"/>
  <c r="H18" i="2"/>
  <c r="BQ13" i="2"/>
  <c r="BO13" i="2"/>
  <c r="BL13" i="2"/>
  <c r="BJ13" i="2"/>
  <c r="BD13" i="2"/>
  <c r="AX13" i="2"/>
  <c r="AR13" i="2"/>
  <c r="AL13" i="2"/>
  <c r="AF13" i="2"/>
  <c r="Z13" i="2"/>
  <c r="T13" i="2"/>
  <c r="N13" i="2"/>
  <c r="H13" i="2"/>
  <c r="BQ8" i="2"/>
  <c r="BO8" i="2"/>
  <c r="BL8" i="2"/>
  <c r="BJ8" i="2"/>
  <c r="BD8" i="2"/>
  <c r="AX8" i="2"/>
  <c r="AR8" i="2"/>
  <c r="AL8" i="2"/>
  <c r="AF8" i="2"/>
  <c r="Z8" i="2"/>
  <c r="T8" i="2"/>
  <c r="N8" i="2"/>
  <c r="H8" i="2"/>
  <c r="H88" i="1"/>
  <c r="N88" i="1"/>
  <c r="T88" i="1"/>
  <c r="Z88" i="1"/>
  <c r="AF88" i="1"/>
  <c r="AL88" i="1"/>
  <c r="AR88" i="1"/>
  <c r="AX88" i="1"/>
  <c r="BD88" i="1"/>
  <c r="BJ88" i="1"/>
  <c r="BL88" i="1"/>
  <c r="BO88" i="1"/>
  <c r="BQ88" i="1"/>
  <c r="H84" i="1"/>
  <c r="N84" i="1"/>
  <c r="T84" i="1"/>
  <c r="Z84" i="1"/>
  <c r="AF84" i="1"/>
  <c r="AL84" i="1"/>
  <c r="AR84" i="1"/>
  <c r="AX84" i="1"/>
  <c r="BD84" i="1"/>
  <c r="BJ84" i="1"/>
  <c r="BL84" i="1"/>
  <c r="BO84" i="1"/>
  <c r="BQ84" i="1"/>
  <c r="H79" i="1"/>
  <c r="N79" i="1"/>
  <c r="T79" i="1"/>
  <c r="Z79" i="1"/>
  <c r="AF79" i="1"/>
  <c r="AL79" i="1"/>
  <c r="AR79" i="1"/>
  <c r="AX79" i="1"/>
  <c r="BD79" i="1"/>
  <c r="BJ79" i="1"/>
  <c r="BL79" i="1"/>
  <c r="BO79" i="1"/>
  <c r="BQ79" i="1"/>
  <c r="H74" i="1"/>
  <c r="N74" i="1"/>
  <c r="T74" i="1"/>
  <c r="Z74" i="1"/>
  <c r="AF74" i="1"/>
  <c r="AL74" i="1"/>
  <c r="AR74" i="1"/>
  <c r="AX74" i="1"/>
  <c r="BD74" i="1"/>
  <c r="BJ74" i="1"/>
  <c r="BL74" i="1"/>
  <c r="BO74" i="1"/>
  <c r="BQ74" i="1"/>
  <c r="H66" i="1"/>
  <c r="N66" i="1"/>
  <c r="T66" i="1"/>
  <c r="Z66" i="1"/>
  <c r="AF66" i="1"/>
  <c r="AL66" i="1"/>
  <c r="AR66" i="1"/>
  <c r="AX66" i="1"/>
  <c r="BD66" i="1"/>
  <c r="BJ66" i="1"/>
  <c r="BL66" i="1"/>
  <c r="BO66" i="1"/>
  <c r="BQ66" i="1"/>
  <c r="H63" i="1"/>
  <c r="N63" i="1"/>
  <c r="T63" i="1"/>
  <c r="Z63" i="1"/>
  <c r="AF63" i="1"/>
  <c r="AL63" i="1"/>
  <c r="AR63" i="1"/>
  <c r="AX63" i="1"/>
  <c r="BD63" i="1"/>
  <c r="BJ63" i="1"/>
  <c r="BL63" i="1"/>
  <c r="BO63" i="1"/>
  <c r="BQ63" i="1"/>
  <c r="H59" i="1"/>
  <c r="N59" i="1"/>
  <c r="T59" i="1"/>
  <c r="Z59" i="1"/>
  <c r="AF59" i="1"/>
  <c r="AL59" i="1"/>
  <c r="AR59" i="1"/>
  <c r="AX59" i="1"/>
  <c r="BD59" i="1"/>
  <c r="BJ59" i="1"/>
  <c r="BL59" i="1"/>
  <c r="BO59" i="1"/>
  <c r="BQ59" i="1"/>
  <c r="H54" i="1"/>
  <c r="N54" i="1"/>
  <c r="T54" i="1"/>
  <c r="Z54" i="1"/>
  <c r="AF54" i="1"/>
  <c r="AL54" i="1"/>
  <c r="AR54" i="1"/>
  <c r="AX54" i="1"/>
  <c r="BD54" i="1"/>
  <c r="BJ54" i="1"/>
  <c r="BL54" i="1"/>
  <c r="BO54" i="1"/>
  <c r="BQ54" i="1"/>
  <c r="H47" i="1"/>
  <c r="N47" i="1"/>
  <c r="T47" i="1"/>
  <c r="Z47" i="1"/>
  <c r="AF47" i="1"/>
  <c r="AL47" i="1"/>
  <c r="AR47" i="1"/>
  <c r="AX47" i="1"/>
  <c r="BD47" i="1"/>
  <c r="BJ47" i="1"/>
  <c r="BL47" i="1"/>
  <c r="BO47" i="1"/>
  <c r="BQ47" i="1"/>
  <c r="H44" i="1"/>
  <c r="N44" i="1"/>
  <c r="T44" i="1"/>
  <c r="Z44" i="1"/>
  <c r="AF44" i="1"/>
  <c r="AL44" i="1"/>
  <c r="AR44" i="1"/>
  <c r="AX44" i="1"/>
  <c r="BD44" i="1"/>
  <c r="BJ44" i="1"/>
  <c r="BL44" i="1"/>
  <c r="BO44" i="1"/>
  <c r="BQ44" i="1"/>
  <c r="H39" i="1"/>
  <c r="N39" i="1"/>
  <c r="T39" i="1"/>
  <c r="Z39" i="1"/>
  <c r="AF39" i="1"/>
  <c r="AL39" i="1"/>
  <c r="AR39" i="1"/>
  <c r="AX39" i="1"/>
  <c r="BD39" i="1"/>
  <c r="BJ39" i="1"/>
  <c r="BL39" i="1"/>
  <c r="BO39" i="1"/>
  <c r="BQ39" i="1"/>
  <c r="H32" i="1"/>
  <c r="N32" i="1"/>
  <c r="T32" i="1"/>
  <c r="Z32" i="1"/>
  <c r="AF32" i="1"/>
  <c r="AL32" i="1"/>
  <c r="AR32" i="1"/>
  <c r="AX32" i="1"/>
  <c r="BD32" i="1"/>
  <c r="BJ32" i="1"/>
  <c r="BL32" i="1"/>
  <c r="BO32" i="1"/>
  <c r="BQ32" i="1"/>
  <c r="H27" i="1"/>
  <c r="N27" i="1"/>
  <c r="T27" i="1"/>
  <c r="Z27" i="1"/>
  <c r="AF27" i="1"/>
  <c r="AL27" i="1"/>
  <c r="AR27" i="1"/>
  <c r="AX27" i="1"/>
  <c r="BD27" i="1"/>
  <c r="BJ27" i="1"/>
  <c r="BL27" i="1"/>
  <c r="BO27" i="1"/>
  <c r="BQ27" i="1"/>
  <c r="H20" i="1"/>
  <c r="N20" i="1"/>
  <c r="T20" i="1"/>
  <c r="Z20" i="1"/>
  <c r="AF20" i="1"/>
  <c r="AL20" i="1"/>
  <c r="AR20" i="1"/>
  <c r="AX20" i="1"/>
  <c r="BD20" i="1"/>
  <c r="BJ20" i="1"/>
  <c r="BL20" i="1"/>
  <c r="BO20" i="1"/>
  <c r="BQ20" i="1"/>
  <c r="H18" i="1"/>
  <c r="N18" i="1"/>
  <c r="T18" i="1"/>
  <c r="Z18" i="1"/>
  <c r="AF18" i="1"/>
  <c r="AL18" i="1"/>
  <c r="AR18" i="1"/>
  <c r="AX18" i="1"/>
  <c r="BD18" i="1"/>
  <c r="BJ18" i="1"/>
  <c r="BL18" i="1"/>
  <c r="BO18" i="1"/>
  <c r="BQ18" i="1"/>
  <c r="BT18" i="1"/>
  <c r="H13" i="1"/>
  <c r="N13" i="1"/>
  <c r="T13" i="1"/>
  <c r="Z13" i="1"/>
  <c r="AF13" i="1"/>
  <c r="AL13" i="1"/>
  <c r="AR13" i="1"/>
  <c r="AX13" i="1"/>
  <c r="BD13" i="1"/>
  <c r="BJ13" i="1"/>
  <c r="BL13" i="1"/>
  <c r="BO13" i="1"/>
  <c r="BQ13" i="1"/>
  <c r="H8" i="1"/>
  <c r="N8" i="1"/>
  <c r="T8" i="1"/>
  <c r="Z8" i="1"/>
  <c r="AF8" i="1"/>
  <c r="AL8" i="1"/>
  <c r="AR8" i="1"/>
  <c r="AX8" i="1"/>
  <c r="BD8" i="1"/>
  <c r="BJ8" i="1"/>
  <c r="BL8" i="1"/>
  <c r="BO8" i="1"/>
  <c r="BQ8" i="1"/>
  <c r="AW3" i="3"/>
  <c r="AW4" i="3"/>
  <c r="AW5" i="3"/>
  <c r="AW6" i="3"/>
  <c r="AW7" i="3"/>
  <c r="AW8" i="3"/>
  <c r="AW9" i="3"/>
  <c r="AR3" i="3"/>
  <c r="AR4" i="3"/>
  <c r="AR5" i="3"/>
  <c r="AR6" i="3"/>
  <c r="AR7" i="3"/>
  <c r="AR8" i="3"/>
  <c r="AR9" i="3"/>
  <c r="AM3" i="3"/>
  <c r="AM4" i="3"/>
  <c r="AM5" i="3"/>
  <c r="AM6" i="3"/>
  <c r="AM7" i="3"/>
  <c r="AM8" i="3"/>
  <c r="AM9" i="3"/>
  <c r="AH3" i="3"/>
  <c r="AH4" i="3"/>
  <c r="AH5" i="3"/>
  <c r="AH6" i="3"/>
  <c r="AH7" i="3"/>
  <c r="AH8" i="3"/>
  <c r="AH9" i="3"/>
  <c r="AC3" i="3"/>
  <c r="AC4" i="3"/>
  <c r="AC5" i="3"/>
  <c r="AC6" i="3"/>
  <c r="AC7" i="3"/>
  <c r="AC8" i="3"/>
  <c r="AC9" i="3"/>
  <c r="X3" i="3"/>
  <c r="X4" i="3"/>
  <c r="X5" i="3"/>
  <c r="X6" i="3"/>
  <c r="X7" i="3"/>
  <c r="X8" i="3"/>
  <c r="X9" i="3"/>
  <c r="S3" i="3"/>
  <c r="S4" i="3"/>
  <c r="S5" i="3"/>
  <c r="S6" i="3"/>
  <c r="S7" i="3"/>
  <c r="S8" i="3"/>
  <c r="S9" i="3"/>
  <c r="N3" i="3"/>
  <c r="N4" i="3"/>
  <c r="N5" i="3"/>
  <c r="N6" i="3"/>
  <c r="N7" i="3"/>
  <c r="N8" i="3"/>
  <c r="N9" i="3"/>
  <c r="I3" i="3"/>
  <c r="I4" i="3"/>
  <c r="I5" i="3"/>
  <c r="I6" i="3"/>
  <c r="I7" i="3"/>
  <c r="I8" i="3"/>
  <c r="I9" i="3"/>
  <c r="D3" i="3"/>
  <c r="D4" i="3"/>
  <c r="D5" i="3"/>
  <c r="D6" i="3"/>
  <c r="D7" i="3"/>
  <c r="D8" i="3"/>
  <c r="D9" i="3"/>
  <c r="BF2" i="3"/>
  <c r="BA2" i="3"/>
  <c r="BC2" i="3" s="1"/>
  <c r="AW2" i="3"/>
  <c r="AV2" i="3"/>
  <c r="AR2" i="3"/>
  <c r="AQ2" i="3"/>
  <c r="AM2" i="3"/>
  <c r="AL2" i="3"/>
  <c r="AH2" i="3"/>
  <c r="AG2" i="3"/>
  <c r="AC2" i="3"/>
  <c r="AB2" i="3"/>
  <c r="X2" i="3"/>
  <c r="W2" i="3"/>
  <c r="S2" i="3"/>
  <c r="R2" i="3"/>
  <c r="N2" i="3"/>
  <c r="M2" i="3"/>
  <c r="I2" i="3"/>
  <c r="H2" i="3"/>
  <c r="D2" i="3"/>
  <c r="C2" i="3"/>
  <c r="BD2" i="4"/>
  <c r="M2" i="4"/>
  <c r="BK2" i="4" s="1"/>
  <c r="BF87" i="1"/>
  <c r="BF86" i="1"/>
  <c r="BF85" i="1"/>
  <c r="BF83" i="1"/>
  <c r="BF82" i="1"/>
  <c r="BF81" i="1"/>
  <c r="BF80" i="1"/>
  <c r="BF78" i="1"/>
  <c r="BF77" i="1"/>
  <c r="BF76" i="1"/>
  <c r="BF75" i="1"/>
  <c r="BF73" i="1"/>
  <c r="BF72" i="1"/>
  <c r="BF71" i="1"/>
  <c r="BF70" i="1"/>
  <c r="BF69" i="1"/>
  <c r="BF68" i="1"/>
  <c r="BF65" i="1"/>
  <c r="BF64" i="1"/>
  <c r="BF62" i="1"/>
  <c r="BF61" i="1"/>
  <c r="BF60" i="1"/>
  <c r="BF58" i="1"/>
  <c r="BF57" i="1"/>
  <c r="BF56" i="1"/>
  <c r="BF55" i="1"/>
  <c r="BF53" i="1"/>
  <c r="BF52" i="1"/>
  <c r="BF51" i="1"/>
  <c r="BF50" i="1"/>
  <c r="BF49" i="1"/>
  <c r="BF46" i="1"/>
  <c r="BF45" i="1"/>
  <c r="BF43" i="1"/>
  <c r="BF42" i="1"/>
  <c r="BF41" i="1"/>
  <c r="BF40" i="1"/>
  <c r="BF38" i="1"/>
  <c r="BF37" i="1"/>
  <c r="BF36" i="1"/>
  <c r="BF35" i="1"/>
  <c r="BF34" i="1"/>
  <c r="BF33" i="1"/>
  <c r="BF31" i="1"/>
  <c r="BF30" i="1"/>
  <c r="BF29" i="1"/>
  <c r="BF28" i="1"/>
  <c r="BF26" i="1"/>
  <c r="BF25" i="1"/>
  <c r="BF24" i="1"/>
  <c r="BF23" i="1"/>
  <c r="BF22" i="1"/>
  <c r="BF19" i="1"/>
  <c r="BF17" i="1"/>
  <c r="BF16" i="1"/>
  <c r="BF15" i="1"/>
  <c r="BF14" i="1"/>
  <c r="BF12" i="1"/>
  <c r="BF11" i="1"/>
  <c r="BF10" i="1"/>
  <c r="BF9" i="1"/>
  <c r="BF7" i="1"/>
  <c r="BF6" i="1"/>
  <c r="BF5" i="1"/>
  <c r="BF4" i="1"/>
  <c r="BF3" i="1"/>
  <c r="BF2" i="1"/>
  <c r="AZ87" i="1"/>
  <c r="AZ86" i="1"/>
  <c r="AZ85" i="1"/>
  <c r="AZ83" i="1"/>
  <c r="AZ82" i="1"/>
  <c r="AZ81" i="1"/>
  <c r="AZ80" i="1"/>
  <c r="AZ78" i="1"/>
  <c r="AZ77" i="1"/>
  <c r="AZ76" i="1"/>
  <c r="AZ75" i="1"/>
  <c r="AZ73" i="1"/>
  <c r="AZ72" i="1"/>
  <c r="AZ71" i="1"/>
  <c r="AZ70" i="1"/>
  <c r="AZ69" i="1"/>
  <c r="AZ68" i="1"/>
  <c r="AZ65" i="1"/>
  <c r="AZ64" i="1"/>
  <c r="AZ62" i="1"/>
  <c r="AZ61" i="1"/>
  <c r="AZ60" i="1"/>
  <c r="AZ58" i="1"/>
  <c r="AZ57" i="1"/>
  <c r="AZ56" i="1"/>
  <c r="AZ55" i="1"/>
  <c r="AZ53" i="1"/>
  <c r="AZ52" i="1"/>
  <c r="AZ51" i="1"/>
  <c r="AZ50" i="1"/>
  <c r="AZ49" i="1"/>
  <c r="AZ46" i="1"/>
  <c r="AZ45" i="1"/>
  <c r="AZ43" i="1"/>
  <c r="AZ42" i="1"/>
  <c r="AZ41" i="1"/>
  <c r="AZ40" i="1"/>
  <c r="AZ38" i="1"/>
  <c r="AZ37" i="1"/>
  <c r="AZ36" i="1"/>
  <c r="AZ35" i="1"/>
  <c r="AZ34" i="1"/>
  <c r="AZ33" i="1"/>
  <c r="AZ31" i="1"/>
  <c r="AZ30" i="1"/>
  <c r="AZ29" i="1"/>
  <c r="AZ28" i="1"/>
  <c r="AZ26" i="1"/>
  <c r="AZ25" i="1"/>
  <c r="AZ24" i="1"/>
  <c r="AZ23" i="1"/>
  <c r="AZ22" i="1"/>
  <c r="AZ19" i="1"/>
  <c r="AZ17" i="1"/>
  <c r="AZ16" i="1"/>
  <c r="AZ15" i="1"/>
  <c r="AZ14" i="1"/>
  <c r="AZ12" i="1"/>
  <c r="AZ11" i="1"/>
  <c r="AZ10" i="1"/>
  <c r="AZ9" i="1"/>
  <c r="AZ7" i="1"/>
  <c r="AZ6" i="1"/>
  <c r="AZ5" i="1"/>
  <c r="AZ4" i="1"/>
  <c r="AZ3" i="1"/>
  <c r="AZ2" i="1"/>
  <c r="AT87" i="1"/>
  <c r="AT86" i="1"/>
  <c r="AT85" i="1"/>
  <c r="AT83" i="1"/>
  <c r="AT82" i="1"/>
  <c r="AT81" i="1"/>
  <c r="AT80" i="1"/>
  <c r="AT78" i="1"/>
  <c r="AT77" i="1"/>
  <c r="AT76" i="1"/>
  <c r="AT75" i="1"/>
  <c r="AT73" i="1"/>
  <c r="AT72" i="1"/>
  <c r="AT71" i="1"/>
  <c r="AT70" i="1"/>
  <c r="AT69" i="1"/>
  <c r="AT68" i="1"/>
  <c r="AT65" i="1"/>
  <c r="AT64" i="1"/>
  <c r="AT62" i="1"/>
  <c r="AT61" i="1"/>
  <c r="AT60" i="1"/>
  <c r="AT58" i="1"/>
  <c r="AT57" i="1"/>
  <c r="AT56" i="1"/>
  <c r="AT55" i="1"/>
  <c r="AT53" i="1"/>
  <c r="AT52" i="1"/>
  <c r="AT51" i="1"/>
  <c r="AT50" i="1"/>
  <c r="AT49" i="1"/>
  <c r="AT46" i="1"/>
  <c r="AT45" i="1"/>
  <c r="AT43" i="1"/>
  <c r="AT42" i="1"/>
  <c r="AT41" i="1"/>
  <c r="AT40" i="1"/>
  <c r="AT38" i="1"/>
  <c r="AT37" i="1"/>
  <c r="AT36" i="1"/>
  <c r="AT35" i="1"/>
  <c r="AT34" i="1"/>
  <c r="AT33" i="1"/>
  <c r="AT31" i="1"/>
  <c r="AT30" i="1"/>
  <c r="AT29" i="1"/>
  <c r="AT28" i="1"/>
  <c r="AT26" i="1"/>
  <c r="AT25" i="1"/>
  <c r="AT24" i="1"/>
  <c r="AT23" i="1"/>
  <c r="AT22" i="1"/>
  <c r="AT19" i="1"/>
  <c r="AT17" i="1"/>
  <c r="AT16" i="1"/>
  <c r="AT15" i="1"/>
  <c r="AT14" i="1"/>
  <c r="AT12" i="1"/>
  <c r="AT11" i="1"/>
  <c r="AT10" i="1"/>
  <c r="AT9" i="1"/>
  <c r="AT7" i="1"/>
  <c r="AT6" i="1"/>
  <c r="AT5" i="1"/>
  <c r="AT4" i="1"/>
  <c r="AT3" i="1"/>
  <c r="AT2" i="1"/>
  <c r="AN87" i="1"/>
  <c r="AN86" i="1"/>
  <c r="AN85" i="1"/>
  <c r="AN83" i="1"/>
  <c r="AN82" i="1"/>
  <c r="AN81" i="1"/>
  <c r="AN80" i="1"/>
  <c r="AN78" i="1"/>
  <c r="AN77" i="1"/>
  <c r="AN76" i="1"/>
  <c r="AN75" i="1"/>
  <c r="AN73" i="1"/>
  <c r="AN72" i="1"/>
  <c r="AN71" i="1"/>
  <c r="AN70" i="1"/>
  <c r="AN69" i="1"/>
  <c r="AN68" i="1"/>
  <c r="AN65" i="1"/>
  <c r="AN64" i="1"/>
  <c r="AN62" i="1"/>
  <c r="AN61" i="1"/>
  <c r="AN60" i="1"/>
  <c r="AN58" i="1"/>
  <c r="AN57" i="1"/>
  <c r="AN56" i="1"/>
  <c r="AN55" i="1"/>
  <c r="AN53" i="1"/>
  <c r="AN52" i="1"/>
  <c r="AN51" i="1"/>
  <c r="AN50" i="1"/>
  <c r="AN49" i="1"/>
  <c r="AN46" i="1"/>
  <c r="AN45" i="1"/>
  <c r="AN43" i="1"/>
  <c r="AN42" i="1"/>
  <c r="AN41" i="1"/>
  <c r="AN40" i="1"/>
  <c r="AN38" i="1"/>
  <c r="AN37" i="1"/>
  <c r="AN36" i="1"/>
  <c r="AN35" i="1"/>
  <c r="AN34" i="1"/>
  <c r="AN33" i="1"/>
  <c r="AN31" i="1"/>
  <c r="AN30" i="1"/>
  <c r="AN29" i="1"/>
  <c r="AN28" i="1"/>
  <c r="AN26" i="1"/>
  <c r="AN25" i="1"/>
  <c r="AN24" i="1"/>
  <c r="AN23" i="1"/>
  <c r="AN22" i="1"/>
  <c r="AN19" i="1"/>
  <c r="AN17" i="1"/>
  <c r="AN16" i="1"/>
  <c r="AN15" i="1"/>
  <c r="AN14" i="1"/>
  <c r="AN12" i="1"/>
  <c r="AN11" i="1"/>
  <c r="AN10" i="1"/>
  <c r="AN9" i="1"/>
  <c r="AN7" i="1"/>
  <c r="AN6" i="1"/>
  <c r="AN5" i="1"/>
  <c r="AN4" i="1"/>
  <c r="AN3" i="1"/>
  <c r="AN2" i="1"/>
  <c r="AH87" i="1"/>
  <c r="AH86" i="1"/>
  <c r="AH85" i="1"/>
  <c r="AH83" i="1"/>
  <c r="AH82" i="1"/>
  <c r="AH81" i="1"/>
  <c r="AH80" i="1"/>
  <c r="AH78" i="1"/>
  <c r="AH77" i="1"/>
  <c r="AH76" i="1"/>
  <c r="AH75" i="1"/>
  <c r="AH73" i="1"/>
  <c r="AH72" i="1"/>
  <c r="AH71" i="1"/>
  <c r="AH70" i="1"/>
  <c r="AH69" i="1"/>
  <c r="AH68" i="1"/>
  <c r="AH65" i="1"/>
  <c r="AH64" i="1"/>
  <c r="AH62" i="1"/>
  <c r="AH61" i="1"/>
  <c r="AH60" i="1"/>
  <c r="AH58" i="1"/>
  <c r="AH57" i="1"/>
  <c r="AH56" i="1"/>
  <c r="AH55" i="1"/>
  <c r="AH53" i="1"/>
  <c r="AH52" i="1"/>
  <c r="AH51" i="1"/>
  <c r="AH50" i="1"/>
  <c r="AH49" i="1"/>
  <c r="AH46" i="1"/>
  <c r="AH45" i="1"/>
  <c r="AH43" i="1"/>
  <c r="AH42" i="1"/>
  <c r="AH41" i="1"/>
  <c r="AH40" i="1"/>
  <c r="AH38" i="1"/>
  <c r="AH37" i="1"/>
  <c r="AH36" i="1"/>
  <c r="AH35" i="1"/>
  <c r="AH34" i="1"/>
  <c r="AH33" i="1"/>
  <c r="AH31" i="1"/>
  <c r="AH30" i="1"/>
  <c r="AH29" i="1"/>
  <c r="AH28" i="1"/>
  <c r="AH26" i="1"/>
  <c r="AH25" i="1"/>
  <c r="AH24" i="1"/>
  <c r="AH23" i="1"/>
  <c r="AH22" i="1"/>
  <c r="AH19" i="1"/>
  <c r="AH17" i="1"/>
  <c r="AH16" i="1"/>
  <c r="AH15" i="1"/>
  <c r="AH14" i="1"/>
  <c r="AH12" i="1"/>
  <c r="AH11" i="1"/>
  <c r="AH10" i="1"/>
  <c r="AH9" i="1"/>
  <c r="AH7" i="1"/>
  <c r="AH6" i="1"/>
  <c r="AH5" i="1"/>
  <c r="AH4" i="1"/>
  <c r="AH3" i="1"/>
  <c r="AH2" i="1"/>
  <c r="AB87" i="1"/>
  <c r="AB86" i="1"/>
  <c r="AB85" i="1"/>
  <c r="AB83" i="1"/>
  <c r="AB82" i="1"/>
  <c r="AB81" i="1"/>
  <c r="AB80" i="1"/>
  <c r="AB78" i="1"/>
  <c r="AB77" i="1"/>
  <c r="AB76" i="1"/>
  <c r="AB75" i="1"/>
  <c r="AB73" i="1"/>
  <c r="AB72" i="1"/>
  <c r="AB71" i="1"/>
  <c r="AB70" i="1"/>
  <c r="AB69" i="1"/>
  <c r="AB68" i="1"/>
  <c r="AB65" i="1"/>
  <c r="AB64" i="1"/>
  <c r="AB62" i="1"/>
  <c r="AB61" i="1"/>
  <c r="AB60" i="1"/>
  <c r="AB58" i="1"/>
  <c r="AB57" i="1"/>
  <c r="AB56" i="1"/>
  <c r="AB55" i="1"/>
  <c r="AB53" i="1"/>
  <c r="AB52" i="1"/>
  <c r="AB51" i="1"/>
  <c r="AB50" i="1"/>
  <c r="AB49" i="1"/>
  <c r="AB46" i="1"/>
  <c r="AB45" i="1"/>
  <c r="AB43" i="1"/>
  <c r="AB42" i="1"/>
  <c r="AB41" i="1"/>
  <c r="AB40" i="1"/>
  <c r="AB38" i="1"/>
  <c r="AB37" i="1"/>
  <c r="AB36" i="1"/>
  <c r="AB35" i="1"/>
  <c r="AB34" i="1"/>
  <c r="AB33" i="1"/>
  <c r="AB31" i="1"/>
  <c r="AB30" i="1"/>
  <c r="AB29" i="1"/>
  <c r="AB28" i="1"/>
  <c r="AB26" i="1"/>
  <c r="AB25" i="1"/>
  <c r="AB24" i="1"/>
  <c r="AB23" i="1"/>
  <c r="AB22" i="1"/>
  <c r="AB19" i="1"/>
  <c r="AB17" i="1"/>
  <c r="AB16" i="1"/>
  <c r="AB15" i="1"/>
  <c r="AB14" i="1"/>
  <c r="AB12" i="1"/>
  <c r="AB11" i="1"/>
  <c r="AB10" i="1"/>
  <c r="AB9" i="1"/>
  <c r="AB7" i="1"/>
  <c r="AB6" i="1"/>
  <c r="AB5" i="1"/>
  <c r="AB4" i="1"/>
  <c r="AB3" i="1"/>
  <c r="AB2" i="1"/>
  <c r="V87" i="1"/>
  <c r="V86" i="1"/>
  <c r="V85" i="1"/>
  <c r="V83" i="1"/>
  <c r="V82" i="1"/>
  <c r="V81" i="1"/>
  <c r="V80" i="1"/>
  <c r="V78" i="1"/>
  <c r="V77" i="1"/>
  <c r="V76" i="1"/>
  <c r="V75" i="1"/>
  <c r="V73" i="1"/>
  <c r="V72" i="1"/>
  <c r="V71" i="1"/>
  <c r="V70" i="1"/>
  <c r="V69" i="1"/>
  <c r="V68" i="1"/>
  <c r="V65" i="1"/>
  <c r="V64" i="1"/>
  <c r="V62" i="1"/>
  <c r="V61" i="1"/>
  <c r="V60" i="1"/>
  <c r="V58" i="1"/>
  <c r="V57" i="1"/>
  <c r="V56" i="1"/>
  <c r="V55" i="1"/>
  <c r="V53" i="1"/>
  <c r="V52" i="1"/>
  <c r="V51" i="1"/>
  <c r="V50" i="1"/>
  <c r="V49" i="1"/>
  <c r="V46" i="1"/>
  <c r="V45" i="1"/>
  <c r="V43" i="1"/>
  <c r="V42" i="1"/>
  <c r="V41" i="1"/>
  <c r="V40" i="1"/>
  <c r="V38" i="1"/>
  <c r="V37" i="1"/>
  <c r="V36" i="1"/>
  <c r="V35" i="1"/>
  <c r="V34" i="1"/>
  <c r="V33" i="1"/>
  <c r="V31" i="1"/>
  <c r="V30" i="1"/>
  <c r="V29" i="1"/>
  <c r="V28" i="1"/>
  <c r="V26" i="1"/>
  <c r="V25" i="1"/>
  <c r="V24" i="1"/>
  <c r="V23" i="1"/>
  <c r="V22" i="1"/>
  <c r="V19" i="1"/>
  <c r="V17" i="1"/>
  <c r="V16" i="1"/>
  <c r="V15" i="1"/>
  <c r="V14" i="1"/>
  <c r="V12" i="1"/>
  <c r="V11" i="1"/>
  <c r="V10" i="1"/>
  <c r="V9" i="1"/>
  <c r="V7" i="1"/>
  <c r="V6" i="1"/>
  <c r="V5" i="1"/>
  <c r="V4" i="1"/>
  <c r="V3" i="1"/>
  <c r="V2" i="1"/>
  <c r="P87" i="1"/>
  <c r="P86" i="1"/>
  <c r="P85" i="1"/>
  <c r="P83" i="1"/>
  <c r="P82" i="1"/>
  <c r="P81" i="1"/>
  <c r="P80" i="1"/>
  <c r="P78" i="1"/>
  <c r="P77" i="1"/>
  <c r="P76" i="1"/>
  <c r="P75" i="1"/>
  <c r="P73" i="1"/>
  <c r="P72" i="1"/>
  <c r="P71" i="1"/>
  <c r="P70" i="1"/>
  <c r="P69" i="1"/>
  <c r="P68" i="1"/>
  <c r="P65" i="1"/>
  <c r="P64" i="1"/>
  <c r="P62" i="1"/>
  <c r="P61" i="1"/>
  <c r="P60" i="1"/>
  <c r="P58" i="1"/>
  <c r="P57" i="1"/>
  <c r="P56" i="1"/>
  <c r="P55" i="1"/>
  <c r="P53" i="1"/>
  <c r="P52" i="1"/>
  <c r="P51" i="1"/>
  <c r="P50" i="1"/>
  <c r="P49" i="1"/>
  <c r="P46" i="1"/>
  <c r="P45" i="1"/>
  <c r="P43" i="1"/>
  <c r="P42" i="1"/>
  <c r="P41" i="1"/>
  <c r="P40" i="1"/>
  <c r="P38" i="1"/>
  <c r="P37" i="1"/>
  <c r="P36" i="1"/>
  <c r="P35" i="1"/>
  <c r="P34" i="1"/>
  <c r="P33" i="1"/>
  <c r="P31" i="1"/>
  <c r="P30" i="1"/>
  <c r="P29" i="1"/>
  <c r="P28" i="1"/>
  <c r="P26" i="1"/>
  <c r="P25" i="1"/>
  <c r="P24" i="1"/>
  <c r="P23" i="1"/>
  <c r="P22" i="1"/>
  <c r="P19" i="1"/>
  <c r="P17" i="1"/>
  <c r="P16" i="1"/>
  <c r="P15" i="1"/>
  <c r="P14" i="1"/>
  <c r="P12" i="1"/>
  <c r="P11" i="1"/>
  <c r="P10" i="1"/>
  <c r="P9" i="1"/>
  <c r="P7" i="1"/>
  <c r="P6" i="1"/>
  <c r="P5" i="1"/>
  <c r="P4" i="1"/>
  <c r="P3" i="1"/>
  <c r="P2" i="1"/>
  <c r="J87" i="1"/>
  <c r="J86" i="1"/>
  <c r="J85" i="1"/>
  <c r="J83" i="1"/>
  <c r="J82" i="1"/>
  <c r="J81" i="1"/>
  <c r="J80" i="1"/>
  <c r="J78" i="1"/>
  <c r="J77" i="1"/>
  <c r="J76" i="1"/>
  <c r="J75" i="1"/>
  <c r="J73" i="1"/>
  <c r="J72" i="1"/>
  <c r="J71" i="1"/>
  <c r="J70" i="1"/>
  <c r="J69" i="1"/>
  <c r="J68" i="1"/>
  <c r="J65" i="1"/>
  <c r="J64" i="1"/>
  <c r="J62" i="1"/>
  <c r="J61" i="1"/>
  <c r="J60" i="1"/>
  <c r="J58" i="1"/>
  <c r="J57" i="1"/>
  <c r="J56" i="1"/>
  <c r="J55" i="1"/>
  <c r="J53" i="1"/>
  <c r="J52" i="1"/>
  <c r="J51" i="1"/>
  <c r="J50" i="1"/>
  <c r="J49" i="1"/>
  <c r="J46" i="1"/>
  <c r="J45" i="1"/>
  <c r="J43" i="1"/>
  <c r="J42" i="1"/>
  <c r="J41" i="1"/>
  <c r="J40" i="1"/>
  <c r="J38" i="1"/>
  <c r="J37" i="1"/>
  <c r="J36" i="1"/>
  <c r="J35" i="1"/>
  <c r="J34" i="1"/>
  <c r="J33" i="1"/>
  <c r="J31" i="1"/>
  <c r="J30" i="1"/>
  <c r="J29" i="1"/>
  <c r="J28" i="1"/>
  <c r="J26" i="1"/>
  <c r="J25" i="1"/>
  <c r="J24" i="1"/>
  <c r="J23" i="1"/>
  <c r="J22" i="1"/>
  <c r="J19" i="1"/>
  <c r="J17" i="1"/>
  <c r="J16" i="1"/>
  <c r="J15" i="1"/>
  <c r="J14" i="1"/>
  <c r="J12" i="1"/>
  <c r="J11" i="1"/>
  <c r="J10" i="1"/>
  <c r="J9" i="1"/>
  <c r="J7" i="1"/>
  <c r="J6" i="1"/>
  <c r="J5" i="1"/>
  <c r="J4" i="1"/>
  <c r="J3" i="1"/>
  <c r="J2" i="1"/>
  <c r="D87" i="1"/>
  <c r="D86" i="1"/>
  <c r="D85" i="1"/>
  <c r="D83" i="1"/>
  <c r="D82" i="1"/>
  <c r="D81" i="1"/>
  <c r="D80" i="1"/>
  <c r="D78" i="1"/>
  <c r="D77" i="1"/>
  <c r="D76" i="1"/>
  <c r="D75" i="1"/>
  <c r="D73" i="1"/>
  <c r="D72" i="1"/>
  <c r="D71" i="1"/>
  <c r="D70" i="1"/>
  <c r="D69" i="1"/>
  <c r="D68" i="1"/>
  <c r="D65" i="1"/>
  <c r="D64" i="1"/>
  <c r="D62" i="1"/>
  <c r="D61" i="1"/>
  <c r="D60" i="1"/>
  <c r="D58" i="1"/>
  <c r="D57" i="1"/>
  <c r="D56" i="1"/>
  <c r="D55" i="1"/>
  <c r="D53" i="1"/>
  <c r="D52" i="1"/>
  <c r="D51" i="1"/>
  <c r="D50" i="1"/>
  <c r="D49" i="1"/>
  <c r="D46" i="1"/>
  <c r="D45" i="1"/>
  <c r="D43" i="1"/>
  <c r="D42" i="1"/>
  <c r="D41" i="1"/>
  <c r="D40" i="1"/>
  <c r="D38" i="1"/>
  <c r="D37" i="1"/>
  <c r="D36" i="1"/>
  <c r="D35" i="1"/>
  <c r="D34" i="1"/>
  <c r="D33" i="1"/>
  <c r="D31" i="1"/>
  <c r="D30" i="1"/>
  <c r="D29" i="1"/>
  <c r="D28" i="1"/>
  <c r="D26" i="1"/>
  <c r="D25" i="1"/>
  <c r="D24" i="1"/>
  <c r="D23" i="1"/>
  <c r="D22" i="1"/>
  <c r="D19" i="1"/>
  <c r="D17" i="1"/>
  <c r="D16" i="1"/>
  <c r="D15" i="1"/>
  <c r="D14" i="1"/>
  <c r="D12" i="1"/>
  <c r="D11" i="1"/>
  <c r="D10" i="1"/>
  <c r="D9" i="1"/>
  <c r="D7" i="1"/>
  <c r="D6" i="1"/>
  <c r="D5" i="1"/>
  <c r="D4" i="1"/>
  <c r="D3" i="1"/>
  <c r="D2" i="1"/>
  <c r="BF87" i="2"/>
  <c r="BF86" i="2"/>
  <c r="BF85" i="2"/>
  <c r="BF83" i="2"/>
  <c r="BF82" i="2"/>
  <c r="BF81" i="2"/>
  <c r="BF80" i="2"/>
  <c r="BF78" i="2"/>
  <c r="BF77" i="2"/>
  <c r="BF76" i="2"/>
  <c r="BF75" i="2"/>
  <c r="BF73" i="2"/>
  <c r="BF72" i="2"/>
  <c r="BF71" i="2"/>
  <c r="BF70" i="2"/>
  <c r="BF69" i="2"/>
  <c r="BF68" i="2"/>
  <c r="BF65" i="2"/>
  <c r="BF64" i="2"/>
  <c r="BF62" i="2"/>
  <c r="BF61" i="2"/>
  <c r="BF60" i="2"/>
  <c r="BF58" i="2"/>
  <c r="BF57" i="2"/>
  <c r="BF56" i="2"/>
  <c r="BF55" i="2"/>
  <c r="BF53" i="2"/>
  <c r="BF52" i="2"/>
  <c r="BF51" i="2"/>
  <c r="BF50" i="2"/>
  <c r="BF49" i="2"/>
  <c r="BF46" i="2"/>
  <c r="BF45" i="2"/>
  <c r="BF43" i="2"/>
  <c r="BF42" i="2"/>
  <c r="BF41" i="2"/>
  <c r="BF40" i="2"/>
  <c r="BF38" i="2"/>
  <c r="BF37" i="2"/>
  <c r="BF36" i="2"/>
  <c r="BF35" i="2"/>
  <c r="BF34" i="2"/>
  <c r="BF33" i="2"/>
  <c r="BF31" i="2"/>
  <c r="BF30" i="2"/>
  <c r="BF29" i="2"/>
  <c r="BF28" i="2"/>
  <c r="BF26" i="2"/>
  <c r="BF25" i="2"/>
  <c r="BF24" i="2"/>
  <c r="BF23" i="2"/>
  <c r="BF22" i="2"/>
  <c r="BF19" i="2"/>
  <c r="BF17" i="2"/>
  <c r="BF16" i="2"/>
  <c r="BF15" i="2"/>
  <c r="BF14" i="2"/>
  <c r="BF12" i="2"/>
  <c r="BF11" i="2"/>
  <c r="BF10" i="2"/>
  <c r="BF9" i="2"/>
  <c r="BF7" i="2"/>
  <c r="BF6" i="2"/>
  <c r="BF5" i="2"/>
  <c r="BF4" i="2"/>
  <c r="BF3" i="2"/>
  <c r="BF2" i="2"/>
  <c r="AZ87" i="2"/>
  <c r="AZ86" i="2"/>
  <c r="AZ85" i="2"/>
  <c r="AZ83" i="2"/>
  <c r="AZ82" i="2"/>
  <c r="AZ81" i="2"/>
  <c r="AZ80" i="2"/>
  <c r="AZ78" i="2"/>
  <c r="AZ77" i="2"/>
  <c r="AZ76" i="2"/>
  <c r="AZ75" i="2"/>
  <c r="AZ73" i="2"/>
  <c r="AZ72" i="2"/>
  <c r="AZ71" i="2"/>
  <c r="AZ70" i="2"/>
  <c r="AZ69" i="2"/>
  <c r="AZ68" i="2"/>
  <c r="AZ65" i="2"/>
  <c r="AZ64" i="2"/>
  <c r="AZ62" i="2"/>
  <c r="AZ61" i="2"/>
  <c r="AZ60" i="2"/>
  <c r="AZ58" i="2"/>
  <c r="AZ57" i="2"/>
  <c r="AZ56" i="2"/>
  <c r="AZ55" i="2"/>
  <c r="AZ53" i="2"/>
  <c r="AZ52" i="2"/>
  <c r="AZ51" i="2"/>
  <c r="AZ50" i="2"/>
  <c r="AZ49" i="2"/>
  <c r="AZ46" i="2"/>
  <c r="AZ45" i="2"/>
  <c r="AZ43" i="2"/>
  <c r="AZ42" i="2"/>
  <c r="AZ41" i="2"/>
  <c r="AZ40" i="2"/>
  <c r="AZ38" i="2"/>
  <c r="AZ37" i="2"/>
  <c r="AZ36" i="2"/>
  <c r="AZ35" i="2"/>
  <c r="AZ34" i="2"/>
  <c r="AZ33" i="2"/>
  <c r="AZ31" i="2"/>
  <c r="AZ30" i="2"/>
  <c r="AZ29" i="2"/>
  <c r="AZ28" i="2"/>
  <c r="AZ26" i="2"/>
  <c r="AZ25" i="2"/>
  <c r="AZ24" i="2"/>
  <c r="AZ23" i="2"/>
  <c r="AZ22" i="2"/>
  <c r="AZ19" i="2"/>
  <c r="AZ17" i="2"/>
  <c r="AZ16" i="2"/>
  <c r="AZ15" i="2"/>
  <c r="AZ14" i="2"/>
  <c r="AZ12" i="2"/>
  <c r="AZ11" i="2"/>
  <c r="AZ10" i="2"/>
  <c r="AZ9" i="2"/>
  <c r="AZ7" i="2"/>
  <c r="AZ6" i="2"/>
  <c r="AZ5" i="2"/>
  <c r="AZ4" i="2"/>
  <c r="AZ3" i="2"/>
  <c r="AZ2" i="2"/>
  <c r="AT87" i="2"/>
  <c r="AT86" i="2"/>
  <c r="AT85" i="2"/>
  <c r="AT83" i="2"/>
  <c r="AT82" i="2"/>
  <c r="AT81" i="2"/>
  <c r="AT80" i="2"/>
  <c r="AT78" i="2"/>
  <c r="AT77" i="2"/>
  <c r="AT76" i="2"/>
  <c r="AT75" i="2"/>
  <c r="AT73" i="2"/>
  <c r="AT72" i="2"/>
  <c r="AT71" i="2"/>
  <c r="AT70" i="2"/>
  <c r="AT69" i="2"/>
  <c r="AT68" i="2"/>
  <c r="AT65" i="2"/>
  <c r="AT64" i="2"/>
  <c r="AT62" i="2"/>
  <c r="AT61" i="2"/>
  <c r="AT60" i="2"/>
  <c r="AT58" i="2"/>
  <c r="AT57" i="2"/>
  <c r="AT56" i="2"/>
  <c r="AT55" i="2"/>
  <c r="AT53" i="2"/>
  <c r="AT52" i="2"/>
  <c r="AT51" i="2"/>
  <c r="AT50" i="2"/>
  <c r="AT49" i="2"/>
  <c r="AT46" i="2"/>
  <c r="AT45" i="2"/>
  <c r="AT43" i="2"/>
  <c r="AT42" i="2"/>
  <c r="AT41" i="2"/>
  <c r="AT40" i="2"/>
  <c r="AT38" i="2"/>
  <c r="AT37" i="2"/>
  <c r="AT36" i="2"/>
  <c r="AT35" i="2"/>
  <c r="AT34" i="2"/>
  <c r="AT33" i="2"/>
  <c r="AT31" i="2"/>
  <c r="AT30" i="2"/>
  <c r="AT29" i="2"/>
  <c r="AT28" i="2"/>
  <c r="AT26" i="2"/>
  <c r="AT25" i="2"/>
  <c r="AT24" i="2"/>
  <c r="AT23" i="2"/>
  <c r="AT22" i="2"/>
  <c r="AT19" i="2"/>
  <c r="AT17" i="2"/>
  <c r="AT16" i="2"/>
  <c r="AT15" i="2"/>
  <c r="AT14" i="2"/>
  <c r="AT12" i="2"/>
  <c r="AT11" i="2"/>
  <c r="AT10" i="2"/>
  <c r="AT9" i="2"/>
  <c r="AT7" i="2"/>
  <c r="AT6" i="2"/>
  <c r="AT5" i="2"/>
  <c r="AT4" i="2"/>
  <c r="AT3" i="2"/>
  <c r="AT2" i="2"/>
  <c r="AN87" i="2"/>
  <c r="AN86" i="2"/>
  <c r="AN85" i="2"/>
  <c r="AN83" i="2"/>
  <c r="AN82" i="2"/>
  <c r="AN81" i="2"/>
  <c r="AN80" i="2"/>
  <c r="AN78" i="2"/>
  <c r="AN77" i="2"/>
  <c r="AN76" i="2"/>
  <c r="AN75" i="2"/>
  <c r="AN73" i="2"/>
  <c r="AN72" i="2"/>
  <c r="AN71" i="2"/>
  <c r="AN70" i="2"/>
  <c r="AN69" i="2"/>
  <c r="AN68" i="2"/>
  <c r="AN65" i="2"/>
  <c r="AN64" i="2"/>
  <c r="AN62" i="2"/>
  <c r="AN61" i="2"/>
  <c r="AN60" i="2"/>
  <c r="AN58" i="2"/>
  <c r="AN57" i="2"/>
  <c r="AN56" i="2"/>
  <c r="AN55" i="2"/>
  <c r="AN53" i="2"/>
  <c r="AN52" i="2"/>
  <c r="AN51" i="2"/>
  <c r="AN50" i="2"/>
  <c r="AN49" i="2"/>
  <c r="AN46" i="2"/>
  <c r="AN45" i="2"/>
  <c r="AN43" i="2"/>
  <c r="AN42" i="2"/>
  <c r="AN41" i="2"/>
  <c r="AN40" i="2"/>
  <c r="AN38" i="2"/>
  <c r="AN37" i="2"/>
  <c r="AN36" i="2"/>
  <c r="AN35" i="2"/>
  <c r="AN34" i="2"/>
  <c r="AN33" i="2"/>
  <c r="AN31" i="2"/>
  <c r="AN30" i="2"/>
  <c r="AN29" i="2"/>
  <c r="AN28" i="2"/>
  <c r="AN26" i="2"/>
  <c r="AN25" i="2"/>
  <c r="AN24" i="2"/>
  <c r="AN23" i="2"/>
  <c r="AN22" i="2"/>
  <c r="AN19" i="2"/>
  <c r="AN17" i="2"/>
  <c r="AN16" i="2"/>
  <c r="AN15" i="2"/>
  <c r="AN14" i="2"/>
  <c r="AN12" i="2"/>
  <c r="AN11" i="2"/>
  <c r="AN10" i="2"/>
  <c r="AN9" i="2"/>
  <c r="AN7" i="2"/>
  <c r="AN6" i="2"/>
  <c r="AN5" i="2"/>
  <c r="AN4" i="2"/>
  <c r="AN3" i="2"/>
  <c r="AN2" i="2"/>
  <c r="AH87" i="2"/>
  <c r="AH86" i="2"/>
  <c r="AH85" i="2"/>
  <c r="AH83" i="2"/>
  <c r="AH82" i="2"/>
  <c r="AH81" i="2"/>
  <c r="AH80" i="2"/>
  <c r="AH78" i="2"/>
  <c r="AH77" i="2"/>
  <c r="AH76" i="2"/>
  <c r="AH75" i="2"/>
  <c r="AH73" i="2"/>
  <c r="AH72" i="2"/>
  <c r="AH71" i="2"/>
  <c r="AH70" i="2"/>
  <c r="AH69" i="2"/>
  <c r="AH68" i="2"/>
  <c r="AH65" i="2"/>
  <c r="AH64" i="2"/>
  <c r="AH62" i="2"/>
  <c r="AH61" i="2"/>
  <c r="AH60" i="2"/>
  <c r="AH58" i="2"/>
  <c r="AH57" i="2"/>
  <c r="AH56" i="2"/>
  <c r="AH55" i="2"/>
  <c r="AH53" i="2"/>
  <c r="AH52" i="2"/>
  <c r="AH51" i="2"/>
  <c r="AH50" i="2"/>
  <c r="AH49" i="2"/>
  <c r="AH46" i="2"/>
  <c r="AH45" i="2"/>
  <c r="AH43" i="2"/>
  <c r="AH42" i="2"/>
  <c r="AH41" i="2"/>
  <c r="AH40" i="2"/>
  <c r="AH38" i="2"/>
  <c r="AH37" i="2"/>
  <c r="AH36" i="2"/>
  <c r="AH35" i="2"/>
  <c r="AH34" i="2"/>
  <c r="AH33" i="2"/>
  <c r="AH31" i="2"/>
  <c r="AH30" i="2"/>
  <c r="AH29" i="2"/>
  <c r="AH28" i="2"/>
  <c r="AH26" i="2"/>
  <c r="AH25" i="2"/>
  <c r="AH24" i="2"/>
  <c r="AH23" i="2"/>
  <c r="AH22" i="2"/>
  <c r="AH19" i="2"/>
  <c r="AH17" i="2"/>
  <c r="AH16" i="2"/>
  <c r="AH15" i="2"/>
  <c r="AH14" i="2"/>
  <c r="AH12" i="2"/>
  <c r="AH11" i="2"/>
  <c r="AH10" i="2"/>
  <c r="AH9" i="2"/>
  <c r="AH7" i="2"/>
  <c r="AH6" i="2"/>
  <c r="AH5" i="2"/>
  <c r="AH4" i="2"/>
  <c r="AH3" i="2"/>
  <c r="AH2" i="2"/>
  <c r="AB87" i="2"/>
  <c r="AB86" i="2"/>
  <c r="AB85" i="2"/>
  <c r="AB83" i="2"/>
  <c r="AB82" i="2"/>
  <c r="AB81" i="2"/>
  <c r="AB80" i="2"/>
  <c r="AB78" i="2"/>
  <c r="AB77" i="2"/>
  <c r="AB76" i="2"/>
  <c r="AB75" i="2"/>
  <c r="AB73" i="2"/>
  <c r="AB72" i="2"/>
  <c r="AB71" i="2"/>
  <c r="AB70" i="2"/>
  <c r="AB69" i="2"/>
  <c r="AB68" i="2"/>
  <c r="AB65" i="2"/>
  <c r="AB64" i="2"/>
  <c r="AB62" i="2"/>
  <c r="AB61" i="2"/>
  <c r="AB60" i="2"/>
  <c r="AB58" i="2"/>
  <c r="AB57" i="2"/>
  <c r="AB56" i="2"/>
  <c r="AB55" i="2"/>
  <c r="AB53" i="2"/>
  <c r="AB52" i="2"/>
  <c r="AB51" i="2"/>
  <c r="AB50" i="2"/>
  <c r="AB49" i="2"/>
  <c r="AB46" i="2"/>
  <c r="AB45" i="2"/>
  <c r="AB43" i="2"/>
  <c r="AB42" i="2"/>
  <c r="AB41" i="2"/>
  <c r="AB40" i="2"/>
  <c r="AB38" i="2"/>
  <c r="AB37" i="2"/>
  <c r="AB36" i="2"/>
  <c r="AB35" i="2"/>
  <c r="AB34" i="2"/>
  <c r="AB33" i="2"/>
  <c r="AB31" i="2"/>
  <c r="AB30" i="2"/>
  <c r="AB29" i="2"/>
  <c r="AB28" i="2"/>
  <c r="AB26" i="2"/>
  <c r="AB25" i="2"/>
  <c r="AB24" i="2"/>
  <c r="AB23" i="2"/>
  <c r="AB22" i="2"/>
  <c r="AB19" i="2"/>
  <c r="AB17" i="2"/>
  <c r="AB16" i="2"/>
  <c r="AB15" i="2"/>
  <c r="AB14" i="2"/>
  <c r="AB12" i="2"/>
  <c r="AB11" i="2"/>
  <c r="AB10" i="2"/>
  <c r="AB9" i="2"/>
  <c r="AB7" i="2"/>
  <c r="AB6" i="2"/>
  <c r="AB5" i="2"/>
  <c r="AB4" i="2"/>
  <c r="AB3" i="2"/>
  <c r="AB2" i="2"/>
  <c r="V87" i="2"/>
  <c r="V86" i="2"/>
  <c r="V85" i="2"/>
  <c r="V83" i="2"/>
  <c r="V82" i="2"/>
  <c r="V81" i="2"/>
  <c r="V80" i="2"/>
  <c r="V78" i="2"/>
  <c r="V77" i="2"/>
  <c r="V76" i="2"/>
  <c r="V75" i="2"/>
  <c r="V73" i="2"/>
  <c r="V72" i="2"/>
  <c r="V71" i="2"/>
  <c r="V70" i="2"/>
  <c r="V69" i="2"/>
  <c r="V68" i="2"/>
  <c r="V65" i="2"/>
  <c r="V64" i="2"/>
  <c r="V62" i="2"/>
  <c r="V61" i="2"/>
  <c r="V60" i="2"/>
  <c r="V58" i="2"/>
  <c r="V57" i="2"/>
  <c r="V56" i="2"/>
  <c r="V55" i="2"/>
  <c r="V53" i="2"/>
  <c r="V52" i="2"/>
  <c r="V51" i="2"/>
  <c r="V50" i="2"/>
  <c r="V49" i="2"/>
  <c r="V46" i="2"/>
  <c r="V45" i="2"/>
  <c r="V43" i="2"/>
  <c r="V42" i="2"/>
  <c r="V41" i="2"/>
  <c r="V40" i="2"/>
  <c r="V38" i="2"/>
  <c r="V37" i="2"/>
  <c r="V36" i="2"/>
  <c r="V35" i="2"/>
  <c r="V34" i="2"/>
  <c r="V33" i="2"/>
  <c r="V31" i="2"/>
  <c r="V30" i="2"/>
  <c r="V29" i="2"/>
  <c r="V28" i="2"/>
  <c r="V26" i="2"/>
  <c r="V25" i="2"/>
  <c r="V24" i="2"/>
  <c r="V23" i="2"/>
  <c r="V22" i="2"/>
  <c r="V19" i="2"/>
  <c r="V17" i="2"/>
  <c r="V16" i="2"/>
  <c r="V15" i="2"/>
  <c r="V14" i="2"/>
  <c r="V12" i="2"/>
  <c r="V11" i="2"/>
  <c r="V10" i="2"/>
  <c r="V9" i="2"/>
  <c r="V7" i="2"/>
  <c r="V6" i="2"/>
  <c r="V5" i="2"/>
  <c r="V4" i="2"/>
  <c r="V3" i="2"/>
  <c r="V2" i="2"/>
  <c r="P87" i="2"/>
  <c r="P86" i="2"/>
  <c r="P85" i="2"/>
  <c r="P83" i="2"/>
  <c r="P82" i="2"/>
  <c r="P81" i="2"/>
  <c r="P80" i="2"/>
  <c r="P78" i="2"/>
  <c r="P77" i="2"/>
  <c r="P76" i="2"/>
  <c r="P75" i="2"/>
  <c r="P73" i="2"/>
  <c r="P72" i="2"/>
  <c r="P71" i="2"/>
  <c r="P70" i="2"/>
  <c r="P69" i="2"/>
  <c r="P68" i="2"/>
  <c r="P65" i="2"/>
  <c r="P64" i="2"/>
  <c r="P62" i="2"/>
  <c r="P61" i="2"/>
  <c r="P60" i="2"/>
  <c r="P58" i="2"/>
  <c r="P57" i="2"/>
  <c r="P56" i="2"/>
  <c r="P55" i="2"/>
  <c r="P53" i="2"/>
  <c r="P52" i="2"/>
  <c r="P51" i="2"/>
  <c r="P50" i="2"/>
  <c r="P49" i="2"/>
  <c r="P46" i="2"/>
  <c r="P45" i="2"/>
  <c r="P43" i="2"/>
  <c r="P42" i="2"/>
  <c r="P41" i="2"/>
  <c r="P40" i="2"/>
  <c r="P38" i="2"/>
  <c r="P37" i="2"/>
  <c r="P36" i="2"/>
  <c r="P35" i="2"/>
  <c r="P34" i="2"/>
  <c r="P33" i="2"/>
  <c r="P31" i="2"/>
  <c r="P30" i="2"/>
  <c r="P29" i="2"/>
  <c r="P28" i="2"/>
  <c r="P26" i="2"/>
  <c r="P25" i="2"/>
  <c r="P24" i="2"/>
  <c r="P23" i="2"/>
  <c r="P22" i="2"/>
  <c r="P19" i="2"/>
  <c r="P17" i="2"/>
  <c r="P16" i="2"/>
  <c r="P15" i="2"/>
  <c r="P14" i="2"/>
  <c r="P12" i="2"/>
  <c r="P11" i="2"/>
  <c r="P10" i="2"/>
  <c r="P9" i="2"/>
  <c r="P7" i="2"/>
  <c r="P6" i="2"/>
  <c r="P5" i="2"/>
  <c r="P4" i="2"/>
  <c r="P3" i="2"/>
  <c r="P2" i="2"/>
  <c r="J87" i="2"/>
  <c r="J86" i="2"/>
  <c r="J85" i="2"/>
  <c r="J83" i="2"/>
  <c r="J82" i="2"/>
  <c r="J81" i="2"/>
  <c r="J80" i="2"/>
  <c r="J78" i="2"/>
  <c r="J77" i="2"/>
  <c r="J76" i="2"/>
  <c r="J75" i="2"/>
  <c r="J73" i="2"/>
  <c r="J72" i="2"/>
  <c r="J71" i="2"/>
  <c r="J70" i="2"/>
  <c r="J69" i="2"/>
  <c r="J68" i="2"/>
  <c r="J65" i="2"/>
  <c r="J64" i="2"/>
  <c r="J62" i="2"/>
  <c r="J61" i="2"/>
  <c r="J60" i="2"/>
  <c r="J58" i="2"/>
  <c r="J57" i="2"/>
  <c r="J56" i="2"/>
  <c r="J55" i="2"/>
  <c r="J53" i="2"/>
  <c r="J52" i="2"/>
  <c r="J51" i="2"/>
  <c r="J50" i="2"/>
  <c r="J49" i="2"/>
  <c r="J46" i="2"/>
  <c r="J45" i="2"/>
  <c r="J43" i="2"/>
  <c r="J42" i="2"/>
  <c r="J41" i="2"/>
  <c r="J40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19" i="2"/>
  <c r="J17" i="2"/>
  <c r="J16" i="2"/>
  <c r="J15" i="2"/>
  <c r="J14" i="2"/>
  <c r="J12" i="2"/>
  <c r="J11" i="2"/>
  <c r="J10" i="2"/>
  <c r="J9" i="2"/>
  <c r="J7" i="2"/>
  <c r="J6" i="2"/>
  <c r="J5" i="2"/>
  <c r="J4" i="2"/>
  <c r="J3" i="2"/>
  <c r="J2" i="2"/>
  <c r="D87" i="2"/>
  <c r="D86" i="2"/>
  <c r="D85" i="2"/>
  <c r="D83" i="2"/>
  <c r="D82" i="2"/>
  <c r="D81" i="2"/>
  <c r="D80" i="2"/>
  <c r="D78" i="2"/>
  <c r="D77" i="2"/>
  <c r="D76" i="2"/>
  <c r="D75" i="2"/>
  <c r="D73" i="2"/>
  <c r="D72" i="2"/>
  <c r="D71" i="2"/>
  <c r="D70" i="2"/>
  <c r="D69" i="2"/>
  <c r="D68" i="2"/>
  <c r="D65" i="2"/>
  <c r="D64" i="2"/>
  <c r="D62" i="2"/>
  <c r="D61" i="2"/>
  <c r="D60" i="2"/>
  <c r="D58" i="2"/>
  <c r="D57" i="2"/>
  <c r="D56" i="2"/>
  <c r="D55" i="2"/>
  <c r="D53" i="2"/>
  <c r="D52" i="2"/>
  <c r="D51" i="2"/>
  <c r="D50" i="2"/>
  <c r="D49" i="2"/>
  <c r="D46" i="2"/>
  <c r="D45" i="2"/>
  <c r="D43" i="2"/>
  <c r="D42" i="2"/>
  <c r="D41" i="2"/>
  <c r="D40" i="2"/>
  <c r="D38" i="2"/>
  <c r="D37" i="2"/>
  <c r="D36" i="2"/>
  <c r="D35" i="2"/>
  <c r="D34" i="2"/>
  <c r="D33" i="2"/>
  <c r="D31" i="2"/>
  <c r="D30" i="2"/>
  <c r="D29" i="2"/>
  <c r="D28" i="2"/>
  <c r="D26" i="2"/>
  <c r="D25" i="2"/>
  <c r="D24" i="2"/>
  <c r="D23" i="2"/>
  <c r="D22" i="2"/>
  <c r="D19" i="2"/>
  <c r="D17" i="2"/>
  <c r="D16" i="2"/>
  <c r="D15" i="2"/>
  <c r="D14" i="2"/>
  <c r="D12" i="2"/>
  <c r="D11" i="2"/>
  <c r="D10" i="2"/>
  <c r="D9" i="2"/>
  <c r="D7" i="2"/>
  <c r="D6" i="2"/>
  <c r="D5" i="2"/>
  <c r="D4" i="2"/>
  <c r="D3" i="2"/>
  <c r="D2" i="2"/>
  <c r="F72" i="2" l="1"/>
  <c r="G72" i="2"/>
  <c r="L46" i="2"/>
  <c r="M46" i="2"/>
  <c r="R23" i="2"/>
  <c r="S23" i="2"/>
  <c r="R75" i="2"/>
  <c r="S75" i="2"/>
  <c r="X60" i="2"/>
  <c r="Y60" i="2"/>
  <c r="AD35" i="2"/>
  <c r="AE35" i="2"/>
  <c r="AJ31" i="2"/>
  <c r="AK31" i="2"/>
  <c r="AP6" i="2"/>
  <c r="AQ6" i="2"/>
  <c r="AV3" i="2"/>
  <c r="AW3" i="2"/>
  <c r="BB40" i="2"/>
  <c r="BC40" i="2"/>
  <c r="BI46" i="2"/>
  <c r="BH46" i="2"/>
  <c r="AW46" i="1"/>
  <c r="AV46" i="1"/>
  <c r="BB42" i="1"/>
  <c r="BC42" i="1"/>
  <c r="BH29" i="1"/>
  <c r="BI29" i="1"/>
  <c r="F41" i="2"/>
  <c r="G41" i="2"/>
  <c r="L28" i="2"/>
  <c r="M28" i="2"/>
  <c r="R24" i="2"/>
  <c r="S24" i="2"/>
  <c r="R76" i="2"/>
  <c r="S76" i="2"/>
  <c r="X72" i="2"/>
  <c r="Y72" i="2"/>
  <c r="AE46" i="2"/>
  <c r="AD46" i="2"/>
  <c r="AK42" i="2"/>
  <c r="AJ42" i="2"/>
  <c r="AP50" i="2"/>
  <c r="AQ50" i="2"/>
  <c r="BB83" i="2"/>
  <c r="BC83" i="2"/>
  <c r="G7" i="2"/>
  <c r="F7" i="2"/>
  <c r="F17" i="2"/>
  <c r="G17" i="2"/>
  <c r="F29" i="2"/>
  <c r="G29" i="2"/>
  <c r="F38" i="2"/>
  <c r="G38" i="2"/>
  <c r="F50" i="2"/>
  <c r="G50" i="2"/>
  <c r="F60" i="2"/>
  <c r="G60" i="2"/>
  <c r="G71" i="2"/>
  <c r="F71" i="2"/>
  <c r="F81" i="2"/>
  <c r="G81" i="2"/>
  <c r="L4" i="2"/>
  <c r="M4" i="2"/>
  <c r="L14" i="2"/>
  <c r="M14" i="2"/>
  <c r="L25" i="2"/>
  <c r="M25" i="2"/>
  <c r="L35" i="2"/>
  <c r="M35" i="2"/>
  <c r="L45" i="2"/>
  <c r="M45" i="2"/>
  <c r="M56" i="2"/>
  <c r="L56" i="2"/>
  <c r="M68" i="2"/>
  <c r="L68" i="2"/>
  <c r="L77" i="2"/>
  <c r="M77" i="2"/>
  <c r="L87" i="2"/>
  <c r="M87" i="2"/>
  <c r="R10" i="2"/>
  <c r="S10" i="2"/>
  <c r="R22" i="2"/>
  <c r="S22" i="2"/>
  <c r="R31" i="2"/>
  <c r="S31" i="2"/>
  <c r="S41" i="2"/>
  <c r="R41" i="2"/>
  <c r="R52" i="2"/>
  <c r="S52" i="2"/>
  <c r="R62" i="2"/>
  <c r="S62" i="2"/>
  <c r="S73" i="2"/>
  <c r="R73" i="2"/>
  <c r="R83" i="2"/>
  <c r="S83" i="2"/>
  <c r="X6" i="2"/>
  <c r="Y6" i="2"/>
  <c r="X16" i="2"/>
  <c r="Y16" i="2"/>
  <c r="X28" i="2"/>
  <c r="Y28" i="2"/>
  <c r="Y37" i="2"/>
  <c r="X37" i="2"/>
  <c r="Y49" i="2"/>
  <c r="X49" i="2"/>
  <c r="X58" i="2"/>
  <c r="Y58" i="2"/>
  <c r="X70" i="2"/>
  <c r="Y70" i="2"/>
  <c r="X80" i="2"/>
  <c r="Y80" i="2"/>
  <c r="AD3" i="2"/>
  <c r="AE3" i="2"/>
  <c r="AD12" i="2"/>
  <c r="AE12" i="2"/>
  <c r="AD24" i="2"/>
  <c r="AE24" i="2"/>
  <c r="AE34" i="2"/>
  <c r="AD34" i="2"/>
  <c r="AD43" i="2"/>
  <c r="AE43" i="2"/>
  <c r="AD55" i="2"/>
  <c r="AE55" i="2"/>
  <c r="AD65" i="2"/>
  <c r="AE65" i="2"/>
  <c r="AD76" i="2"/>
  <c r="AE76" i="2"/>
  <c r="AE86" i="2"/>
  <c r="AD86" i="2"/>
  <c r="AK9" i="2"/>
  <c r="AJ9" i="2"/>
  <c r="AJ19" i="2"/>
  <c r="AK19" i="2"/>
  <c r="AK30" i="2"/>
  <c r="AJ30" i="2"/>
  <c r="AJ40" i="2"/>
  <c r="AK40" i="2"/>
  <c r="AJ51" i="2"/>
  <c r="AK51" i="2"/>
  <c r="AJ61" i="2"/>
  <c r="AK61" i="2"/>
  <c r="AJ72" i="2"/>
  <c r="AK72" i="2"/>
  <c r="AK82" i="2"/>
  <c r="AJ82" i="2"/>
  <c r="AQ5" i="2"/>
  <c r="AP5" i="2"/>
  <c r="AQ15" i="2"/>
  <c r="AP15" i="2"/>
  <c r="AP26" i="2"/>
  <c r="AQ26" i="2"/>
  <c r="AP36" i="2"/>
  <c r="AQ36" i="2"/>
  <c r="AQ46" i="2"/>
  <c r="AP46" i="2"/>
  <c r="AP57" i="2"/>
  <c r="AQ57" i="2"/>
  <c r="AP69" i="2"/>
  <c r="AQ69" i="2"/>
  <c r="AP78" i="2"/>
  <c r="AQ78" i="2"/>
  <c r="AV2" i="2"/>
  <c r="AW2" i="2"/>
  <c r="AW11" i="2"/>
  <c r="AV11" i="2"/>
  <c r="AV23" i="2"/>
  <c r="AW23" i="2"/>
  <c r="AV33" i="2"/>
  <c r="AW33" i="2"/>
  <c r="AW42" i="2"/>
  <c r="AV42" i="2"/>
  <c r="AW53" i="2"/>
  <c r="AV53" i="2"/>
  <c r="AW64" i="2"/>
  <c r="AV64" i="2"/>
  <c r="AV75" i="2"/>
  <c r="AW75" i="2"/>
  <c r="AW85" i="2"/>
  <c r="AV85" i="2"/>
  <c r="BB7" i="2"/>
  <c r="BC7" i="2"/>
  <c r="BC17" i="2"/>
  <c r="BB17" i="2"/>
  <c r="BC29" i="2"/>
  <c r="BB29" i="2"/>
  <c r="BB38" i="2"/>
  <c r="BC38" i="2"/>
  <c r="BB50" i="2"/>
  <c r="BC50" i="2"/>
  <c r="BB60" i="2"/>
  <c r="BC60" i="2"/>
  <c r="BB71" i="2"/>
  <c r="BC71" i="2"/>
  <c r="BC81" i="2"/>
  <c r="BB81" i="2"/>
  <c r="BH4" i="2"/>
  <c r="BI4" i="2"/>
  <c r="BI14" i="2"/>
  <c r="BH14" i="2"/>
  <c r="BI25" i="2"/>
  <c r="BH25" i="2"/>
  <c r="BI35" i="2"/>
  <c r="BH35" i="2"/>
  <c r="BH45" i="2"/>
  <c r="BI45" i="2"/>
  <c r="BH56" i="2"/>
  <c r="BI56" i="2"/>
  <c r="BI68" i="2"/>
  <c r="BH68" i="2"/>
  <c r="BI77" i="2"/>
  <c r="BH77" i="2"/>
  <c r="BH87" i="2"/>
  <c r="BI87" i="2"/>
  <c r="AV4" i="1"/>
  <c r="AW4" i="1"/>
  <c r="AV14" i="1"/>
  <c r="AW14" i="1"/>
  <c r="AW25" i="1"/>
  <c r="AV25" i="1"/>
  <c r="AW35" i="1"/>
  <c r="AV35" i="1"/>
  <c r="AV45" i="1"/>
  <c r="AW45" i="1"/>
  <c r="AV56" i="1"/>
  <c r="AW56" i="1"/>
  <c r="AV68" i="1"/>
  <c r="AW68" i="1"/>
  <c r="AV77" i="1"/>
  <c r="AW77" i="1"/>
  <c r="AV87" i="1"/>
  <c r="AW87" i="1"/>
  <c r="BB10" i="1"/>
  <c r="BC10" i="1"/>
  <c r="BC22" i="1"/>
  <c r="BB22" i="1"/>
  <c r="BB31" i="1"/>
  <c r="BC31" i="1"/>
  <c r="BC41" i="1"/>
  <c r="BB41" i="1"/>
  <c r="BC52" i="1"/>
  <c r="BB52" i="1"/>
  <c r="BC62" i="1"/>
  <c r="BB62" i="1"/>
  <c r="BB73" i="1"/>
  <c r="BC73" i="1"/>
  <c r="BB83" i="1"/>
  <c r="BC83" i="1"/>
  <c r="BH6" i="1"/>
  <c r="BI6" i="1"/>
  <c r="BH16" i="1"/>
  <c r="BI16" i="1"/>
  <c r="BH28" i="1"/>
  <c r="BI28" i="1"/>
  <c r="BH37" i="1"/>
  <c r="BI37" i="1"/>
  <c r="BH49" i="1"/>
  <c r="BI49" i="1"/>
  <c r="BI58" i="1"/>
  <c r="BH58" i="1"/>
  <c r="BH70" i="1"/>
  <c r="BI70" i="1"/>
  <c r="BI80" i="1"/>
  <c r="BH80" i="1"/>
  <c r="F9" i="2"/>
  <c r="G9" i="2"/>
  <c r="G61" i="2"/>
  <c r="F61" i="2"/>
  <c r="L26" i="2"/>
  <c r="M26" i="2"/>
  <c r="L69" i="2"/>
  <c r="M69" i="2"/>
  <c r="R64" i="2"/>
  <c r="S64" i="2"/>
  <c r="Y17" i="2"/>
  <c r="X17" i="2"/>
  <c r="X71" i="2"/>
  <c r="Y71" i="2"/>
  <c r="AD68" i="2"/>
  <c r="AE68" i="2"/>
  <c r="AJ41" i="2"/>
  <c r="AK41" i="2"/>
  <c r="AP28" i="2"/>
  <c r="AQ28" i="2"/>
  <c r="AP70" i="2"/>
  <c r="AQ70" i="2"/>
  <c r="AV34" i="2"/>
  <c r="AW34" i="2"/>
  <c r="AV86" i="2"/>
  <c r="AW86" i="2"/>
  <c r="BC61" i="2"/>
  <c r="BB61" i="2"/>
  <c r="BI5" i="2"/>
  <c r="BH5" i="2"/>
  <c r="BI78" i="2"/>
  <c r="BH78" i="2"/>
  <c r="AV57" i="1"/>
  <c r="AW57" i="1"/>
  <c r="BB64" i="1"/>
  <c r="BC64" i="1"/>
  <c r="BI60" i="1"/>
  <c r="BH60" i="1"/>
  <c r="F31" i="2"/>
  <c r="G31" i="2"/>
  <c r="L6" i="2"/>
  <c r="M6" i="2"/>
  <c r="L58" i="2"/>
  <c r="M58" i="2"/>
  <c r="R43" i="2"/>
  <c r="S43" i="2"/>
  <c r="X9" i="2"/>
  <c r="Y9" i="2"/>
  <c r="X40" i="2"/>
  <c r="Y40" i="2"/>
  <c r="AD36" i="2"/>
  <c r="AE36" i="2"/>
  <c r="AJ11" i="2"/>
  <c r="AK11" i="2"/>
  <c r="AJ85" i="2"/>
  <c r="AK85" i="2"/>
  <c r="AP38" i="2"/>
  <c r="AQ38" i="2"/>
  <c r="AP81" i="2"/>
  <c r="AQ81" i="2"/>
  <c r="AV35" i="2"/>
  <c r="AW35" i="2"/>
  <c r="AV87" i="2"/>
  <c r="AW87" i="2"/>
  <c r="BB52" i="2"/>
  <c r="BC52" i="2"/>
  <c r="BH16" i="2"/>
  <c r="BI16" i="2"/>
  <c r="BH70" i="2"/>
  <c r="BI70" i="2"/>
  <c r="AV6" i="1"/>
  <c r="AW6" i="1"/>
  <c r="AW49" i="1"/>
  <c r="AV49" i="1"/>
  <c r="BB3" i="1"/>
  <c r="BC3" i="1"/>
  <c r="BB55" i="1"/>
  <c r="BC55" i="1"/>
  <c r="BI30" i="1"/>
  <c r="BH30" i="1"/>
  <c r="BH82" i="1"/>
  <c r="BI82" i="1"/>
  <c r="G2" i="2"/>
  <c r="F2" i="2"/>
  <c r="G11" i="2"/>
  <c r="F11" i="2"/>
  <c r="G23" i="2"/>
  <c r="F23" i="2"/>
  <c r="G33" i="2"/>
  <c r="F33" i="2"/>
  <c r="G42" i="2"/>
  <c r="F42" i="2"/>
  <c r="F53" i="2"/>
  <c r="G53" i="2"/>
  <c r="F64" i="2"/>
  <c r="G64" i="2"/>
  <c r="G75" i="2"/>
  <c r="F75" i="2"/>
  <c r="G85" i="2"/>
  <c r="F85" i="2"/>
  <c r="L7" i="2"/>
  <c r="M7" i="2"/>
  <c r="L17" i="2"/>
  <c r="M17" i="2"/>
  <c r="L29" i="2"/>
  <c r="M29" i="2"/>
  <c r="L38" i="2"/>
  <c r="M38" i="2"/>
  <c r="L50" i="2"/>
  <c r="M50" i="2"/>
  <c r="M60" i="2"/>
  <c r="L60" i="2"/>
  <c r="L71" i="2"/>
  <c r="M71" i="2"/>
  <c r="L81" i="2"/>
  <c r="M81" i="2"/>
  <c r="S4" i="2"/>
  <c r="R4" i="2"/>
  <c r="R14" i="2"/>
  <c r="S14" i="2"/>
  <c r="S25" i="2"/>
  <c r="R25" i="2"/>
  <c r="R35" i="2"/>
  <c r="S35" i="2"/>
  <c r="R45" i="2"/>
  <c r="S45" i="2"/>
  <c r="R56" i="2"/>
  <c r="S56" i="2"/>
  <c r="R68" i="2"/>
  <c r="S68" i="2"/>
  <c r="R77" i="2"/>
  <c r="S77" i="2"/>
  <c r="R87" i="2"/>
  <c r="S87" i="2"/>
  <c r="X10" i="2"/>
  <c r="Y10" i="2"/>
  <c r="X22" i="2"/>
  <c r="Y22" i="2"/>
  <c r="Y31" i="2"/>
  <c r="X31" i="2"/>
  <c r="Y41" i="2"/>
  <c r="X41" i="2"/>
  <c r="X52" i="2"/>
  <c r="Y52" i="2"/>
  <c r="X62" i="2"/>
  <c r="Y62" i="2"/>
  <c r="X73" i="2"/>
  <c r="Y73" i="2"/>
  <c r="X83" i="2"/>
  <c r="Y83" i="2"/>
  <c r="AD6" i="2"/>
  <c r="AE6" i="2"/>
  <c r="AD16" i="2"/>
  <c r="AE16" i="2"/>
  <c r="AD28" i="2"/>
  <c r="AE28" i="2"/>
  <c r="AD37" i="2"/>
  <c r="AE37" i="2"/>
  <c r="AE49" i="2"/>
  <c r="AD49" i="2"/>
  <c r="AE58" i="2"/>
  <c r="AD58" i="2"/>
  <c r="AE70" i="2"/>
  <c r="AD70" i="2"/>
  <c r="AD80" i="2"/>
  <c r="AE80" i="2"/>
  <c r="AJ3" i="2"/>
  <c r="AK3" i="2"/>
  <c r="AJ12" i="2"/>
  <c r="AK12" i="2"/>
  <c r="AJ24" i="2"/>
  <c r="AK24" i="2"/>
  <c r="AJ34" i="2"/>
  <c r="AK34" i="2"/>
  <c r="AJ43" i="2"/>
  <c r="AK43" i="2"/>
  <c r="AJ55" i="2"/>
  <c r="AK55" i="2"/>
  <c r="AJ65" i="2"/>
  <c r="AK65" i="2"/>
  <c r="AK76" i="2"/>
  <c r="AJ76" i="2"/>
  <c r="AK86" i="2"/>
  <c r="AJ86" i="2"/>
  <c r="AP9" i="2"/>
  <c r="AQ9" i="2"/>
  <c r="AP19" i="2"/>
  <c r="AQ19" i="2"/>
  <c r="AP30" i="2"/>
  <c r="AQ30" i="2"/>
  <c r="AP40" i="2"/>
  <c r="AQ40" i="2"/>
  <c r="AP51" i="2"/>
  <c r="AQ51" i="2"/>
  <c r="AQ61" i="2"/>
  <c r="AP61" i="2"/>
  <c r="AP72" i="2"/>
  <c r="AQ72" i="2"/>
  <c r="AP82" i="2"/>
  <c r="AQ82" i="2"/>
  <c r="AV5" i="2"/>
  <c r="AW5" i="2"/>
  <c r="AW15" i="2"/>
  <c r="AV15" i="2"/>
  <c r="AV26" i="2"/>
  <c r="AW26" i="2"/>
  <c r="AW36" i="2"/>
  <c r="AV36" i="2"/>
  <c r="AV46" i="2"/>
  <c r="AW46" i="2"/>
  <c r="AW57" i="2"/>
  <c r="AV57" i="2"/>
  <c r="AV69" i="2"/>
  <c r="AW69" i="2"/>
  <c r="AV78" i="2"/>
  <c r="AW78" i="2"/>
  <c r="BB2" i="2"/>
  <c r="BC2" i="2"/>
  <c r="BB11" i="2"/>
  <c r="BC11" i="2"/>
  <c r="BB23" i="2"/>
  <c r="BC23" i="2"/>
  <c r="BB33" i="2"/>
  <c r="BC33" i="2"/>
  <c r="BC42" i="2"/>
  <c r="BB42" i="2"/>
  <c r="BC53" i="2"/>
  <c r="BB53" i="2"/>
  <c r="BB64" i="2"/>
  <c r="BC64" i="2"/>
  <c r="BC75" i="2"/>
  <c r="BB75" i="2"/>
  <c r="BB85" i="2"/>
  <c r="BC85" i="2"/>
  <c r="BI7" i="2"/>
  <c r="BH7" i="2"/>
  <c r="BI17" i="2"/>
  <c r="BH17" i="2"/>
  <c r="BH29" i="2"/>
  <c r="BI29" i="2"/>
  <c r="BI38" i="2"/>
  <c r="BH38" i="2"/>
  <c r="BH50" i="2"/>
  <c r="BI50" i="2"/>
  <c r="BH60" i="2"/>
  <c r="BI60" i="2"/>
  <c r="BH71" i="2"/>
  <c r="BI71" i="2"/>
  <c r="BH81" i="2"/>
  <c r="BI81" i="2"/>
  <c r="AV7" i="1"/>
  <c r="AW7" i="1"/>
  <c r="AW17" i="1"/>
  <c r="AV17" i="1"/>
  <c r="AW29" i="1"/>
  <c r="AV29" i="1"/>
  <c r="AV38" i="1"/>
  <c r="AW38" i="1"/>
  <c r="AV50" i="1"/>
  <c r="AW50" i="1"/>
  <c r="AV60" i="1"/>
  <c r="AW60" i="1"/>
  <c r="AW71" i="1"/>
  <c r="AV71" i="1"/>
  <c r="AW81" i="1"/>
  <c r="AV81" i="1"/>
  <c r="BB4" i="1"/>
  <c r="BC4" i="1"/>
  <c r="BB14" i="1"/>
  <c r="BC14" i="1"/>
  <c r="BB25" i="1"/>
  <c r="BC25" i="1"/>
  <c r="BB35" i="1"/>
  <c r="BC35" i="1"/>
  <c r="BB45" i="1"/>
  <c r="BC45" i="1"/>
  <c r="BB56" i="1"/>
  <c r="BC56" i="1"/>
  <c r="BB68" i="1"/>
  <c r="BC68" i="1"/>
  <c r="BB77" i="1"/>
  <c r="BC77" i="1"/>
  <c r="BB87" i="1"/>
  <c r="BC87" i="1"/>
  <c r="BI10" i="1"/>
  <c r="BH10" i="1"/>
  <c r="BH22" i="1"/>
  <c r="BI22" i="1"/>
  <c r="BH31" i="1"/>
  <c r="BI31" i="1"/>
  <c r="BH41" i="1"/>
  <c r="BI41" i="1"/>
  <c r="BH52" i="1"/>
  <c r="BI52" i="1"/>
  <c r="BH62" i="1"/>
  <c r="BI62" i="1"/>
  <c r="BH73" i="1"/>
  <c r="BI73" i="1"/>
  <c r="BH83" i="1"/>
  <c r="BI83" i="1"/>
  <c r="F19" i="2"/>
  <c r="G19" i="2"/>
  <c r="F82" i="2"/>
  <c r="G82" i="2"/>
  <c r="L57" i="2"/>
  <c r="M57" i="2"/>
  <c r="S33" i="2"/>
  <c r="R33" i="2"/>
  <c r="X7" i="2"/>
  <c r="Y7" i="2"/>
  <c r="AD4" i="2"/>
  <c r="AE4" i="2"/>
  <c r="AD87" i="2"/>
  <c r="AE87" i="2"/>
  <c r="AJ83" i="2"/>
  <c r="AK83" i="2"/>
  <c r="AP49" i="2"/>
  <c r="AQ49" i="2"/>
  <c r="AP80" i="2"/>
  <c r="AQ80" i="2"/>
  <c r="AW65" i="2"/>
  <c r="AV65" i="2"/>
  <c r="BC30" i="2"/>
  <c r="BB30" i="2"/>
  <c r="BH15" i="2"/>
  <c r="BI15" i="2"/>
  <c r="AV15" i="1"/>
  <c r="AW15" i="1"/>
  <c r="AV78" i="1"/>
  <c r="AW78" i="1"/>
  <c r="BB53" i="1"/>
  <c r="BC53" i="1"/>
  <c r="BI50" i="1"/>
  <c r="BH50" i="1"/>
  <c r="F10" i="2"/>
  <c r="G10" i="2"/>
  <c r="F62" i="2"/>
  <c r="G62" i="2"/>
  <c r="L37" i="2"/>
  <c r="M37" i="2"/>
  <c r="M80" i="2"/>
  <c r="L80" i="2"/>
  <c r="R34" i="2"/>
  <c r="S34" i="2"/>
  <c r="X19" i="2"/>
  <c r="Y19" i="2"/>
  <c r="X82" i="2"/>
  <c r="Y82" i="2"/>
  <c r="AD57" i="2"/>
  <c r="AE57" i="2"/>
  <c r="AJ64" i="2"/>
  <c r="AK64" i="2"/>
  <c r="AP60" i="2"/>
  <c r="AQ60" i="2"/>
  <c r="AV25" i="2"/>
  <c r="AW25" i="2"/>
  <c r="AW56" i="2"/>
  <c r="AV56" i="2"/>
  <c r="BB22" i="2"/>
  <c r="BC22" i="2"/>
  <c r="BB73" i="2"/>
  <c r="BC73" i="2"/>
  <c r="BI37" i="2"/>
  <c r="BH37" i="2"/>
  <c r="AV58" i="1"/>
  <c r="AW58" i="1"/>
  <c r="AW80" i="1"/>
  <c r="AV80" i="1"/>
  <c r="BB34" i="1"/>
  <c r="BC34" i="1"/>
  <c r="BF20" i="1"/>
  <c r="BH19" i="1"/>
  <c r="BI19" i="1"/>
  <c r="BH72" i="1"/>
  <c r="BI72" i="1"/>
  <c r="F24" i="2"/>
  <c r="G24" i="2"/>
  <c r="F65" i="2"/>
  <c r="G65" i="2"/>
  <c r="L9" i="2"/>
  <c r="M9" i="2"/>
  <c r="L30" i="2"/>
  <c r="M30" i="2"/>
  <c r="M40" i="2"/>
  <c r="L40" i="2"/>
  <c r="L51" i="2"/>
  <c r="M51" i="2"/>
  <c r="L61" i="2"/>
  <c r="M61" i="2"/>
  <c r="M72" i="2"/>
  <c r="L72" i="2"/>
  <c r="L82" i="2"/>
  <c r="M82" i="2"/>
  <c r="R5" i="2"/>
  <c r="S5" i="2"/>
  <c r="R15" i="2"/>
  <c r="S15" i="2"/>
  <c r="R26" i="2"/>
  <c r="S26" i="2"/>
  <c r="R36" i="2"/>
  <c r="S36" i="2"/>
  <c r="R46" i="2"/>
  <c r="S46" i="2"/>
  <c r="R57" i="2"/>
  <c r="S57" i="2"/>
  <c r="R69" i="2"/>
  <c r="S69" i="2"/>
  <c r="R78" i="2"/>
  <c r="S78" i="2"/>
  <c r="Y2" i="2"/>
  <c r="X2" i="2"/>
  <c r="X11" i="2"/>
  <c r="Y11" i="2"/>
  <c r="X23" i="2"/>
  <c r="Y23" i="2"/>
  <c r="Y33" i="2"/>
  <c r="X33" i="2"/>
  <c r="X42" i="2"/>
  <c r="Y42" i="2"/>
  <c r="Y53" i="2"/>
  <c r="X53" i="2"/>
  <c r="X64" i="2"/>
  <c r="Y64" i="2"/>
  <c r="X75" i="2"/>
  <c r="Y75" i="2"/>
  <c r="Y85" i="2"/>
  <c r="X85" i="2"/>
  <c r="AD7" i="2"/>
  <c r="AE7" i="2"/>
  <c r="AD17" i="2"/>
  <c r="AE17" i="2"/>
  <c r="AE29" i="2"/>
  <c r="AD29" i="2"/>
  <c r="AE38" i="2"/>
  <c r="AD38" i="2"/>
  <c r="AE50" i="2"/>
  <c r="AD50" i="2"/>
  <c r="AD60" i="2"/>
  <c r="AE60" i="2"/>
  <c r="AE71" i="2"/>
  <c r="AD71" i="2"/>
  <c r="AD81" i="2"/>
  <c r="AE81" i="2"/>
  <c r="AJ4" i="2"/>
  <c r="AK4" i="2"/>
  <c r="AK14" i="2"/>
  <c r="AJ14" i="2"/>
  <c r="AJ25" i="2"/>
  <c r="AK25" i="2"/>
  <c r="AJ35" i="2"/>
  <c r="AK35" i="2"/>
  <c r="AJ45" i="2"/>
  <c r="AK45" i="2"/>
  <c r="AJ56" i="2"/>
  <c r="AK56" i="2"/>
  <c r="AJ68" i="2"/>
  <c r="AK68" i="2"/>
  <c r="AJ77" i="2"/>
  <c r="AK77" i="2"/>
  <c r="AJ87" i="2"/>
  <c r="AK87" i="2"/>
  <c r="AP10" i="2"/>
  <c r="AQ10" i="2"/>
  <c r="AP22" i="2"/>
  <c r="AQ22" i="2"/>
  <c r="AP31" i="2"/>
  <c r="AQ31" i="2"/>
  <c r="AP41" i="2"/>
  <c r="AQ41" i="2"/>
  <c r="AQ52" i="2"/>
  <c r="AP52" i="2"/>
  <c r="AP62" i="2"/>
  <c r="AQ62" i="2"/>
  <c r="AQ73" i="2"/>
  <c r="AP73" i="2"/>
  <c r="AP83" i="2"/>
  <c r="AQ83" i="2"/>
  <c r="AV6" i="2"/>
  <c r="AW6" i="2"/>
  <c r="AW16" i="2"/>
  <c r="AV16" i="2"/>
  <c r="AW28" i="2"/>
  <c r="AV28" i="2"/>
  <c r="AW37" i="2"/>
  <c r="AV37" i="2"/>
  <c r="AV49" i="2"/>
  <c r="AW49" i="2"/>
  <c r="AV58" i="2"/>
  <c r="AW58" i="2"/>
  <c r="AV70" i="2"/>
  <c r="AW70" i="2"/>
  <c r="AV80" i="2"/>
  <c r="AW80" i="2"/>
  <c r="BB3" i="2"/>
  <c r="BC3" i="2"/>
  <c r="BB12" i="2"/>
  <c r="BC12" i="2"/>
  <c r="BC24" i="2"/>
  <c r="BB24" i="2"/>
  <c r="BC34" i="2"/>
  <c r="BB34" i="2"/>
  <c r="BB43" i="2"/>
  <c r="BC43" i="2"/>
  <c r="BC55" i="2"/>
  <c r="BB55" i="2"/>
  <c r="BC65" i="2"/>
  <c r="BB65" i="2"/>
  <c r="BB76" i="2"/>
  <c r="BC76" i="2"/>
  <c r="BC86" i="2"/>
  <c r="BB86" i="2"/>
  <c r="BH9" i="2"/>
  <c r="BI9" i="2"/>
  <c r="BI19" i="2"/>
  <c r="BH19" i="2"/>
  <c r="BI30" i="2"/>
  <c r="BH30" i="2"/>
  <c r="BH40" i="2"/>
  <c r="BI40" i="2"/>
  <c r="BH51" i="2"/>
  <c r="BI51" i="2"/>
  <c r="BH61" i="2"/>
  <c r="BI61" i="2"/>
  <c r="BH72" i="2"/>
  <c r="BI72" i="2"/>
  <c r="BI82" i="2"/>
  <c r="BH82" i="2"/>
  <c r="AW9" i="1"/>
  <c r="AV9" i="1"/>
  <c r="AW19" i="1"/>
  <c r="AV19" i="1"/>
  <c r="AV30" i="1"/>
  <c r="AW30" i="1"/>
  <c r="AW40" i="1"/>
  <c r="AV40" i="1"/>
  <c r="AV51" i="1"/>
  <c r="AW51" i="1"/>
  <c r="AW61" i="1"/>
  <c r="AV61" i="1"/>
  <c r="AV72" i="1"/>
  <c r="AW72" i="1"/>
  <c r="AW82" i="1"/>
  <c r="AV82" i="1"/>
  <c r="BB5" i="1"/>
  <c r="BC5" i="1"/>
  <c r="BB15" i="1"/>
  <c r="BC15" i="1"/>
  <c r="BB26" i="1"/>
  <c r="BC26" i="1"/>
  <c r="BB36" i="1"/>
  <c r="BC36" i="1"/>
  <c r="BB46" i="1"/>
  <c r="BC46" i="1"/>
  <c r="BC57" i="1"/>
  <c r="BB57" i="1"/>
  <c r="BC69" i="1"/>
  <c r="BB69" i="1"/>
  <c r="BB78" i="1"/>
  <c r="BC78" i="1"/>
  <c r="BH2" i="1"/>
  <c r="BI2" i="1"/>
  <c r="BH11" i="1"/>
  <c r="BI11" i="1"/>
  <c r="BH23" i="1"/>
  <c r="BI23" i="1"/>
  <c r="BI33" i="1"/>
  <c r="BH33" i="1"/>
  <c r="BH42" i="1"/>
  <c r="BI42" i="1"/>
  <c r="BH53" i="1"/>
  <c r="BI53" i="1"/>
  <c r="BH64" i="1"/>
  <c r="BI64" i="1"/>
  <c r="BI75" i="1"/>
  <c r="BH75" i="1"/>
  <c r="BH85" i="1"/>
  <c r="BI85" i="1"/>
  <c r="F40" i="2"/>
  <c r="G40" i="2"/>
  <c r="L5" i="2"/>
  <c r="M5" i="2"/>
  <c r="R11" i="2"/>
  <c r="S11" i="2"/>
  <c r="R85" i="2"/>
  <c r="S85" i="2"/>
  <c r="X38" i="2"/>
  <c r="Y38" i="2"/>
  <c r="AE14" i="2"/>
  <c r="AD14" i="2"/>
  <c r="AD56" i="2"/>
  <c r="AE56" i="2"/>
  <c r="AJ10" i="2"/>
  <c r="AK10" i="2"/>
  <c r="AK62" i="2"/>
  <c r="AJ62" i="2"/>
  <c r="AP37" i="2"/>
  <c r="AQ37" i="2"/>
  <c r="AW12" i="2"/>
  <c r="AV12" i="2"/>
  <c r="AW55" i="2"/>
  <c r="AV55" i="2"/>
  <c r="BC9" i="2"/>
  <c r="BB9" i="2"/>
  <c r="BC72" i="2"/>
  <c r="BB72" i="2"/>
  <c r="BI26" i="2"/>
  <c r="BH26" i="2"/>
  <c r="BI69" i="2"/>
  <c r="BH69" i="2"/>
  <c r="AV5" i="1"/>
  <c r="AW5" i="1"/>
  <c r="BB11" i="1"/>
  <c r="BC11" i="1"/>
  <c r="BH7" i="1"/>
  <c r="BI7" i="1"/>
  <c r="BH71" i="1"/>
  <c r="BI71" i="1"/>
  <c r="G83" i="2"/>
  <c r="F83" i="2"/>
  <c r="L70" i="2"/>
  <c r="M70" i="2"/>
  <c r="S65" i="2"/>
  <c r="R65" i="2"/>
  <c r="X51" i="2"/>
  <c r="Y51" i="2"/>
  <c r="AD5" i="2"/>
  <c r="AE5" i="2"/>
  <c r="AJ2" i="2"/>
  <c r="AK2" i="2"/>
  <c r="AJ53" i="2"/>
  <c r="AK53" i="2"/>
  <c r="AP17" i="2"/>
  <c r="AQ17" i="2"/>
  <c r="AP71" i="2"/>
  <c r="AQ71" i="2"/>
  <c r="AV45" i="2"/>
  <c r="AW45" i="2"/>
  <c r="BB31" i="2"/>
  <c r="BC31" i="2"/>
  <c r="BI28" i="2"/>
  <c r="BH28" i="2"/>
  <c r="AV28" i="1"/>
  <c r="AW28" i="1"/>
  <c r="BB24" i="1"/>
  <c r="BC24" i="1"/>
  <c r="BC86" i="1"/>
  <c r="BB86" i="1"/>
  <c r="BH40" i="1"/>
  <c r="BI40" i="1"/>
  <c r="G12" i="2"/>
  <c r="F12" i="2"/>
  <c r="F55" i="2"/>
  <c r="G55" i="2"/>
  <c r="L19" i="2"/>
  <c r="M19" i="2"/>
  <c r="G25" i="2"/>
  <c r="F25" i="2"/>
  <c r="G35" i="2"/>
  <c r="F35" i="2"/>
  <c r="F45" i="2"/>
  <c r="G45" i="2"/>
  <c r="G56" i="2"/>
  <c r="F56" i="2"/>
  <c r="G68" i="2"/>
  <c r="F68" i="2"/>
  <c r="F77" i="2"/>
  <c r="G77" i="2"/>
  <c r="G87" i="2"/>
  <c r="F87" i="2"/>
  <c r="L10" i="2"/>
  <c r="M10" i="2"/>
  <c r="L22" i="2"/>
  <c r="M22" i="2"/>
  <c r="L31" i="2"/>
  <c r="M31" i="2"/>
  <c r="L41" i="2"/>
  <c r="M41" i="2"/>
  <c r="M52" i="2"/>
  <c r="L52" i="2"/>
  <c r="L62" i="2"/>
  <c r="M62" i="2"/>
  <c r="L73" i="2"/>
  <c r="M73" i="2"/>
  <c r="L83" i="2"/>
  <c r="M83" i="2"/>
  <c r="R6" i="2"/>
  <c r="S6" i="2"/>
  <c r="S16" i="2"/>
  <c r="R16" i="2"/>
  <c r="R28" i="2"/>
  <c r="S28" i="2"/>
  <c r="R37" i="2"/>
  <c r="S37" i="2"/>
  <c r="R49" i="2"/>
  <c r="S49" i="2"/>
  <c r="R58" i="2"/>
  <c r="S58" i="2"/>
  <c r="R70" i="2"/>
  <c r="S70" i="2"/>
  <c r="R80" i="2"/>
  <c r="S80" i="2"/>
  <c r="X3" i="2"/>
  <c r="Y3" i="2"/>
  <c r="X12" i="2"/>
  <c r="Y12" i="2"/>
  <c r="X24" i="2"/>
  <c r="Y24" i="2"/>
  <c r="X34" i="2"/>
  <c r="Y34" i="2"/>
  <c r="X43" i="2"/>
  <c r="Y43" i="2"/>
  <c r="X55" i="2"/>
  <c r="Y55" i="2"/>
  <c r="Y65" i="2"/>
  <c r="X65" i="2"/>
  <c r="X76" i="2"/>
  <c r="Y76" i="2"/>
  <c r="X86" i="2"/>
  <c r="Y86" i="2"/>
  <c r="AD9" i="2"/>
  <c r="AE9" i="2"/>
  <c r="AD19" i="2"/>
  <c r="AE19" i="2"/>
  <c r="AE30" i="2"/>
  <c r="AD30" i="2"/>
  <c r="AD40" i="2"/>
  <c r="AE40" i="2"/>
  <c r="AD51" i="2"/>
  <c r="AE51" i="2"/>
  <c r="AD61" i="2"/>
  <c r="AE61" i="2"/>
  <c r="AD72" i="2"/>
  <c r="AE72" i="2"/>
  <c r="AE82" i="2"/>
  <c r="AD82" i="2"/>
  <c r="AK5" i="2"/>
  <c r="AJ5" i="2"/>
  <c r="AJ15" i="2"/>
  <c r="AK15" i="2"/>
  <c r="AK26" i="2"/>
  <c r="AJ26" i="2"/>
  <c r="AJ36" i="2"/>
  <c r="AK36" i="2"/>
  <c r="AJ46" i="2"/>
  <c r="AK46" i="2"/>
  <c r="AJ57" i="2"/>
  <c r="AK57" i="2"/>
  <c r="AJ69" i="2"/>
  <c r="AK69" i="2"/>
  <c r="AK78" i="2"/>
  <c r="AJ78" i="2"/>
  <c r="AQ2" i="2"/>
  <c r="AP2" i="2"/>
  <c r="AQ11" i="2"/>
  <c r="AP11" i="2"/>
  <c r="AQ23" i="2"/>
  <c r="AP23" i="2"/>
  <c r="AP33" i="2"/>
  <c r="AQ33" i="2"/>
  <c r="AP42" i="2"/>
  <c r="AQ42" i="2"/>
  <c r="AP53" i="2"/>
  <c r="AQ53" i="2"/>
  <c r="AP64" i="2"/>
  <c r="AQ64" i="2"/>
  <c r="AP75" i="2"/>
  <c r="AQ75" i="2"/>
  <c r="AP85" i="2"/>
  <c r="AQ85" i="2"/>
  <c r="AW7" i="2"/>
  <c r="AV7" i="2"/>
  <c r="AV17" i="2"/>
  <c r="AW17" i="2"/>
  <c r="AV29" i="2"/>
  <c r="AW29" i="2"/>
  <c r="AV38" i="2"/>
  <c r="AW38" i="2"/>
  <c r="AW50" i="2"/>
  <c r="AV50" i="2"/>
  <c r="AW60" i="2"/>
  <c r="AV60" i="2"/>
  <c r="AV71" i="2"/>
  <c r="AW71" i="2"/>
  <c r="AV81" i="2"/>
  <c r="AW81" i="2"/>
  <c r="BC4" i="2"/>
  <c r="BB4" i="2"/>
  <c r="BB14" i="2"/>
  <c r="BC14" i="2"/>
  <c r="BC25" i="2"/>
  <c r="BB25" i="2"/>
  <c r="BC35" i="2"/>
  <c r="BB35" i="2"/>
  <c r="BB45" i="2"/>
  <c r="BC45" i="2"/>
  <c r="BB56" i="2"/>
  <c r="BC56" i="2"/>
  <c r="BB68" i="2"/>
  <c r="BC68" i="2"/>
  <c r="BB77" i="2"/>
  <c r="BC77" i="2"/>
  <c r="BC87" i="2"/>
  <c r="BB87" i="2"/>
  <c r="BI10" i="2"/>
  <c r="BH10" i="2"/>
  <c r="BI22" i="2"/>
  <c r="BH22" i="2"/>
  <c r="BH31" i="2"/>
  <c r="BI31" i="2"/>
  <c r="BH41" i="2"/>
  <c r="BI41" i="2"/>
  <c r="BH52" i="2"/>
  <c r="BI52" i="2"/>
  <c r="BI62" i="2"/>
  <c r="BH62" i="2"/>
  <c r="BH73" i="2"/>
  <c r="BI73" i="2"/>
  <c r="BH83" i="2"/>
  <c r="BI83" i="2"/>
  <c r="AV10" i="1"/>
  <c r="AW10" i="1"/>
  <c r="AV22" i="1"/>
  <c r="AW22" i="1"/>
  <c r="AV31" i="1"/>
  <c r="AW31" i="1"/>
  <c r="AV41" i="1"/>
  <c r="AW41" i="1"/>
  <c r="AW52" i="1"/>
  <c r="AV52" i="1"/>
  <c r="AV62" i="1"/>
  <c r="AW62" i="1"/>
  <c r="AV73" i="1"/>
  <c r="AW73" i="1"/>
  <c r="AW83" i="1"/>
  <c r="AV83" i="1"/>
  <c r="BB6" i="1"/>
  <c r="BC6" i="1"/>
  <c r="BC16" i="1"/>
  <c r="BB16" i="1"/>
  <c r="BB28" i="1"/>
  <c r="BC28" i="1"/>
  <c r="BB37" i="1"/>
  <c r="BC37" i="1"/>
  <c r="BB49" i="1"/>
  <c r="BC49" i="1"/>
  <c r="BC58" i="1"/>
  <c r="BB58" i="1"/>
  <c r="BC70" i="1"/>
  <c r="BB70" i="1"/>
  <c r="BC80" i="1"/>
  <c r="BB80" i="1"/>
  <c r="BH3" i="1"/>
  <c r="BI3" i="1"/>
  <c r="BH12" i="1"/>
  <c r="BI12" i="1"/>
  <c r="BH24" i="1"/>
  <c r="BI24" i="1"/>
  <c r="BI34" i="1"/>
  <c r="BH34" i="1"/>
  <c r="BH43" i="1"/>
  <c r="BI43" i="1"/>
  <c r="BI55" i="1"/>
  <c r="BH55" i="1"/>
  <c r="BI65" i="1"/>
  <c r="BH65" i="1"/>
  <c r="BH76" i="1"/>
  <c r="BI76" i="1"/>
  <c r="BH86" i="1"/>
  <c r="BI86" i="1"/>
  <c r="G51" i="2"/>
  <c r="F51" i="2"/>
  <c r="M36" i="2"/>
  <c r="L36" i="2"/>
  <c r="S2" i="2"/>
  <c r="R2" i="2"/>
  <c r="R42" i="2"/>
  <c r="S42" i="2"/>
  <c r="X50" i="2"/>
  <c r="Y50" i="2"/>
  <c r="Y81" i="2"/>
  <c r="X81" i="2"/>
  <c r="AD45" i="2"/>
  <c r="AE45" i="2"/>
  <c r="AK22" i="2"/>
  <c r="AJ22" i="2"/>
  <c r="AJ73" i="2"/>
  <c r="AK73" i="2"/>
  <c r="AP58" i="2"/>
  <c r="AQ58" i="2"/>
  <c r="AV43" i="2"/>
  <c r="AW43" i="2"/>
  <c r="BB19" i="2"/>
  <c r="BC19" i="2"/>
  <c r="BB82" i="2"/>
  <c r="BC82" i="2"/>
  <c r="BH57" i="2"/>
  <c r="BI57" i="2"/>
  <c r="AV26" i="1"/>
  <c r="AW26" i="1"/>
  <c r="BC2" i="1"/>
  <c r="BB2" i="1"/>
  <c r="BB85" i="1"/>
  <c r="BC85" i="1"/>
  <c r="BI38" i="1"/>
  <c r="BH38" i="1"/>
  <c r="F52" i="2"/>
  <c r="G52" i="2"/>
  <c r="M16" i="2"/>
  <c r="L16" i="2"/>
  <c r="S12" i="2"/>
  <c r="R12" i="2"/>
  <c r="R86" i="2"/>
  <c r="S86" i="2"/>
  <c r="Y61" i="2"/>
  <c r="X61" i="2"/>
  <c r="AE26" i="2"/>
  <c r="AD26" i="2"/>
  <c r="AD69" i="2"/>
  <c r="AE69" i="2"/>
  <c r="AK33" i="2"/>
  <c r="AJ33" i="2"/>
  <c r="AK75" i="2"/>
  <c r="AJ75" i="2"/>
  <c r="AQ29" i="2"/>
  <c r="AP29" i="2"/>
  <c r="AW4" i="2"/>
  <c r="AV4" i="2"/>
  <c r="AW68" i="2"/>
  <c r="AV68" i="2"/>
  <c r="BB10" i="2"/>
  <c r="BC10" i="2"/>
  <c r="BB62" i="2"/>
  <c r="BC62" i="2"/>
  <c r="BI58" i="2"/>
  <c r="BH58" i="2"/>
  <c r="AV16" i="1"/>
  <c r="AW16" i="1"/>
  <c r="AV70" i="1"/>
  <c r="AW70" i="1"/>
  <c r="BB43" i="1"/>
  <c r="BC43" i="1"/>
  <c r="BC76" i="1"/>
  <c r="BB76" i="1"/>
  <c r="BH51" i="1"/>
  <c r="BI51" i="1"/>
  <c r="F43" i="2"/>
  <c r="G43" i="2"/>
  <c r="F76" i="2"/>
  <c r="G76" i="2"/>
  <c r="F14" i="2"/>
  <c r="G14" i="2"/>
  <c r="F15" i="2"/>
  <c r="G15" i="2"/>
  <c r="F26" i="2"/>
  <c r="G26" i="2"/>
  <c r="F36" i="2"/>
  <c r="G36" i="2"/>
  <c r="F46" i="2"/>
  <c r="G46" i="2"/>
  <c r="F57" i="2"/>
  <c r="G57" i="2"/>
  <c r="F69" i="2"/>
  <c r="G69" i="2"/>
  <c r="F78" i="2"/>
  <c r="G78" i="2"/>
  <c r="M2" i="2"/>
  <c r="L2" i="2"/>
  <c r="L11" i="2"/>
  <c r="M11" i="2"/>
  <c r="L23" i="2"/>
  <c r="M23" i="2"/>
  <c r="L33" i="2"/>
  <c r="M33" i="2"/>
  <c r="L42" i="2"/>
  <c r="M42" i="2"/>
  <c r="L53" i="2"/>
  <c r="M53" i="2"/>
  <c r="M64" i="2"/>
  <c r="L64" i="2"/>
  <c r="L75" i="2"/>
  <c r="M75" i="2"/>
  <c r="L85" i="2"/>
  <c r="M85" i="2"/>
  <c r="R7" i="2"/>
  <c r="S7" i="2"/>
  <c r="R17" i="2"/>
  <c r="S17" i="2"/>
  <c r="R29" i="2"/>
  <c r="S29" i="2"/>
  <c r="R38" i="2"/>
  <c r="S38" i="2"/>
  <c r="R50" i="2"/>
  <c r="S50" i="2"/>
  <c r="R60" i="2"/>
  <c r="S60" i="2"/>
  <c r="R71" i="2"/>
  <c r="S71" i="2"/>
  <c r="R81" i="2"/>
  <c r="S81" i="2"/>
  <c r="X4" i="2"/>
  <c r="Y4" i="2"/>
  <c r="X14" i="2"/>
  <c r="Y14" i="2"/>
  <c r="Y25" i="2"/>
  <c r="X25" i="2"/>
  <c r="X35" i="2"/>
  <c r="Y35" i="2"/>
  <c r="Y45" i="2"/>
  <c r="X45" i="2"/>
  <c r="X56" i="2"/>
  <c r="Y56" i="2"/>
  <c r="X68" i="2"/>
  <c r="Y68" i="2"/>
  <c r="Y77" i="2"/>
  <c r="X77" i="2"/>
  <c r="X87" i="2"/>
  <c r="Y87" i="2"/>
  <c r="AE10" i="2"/>
  <c r="AD10" i="2"/>
  <c r="AE22" i="2"/>
  <c r="AD22" i="2"/>
  <c r="AD31" i="2"/>
  <c r="AE31" i="2"/>
  <c r="AD41" i="2"/>
  <c r="AE41" i="2"/>
  <c r="AD52" i="2"/>
  <c r="AE52" i="2"/>
  <c r="AE62" i="2"/>
  <c r="AD62" i="2"/>
  <c r="AD73" i="2"/>
  <c r="AE73" i="2"/>
  <c r="AD83" i="2"/>
  <c r="AE83" i="2"/>
  <c r="AK6" i="2"/>
  <c r="AJ6" i="2"/>
  <c r="AJ16" i="2"/>
  <c r="AK16" i="2"/>
  <c r="AJ28" i="2"/>
  <c r="AK28" i="2"/>
  <c r="AJ37" i="2"/>
  <c r="AK37" i="2"/>
  <c r="AJ49" i="2"/>
  <c r="AK49" i="2"/>
  <c r="AK58" i="2"/>
  <c r="AJ58" i="2"/>
  <c r="AK70" i="2"/>
  <c r="AJ70" i="2"/>
  <c r="AJ80" i="2"/>
  <c r="AK80" i="2"/>
  <c r="AQ3" i="2"/>
  <c r="AP3" i="2"/>
  <c r="AP12" i="2"/>
  <c r="AQ12" i="2"/>
  <c r="AQ24" i="2"/>
  <c r="AP24" i="2"/>
  <c r="AP34" i="2"/>
  <c r="AQ34" i="2"/>
  <c r="AQ43" i="2"/>
  <c r="AP43" i="2"/>
  <c r="AQ55" i="2"/>
  <c r="AP55" i="2"/>
  <c r="AQ65" i="2"/>
  <c r="AP65" i="2"/>
  <c r="AQ76" i="2"/>
  <c r="AP76" i="2"/>
  <c r="AP86" i="2"/>
  <c r="AQ86" i="2"/>
  <c r="AV9" i="2"/>
  <c r="AW9" i="2"/>
  <c r="AV19" i="2"/>
  <c r="AW19" i="2"/>
  <c r="AV30" i="2"/>
  <c r="AW30" i="2"/>
  <c r="AV40" i="2"/>
  <c r="AW40" i="2"/>
  <c r="AV51" i="2"/>
  <c r="AW51" i="2"/>
  <c r="AV61" i="2"/>
  <c r="AW61" i="2"/>
  <c r="AW72" i="2"/>
  <c r="AV72" i="2"/>
  <c r="AW82" i="2"/>
  <c r="AV82" i="2"/>
  <c r="BC5" i="2"/>
  <c r="BB5" i="2"/>
  <c r="BB15" i="2"/>
  <c r="BC15" i="2"/>
  <c r="BB26" i="2"/>
  <c r="BC26" i="2"/>
  <c r="BB36" i="2"/>
  <c r="BC36" i="2"/>
  <c r="BC46" i="2"/>
  <c r="BB46" i="2"/>
  <c r="BC57" i="2"/>
  <c r="BB57" i="2"/>
  <c r="BC69" i="2"/>
  <c r="BB69" i="2"/>
  <c r="BB78" i="2"/>
  <c r="BC78" i="2"/>
  <c r="BI2" i="2"/>
  <c r="BH2" i="2"/>
  <c r="BI11" i="2"/>
  <c r="BH11" i="2"/>
  <c r="BH23" i="2"/>
  <c r="BI23" i="2"/>
  <c r="BH33" i="2"/>
  <c r="BI33" i="2"/>
  <c r="BI42" i="2"/>
  <c r="BH42" i="2"/>
  <c r="BI53" i="2"/>
  <c r="BH53" i="2"/>
  <c r="BH64" i="2"/>
  <c r="BI64" i="2"/>
  <c r="BH75" i="2"/>
  <c r="BI75" i="2"/>
  <c r="BH85" i="2"/>
  <c r="BI85" i="2"/>
  <c r="AV2" i="1"/>
  <c r="AW2" i="1"/>
  <c r="AW11" i="1"/>
  <c r="AV11" i="1"/>
  <c r="AW23" i="1"/>
  <c r="AV23" i="1"/>
  <c r="AV33" i="1"/>
  <c r="AW33" i="1"/>
  <c r="AV42" i="1"/>
  <c r="AW42" i="1"/>
  <c r="AW53" i="1"/>
  <c r="AV53" i="1"/>
  <c r="AW64" i="1"/>
  <c r="AV64" i="1"/>
  <c r="AV75" i="1"/>
  <c r="AW75" i="1"/>
  <c r="AW85" i="1"/>
  <c r="AV85" i="1"/>
  <c r="BB7" i="1"/>
  <c r="BC7" i="1"/>
  <c r="BB17" i="1"/>
  <c r="BC17" i="1"/>
  <c r="BB29" i="1"/>
  <c r="BC29" i="1"/>
  <c r="BB38" i="1"/>
  <c r="BC38" i="1"/>
  <c r="BB50" i="1"/>
  <c r="BC50" i="1"/>
  <c r="BC60" i="1"/>
  <c r="BB60" i="1"/>
  <c r="BB71" i="1"/>
  <c r="BC71" i="1"/>
  <c r="BC81" i="1"/>
  <c r="BB81" i="1"/>
  <c r="BI4" i="1"/>
  <c r="BH4" i="1"/>
  <c r="BH14" i="1"/>
  <c r="BI14" i="1"/>
  <c r="BH25" i="1"/>
  <c r="BI25" i="1"/>
  <c r="BH35" i="1"/>
  <c r="BI35" i="1"/>
  <c r="BH45" i="1"/>
  <c r="BI45" i="1"/>
  <c r="BH56" i="1"/>
  <c r="BI56" i="1"/>
  <c r="BH68" i="1"/>
  <c r="BI68" i="1"/>
  <c r="BI77" i="1"/>
  <c r="BH77" i="1"/>
  <c r="BI87" i="1"/>
  <c r="BH87" i="1"/>
  <c r="F30" i="2"/>
  <c r="G30" i="2"/>
  <c r="L15" i="2"/>
  <c r="M15" i="2"/>
  <c r="L78" i="2"/>
  <c r="M78" i="2"/>
  <c r="R53" i="2"/>
  <c r="S53" i="2"/>
  <c r="Y29" i="2"/>
  <c r="X29" i="2"/>
  <c r="AD25" i="2"/>
  <c r="AE25" i="2"/>
  <c r="AD77" i="2"/>
  <c r="AE77" i="2"/>
  <c r="AK52" i="2"/>
  <c r="AJ52" i="2"/>
  <c r="AP16" i="2"/>
  <c r="AQ16" i="2"/>
  <c r="AV24" i="2"/>
  <c r="AW24" i="2"/>
  <c r="AW76" i="2"/>
  <c r="AV76" i="2"/>
  <c r="BB51" i="2"/>
  <c r="BC51" i="2"/>
  <c r="BI36" i="2"/>
  <c r="BH36" i="2"/>
  <c r="AV36" i="1"/>
  <c r="AW36" i="1"/>
  <c r="AW69" i="1"/>
  <c r="AV69" i="1"/>
  <c r="BC23" i="1"/>
  <c r="BB23" i="1"/>
  <c r="BC33" i="1"/>
  <c r="BB33" i="1"/>
  <c r="BB75" i="1"/>
  <c r="BC75" i="1"/>
  <c r="BH17" i="1"/>
  <c r="BI17" i="1"/>
  <c r="BH81" i="1"/>
  <c r="BI81" i="1"/>
  <c r="G22" i="2"/>
  <c r="F22" i="2"/>
  <c r="G73" i="2"/>
  <c r="F73" i="2"/>
  <c r="L49" i="2"/>
  <c r="M49" i="2"/>
  <c r="R3" i="2"/>
  <c r="S3" i="2"/>
  <c r="R55" i="2"/>
  <c r="S55" i="2"/>
  <c r="X30" i="2"/>
  <c r="Y30" i="2"/>
  <c r="AD15" i="2"/>
  <c r="AE15" i="2"/>
  <c r="AE78" i="2"/>
  <c r="AD78" i="2"/>
  <c r="AJ23" i="2"/>
  <c r="AK23" i="2"/>
  <c r="AQ7" i="2"/>
  <c r="AP7" i="2"/>
  <c r="AV14" i="2"/>
  <c r="AW14" i="2"/>
  <c r="AV77" i="2"/>
  <c r="AW77" i="2"/>
  <c r="BB41" i="2"/>
  <c r="BC41" i="2"/>
  <c r="BI6" i="2"/>
  <c r="BH6" i="2"/>
  <c r="BH49" i="2"/>
  <c r="BI49" i="2"/>
  <c r="BI80" i="2"/>
  <c r="BH80" i="2"/>
  <c r="AW37" i="1"/>
  <c r="AV37" i="1"/>
  <c r="BB12" i="1"/>
  <c r="BC12" i="1"/>
  <c r="BC65" i="1"/>
  <c r="BB65" i="1"/>
  <c r="BI9" i="1"/>
  <c r="BH9" i="1"/>
  <c r="BH61" i="1"/>
  <c r="BI61" i="1"/>
  <c r="G3" i="2"/>
  <c r="F3" i="2"/>
  <c r="F34" i="2"/>
  <c r="G34" i="2"/>
  <c r="G86" i="2"/>
  <c r="F86" i="2"/>
  <c r="F4" i="2"/>
  <c r="G4" i="2"/>
  <c r="G5" i="2"/>
  <c r="F5" i="2"/>
  <c r="F6" i="2"/>
  <c r="G6" i="2"/>
  <c r="F16" i="2"/>
  <c r="G16" i="2"/>
  <c r="F28" i="2"/>
  <c r="G28" i="2"/>
  <c r="F37" i="2"/>
  <c r="G37" i="2"/>
  <c r="F49" i="2"/>
  <c r="G49" i="2"/>
  <c r="F58" i="2"/>
  <c r="G58" i="2"/>
  <c r="F70" i="2"/>
  <c r="G70" i="2"/>
  <c r="F80" i="2"/>
  <c r="G80" i="2"/>
  <c r="L3" i="2"/>
  <c r="M3" i="2"/>
  <c r="L12" i="2"/>
  <c r="M12" i="2"/>
  <c r="M24" i="2"/>
  <c r="L24" i="2"/>
  <c r="L34" i="2"/>
  <c r="M34" i="2"/>
  <c r="L43" i="2"/>
  <c r="M43" i="2"/>
  <c r="L55" i="2"/>
  <c r="M55" i="2"/>
  <c r="L65" i="2"/>
  <c r="M65" i="2"/>
  <c r="M76" i="2"/>
  <c r="L76" i="2"/>
  <c r="L86" i="2"/>
  <c r="M86" i="2"/>
  <c r="R9" i="2"/>
  <c r="S9" i="2"/>
  <c r="R19" i="2"/>
  <c r="S19" i="2"/>
  <c r="R30" i="2"/>
  <c r="S30" i="2"/>
  <c r="R40" i="2"/>
  <c r="S40" i="2"/>
  <c r="R51" i="2"/>
  <c r="S51" i="2"/>
  <c r="R61" i="2"/>
  <c r="S61" i="2"/>
  <c r="R72" i="2"/>
  <c r="S72" i="2"/>
  <c r="R82" i="2"/>
  <c r="S82" i="2"/>
  <c r="Y5" i="2"/>
  <c r="X5" i="2"/>
  <c r="X15" i="2"/>
  <c r="Y15" i="2"/>
  <c r="X26" i="2"/>
  <c r="Y26" i="2"/>
  <c r="X36" i="2"/>
  <c r="Y36" i="2"/>
  <c r="X46" i="2"/>
  <c r="Y46" i="2"/>
  <c r="Y57" i="2"/>
  <c r="X57" i="2"/>
  <c r="Y69" i="2"/>
  <c r="X69" i="2"/>
  <c r="X78" i="2"/>
  <c r="Y78" i="2"/>
  <c r="AE2" i="2"/>
  <c r="AD2" i="2"/>
  <c r="AD11" i="2"/>
  <c r="AE11" i="2"/>
  <c r="AD23" i="2"/>
  <c r="AE23" i="2"/>
  <c r="AD33" i="2"/>
  <c r="AE33" i="2"/>
  <c r="AD42" i="2"/>
  <c r="AE42" i="2"/>
  <c r="AD53" i="2"/>
  <c r="AE53" i="2"/>
  <c r="AD64" i="2"/>
  <c r="AE64" i="2"/>
  <c r="AD75" i="2"/>
  <c r="AE75" i="2"/>
  <c r="AE85" i="2"/>
  <c r="AD85" i="2"/>
  <c r="AJ7" i="2"/>
  <c r="AK7" i="2"/>
  <c r="AJ17" i="2"/>
  <c r="AK17" i="2"/>
  <c r="AJ29" i="2"/>
  <c r="AK29" i="2"/>
  <c r="AK38" i="2"/>
  <c r="AJ38" i="2"/>
  <c r="AK50" i="2"/>
  <c r="AJ50" i="2"/>
  <c r="AJ60" i="2"/>
  <c r="AK60" i="2"/>
  <c r="AJ71" i="2"/>
  <c r="AK71" i="2"/>
  <c r="AJ81" i="2"/>
  <c r="AK81" i="2"/>
  <c r="AQ4" i="2"/>
  <c r="AP4" i="2"/>
  <c r="AP14" i="2"/>
  <c r="AQ14" i="2"/>
  <c r="AP25" i="2"/>
  <c r="AQ25" i="2"/>
  <c r="AQ35" i="2"/>
  <c r="AP35" i="2"/>
  <c r="AQ45" i="2"/>
  <c r="AP45" i="2"/>
  <c r="AP56" i="2"/>
  <c r="AQ56" i="2"/>
  <c r="AP68" i="2"/>
  <c r="AQ68" i="2"/>
  <c r="AP77" i="2"/>
  <c r="AQ77" i="2"/>
  <c r="AQ87" i="2"/>
  <c r="AP87" i="2"/>
  <c r="AV10" i="2"/>
  <c r="AW10" i="2"/>
  <c r="AV22" i="2"/>
  <c r="AW22" i="2"/>
  <c r="AW31" i="2"/>
  <c r="AV31" i="2"/>
  <c r="AV41" i="2"/>
  <c r="AW41" i="2"/>
  <c r="AW52" i="2"/>
  <c r="AV52" i="2"/>
  <c r="AV62" i="2"/>
  <c r="AW62" i="2"/>
  <c r="AW73" i="2"/>
  <c r="AV73" i="2"/>
  <c r="AV83" i="2"/>
  <c r="AW83" i="2"/>
  <c r="BB6" i="2"/>
  <c r="BC6" i="2"/>
  <c r="BB16" i="2"/>
  <c r="BC16" i="2"/>
  <c r="BB28" i="2"/>
  <c r="BC28" i="2"/>
  <c r="BC37" i="2"/>
  <c r="BB37" i="2"/>
  <c r="BC49" i="2"/>
  <c r="BB49" i="2"/>
  <c r="BB58" i="2"/>
  <c r="BC58" i="2"/>
  <c r="BB70" i="2"/>
  <c r="BC70" i="2"/>
  <c r="BB80" i="2"/>
  <c r="BC80" i="2"/>
  <c r="BH3" i="2"/>
  <c r="BI3" i="2"/>
  <c r="BH12" i="2"/>
  <c r="BI12" i="2"/>
  <c r="BI24" i="2"/>
  <c r="BH24" i="2"/>
  <c r="BI34" i="2"/>
  <c r="BH34" i="2"/>
  <c r="BH43" i="2"/>
  <c r="BI43" i="2"/>
  <c r="BH55" i="2"/>
  <c r="BI55" i="2"/>
  <c r="BI65" i="2"/>
  <c r="BH65" i="2"/>
  <c r="BH76" i="2"/>
  <c r="BI76" i="2"/>
  <c r="BI86" i="2"/>
  <c r="BH86" i="2"/>
  <c r="AW3" i="1"/>
  <c r="AV3" i="1"/>
  <c r="AV12" i="1"/>
  <c r="AW12" i="1"/>
  <c r="AV24" i="1"/>
  <c r="AW24" i="1"/>
  <c r="AV34" i="1"/>
  <c r="AW34" i="1"/>
  <c r="AW43" i="1"/>
  <c r="AV43" i="1"/>
  <c r="AV55" i="1"/>
  <c r="AW55" i="1"/>
  <c r="AV65" i="1"/>
  <c r="AW65" i="1"/>
  <c r="AW76" i="1"/>
  <c r="AV76" i="1"/>
  <c r="AV86" i="1"/>
  <c r="AW86" i="1"/>
  <c r="BC9" i="1"/>
  <c r="BB9" i="1"/>
  <c r="BC19" i="1"/>
  <c r="BB19" i="1"/>
  <c r="BB30" i="1"/>
  <c r="BC30" i="1"/>
  <c r="BB40" i="1"/>
  <c r="BC40" i="1"/>
  <c r="BB51" i="1"/>
  <c r="BC51" i="1"/>
  <c r="BB61" i="1"/>
  <c r="BC61" i="1"/>
  <c r="BB72" i="1"/>
  <c r="BC72" i="1"/>
  <c r="BB82" i="1"/>
  <c r="BC82" i="1"/>
  <c r="BH5" i="1"/>
  <c r="BI5" i="1"/>
  <c r="BH15" i="1"/>
  <c r="BI15" i="1"/>
  <c r="BI26" i="1"/>
  <c r="BH26" i="1"/>
  <c r="BH36" i="1"/>
  <c r="BI36" i="1"/>
  <c r="BI46" i="1"/>
  <c r="BH46" i="1"/>
  <c r="BH57" i="1"/>
  <c r="BI57" i="1"/>
  <c r="BI69" i="1"/>
  <c r="BH69" i="1"/>
  <c r="BI78" i="1"/>
  <c r="BH78" i="1"/>
  <c r="F22" i="1"/>
  <c r="G22" i="1"/>
  <c r="F73" i="1"/>
  <c r="G73" i="1"/>
  <c r="L58" i="1"/>
  <c r="M58" i="1"/>
  <c r="S43" i="1"/>
  <c r="R43" i="1"/>
  <c r="Y9" i="1"/>
  <c r="X9" i="1"/>
  <c r="Y61" i="1"/>
  <c r="X61" i="1"/>
  <c r="AE46" i="1"/>
  <c r="AD46" i="1"/>
  <c r="AK23" i="1"/>
  <c r="AJ23" i="1"/>
  <c r="AJ85" i="1"/>
  <c r="AK85" i="1"/>
  <c r="AQ60" i="1"/>
  <c r="AP60" i="1"/>
  <c r="G11" i="1"/>
  <c r="F11" i="1"/>
  <c r="F85" i="1"/>
  <c r="G85" i="1"/>
  <c r="L38" i="1"/>
  <c r="M38" i="1"/>
  <c r="R25" i="1"/>
  <c r="S25" i="1"/>
  <c r="R56" i="1"/>
  <c r="S56" i="1"/>
  <c r="Y10" i="1"/>
  <c r="X10" i="1"/>
  <c r="X62" i="1"/>
  <c r="Y62" i="1"/>
  <c r="AE37" i="1"/>
  <c r="AD37" i="1"/>
  <c r="AE80" i="1"/>
  <c r="AD80" i="1"/>
  <c r="AK55" i="1"/>
  <c r="AJ55" i="1"/>
  <c r="AQ51" i="1"/>
  <c r="AP51" i="1"/>
  <c r="F3" i="1"/>
  <c r="G3" i="1"/>
  <c r="G12" i="1"/>
  <c r="F12" i="1"/>
  <c r="F24" i="1"/>
  <c r="G24" i="1"/>
  <c r="F34" i="1"/>
  <c r="G34" i="1"/>
  <c r="F43" i="1"/>
  <c r="G43" i="1"/>
  <c r="G55" i="1"/>
  <c r="F55" i="1"/>
  <c r="G65" i="1"/>
  <c r="F65" i="1"/>
  <c r="F76" i="1"/>
  <c r="G76" i="1"/>
  <c r="F86" i="1"/>
  <c r="G86" i="1"/>
  <c r="L9" i="1"/>
  <c r="M9" i="1"/>
  <c r="M19" i="1"/>
  <c r="L19" i="1"/>
  <c r="M30" i="1"/>
  <c r="L30" i="1"/>
  <c r="L40" i="1"/>
  <c r="M40" i="1"/>
  <c r="M51" i="1"/>
  <c r="L51" i="1"/>
  <c r="L61" i="1"/>
  <c r="M61" i="1"/>
  <c r="L72" i="1"/>
  <c r="M72" i="1"/>
  <c r="L82" i="1"/>
  <c r="M82" i="1"/>
  <c r="R5" i="1"/>
  <c r="S5" i="1"/>
  <c r="R15" i="1"/>
  <c r="S15" i="1"/>
  <c r="S26" i="1"/>
  <c r="R26" i="1"/>
  <c r="S36" i="1"/>
  <c r="R36" i="1"/>
  <c r="R46" i="1"/>
  <c r="S46" i="1"/>
  <c r="R57" i="1"/>
  <c r="S57" i="1"/>
  <c r="R69" i="1"/>
  <c r="S69" i="1"/>
  <c r="R78" i="1"/>
  <c r="S78" i="1"/>
  <c r="Y2" i="1"/>
  <c r="X2" i="1"/>
  <c r="X11" i="1"/>
  <c r="Y11" i="1"/>
  <c r="Y23" i="1"/>
  <c r="X23" i="1"/>
  <c r="Y33" i="1"/>
  <c r="X33" i="1"/>
  <c r="Y42" i="1"/>
  <c r="X42" i="1"/>
  <c r="X53" i="1"/>
  <c r="Y53" i="1"/>
  <c r="X64" i="1"/>
  <c r="Y64" i="1"/>
  <c r="Y75" i="1"/>
  <c r="X75" i="1"/>
  <c r="Y85" i="1"/>
  <c r="X85" i="1"/>
  <c r="AE7" i="1"/>
  <c r="AD7" i="1"/>
  <c r="AD17" i="1"/>
  <c r="AE17" i="1"/>
  <c r="AD29" i="1"/>
  <c r="AE29" i="1"/>
  <c r="AD38" i="1"/>
  <c r="AE38" i="1"/>
  <c r="AD50" i="1"/>
  <c r="AE50" i="1"/>
  <c r="AE60" i="1"/>
  <c r="AD60" i="1"/>
  <c r="AD71" i="1"/>
  <c r="AE71" i="1"/>
  <c r="AD81" i="1"/>
  <c r="AE81" i="1"/>
  <c r="AJ4" i="1"/>
  <c r="AK4" i="1"/>
  <c r="AK14" i="1"/>
  <c r="AJ14" i="1"/>
  <c r="AJ25" i="1"/>
  <c r="AK25" i="1"/>
  <c r="AK35" i="1"/>
  <c r="AJ35" i="1"/>
  <c r="AK45" i="1"/>
  <c r="AJ45" i="1"/>
  <c r="AJ56" i="1"/>
  <c r="AK56" i="1"/>
  <c r="AJ68" i="1"/>
  <c r="AK68" i="1"/>
  <c r="AK77" i="1"/>
  <c r="AJ77" i="1"/>
  <c r="AJ87" i="1"/>
  <c r="AK87" i="1"/>
  <c r="AP10" i="1"/>
  <c r="AQ10" i="1"/>
  <c r="AQ22" i="1"/>
  <c r="AP22" i="1"/>
  <c r="AP31" i="1"/>
  <c r="AQ31" i="1"/>
  <c r="AP41" i="1"/>
  <c r="AQ41" i="1"/>
  <c r="AQ52" i="1"/>
  <c r="AP52" i="1"/>
  <c r="AP62" i="1"/>
  <c r="AQ62" i="1"/>
  <c r="AQ73" i="1"/>
  <c r="AP73" i="1"/>
  <c r="AP83" i="1"/>
  <c r="AQ83" i="1"/>
  <c r="F41" i="1"/>
  <c r="G41" i="1"/>
  <c r="L6" i="1"/>
  <c r="M6" i="1"/>
  <c r="L70" i="1"/>
  <c r="M70" i="1"/>
  <c r="S55" i="1"/>
  <c r="R55" i="1"/>
  <c r="Y51" i="1"/>
  <c r="X51" i="1"/>
  <c r="AD5" i="1"/>
  <c r="AE5" i="1"/>
  <c r="AK11" i="1"/>
  <c r="AJ11" i="1"/>
  <c r="AP7" i="1"/>
  <c r="AQ7" i="1"/>
  <c r="F42" i="1"/>
  <c r="G42" i="1"/>
  <c r="L50" i="1"/>
  <c r="M50" i="1"/>
  <c r="R35" i="1"/>
  <c r="S35" i="1"/>
  <c r="Y31" i="1"/>
  <c r="X31" i="1"/>
  <c r="AD16" i="1"/>
  <c r="AE16" i="1"/>
  <c r="AJ24" i="1"/>
  <c r="AK24" i="1"/>
  <c r="AJ76" i="1"/>
  <c r="AK76" i="1"/>
  <c r="AQ40" i="1"/>
  <c r="AP40" i="1"/>
  <c r="G4" i="1"/>
  <c r="F4" i="1"/>
  <c r="G14" i="1"/>
  <c r="F14" i="1"/>
  <c r="F25" i="1"/>
  <c r="G25" i="1"/>
  <c r="G35" i="1"/>
  <c r="F35" i="1"/>
  <c r="F45" i="1"/>
  <c r="G45" i="1"/>
  <c r="F56" i="1"/>
  <c r="G56" i="1"/>
  <c r="F68" i="1"/>
  <c r="G68" i="1"/>
  <c r="F77" i="1"/>
  <c r="G77" i="1"/>
  <c r="F87" i="1"/>
  <c r="G87" i="1"/>
  <c r="M10" i="1"/>
  <c r="L10" i="1"/>
  <c r="L22" i="1"/>
  <c r="M22" i="1"/>
  <c r="M31" i="1"/>
  <c r="L31" i="1"/>
  <c r="L41" i="1"/>
  <c r="M41" i="1"/>
  <c r="L52" i="1"/>
  <c r="M52" i="1"/>
  <c r="M62" i="1"/>
  <c r="L62" i="1"/>
  <c r="L73" i="1"/>
  <c r="M73" i="1"/>
  <c r="M83" i="1"/>
  <c r="L83" i="1"/>
  <c r="S6" i="1"/>
  <c r="R6" i="1"/>
  <c r="S16" i="1"/>
  <c r="R16" i="1"/>
  <c r="S28" i="1"/>
  <c r="R28" i="1"/>
  <c r="R37" i="1"/>
  <c r="S37" i="1"/>
  <c r="R49" i="1"/>
  <c r="S49" i="1"/>
  <c r="R58" i="1"/>
  <c r="S58" i="1"/>
  <c r="R70" i="1"/>
  <c r="S70" i="1"/>
  <c r="R80" i="1"/>
  <c r="S80" i="1"/>
  <c r="Y3" i="1"/>
  <c r="X3" i="1"/>
  <c r="X12" i="1"/>
  <c r="Y12" i="1"/>
  <c r="X24" i="1"/>
  <c r="Y24" i="1"/>
  <c r="X34" i="1"/>
  <c r="Y34" i="1"/>
  <c r="X43" i="1"/>
  <c r="Y43" i="1"/>
  <c r="Y55" i="1"/>
  <c r="X55" i="1"/>
  <c r="Y65" i="1"/>
  <c r="X65" i="1"/>
  <c r="Y76" i="1"/>
  <c r="X76" i="1"/>
  <c r="X86" i="1"/>
  <c r="Y86" i="1"/>
  <c r="AE9" i="1"/>
  <c r="AD9" i="1"/>
  <c r="AD19" i="1"/>
  <c r="AE19" i="1"/>
  <c r="AE30" i="1"/>
  <c r="AD30" i="1"/>
  <c r="AE40" i="1"/>
  <c r="AD40" i="1"/>
  <c r="AD51" i="1"/>
  <c r="AE51" i="1"/>
  <c r="AE61" i="1"/>
  <c r="AD61" i="1"/>
  <c r="AD72" i="1"/>
  <c r="AE72" i="1"/>
  <c r="AE82" i="1"/>
  <c r="AD82" i="1"/>
  <c r="AK5" i="1"/>
  <c r="AJ5" i="1"/>
  <c r="AJ15" i="1"/>
  <c r="AK15" i="1"/>
  <c r="AJ26" i="1"/>
  <c r="AK26" i="1"/>
  <c r="AJ36" i="1"/>
  <c r="AK36" i="1"/>
  <c r="AK46" i="1"/>
  <c r="AJ46" i="1"/>
  <c r="AJ57" i="1"/>
  <c r="AK57" i="1"/>
  <c r="AK69" i="1"/>
  <c r="AJ69" i="1"/>
  <c r="AJ78" i="1"/>
  <c r="AK78" i="1"/>
  <c r="AQ2" i="1"/>
  <c r="AP2" i="1"/>
  <c r="AP11" i="1"/>
  <c r="AQ11" i="1"/>
  <c r="AQ23" i="1"/>
  <c r="AP23" i="1"/>
  <c r="AQ33" i="1"/>
  <c r="AP33" i="1"/>
  <c r="AP42" i="1"/>
  <c r="AQ42" i="1"/>
  <c r="AP53" i="1"/>
  <c r="AQ53" i="1"/>
  <c r="AP64" i="1"/>
  <c r="AQ64" i="1"/>
  <c r="AP75" i="1"/>
  <c r="AQ75" i="1"/>
  <c r="AQ85" i="1"/>
  <c r="AP85" i="1"/>
  <c r="G52" i="1"/>
  <c r="F52" i="1"/>
  <c r="L16" i="1"/>
  <c r="M16" i="1"/>
  <c r="R12" i="1"/>
  <c r="S12" i="1"/>
  <c r="S86" i="1"/>
  <c r="R86" i="1"/>
  <c r="X40" i="1"/>
  <c r="Y40" i="1"/>
  <c r="AD36" i="1"/>
  <c r="AE36" i="1"/>
  <c r="AJ2" i="1"/>
  <c r="AK2" i="1"/>
  <c r="AJ33" i="1"/>
  <c r="AK33" i="1"/>
  <c r="AK75" i="1"/>
  <c r="AJ75" i="1"/>
  <c r="AP38" i="1"/>
  <c r="AQ38" i="1"/>
  <c r="G2" i="1"/>
  <c r="F2" i="1"/>
  <c r="F53" i="1"/>
  <c r="G53" i="1"/>
  <c r="L29" i="1"/>
  <c r="M29" i="1"/>
  <c r="M71" i="1"/>
  <c r="L71" i="1"/>
  <c r="S68" i="1"/>
  <c r="R68" i="1"/>
  <c r="Y41" i="1"/>
  <c r="X41" i="1"/>
  <c r="AE6" i="1"/>
  <c r="AD6" i="1"/>
  <c r="AD58" i="1"/>
  <c r="AE58" i="1"/>
  <c r="AJ43" i="1"/>
  <c r="AK43" i="1"/>
  <c r="AP30" i="1"/>
  <c r="AQ30" i="1"/>
  <c r="F5" i="1"/>
  <c r="G5" i="1"/>
  <c r="F15" i="1"/>
  <c r="G15" i="1"/>
  <c r="F26" i="1"/>
  <c r="G26" i="1"/>
  <c r="F36" i="1"/>
  <c r="G36" i="1"/>
  <c r="G46" i="1"/>
  <c r="F46" i="1"/>
  <c r="F57" i="1"/>
  <c r="G57" i="1"/>
  <c r="F69" i="1"/>
  <c r="G69" i="1"/>
  <c r="F78" i="1"/>
  <c r="G78" i="1"/>
  <c r="M2" i="1"/>
  <c r="L2" i="1"/>
  <c r="M11" i="1"/>
  <c r="L11" i="1"/>
  <c r="M23" i="1"/>
  <c r="L23" i="1"/>
  <c r="L33" i="1"/>
  <c r="M33" i="1"/>
  <c r="L42" i="1"/>
  <c r="M42" i="1"/>
  <c r="L53" i="1"/>
  <c r="M53" i="1"/>
  <c r="L64" i="1"/>
  <c r="M64" i="1"/>
  <c r="M75" i="1"/>
  <c r="L75" i="1"/>
  <c r="L85" i="1"/>
  <c r="M85" i="1"/>
  <c r="R7" i="1"/>
  <c r="S7" i="1"/>
  <c r="S17" i="1"/>
  <c r="R17" i="1"/>
  <c r="R29" i="1"/>
  <c r="S29" i="1"/>
  <c r="R38" i="1"/>
  <c r="S38" i="1"/>
  <c r="S50" i="1"/>
  <c r="R50" i="1"/>
  <c r="S60" i="1"/>
  <c r="R60" i="1"/>
  <c r="R71" i="1"/>
  <c r="S71" i="1"/>
  <c r="S81" i="1"/>
  <c r="R81" i="1"/>
  <c r="X4" i="1"/>
  <c r="Y4" i="1"/>
  <c r="Y14" i="1"/>
  <c r="X14" i="1"/>
  <c r="X25" i="1"/>
  <c r="Y25" i="1"/>
  <c r="X35" i="1"/>
  <c r="Y35" i="1"/>
  <c r="Y45" i="1"/>
  <c r="X45" i="1"/>
  <c r="X56" i="1"/>
  <c r="Y56" i="1"/>
  <c r="X68" i="1"/>
  <c r="Y68" i="1"/>
  <c r="X77" i="1"/>
  <c r="Y77" i="1"/>
  <c r="Y87" i="1"/>
  <c r="X87" i="1"/>
  <c r="AE10" i="1"/>
  <c r="AD10" i="1"/>
  <c r="AE22" i="1"/>
  <c r="AD22" i="1"/>
  <c r="AE31" i="1"/>
  <c r="AD31" i="1"/>
  <c r="AE41" i="1"/>
  <c r="AD41" i="1"/>
  <c r="AE52" i="1"/>
  <c r="AD52" i="1"/>
  <c r="AD62" i="1"/>
  <c r="AE62" i="1"/>
  <c r="AD73" i="1"/>
  <c r="AE73" i="1"/>
  <c r="AE83" i="1"/>
  <c r="AD83" i="1"/>
  <c r="AK6" i="1"/>
  <c r="AJ6" i="1"/>
  <c r="AJ16" i="1"/>
  <c r="AK16" i="1"/>
  <c r="AJ28" i="1"/>
  <c r="AK28" i="1"/>
  <c r="AJ37" i="1"/>
  <c r="AK37" i="1"/>
  <c r="AJ49" i="1"/>
  <c r="AK49" i="1"/>
  <c r="AJ58" i="1"/>
  <c r="AK58" i="1"/>
  <c r="AJ70" i="1"/>
  <c r="AK70" i="1"/>
  <c r="AJ80" i="1"/>
  <c r="AK80" i="1"/>
  <c r="AP3" i="1"/>
  <c r="AQ3" i="1"/>
  <c r="AQ12" i="1"/>
  <c r="AP12" i="1"/>
  <c r="AQ24" i="1"/>
  <c r="AP24" i="1"/>
  <c r="AP34" i="1"/>
  <c r="AQ34" i="1"/>
  <c r="AQ43" i="1"/>
  <c r="AP43" i="1"/>
  <c r="AQ55" i="1"/>
  <c r="AP55" i="1"/>
  <c r="AP65" i="1"/>
  <c r="AQ65" i="1"/>
  <c r="AQ76" i="1"/>
  <c r="AP76" i="1"/>
  <c r="AQ86" i="1"/>
  <c r="AP86" i="1"/>
  <c r="G83" i="1"/>
  <c r="F83" i="1"/>
  <c r="L49" i="1"/>
  <c r="M49" i="1"/>
  <c r="L80" i="1"/>
  <c r="M80" i="1"/>
  <c r="R34" i="1"/>
  <c r="S34" i="1"/>
  <c r="Y19" i="1"/>
  <c r="X19" i="1"/>
  <c r="X82" i="1"/>
  <c r="Y82" i="1"/>
  <c r="AD57" i="1"/>
  <c r="AE57" i="1"/>
  <c r="AK42" i="1"/>
  <c r="AJ42" i="1"/>
  <c r="AQ50" i="1"/>
  <c r="AP50" i="1"/>
  <c r="AQ81" i="1"/>
  <c r="AP81" i="1"/>
  <c r="G23" i="1"/>
  <c r="F23" i="1"/>
  <c r="M7" i="1"/>
  <c r="L7" i="1"/>
  <c r="S14" i="1"/>
  <c r="R14" i="1"/>
  <c r="S45" i="1"/>
  <c r="R45" i="1"/>
  <c r="X22" i="1"/>
  <c r="Y22" i="1"/>
  <c r="Y73" i="1"/>
  <c r="X73" i="1"/>
  <c r="AE49" i="1"/>
  <c r="AD49" i="1"/>
  <c r="AJ3" i="1"/>
  <c r="AK3" i="1"/>
  <c r="AK65" i="1"/>
  <c r="AJ65" i="1"/>
  <c r="AP9" i="1"/>
  <c r="AQ9" i="1"/>
  <c r="AP61" i="1"/>
  <c r="AQ61" i="1"/>
  <c r="G6" i="1"/>
  <c r="F6" i="1"/>
  <c r="G16" i="1"/>
  <c r="F16" i="1"/>
  <c r="F28" i="1"/>
  <c r="G28" i="1"/>
  <c r="F37" i="1"/>
  <c r="G37" i="1"/>
  <c r="F49" i="1"/>
  <c r="G49" i="1"/>
  <c r="G58" i="1"/>
  <c r="F58" i="1"/>
  <c r="F70" i="1"/>
  <c r="G70" i="1"/>
  <c r="F80" i="1"/>
  <c r="G80" i="1"/>
  <c r="M3" i="1"/>
  <c r="L3" i="1"/>
  <c r="L12" i="1"/>
  <c r="M12" i="1"/>
  <c r="L24" i="1"/>
  <c r="M24" i="1"/>
  <c r="L34" i="1"/>
  <c r="M34" i="1"/>
  <c r="M43" i="1"/>
  <c r="L43" i="1"/>
  <c r="M55" i="1"/>
  <c r="L55" i="1"/>
  <c r="L65" i="1"/>
  <c r="M65" i="1"/>
  <c r="L76" i="1"/>
  <c r="M76" i="1"/>
  <c r="L86" i="1"/>
  <c r="M86" i="1"/>
  <c r="R9" i="1"/>
  <c r="S9" i="1"/>
  <c r="R19" i="1"/>
  <c r="S19" i="1"/>
  <c r="S30" i="1"/>
  <c r="R30" i="1"/>
  <c r="R40" i="1"/>
  <c r="S40" i="1"/>
  <c r="R51" i="1"/>
  <c r="S51" i="1"/>
  <c r="R61" i="1"/>
  <c r="S61" i="1"/>
  <c r="S72" i="1"/>
  <c r="R72" i="1"/>
  <c r="S82" i="1"/>
  <c r="R82" i="1"/>
  <c r="X5" i="1"/>
  <c r="Y5" i="1"/>
  <c r="Y15" i="1"/>
  <c r="X15" i="1"/>
  <c r="X26" i="1"/>
  <c r="Y26" i="1"/>
  <c r="X36" i="1"/>
  <c r="Y36" i="1"/>
  <c r="Y46" i="1"/>
  <c r="X46" i="1"/>
  <c r="Y57" i="1"/>
  <c r="X57" i="1"/>
  <c r="Y69" i="1"/>
  <c r="X69" i="1"/>
  <c r="X78" i="1"/>
  <c r="Y78" i="1"/>
  <c r="AE2" i="1"/>
  <c r="AD2" i="1"/>
  <c r="AD11" i="1"/>
  <c r="AE11" i="1"/>
  <c r="AD23" i="1"/>
  <c r="AE23" i="1"/>
  <c r="AE33" i="1"/>
  <c r="AD33" i="1"/>
  <c r="AE42" i="1"/>
  <c r="AD42" i="1"/>
  <c r="AD53" i="1"/>
  <c r="AE53" i="1"/>
  <c r="AE64" i="1"/>
  <c r="AD64" i="1"/>
  <c r="AD75" i="1"/>
  <c r="AE75" i="1"/>
  <c r="AD85" i="1"/>
  <c r="AE85" i="1"/>
  <c r="AK7" i="1"/>
  <c r="AJ7" i="1"/>
  <c r="AJ17" i="1"/>
  <c r="AK17" i="1"/>
  <c r="AJ29" i="1"/>
  <c r="AK29" i="1"/>
  <c r="AK38" i="1"/>
  <c r="AJ38" i="1"/>
  <c r="AJ50" i="1"/>
  <c r="AK50" i="1"/>
  <c r="AJ60" i="1"/>
  <c r="AK60" i="1"/>
  <c r="AK71" i="1"/>
  <c r="AJ71" i="1"/>
  <c r="AJ81" i="1"/>
  <c r="AK81" i="1"/>
  <c r="AQ4" i="1"/>
  <c r="AP4" i="1"/>
  <c r="AQ14" i="1"/>
  <c r="AP14" i="1"/>
  <c r="AP25" i="1"/>
  <c r="AQ25" i="1"/>
  <c r="AP35" i="1"/>
  <c r="AQ35" i="1"/>
  <c r="AQ45" i="1"/>
  <c r="AP45" i="1"/>
  <c r="AP56" i="1"/>
  <c r="AQ56" i="1"/>
  <c r="AQ68" i="1"/>
  <c r="AP68" i="1"/>
  <c r="AP77" i="1"/>
  <c r="AQ77" i="1"/>
  <c r="AP87" i="1"/>
  <c r="AQ87" i="1"/>
  <c r="G31" i="1"/>
  <c r="F31" i="1"/>
  <c r="L28" i="1"/>
  <c r="M28" i="1"/>
  <c r="S24" i="1"/>
  <c r="R24" i="1"/>
  <c r="R76" i="1"/>
  <c r="S76" i="1"/>
  <c r="Y72" i="1"/>
  <c r="X72" i="1"/>
  <c r="AD26" i="1"/>
  <c r="AE26" i="1"/>
  <c r="AD69" i="1"/>
  <c r="AE69" i="1"/>
  <c r="AJ64" i="1"/>
  <c r="AK64" i="1"/>
  <c r="AP29" i="1"/>
  <c r="AQ29" i="1"/>
  <c r="AP71" i="1"/>
  <c r="AQ71" i="1"/>
  <c r="F64" i="1"/>
  <c r="G64" i="1"/>
  <c r="M60" i="1"/>
  <c r="L60" i="1"/>
  <c r="M81" i="1"/>
  <c r="L81" i="1"/>
  <c r="S87" i="1"/>
  <c r="R87" i="1"/>
  <c r="X83" i="1"/>
  <c r="Y83" i="1"/>
  <c r="AJ12" i="1"/>
  <c r="AK12" i="1"/>
  <c r="AK86" i="1"/>
  <c r="AJ86" i="1"/>
  <c r="AP72" i="1"/>
  <c r="AQ72" i="1"/>
  <c r="F7" i="1"/>
  <c r="G7" i="1"/>
  <c r="F17" i="1"/>
  <c r="G17" i="1"/>
  <c r="F29" i="1"/>
  <c r="G29" i="1"/>
  <c r="G38" i="1"/>
  <c r="F38" i="1"/>
  <c r="F50" i="1"/>
  <c r="G50" i="1"/>
  <c r="F60" i="1"/>
  <c r="G60" i="1"/>
  <c r="G71" i="1"/>
  <c r="F71" i="1"/>
  <c r="G81" i="1"/>
  <c r="F81" i="1"/>
  <c r="L4" i="1"/>
  <c r="M4" i="1"/>
  <c r="M14" i="1"/>
  <c r="L14" i="1"/>
  <c r="L25" i="1"/>
  <c r="M25" i="1"/>
  <c r="M35" i="1"/>
  <c r="L35" i="1"/>
  <c r="L45" i="1"/>
  <c r="M45" i="1"/>
  <c r="L56" i="1"/>
  <c r="M56" i="1"/>
  <c r="L68" i="1"/>
  <c r="M68" i="1"/>
  <c r="L77" i="1"/>
  <c r="M77" i="1"/>
  <c r="M87" i="1"/>
  <c r="L87" i="1"/>
  <c r="S10" i="1"/>
  <c r="R10" i="1"/>
  <c r="R22" i="1"/>
  <c r="S22" i="1"/>
  <c r="S31" i="1"/>
  <c r="R31" i="1"/>
  <c r="R41" i="1"/>
  <c r="S41" i="1"/>
  <c r="S52" i="1"/>
  <c r="R52" i="1"/>
  <c r="S62" i="1"/>
  <c r="R62" i="1"/>
  <c r="R73" i="1"/>
  <c r="S73" i="1"/>
  <c r="R83" i="1"/>
  <c r="S83" i="1"/>
  <c r="X6" i="1"/>
  <c r="Y6" i="1"/>
  <c r="X16" i="1"/>
  <c r="Y16" i="1"/>
  <c r="Y28" i="1"/>
  <c r="X28" i="1"/>
  <c r="Y37" i="1"/>
  <c r="X37" i="1"/>
  <c r="Y49" i="1"/>
  <c r="X49" i="1"/>
  <c r="Y58" i="1"/>
  <c r="X58" i="1"/>
  <c r="Y70" i="1"/>
  <c r="X70" i="1"/>
  <c r="X80" i="1"/>
  <c r="Y80" i="1"/>
  <c r="AD3" i="1"/>
  <c r="AE3" i="1"/>
  <c r="AE12" i="1"/>
  <c r="AD12" i="1"/>
  <c r="AE24" i="1"/>
  <c r="AD24" i="1"/>
  <c r="AD34" i="1"/>
  <c r="AE34" i="1"/>
  <c r="AD43" i="1"/>
  <c r="AE43" i="1"/>
  <c r="AD55" i="1"/>
  <c r="AE55" i="1"/>
  <c r="AE65" i="1"/>
  <c r="AD65" i="1"/>
  <c r="AD76" i="1"/>
  <c r="AE76" i="1"/>
  <c r="AE86" i="1"/>
  <c r="AD86" i="1"/>
  <c r="AK9" i="1"/>
  <c r="AJ9" i="1"/>
  <c r="AH20" i="1"/>
  <c r="AJ19" i="1"/>
  <c r="AK19" i="1"/>
  <c r="AK30" i="1"/>
  <c r="AJ30" i="1"/>
  <c r="AJ40" i="1"/>
  <c r="AK40" i="1"/>
  <c r="AK51" i="1"/>
  <c r="AJ51" i="1"/>
  <c r="AK61" i="1"/>
  <c r="AJ61" i="1"/>
  <c r="AK72" i="1"/>
  <c r="AJ72" i="1"/>
  <c r="AJ82" i="1"/>
  <c r="AK82" i="1"/>
  <c r="AP5" i="1"/>
  <c r="AQ5" i="1"/>
  <c r="AP15" i="1"/>
  <c r="AQ15" i="1"/>
  <c r="AP26" i="1"/>
  <c r="AQ26" i="1"/>
  <c r="AP36" i="1"/>
  <c r="AQ36" i="1"/>
  <c r="AP46" i="1"/>
  <c r="AQ46" i="1"/>
  <c r="AP57" i="1"/>
  <c r="AQ57" i="1"/>
  <c r="AP69" i="1"/>
  <c r="AQ69" i="1"/>
  <c r="AQ78" i="1"/>
  <c r="AP78" i="1"/>
  <c r="F10" i="1"/>
  <c r="G10" i="1"/>
  <c r="F62" i="1"/>
  <c r="G62" i="1"/>
  <c r="M37" i="1"/>
  <c r="L37" i="1"/>
  <c r="R3" i="1"/>
  <c r="S3" i="1"/>
  <c r="R65" i="1"/>
  <c r="S65" i="1"/>
  <c r="X30" i="1"/>
  <c r="Y30" i="1"/>
  <c r="AD15" i="1"/>
  <c r="AE15" i="1"/>
  <c r="AD78" i="1"/>
  <c r="AE78" i="1"/>
  <c r="AK53" i="1"/>
  <c r="AJ53" i="1"/>
  <c r="AP17" i="1"/>
  <c r="AQ17" i="1"/>
  <c r="F33" i="1"/>
  <c r="G33" i="1"/>
  <c r="G75" i="1"/>
  <c r="F75" i="1"/>
  <c r="L17" i="1"/>
  <c r="M17" i="1"/>
  <c r="S4" i="1"/>
  <c r="R4" i="1"/>
  <c r="R77" i="1"/>
  <c r="S77" i="1"/>
  <c r="X52" i="1"/>
  <c r="Y52" i="1"/>
  <c r="AE28" i="1"/>
  <c r="AD28" i="1"/>
  <c r="AE70" i="1"/>
  <c r="AD70" i="1"/>
  <c r="AK34" i="1"/>
  <c r="AJ34" i="1"/>
  <c r="AQ19" i="1"/>
  <c r="AP19" i="1"/>
  <c r="AQ82" i="1"/>
  <c r="AP82" i="1"/>
  <c r="F9" i="1"/>
  <c r="G9" i="1"/>
  <c r="F19" i="1"/>
  <c r="G19" i="1"/>
  <c r="F30" i="1"/>
  <c r="G30" i="1"/>
  <c r="F40" i="1"/>
  <c r="G40" i="1"/>
  <c r="F51" i="1"/>
  <c r="G51" i="1"/>
  <c r="F61" i="1"/>
  <c r="G61" i="1"/>
  <c r="F72" i="1"/>
  <c r="G72" i="1"/>
  <c r="F82" i="1"/>
  <c r="G82" i="1"/>
  <c r="M5" i="1"/>
  <c r="L5" i="1"/>
  <c r="L15" i="1"/>
  <c r="M15" i="1"/>
  <c r="L26" i="1"/>
  <c r="M26" i="1"/>
  <c r="L36" i="1"/>
  <c r="M36" i="1"/>
  <c r="L46" i="1"/>
  <c r="M46" i="1"/>
  <c r="L57" i="1"/>
  <c r="M57" i="1"/>
  <c r="M69" i="1"/>
  <c r="L69" i="1"/>
  <c r="L78" i="1"/>
  <c r="M78" i="1"/>
  <c r="S2" i="1"/>
  <c r="R2" i="1"/>
  <c r="S11" i="1"/>
  <c r="R11" i="1"/>
  <c r="R23" i="1"/>
  <c r="S23" i="1"/>
  <c r="R33" i="1"/>
  <c r="S33" i="1"/>
  <c r="R42" i="1"/>
  <c r="S42" i="1"/>
  <c r="R53" i="1"/>
  <c r="S53" i="1"/>
  <c r="S64" i="1"/>
  <c r="R64" i="1"/>
  <c r="S75" i="1"/>
  <c r="R75" i="1"/>
  <c r="R85" i="1"/>
  <c r="S85" i="1"/>
  <c r="Y7" i="1"/>
  <c r="X7" i="1"/>
  <c r="Y17" i="1"/>
  <c r="X17" i="1"/>
  <c r="Y29" i="1"/>
  <c r="X29" i="1"/>
  <c r="Y38" i="1"/>
  <c r="X38" i="1"/>
  <c r="X50" i="1"/>
  <c r="Y50" i="1"/>
  <c r="X60" i="1"/>
  <c r="Y60" i="1"/>
  <c r="Y71" i="1"/>
  <c r="X71" i="1"/>
  <c r="X81" i="1"/>
  <c r="Y81" i="1"/>
  <c r="AD4" i="1"/>
  <c r="AE4" i="1"/>
  <c r="AE14" i="1"/>
  <c r="AD14" i="1"/>
  <c r="AD25" i="1"/>
  <c r="AE25" i="1"/>
  <c r="AD35" i="1"/>
  <c r="AE35" i="1"/>
  <c r="AE45" i="1"/>
  <c r="AD45" i="1"/>
  <c r="AE56" i="1"/>
  <c r="AD56" i="1"/>
  <c r="AE68" i="1"/>
  <c r="AD68" i="1"/>
  <c r="AE77" i="1"/>
  <c r="AD77" i="1"/>
  <c r="AE87" i="1"/>
  <c r="AD87" i="1"/>
  <c r="AJ10" i="1"/>
  <c r="AK10" i="1"/>
  <c r="AJ22" i="1"/>
  <c r="AK22" i="1"/>
  <c r="AK31" i="1"/>
  <c r="AJ31" i="1"/>
  <c r="AJ41" i="1"/>
  <c r="AK41" i="1"/>
  <c r="AJ52" i="1"/>
  <c r="AK52" i="1"/>
  <c r="AJ62" i="1"/>
  <c r="AK62" i="1"/>
  <c r="AJ73" i="1"/>
  <c r="AK73" i="1"/>
  <c r="AJ83" i="1"/>
  <c r="AK83" i="1"/>
  <c r="AQ6" i="1"/>
  <c r="AP6" i="1"/>
  <c r="AP16" i="1"/>
  <c r="AQ16" i="1"/>
  <c r="AP28" i="1"/>
  <c r="AQ28" i="1"/>
  <c r="AP37" i="1"/>
  <c r="AQ37" i="1"/>
  <c r="AP49" i="1"/>
  <c r="AQ49" i="1"/>
  <c r="AQ58" i="1"/>
  <c r="AP58" i="1"/>
  <c r="AP70" i="1"/>
  <c r="AQ70" i="1"/>
  <c r="AQ80" i="1"/>
  <c r="AP80" i="1"/>
  <c r="AR89" i="1"/>
  <c r="BV75" i="1"/>
  <c r="BV17" i="1"/>
  <c r="BV9" i="1"/>
  <c r="BV30" i="1"/>
  <c r="BV40" i="1"/>
  <c r="BV61" i="1"/>
  <c r="BV72" i="1"/>
  <c r="BV82" i="1"/>
  <c r="BV6" i="1"/>
  <c r="BV49" i="1"/>
  <c r="BV7" i="1"/>
  <c r="BV71" i="1"/>
  <c r="BV58" i="1"/>
  <c r="BV12" i="1"/>
  <c r="BV65" i="1"/>
  <c r="BV51" i="1"/>
  <c r="BV69" i="1"/>
  <c r="BV42" i="1"/>
  <c r="BV81" i="1"/>
  <c r="BV25" i="1"/>
  <c r="BV87" i="1"/>
  <c r="BV10" i="1"/>
  <c r="BV22" i="1"/>
  <c r="BV31" i="1"/>
  <c r="BV41" i="1"/>
  <c r="BV52" i="1"/>
  <c r="BV62" i="1"/>
  <c r="BV73" i="1"/>
  <c r="BV83" i="1"/>
  <c r="BV70" i="1"/>
  <c r="BV50" i="1"/>
  <c r="BV78" i="1"/>
  <c r="BV2" i="1"/>
  <c r="BV11" i="1"/>
  <c r="BV23" i="1"/>
  <c r="BV33" i="1"/>
  <c r="BV53" i="1"/>
  <c r="BV64" i="1"/>
  <c r="BV85" i="1"/>
  <c r="BV37" i="1"/>
  <c r="BV38" i="1"/>
  <c r="BV3" i="1"/>
  <c r="BV24" i="1"/>
  <c r="BV34" i="1"/>
  <c r="BV43" i="1"/>
  <c r="BV55" i="1"/>
  <c r="BV76" i="1"/>
  <c r="BV86" i="1"/>
  <c r="BV28" i="1"/>
  <c r="BV60" i="1"/>
  <c r="BV4" i="1"/>
  <c r="BV14" i="1"/>
  <c r="BV35" i="1"/>
  <c r="BV45" i="1"/>
  <c r="BV56" i="1"/>
  <c r="BV68" i="1"/>
  <c r="BV77" i="1"/>
  <c r="BV16" i="1"/>
  <c r="BV80" i="1"/>
  <c r="BV29" i="1"/>
  <c r="BV5" i="1"/>
  <c r="BV15" i="1"/>
  <c r="BV26" i="1"/>
  <c r="BV36" i="1"/>
  <c r="BV46" i="1"/>
  <c r="BV57" i="1"/>
  <c r="BV19" i="1"/>
  <c r="BD2" i="3"/>
  <c r="BI2" i="3"/>
  <c r="BH2" i="3"/>
  <c r="AL89" i="2"/>
  <c r="BJ67" i="2"/>
  <c r="BO89" i="2"/>
  <c r="BL21" i="2"/>
  <c r="AZ88" i="1"/>
  <c r="AN84" i="1"/>
  <c r="AH13" i="1"/>
  <c r="T89" i="1"/>
  <c r="AR67" i="1"/>
  <c r="AL48" i="1"/>
  <c r="BJ67" i="1"/>
  <c r="N67" i="1"/>
  <c r="AF67" i="1"/>
  <c r="BD89" i="1"/>
  <c r="BO21" i="1"/>
  <c r="AX89" i="1"/>
  <c r="BQ67" i="1"/>
  <c r="BL21" i="1"/>
  <c r="T67" i="1"/>
  <c r="BD21" i="1"/>
  <c r="BQ89" i="1"/>
  <c r="AF89" i="1"/>
  <c r="AX21" i="1"/>
  <c r="AX48" i="1"/>
  <c r="AZ44" i="1"/>
  <c r="Z2" i="3"/>
  <c r="Y2" i="3"/>
  <c r="P59" i="1"/>
  <c r="AT59" i="1"/>
  <c r="AZ13" i="1"/>
  <c r="AT2" i="3"/>
  <c r="AS2" i="3"/>
  <c r="K2" i="3"/>
  <c r="J2" i="3"/>
  <c r="AE2" i="3"/>
  <c r="AD2" i="3"/>
  <c r="AY2" i="3"/>
  <c r="AX2" i="3"/>
  <c r="O2" i="3"/>
  <c r="P2" i="3"/>
  <c r="AJ2" i="3"/>
  <c r="AI2" i="3"/>
  <c r="AN44" i="1"/>
  <c r="AB66" i="1"/>
  <c r="AN74" i="1"/>
  <c r="AT27" i="1"/>
  <c r="U2" i="3"/>
  <c r="T2" i="3"/>
  <c r="AN2" i="3"/>
  <c r="AO2" i="3"/>
  <c r="AT2" i="4"/>
  <c r="AS2" i="4"/>
  <c r="U8" i="4"/>
  <c r="K2" i="4"/>
  <c r="J2" i="4"/>
  <c r="AE2" i="4"/>
  <c r="AD2" i="4"/>
  <c r="AY2" i="4"/>
  <c r="AX2" i="4"/>
  <c r="BC2" i="4"/>
  <c r="E2" i="4"/>
  <c r="F2" i="4"/>
  <c r="P2" i="4"/>
  <c r="O2" i="4"/>
  <c r="AJ2" i="4"/>
  <c r="AI2" i="4"/>
  <c r="X10" i="4"/>
  <c r="Z2" i="4"/>
  <c r="Y2" i="4"/>
  <c r="U2" i="4"/>
  <c r="T2" i="4"/>
  <c r="AO2" i="4"/>
  <c r="AN2" i="4"/>
  <c r="J3" i="4"/>
  <c r="AL21" i="2"/>
  <c r="H48" i="2"/>
  <c r="BD48" i="2"/>
  <c r="AH20" i="2"/>
  <c r="AF21" i="2"/>
  <c r="T67" i="2"/>
  <c r="AR89" i="2"/>
  <c r="D20" i="2"/>
  <c r="AZ20" i="2"/>
  <c r="BO21" i="2"/>
  <c r="AT20" i="2"/>
  <c r="V20" i="2"/>
  <c r="AT47" i="2"/>
  <c r="BQ21" i="2"/>
  <c r="AX48" i="2"/>
  <c r="BQ48" i="2"/>
  <c r="AL67" i="2"/>
  <c r="BO67" i="2"/>
  <c r="P20" i="2"/>
  <c r="AN20" i="2"/>
  <c r="AR67" i="2"/>
  <c r="T89" i="2"/>
  <c r="P63" i="2"/>
  <c r="J20" i="2"/>
  <c r="AB74" i="2"/>
  <c r="AH74" i="2"/>
  <c r="BF20" i="2"/>
  <c r="H21" i="2"/>
  <c r="BD21" i="2"/>
  <c r="Z89" i="2"/>
  <c r="D47" i="2"/>
  <c r="AB20" i="2"/>
  <c r="AZ47" i="2"/>
  <c r="AZ74" i="2"/>
  <c r="N48" i="2"/>
  <c r="BJ48" i="2"/>
  <c r="BL89" i="2"/>
  <c r="D18" i="1"/>
  <c r="AF21" i="1"/>
  <c r="T21" i="1"/>
  <c r="J39" i="1"/>
  <c r="P63" i="1"/>
  <c r="V8" i="1"/>
  <c r="V47" i="1"/>
  <c r="AH54" i="1"/>
  <c r="AZ18" i="1"/>
  <c r="BF39" i="1"/>
  <c r="AL21" i="1"/>
  <c r="BD48" i="1"/>
  <c r="H48" i="1"/>
  <c r="Z67" i="1"/>
  <c r="BO89" i="1"/>
  <c r="BJ21" i="1"/>
  <c r="N21" i="1"/>
  <c r="Z21" i="1"/>
  <c r="AN32" i="1"/>
  <c r="H21" i="1"/>
  <c r="BO48" i="1"/>
  <c r="BD67" i="1"/>
  <c r="H67" i="1"/>
  <c r="BL89" i="1"/>
  <c r="AH79" i="1"/>
  <c r="AH88" i="1"/>
  <c r="AT18" i="1"/>
  <c r="BF32" i="1"/>
  <c r="Z48" i="1"/>
  <c r="AF48" i="1"/>
  <c r="BJ89" i="1"/>
  <c r="N89" i="1"/>
  <c r="Z89" i="1"/>
  <c r="AL89" i="1"/>
  <c r="D88" i="1"/>
  <c r="AZ66" i="1"/>
  <c r="BF63" i="1"/>
  <c r="BQ21" i="1"/>
  <c r="AR21" i="1"/>
  <c r="H89" i="1"/>
  <c r="AH47" i="1"/>
  <c r="T48" i="1"/>
  <c r="BO67" i="1"/>
  <c r="AL67" i="1"/>
  <c r="BL67" i="1"/>
  <c r="BL48" i="1"/>
  <c r="AB59" i="1"/>
  <c r="BJ48" i="1"/>
  <c r="D20" i="1"/>
  <c r="D44" i="1"/>
  <c r="P8" i="1"/>
  <c r="P39" i="1"/>
  <c r="P66" i="1"/>
  <c r="P79" i="1"/>
  <c r="P88" i="1"/>
  <c r="V63" i="1"/>
  <c r="AB18" i="1"/>
  <c r="AB47" i="1"/>
  <c r="AB74" i="1"/>
  <c r="J74" i="1"/>
  <c r="V32" i="1"/>
  <c r="D27" i="1"/>
  <c r="J32" i="1"/>
  <c r="J54" i="1"/>
  <c r="J84" i="1"/>
  <c r="V13" i="1"/>
  <c r="V20" i="1"/>
  <c r="V44" i="1"/>
  <c r="AH8" i="1"/>
  <c r="N48" i="1"/>
  <c r="AX67" i="1"/>
  <c r="J18" i="1"/>
  <c r="P27" i="1"/>
  <c r="D8" i="1"/>
  <c r="D39" i="1"/>
  <c r="D66" i="1"/>
  <c r="D79" i="1"/>
  <c r="J63" i="1"/>
  <c r="P18" i="1"/>
  <c r="P47" i="1"/>
  <c r="P74" i="1"/>
  <c r="V27" i="1"/>
  <c r="AB54" i="1"/>
  <c r="AB84" i="1"/>
  <c r="AZ8" i="1"/>
  <c r="AZ39" i="1"/>
  <c r="AZ79" i="1"/>
  <c r="V54" i="1"/>
  <c r="V84" i="1"/>
  <c r="D59" i="1"/>
  <c r="J13" i="1"/>
  <c r="J20" i="1"/>
  <c r="J44" i="1"/>
  <c r="V39" i="1"/>
  <c r="V66" i="1"/>
  <c r="V88" i="1"/>
  <c r="AB63" i="1"/>
  <c r="AH18" i="1"/>
  <c r="AH74" i="1"/>
  <c r="AN27" i="1"/>
  <c r="AT54" i="1"/>
  <c r="AT84" i="1"/>
  <c r="BF13" i="1"/>
  <c r="D63" i="1"/>
  <c r="J47" i="1"/>
  <c r="D47" i="1"/>
  <c r="D74" i="1"/>
  <c r="J27" i="1"/>
  <c r="P32" i="1"/>
  <c r="P54" i="1"/>
  <c r="P84" i="1"/>
  <c r="V59" i="1"/>
  <c r="AB13" i="1"/>
  <c r="AB20" i="1"/>
  <c r="AB44" i="1"/>
  <c r="AN39" i="1"/>
  <c r="AN66" i="1"/>
  <c r="AN88" i="1"/>
  <c r="AT63" i="1"/>
  <c r="AZ47" i="1"/>
  <c r="AZ74" i="1"/>
  <c r="BF27" i="1"/>
  <c r="J66" i="1"/>
  <c r="J88" i="1"/>
  <c r="V74" i="1"/>
  <c r="AH32" i="1"/>
  <c r="AH84" i="1"/>
  <c r="AN59" i="1"/>
  <c r="AT13" i="1"/>
  <c r="AT20" i="1"/>
  <c r="AT44" i="1"/>
  <c r="BF8" i="1"/>
  <c r="BF66" i="1"/>
  <c r="BF79" i="1"/>
  <c r="BF88" i="1"/>
  <c r="V79" i="1"/>
  <c r="J8" i="1"/>
  <c r="J79" i="1"/>
  <c r="V18" i="1"/>
  <c r="AB27" i="1"/>
  <c r="D32" i="1"/>
  <c r="D54" i="1"/>
  <c r="D84" i="1"/>
  <c r="J59" i="1"/>
  <c r="P13" i="1"/>
  <c r="P20" i="1"/>
  <c r="P44" i="1"/>
  <c r="AB8" i="1"/>
  <c r="AB39" i="1"/>
  <c r="D13" i="1"/>
  <c r="AB32" i="1"/>
  <c r="BQ48" i="1"/>
  <c r="AR48" i="1"/>
  <c r="AZ84" i="1"/>
  <c r="AH44" i="1"/>
  <c r="BF59" i="1"/>
  <c r="AT88" i="1"/>
  <c r="AT8" i="1"/>
  <c r="AZ32" i="1"/>
  <c r="AH39" i="1"/>
  <c r="AT47" i="1"/>
  <c r="BF54" i="1"/>
  <c r="AN63" i="1"/>
  <c r="AT79" i="1"/>
  <c r="AB88" i="1"/>
  <c r="BF18" i="1"/>
  <c r="AN20" i="1"/>
  <c r="AZ27" i="1"/>
  <c r="AN54" i="1"/>
  <c r="AH66" i="1"/>
  <c r="AT74" i="1"/>
  <c r="AB79" i="1"/>
  <c r="AN13" i="1"/>
  <c r="AN18" i="1"/>
  <c r="AH27" i="1"/>
  <c r="AT39" i="1"/>
  <c r="BF47" i="1"/>
  <c r="AZ59" i="1"/>
  <c r="AZ63" i="1"/>
  <c r="AN8" i="1"/>
  <c r="AZ20" i="1"/>
  <c r="AT32" i="1"/>
  <c r="BF44" i="1"/>
  <c r="AN47" i="1"/>
  <c r="AZ54" i="1"/>
  <c r="AH59" i="1"/>
  <c r="AH63" i="1"/>
  <c r="AT66" i="1"/>
  <c r="BF74" i="1"/>
  <c r="AN79" i="1"/>
  <c r="BF84" i="1"/>
  <c r="D74" i="2"/>
  <c r="AF67" i="2"/>
  <c r="BL67" i="2"/>
  <c r="H89" i="2"/>
  <c r="BD89" i="2"/>
  <c r="BQ89" i="2"/>
  <c r="V74" i="2"/>
  <c r="AR21" i="2"/>
  <c r="AR48" i="2"/>
  <c r="AX67" i="2"/>
  <c r="N67" i="2"/>
  <c r="AB66" i="2"/>
  <c r="AN47" i="2"/>
  <c r="AN74" i="2"/>
  <c r="N21" i="2"/>
  <c r="BJ21" i="2"/>
  <c r="Z21" i="2"/>
  <c r="J74" i="2"/>
  <c r="BF74" i="2"/>
  <c r="Z48" i="2"/>
  <c r="AF48" i="2"/>
  <c r="BL48" i="2"/>
  <c r="AX21" i="2"/>
  <c r="H67" i="2"/>
  <c r="BD67" i="2"/>
  <c r="BQ67" i="2"/>
  <c r="AF89" i="2"/>
  <c r="AH66" i="2"/>
  <c r="AT74" i="2"/>
  <c r="T21" i="2"/>
  <c r="T48" i="2"/>
  <c r="Z67" i="2"/>
  <c r="AX89" i="2"/>
  <c r="N89" i="2"/>
  <c r="BJ89" i="2"/>
  <c r="D66" i="2"/>
  <c r="P74" i="2"/>
  <c r="AL48" i="2"/>
  <c r="BO48" i="2"/>
  <c r="J47" i="2"/>
  <c r="J32" i="2"/>
  <c r="J54" i="2"/>
  <c r="J84" i="2"/>
  <c r="P44" i="2"/>
  <c r="P59" i="2"/>
  <c r="P88" i="2"/>
  <c r="V13" i="2"/>
  <c r="V44" i="2"/>
  <c r="AB18" i="2"/>
  <c r="AB39" i="2"/>
  <c r="AB59" i="2"/>
  <c r="AH8" i="2"/>
  <c r="AH39" i="2"/>
  <c r="AH79" i="2"/>
  <c r="AH88" i="2"/>
  <c r="AN32" i="2"/>
  <c r="AN54" i="2"/>
  <c r="AN63" i="2"/>
  <c r="AT18" i="2"/>
  <c r="AZ27" i="2"/>
  <c r="BF32" i="2"/>
  <c r="BF54" i="2"/>
  <c r="BF84" i="2"/>
  <c r="D27" i="2"/>
  <c r="AB84" i="2"/>
  <c r="AN13" i="2"/>
  <c r="AZ8" i="2"/>
  <c r="AZ66" i="2"/>
  <c r="D8" i="2"/>
  <c r="D18" i="2"/>
  <c r="J27" i="2"/>
  <c r="P32" i="2"/>
  <c r="P54" i="2"/>
  <c r="P84" i="2"/>
  <c r="V59" i="2"/>
  <c r="AB13" i="2"/>
  <c r="AB44" i="2"/>
  <c r="AN66" i="2"/>
  <c r="AN79" i="2"/>
  <c r="AN88" i="2"/>
  <c r="AT63" i="2"/>
  <c r="AZ18" i="2"/>
  <c r="BF27" i="2"/>
  <c r="V18" i="2"/>
  <c r="V47" i="2"/>
  <c r="AH32" i="2"/>
  <c r="AH84" i="2"/>
  <c r="AN59" i="2"/>
  <c r="AT13" i="2"/>
  <c r="AT44" i="2"/>
  <c r="BF66" i="2"/>
  <c r="BF88" i="2"/>
  <c r="J8" i="2"/>
  <c r="J39" i="2"/>
  <c r="J66" i="2"/>
  <c r="J79" i="2"/>
  <c r="J88" i="2"/>
  <c r="AB27" i="2"/>
  <c r="AH54" i="2"/>
  <c r="BF8" i="2"/>
  <c r="BF39" i="2"/>
  <c r="BF79" i="2"/>
  <c r="AN8" i="2"/>
  <c r="D32" i="2"/>
  <c r="D54" i="2"/>
  <c r="D84" i="2"/>
  <c r="J59" i="2"/>
  <c r="P13" i="2"/>
  <c r="AB8" i="2"/>
  <c r="AB79" i="2"/>
  <c r="AB88" i="2"/>
  <c r="AH63" i="2"/>
  <c r="AN18" i="2"/>
  <c r="AT27" i="2"/>
  <c r="AZ32" i="2"/>
  <c r="AZ54" i="2"/>
  <c r="AZ84" i="2"/>
  <c r="BF59" i="2"/>
  <c r="AN39" i="2"/>
  <c r="D63" i="2"/>
  <c r="J18" i="2"/>
  <c r="P27" i="2"/>
  <c r="V32" i="2"/>
  <c r="V54" i="2"/>
  <c r="V84" i="2"/>
  <c r="AH13" i="2"/>
  <c r="AH44" i="2"/>
  <c r="AT8" i="2"/>
  <c r="AT39" i="2"/>
  <c r="AT66" i="2"/>
  <c r="AT79" i="2"/>
  <c r="AT88" i="2"/>
  <c r="AZ63" i="2"/>
  <c r="BF18" i="2"/>
  <c r="BF47" i="2"/>
  <c r="D13" i="2"/>
  <c r="D44" i="2"/>
  <c r="P8" i="2"/>
  <c r="P39" i="2"/>
  <c r="P66" i="2"/>
  <c r="P79" i="2"/>
  <c r="V63" i="2"/>
  <c r="AB47" i="2"/>
  <c r="AH27" i="2"/>
  <c r="AN84" i="2"/>
  <c r="AT59" i="2"/>
  <c r="AZ13" i="2"/>
  <c r="AZ44" i="2"/>
  <c r="D39" i="2"/>
  <c r="D79" i="2"/>
  <c r="D88" i="2"/>
  <c r="J63" i="2"/>
  <c r="P18" i="2"/>
  <c r="P47" i="2"/>
  <c r="V27" i="2"/>
  <c r="AB32" i="2"/>
  <c r="AB54" i="2"/>
  <c r="AH59" i="2"/>
  <c r="AN44" i="2"/>
  <c r="AZ39" i="2"/>
  <c r="AZ79" i="2"/>
  <c r="AZ88" i="2"/>
  <c r="BF63" i="2"/>
  <c r="D59" i="2"/>
  <c r="J13" i="2"/>
  <c r="J44" i="2"/>
  <c r="V8" i="2"/>
  <c r="V39" i="2"/>
  <c r="V66" i="2"/>
  <c r="V79" i="2"/>
  <c r="V88" i="2"/>
  <c r="AB63" i="2"/>
  <c r="AH18" i="2"/>
  <c r="AH47" i="2"/>
  <c r="AN27" i="2"/>
  <c r="AT32" i="2"/>
  <c r="AT54" i="2"/>
  <c r="AT84" i="2"/>
  <c r="AZ59" i="2"/>
  <c r="BF13" i="2"/>
  <c r="BF44" i="2"/>
  <c r="D10" i="3"/>
  <c r="G10" i="3"/>
  <c r="I10" i="3"/>
  <c r="L10" i="3"/>
  <c r="N10" i="3"/>
  <c r="Q10" i="3"/>
  <c r="S10" i="3"/>
  <c r="V10" i="3"/>
  <c r="X10" i="3"/>
  <c r="AA10" i="3"/>
  <c r="AC10" i="3"/>
  <c r="AF10" i="3"/>
  <c r="AH10" i="3"/>
  <c r="AK10" i="3"/>
  <c r="AM10" i="3"/>
  <c r="AP10" i="3"/>
  <c r="AR10" i="3"/>
  <c r="AU10" i="3"/>
  <c r="AW10" i="3"/>
  <c r="AZ10" i="3"/>
  <c r="BB10" i="3"/>
  <c r="BE10" i="3"/>
  <c r="BG10" i="3"/>
  <c r="G10" i="4"/>
  <c r="I10" i="4"/>
  <c r="L10" i="4"/>
  <c r="N10" i="4"/>
  <c r="Q10" i="4"/>
  <c r="S10" i="4"/>
  <c r="V10" i="4"/>
  <c r="AA10" i="4"/>
  <c r="AC10" i="4"/>
  <c r="AF10" i="4"/>
  <c r="AH10" i="4"/>
  <c r="AK10" i="4"/>
  <c r="AM10" i="4"/>
  <c r="AP10" i="4"/>
  <c r="AR10" i="4"/>
  <c r="AU10" i="4"/>
  <c r="AW10" i="4"/>
  <c r="AZ10" i="4"/>
  <c r="BB10" i="4"/>
  <c r="BE10" i="4"/>
  <c r="BG10" i="4"/>
  <c r="BH10" i="4"/>
  <c r="AY3" i="4"/>
  <c r="AY4" i="4"/>
  <c r="AX5" i="4"/>
  <c r="AX6" i="4"/>
  <c r="AY7" i="4"/>
  <c r="AY8" i="4"/>
  <c r="AY9" i="4"/>
  <c r="AT3" i="4"/>
  <c r="AT4" i="4"/>
  <c r="AT5" i="4"/>
  <c r="AT6" i="4"/>
  <c r="AS7" i="4"/>
  <c r="AT8" i="4"/>
  <c r="AT9" i="4"/>
  <c r="AO3" i="4"/>
  <c r="AO4" i="4"/>
  <c r="AO5" i="4"/>
  <c r="AO6" i="4"/>
  <c r="AO7" i="4"/>
  <c r="AO8" i="4"/>
  <c r="AN9" i="4"/>
  <c r="AI4" i="4"/>
  <c r="AJ5" i="4"/>
  <c r="AJ6" i="4"/>
  <c r="AJ7" i="4"/>
  <c r="AJ8" i="4"/>
  <c r="AJ9" i="4"/>
  <c r="AE3" i="4"/>
  <c r="AE4" i="4"/>
  <c r="AE6" i="4"/>
  <c r="AE7" i="4"/>
  <c r="AE8" i="4"/>
  <c r="AD9" i="4"/>
  <c r="Z3" i="4"/>
  <c r="Z4" i="4"/>
  <c r="Z5" i="4"/>
  <c r="Y6" i="4"/>
  <c r="Z7" i="4"/>
  <c r="Z8" i="4"/>
  <c r="Z9" i="4"/>
  <c r="U3" i="4"/>
  <c r="T4" i="4"/>
  <c r="T5" i="4"/>
  <c r="T6" i="4"/>
  <c r="T7" i="4"/>
  <c r="T8" i="4"/>
  <c r="U9" i="4"/>
  <c r="M3" i="4"/>
  <c r="M4" i="4"/>
  <c r="M5" i="4"/>
  <c r="M6" i="4"/>
  <c r="M7" i="4"/>
  <c r="BK7" i="4" s="1"/>
  <c r="M8" i="4"/>
  <c r="M9" i="4"/>
  <c r="K3" i="4"/>
  <c r="J4" i="4"/>
  <c r="K5" i="4"/>
  <c r="K6" i="4"/>
  <c r="K7" i="4"/>
  <c r="K8" i="4"/>
  <c r="K9" i="4"/>
  <c r="H3" i="3"/>
  <c r="K3" i="3" s="1"/>
  <c r="H4" i="3"/>
  <c r="J4" i="3" s="1"/>
  <c r="H5" i="3"/>
  <c r="K5" i="3" s="1"/>
  <c r="H6" i="3"/>
  <c r="J6" i="3" s="1"/>
  <c r="H7" i="3"/>
  <c r="J7" i="3" s="1"/>
  <c r="H8" i="3"/>
  <c r="K8" i="3" s="1"/>
  <c r="H9" i="3"/>
  <c r="J9" i="3" s="1"/>
  <c r="M3" i="3"/>
  <c r="O3" i="3" s="1"/>
  <c r="M4" i="3"/>
  <c r="P4" i="3" s="1"/>
  <c r="M5" i="3"/>
  <c r="P5" i="3" s="1"/>
  <c r="M6" i="3"/>
  <c r="O6" i="3" s="1"/>
  <c r="M7" i="3"/>
  <c r="O7" i="3" s="1"/>
  <c r="M8" i="3"/>
  <c r="O8" i="3" s="1"/>
  <c r="M9" i="3"/>
  <c r="P9" i="3" s="1"/>
  <c r="R3" i="3"/>
  <c r="T3" i="3" s="1"/>
  <c r="R4" i="3"/>
  <c r="T4" i="3" s="1"/>
  <c r="R5" i="3"/>
  <c r="U5" i="3" s="1"/>
  <c r="R6" i="3"/>
  <c r="U6" i="3" s="1"/>
  <c r="R7" i="3"/>
  <c r="T7" i="3" s="1"/>
  <c r="R8" i="3"/>
  <c r="T8" i="3" s="1"/>
  <c r="R9" i="3"/>
  <c r="U9" i="3" s="1"/>
  <c r="W9" i="3"/>
  <c r="Z9" i="3" s="1"/>
  <c r="W3" i="3"/>
  <c r="Z3" i="3" s="1"/>
  <c r="W4" i="3"/>
  <c r="Y4" i="3" s="1"/>
  <c r="W5" i="3"/>
  <c r="Z5" i="3" s="1"/>
  <c r="W6" i="3"/>
  <c r="Z6" i="3" s="1"/>
  <c r="W7" i="3"/>
  <c r="Z7" i="3" s="1"/>
  <c r="W8" i="3"/>
  <c r="Z8" i="3" s="1"/>
  <c r="AB3" i="3"/>
  <c r="AE3" i="3" s="1"/>
  <c r="AB4" i="3"/>
  <c r="AD4" i="3" s="1"/>
  <c r="AB5" i="3"/>
  <c r="AD5" i="3" s="1"/>
  <c r="AB6" i="3"/>
  <c r="AE6" i="3" s="1"/>
  <c r="AB7" i="3"/>
  <c r="AD7" i="3" s="1"/>
  <c r="AB8" i="3"/>
  <c r="AE8" i="3" s="1"/>
  <c r="AB9" i="3"/>
  <c r="AE9" i="3" s="1"/>
  <c r="AG3" i="3"/>
  <c r="AJ3" i="3" s="1"/>
  <c r="AG4" i="3"/>
  <c r="AI4" i="3" s="1"/>
  <c r="AG5" i="3"/>
  <c r="AJ5" i="3" s="1"/>
  <c r="AG6" i="3"/>
  <c r="AI6" i="3" s="1"/>
  <c r="AG7" i="3"/>
  <c r="AI7" i="3" s="1"/>
  <c r="AG8" i="3"/>
  <c r="AI8" i="3" s="1"/>
  <c r="AG9" i="3"/>
  <c r="AI9" i="3" s="1"/>
  <c r="AL3" i="3"/>
  <c r="AN3" i="3" s="1"/>
  <c r="AL4" i="3"/>
  <c r="AN4" i="3" s="1"/>
  <c r="AL5" i="3"/>
  <c r="AO5" i="3" s="1"/>
  <c r="AL6" i="3"/>
  <c r="AO6" i="3" s="1"/>
  <c r="AL7" i="3"/>
  <c r="AN7" i="3" s="1"/>
  <c r="AL8" i="3"/>
  <c r="AN8" i="3" s="1"/>
  <c r="AL9" i="3"/>
  <c r="AO9" i="3" s="1"/>
  <c r="AQ3" i="3"/>
  <c r="AT3" i="3" s="1"/>
  <c r="AQ4" i="3"/>
  <c r="AT4" i="3" s="1"/>
  <c r="AQ5" i="3"/>
  <c r="AS5" i="3" s="1"/>
  <c r="AQ6" i="3"/>
  <c r="AT6" i="3" s="1"/>
  <c r="AQ7" i="3"/>
  <c r="AS7" i="3" s="1"/>
  <c r="AQ8" i="3"/>
  <c r="AS8" i="3" s="1"/>
  <c r="AQ9" i="3"/>
  <c r="AS9" i="3" s="1"/>
  <c r="AV3" i="3"/>
  <c r="AX3" i="3" s="1"/>
  <c r="AV4" i="3"/>
  <c r="AV5" i="3"/>
  <c r="AX5" i="3" s="1"/>
  <c r="AV6" i="3"/>
  <c r="AY6" i="3" s="1"/>
  <c r="AV7" i="3"/>
  <c r="AX7" i="3" s="1"/>
  <c r="AV8" i="3"/>
  <c r="AY8" i="3" s="1"/>
  <c r="AV9" i="3"/>
  <c r="AY9" i="3" s="1"/>
  <c r="BA3" i="3"/>
  <c r="BA4" i="3"/>
  <c r="BA5" i="3"/>
  <c r="BA6" i="3"/>
  <c r="BA7" i="3"/>
  <c r="BA8" i="3"/>
  <c r="BA9" i="3"/>
  <c r="BF3" i="3"/>
  <c r="BF4" i="3"/>
  <c r="BF5" i="3"/>
  <c r="BF6" i="3"/>
  <c r="BF7" i="3"/>
  <c r="BF8" i="3"/>
  <c r="BF9" i="3"/>
  <c r="C3" i="3"/>
  <c r="C4" i="3"/>
  <c r="C5" i="3"/>
  <c r="C6" i="3"/>
  <c r="C7" i="3"/>
  <c r="C8" i="3"/>
  <c r="C9" i="3"/>
  <c r="F3" i="4"/>
  <c r="E4" i="4"/>
  <c r="F5" i="4"/>
  <c r="F6" i="4"/>
  <c r="F7" i="4"/>
  <c r="F8" i="4"/>
  <c r="BP87" i="2"/>
  <c r="BP86" i="2"/>
  <c r="BP85" i="2"/>
  <c r="BP83" i="2"/>
  <c r="BP82" i="2"/>
  <c r="BP81" i="2"/>
  <c r="BP80" i="2"/>
  <c r="BP78" i="2"/>
  <c r="BP77" i="2"/>
  <c r="BP76" i="2"/>
  <c r="BP75" i="2"/>
  <c r="BP73" i="2"/>
  <c r="BP72" i="2"/>
  <c r="BP71" i="2"/>
  <c r="BP70" i="2"/>
  <c r="BP69" i="2"/>
  <c r="BP68" i="2"/>
  <c r="BP65" i="2"/>
  <c r="BP64" i="2"/>
  <c r="BP62" i="2"/>
  <c r="BP61" i="2"/>
  <c r="BP60" i="2"/>
  <c r="BP58" i="2"/>
  <c r="BP57" i="2"/>
  <c r="BP56" i="2"/>
  <c r="BP55" i="2"/>
  <c r="BP53" i="2"/>
  <c r="BP52" i="2"/>
  <c r="BP51" i="2"/>
  <c r="BP50" i="2"/>
  <c r="BP49" i="2"/>
  <c r="BP46" i="2"/>
  <c r="BP45" i="2"/>
  <c r="BP43" i="2"/>
  <c r="BP42" i="2"/>
  <c r="BP41" i="2"/>
  <c r="BP40" i="2"/>
  <c r="BP38" i="2"/>
  <c r="BP37" i="2"/>
  <c r="BP36" i="2"/>
  <c r="BP35" i="2"/>
  <c r="BP34" i="2"/>
  <c r="BP33" i="2"/>
  <c r="BP31" i="2"/>
  <c r="BP30" i="2"/>
  <c r="BP29" i="2"/>
  <c r="BP28" i="2"/>
  <c r="BP26" i="2"/>
  <c r="BP25" i="2"/>
  <c r="BP24" i="2"/>
  <c r="BP23" i="2"/>
  <c r="BP22" i="2"/>
  <c r="BP19" i="2"/>
  <c r="BP17" i="2"/>
  <c r="BP16" i="2"/>
  <c r="BP15" i="2"/>
  <c r="BP14" i="2"/>
  <c r="BP12" i="2"/>
  <c r="BP11" i="2"/>
  <c r="BP10" i="2"/>
  <c r="BP9" i="2"/>
  <c r="BP7" i="2"/>
  <c r="BP6" i="2"/>
  <c r="BP5" i="2"/>
  <c r="BP4" i="2"/>
  <c r="BP3" i="2"/>
  <c r="BP2" i="2"/>
  <c r="BK87" i="2"/>
  <c r="BK86" i="2"/>
  <c r="BK85" i="2"/>
  <c r="BK83" i="2"/>
  <c r="BK82" i="2"/>
  <c r="BK81" i="2"/>
  <c r="BK80" i="2"/>
  <c r="BK78" i="2"/>
  <c r="BK77" i="2"/>
  <c r="BK76" i="2"/>
  <c r="BK75" i="2"/>
  <c r="BK73" i="2"/>
  <c r="BK72" i="2"/>
  <c r="BK71" i="2"/>
  <c r="BK70" i="2"/>
  <c r="BK69" i="2"/>
  <c r="BK68" i="2"/>
  <c r="BK65" i="2"/>
  <c r="BK64" i="2"/>
  <c r="BK62" i="2"/>
  <c r="BK61" i="2"/>
  <c r="BK60" i="2"/>
  <c r="BK58" i="2"/>
  <c r="BK57" i="2"/>
  <c r="BK56" i="2"/>
  <c r="BK55" i="2"/>
  <c r="BK53" i="2"/>
  <c r="BK52" i="2"/>
  <c r="BK51" i="2"/>
  <c r="BK50" i="2"/>
  <c r="BK49" i="2"/>
  <c r="BK46" i="2"/>
  <c r="BK45" i="2"/>
  <c r="BK43" i="2"/>
  <c r="BK42" i="2"/>
  <c r="BK41" i="2"/>
  <c r="BK40" i="2"/>
  <c r="BK38" i="2"/>
  <c r="BK37" i="2"/>
  <c r="BK36" i="2"/>
  <c r="BK35" i="2"/>
  <c r="BK34" i="2"/>
  <c r="BK33" i="2"/>
  <c r="BK31" i="2"/>
  <c r="BK30" i="2"/>
  <c r="BK29" i="2"/>
  <c r="BK28" i="2"/>
  <c r="BK26" i="2"/>
  <c r="BK25" i="2"/>
  <c r="BK24" i="2"/>
  <c r="BK23" i="2"/>
  <c r="BK22" i="2"/>
  <c r="BK19" i="2"/>
  <c r="BK17" i="2"/>
  <c r="BK16" i="2"/>
  <c r="BK15" i="2"/>
  <c r="BK14" i="2"/>
  <c r="BK12" i="2"/>
  <c r="BK11" i="2"/>
  <c r="BK10" i="2"/>
  <c r="BK9" i="2"/>
  <c r="BK7" i="2"/>
  <c r="BK6" i="2"/>
  <c r="BK5" i="2"/>
  <c r="BK4" i="2"/>
  <c r="BK3" i="2"/>
  <c r="BK2" i="2"/>
  <c r="BE87" i="2"/>
  <c r="BE86" i="2"/>
  <c r="BE85" i="2"/>
  <c r="BE83" i="2"/>
  <c r="BE82" i="2"/>
  <c r="BE81" i="2"/>
  <c r="BE80" i="2"/>
  <c r="BE77" i="2"/>
  <c r="BE76" i="2"/>
  <c r="BE75" i="2"/>
  <c r="BE73" i="2"/>
  <c r="BE72" i="2"/>
  <c r="BE71" i="2"/>
  <c r="BE70" i="2"/>
  <c r="BE69" i="2"/>
  <c r="BE68" i="2"/>
  <c r="BE65" i="2"/>
  <c r="BE64" i="2"/>
  <c r="BE62" i="2"/>
  <c r="BE61" i="2"/>
  <c r="BE60" i="2"/>
  <c r="BE58" i="2"/>
  <c r="BE57" i="2"/>
  <c r="BE56" i="2"/>
  <c r="BE55" i="2"/>
  <c r="BE53" i="2"/>
  <c r="BE52" i="2"/>
  <c r="BE51" i="2"/>
  <c r="BE50" i="2"/>
  <c r="BE49" i="2"/>
  <c r="BE46" i="2"/>
  <c r="BE45" i="2"/>
  <c r="BE43" i="2"/>
  <c r="BE42" i="2"/>
  <c r="BE41" i="2"/>
  <c r="BE40" i="2"/>
  <c r="BE38" i="2"/>
  <c r="BE37" i="2"/>
  <c r="BE36" i="2"/>
  <c r="BE35" i="2"/>
  <c r="BE34" i="2"/>
  <c r="BE33" i="2"/>
  <c r="BE31" i="2"/>
  <c r="BE30" i="2"/>
  <c r="BE29" i="2"/>
  <c r="BE28" i="2"/>
  <c r="BE26" i="2"/>
  <c r="BE25" i="2"/>
  <c r="BE24" i="2"/>
  <c r="BE23" i="2"/>
  <c r="BE22" i="2"/>
  <c r="BE19" i="2"/>
  <c r="BE17" i="2"/>
  <c r="BE16" i="2"/>
  <c r="BE15" i="2"/>
  <c r="BE14" i="2"/>
  <c r="BE12" i="2"/>
  <c r="BE11" i="2"/>
  <c r="BE10" i="2"/>
  <c r="BE9" i="2"/>
  <c r="BE7" i="2"/>
  <c r="BE6" i="2"/>
  <c r="BE5" i="2"/>
  <c r="BE4" i="2"/>
  <c r="BE3" i="2"/>
  <c r="BE2" i="2"/>
  <c r="AY87" i="2"/>
  <c r="AY86" i="2"/>
  <c r="AY85" i="2"/>
  <c r="AY83" i="2"/>
  <c r="AY82" i="2"/>
  <c r="AY81" i="2"/>
  <c r="AY80" i="2"/>
  <c r="AY78" i="2"/>
  <c r="AY77" i="2"/>
  <c r="AY76" i="2"/>
  <c r="AY75" i="2"/>
  <c r="AY73" i="2"/>
  <c r="AY72" i="2"/>
  <c r="AY71" i="2"/>
  <c r="AY70" i="2"/>
  <c r="AY69" i="2"/>
  <c r="AY68" i="2"/>
  <c r="AY65" i="2"/>
  <c r="AY64" i="2"/>
  <c r="AY62" i="2"/>
  <c r="AY61" i="2"/>
  <c r="AY60" i="2"/>
  <c r="AY58" i="2"/>
  <c r="AY57" i="2"/>
  <c r="AY56" i="2"/>
  <c r="AY55" i="2"/>
  <c r="AY53" i="2"/>
  <c r="AY52" i="2"/>
  <c r="AY51" i="2"/>
  <c r="AY50" i="2"/>
  <c r="AY49" i="2"/>
  <c r="AY46" i="2"/>
  <c r="AY45" i="2"/>
  <c r="AY43" i="2"/>
  <c r="AY42" i="2"/>
  <c r="AY41" i="2"/>
  <c r="AY40" i="2"/>
  <c r="AY38" i="2"/>
  <c r="AY37" i="2"/>
  <c r="AY36" i="2"/>
  <c r="AY35" i="2"/>
  <c r="AY34" i="2"/>
  <c r="AY33" i="2"/>
  <c r="AY31" i="2"/>
  <c r="AY30" i="2"/>
  <c r="AY29" i="2"/>
  <c r="AY28" i="2"/>
  <c r="AY26" i="2"/>
  <c r="AY25" i="2"/>
  <c r="AY24" i="2"/>
  <c r="AY23" i="2"/>
  <c r="AY22" i="2"/>
  <c r="AY19" i="2"/>
  <c r="AY17" i="2"/>
  <c r="AY16" i="2"/>
  <c r="AY15" i="2"/>
  <c r="AY14" i="2"/>
  <c r="AY12" i="2"/>
  <c r="AY11" i="2"/>
  <c r="AY10" i="2"/>
  <c r="AY9" i="2"/>
  <c r="AY7" i="2"/>
  <c r="AY6" i="2"/>
  <c r="AY5" i="2"/>
  <c r="AY4" i="2"/>
  <c r="AY3" i="2"/>
  <c r="AY2" i="2"/>
  <c r="AS87" i="2"/>
  <c r="AS86" i="2"/>
  <c r="AS85" i="2"/>
  <c r="AS83" i="2"/>
  <c r="AS82" i="2"/>
  <c r="AS81" i="2"/>
  <c r="AS80" i="2"/>
  <c r="AS78" i="2"/>
  <c r="AS77" i="2"/>
  <c r="AS76" i="2"/>
  <c r="AS75" i="2"/>
  <c r="AS73" i="2"/>
  <c r="AS72" i="2"/>
  <c r="AS71" i="2"/>
  <c r="AS70" i="2"/>
  <c r="AS69" i="2"/>
  <c r="AS68" i="2"/>
  <c r="AS65" i="2"/>
  <c r="AS64" i="2"/>
  <c r="AS62" i="2"/>
  <c r="AS61" i="2"/>
  <c r="AS60" i="2"/>
  <c r="AS58" i="2"/>
  <c r="AS57" i="2"/>
  <c r="AS56" i="2"/>
  <c r="AS55" i="2"/>
  <c r="AS53" i="2"/>
  <c r="AS52" i="2"/>
  <c r="AS51" i="2"/>
  <c r="AS50" i="2"/>
  <c r="AS49" i="2"/>
  <c r="AS46" i="2"/>
  <c r="AS45" i="2"/>
  <c r="AS43" i="2"/>
  <c r="AS42" i="2"/>
  <c r="AS41" i="2"/>
  <c r="AS40" i="2"/>
  <c r="AS38" i="2"/>
  <c r="AS37" i="2"/>
  <c r="AS36" i="2"/>
  <c r="AS35" i="2"/>
  <c r="AS34" i="2"/>
  <c r="AS33" i="2"/>
  <c r="AS31" i="2"/>
  <c r="AS30" i="2"/>
  <c r="AS29" i="2"/>
  <c r="AS28" i="2"/>
  <c r="AS26" i="2"/>
  <c r="AS25" i="2"/>
  <c r="AS24" i="2"/>
  <c r="AS23" i="2"/>
  <c r="AS22" i="2"/>
  <c r="AS19" i="2"/>
  <c r="AS17" i="2"/>
  <c r="AS16" i="2"/>
  <c r="AS15" i="2"/>
  <c r="AS14" i="2"/>
  <c r="AS12" i="2"/>
  <c r="AS11" i="2"/>
  <c r="AS10" i="2"/>
  <c r="AS9" i="2"/>
  <c r="AS7" i="2"/>
  <c r="AS6" i="2"/>
  <c r="AS5" i="2"/>
  <c r="AS4" i="2"/>
  <c r="AS3" i="2"/>
  <c r="AS2" i="2"/>
  <c r="AM87" i="2"/>
  <c r="AM86" i="2"/>
  <c r="AM85" i="2"/>
  <c r="AM83" i="2"/>
  <c r="AM82" i="2"/>
  <c r="AM81" i="2"/>
  <c r="AM80" i="2"/>
  <c r="AM78" i="2"/>
  <c r="AM77" i="2"/>
  <c r="AM76" i="2"/>
  <c r="AM75" i="2"/>
  <c r="AM73" i="2"/>
  <c r="AM72" i="2"/>
  <c r="AM71" i="2"/>
  <c r="AM70" i="2"/>
  <c r="AM69" i="2"/>
  <c r="AM68" i="2"/>
  <c r="AM65" i="2"/>
  <c r="AM64" i="2"/>
  <c r="AM62" i="2"/>
  <c r="AM61" i="2"/>
  <c r="AM60" i="2"/>
  <c r="AM58" i="2"/>
  <c r="AM57" i="2"/>
  <c r="AM56" i="2"/>
  <c r="AM55" i="2"/>
  <c r="AM53" i="2"/>
  <c r="AM52" i="2"/>
  <c r="AM51" i="2"/>
  <c r="AM50" i="2"/>
  <c r="AM49" i="2"/>
  <c r="AM46" i="2"/>
  <c r="AM45" i="2"/>
  <c r="AM43" i="2"/>
  <c r="AM42" i="2"/>
  <c r="AM41" i="2"/>
  <c r="AM40" i="2"/>
  <c r="AM38" i="2"/>
  <c r="AM37" i="2"/>
  <c r="AM36" i="2"/>
  <c r="AM35" i="2"/>
  <c r="AM34" i="2"/>
  <c r="AM33" i="2"/>
  <c r="AM31" i="2"/>
  <c r="AM30" i="2"/>
  <c r="AM29" i="2"/>
  <c r="AM28" i="2"/>
  <c r="AM26" i="2"/>
  <c r="AM25" i="2"/>
  <c r="AM24" i="2"/>
  <c r="AM23" i="2"/>
  <c r="AM22" i="2"/>
  <c r="AM19" i="2"/>
  <c r="AM17" i="2"/>
  <c r="AM16" i="2"/>
  <c r="AM15" i="2"/>
  <c r="AM14" i="2"/>
  <c r="AM12" i="2"/>
  <c r="AM11" i="2"/>
  <c r="AM10" i="2"/>
  <c r="AM9" i="2"/>
  <c r="AM7" i="2"/>
  <c r="AM6" i="2"/>
  <c r="AM5" i="2"/>
  <c r="AM4" i="2"/>
  <c r="AM3" i="2"/>
  <c r="AM2" i="2"/>
  <c r="AG87" i="2"/>
  <c r="AG86" i="2"/>
  <c r="AG85" i="2"/>
  <c r="AG83" i="2"/>
  <c r="AG82" i="2"/>
  <c r="AG81" i="2"/>
  <c r="AG80" i="2"/>
  <c r="AG78" i="2"/>
  <c r="AG77" i="2"/>
  <c r="AG76" i="2"/>
  <c r="AG75" i="2"/>
  <c r="AG73" i="2"/>
  <c r="AG72" i="2"/>
  <c r="AG71" i="2"/>
  <c r="AG70" i="2"/>
  <c r="AG69" i="2"/>
  <c r="AG68" i="2"/>
  <c r="AG65" i="2"/>
  <c r="AG64" i="2"/>
  <c r="AG62" i="2"/>
  <c r="AG61" i="2"/>
  <c r="AG60" i="2"/>
  <c r="AG58" i="2"/>
  <c r="AG57" i="2"/>
  <c r="AG56" i="2"/>
  <c r="AG55" i="2"/>
  <c r="AG53" i="2"/>
  <c r="AG52" i="2"/>
  <c r="AG51" i="2"/>
  <c r="AG50" i="2"/>
  <c r="AG49" i="2"/>
  <c r="AG46" i="2"/>
  <c r="AG45" i="2"/>
  <c r="AG43" i="2"/>
  <c r="AG42" i="2"/>
  <c r="AG41" i="2"/>
  <c r="AG40" i="2"/>
  <c r="AG38" i="2"/>
  <c r="AG37" i="2"/>
  <c r="AG36" i="2"/>
  <c r="AG35" i="2"/>
  <c r="AG34" i="2"/>
  <c r="AG33" i="2"/>
  <c r="AG31" i="2"/>
  <c r="AG30" i="2"/>
  <c r="AG29" i="2"/>
  <c r="AG28" i="2"/>
  <c r="AG26" i="2"/>
  <c r="AG25" i="2"/>
  <c r="AG24" i="2"/>
  <c r="AG23" i="2"/>
  <c r="AG22" i="2"/>
  <c r="AG19" i="2"/>
  <c r="AG17" i="2"/>
  <c r="AG16" i="2"/>
  <c r="AG15" i="2"/>
  <c r="AG14" i="2"/>
  <c r="AG12" i="2"/>
  <c r="AG11" i="2"/>
  <c r="AG10" i="2"/>
  <c r="AG9" i="2"/>
  <c r="AG7" i="2"/>
  <c r="AG6" i="2"/>
  <c r="AG5" i="2"/>
  <c r="AG4" i="2"/>
  <c r="AG3" i="2"/>
  <c r="AG2" i="2"/>
  <c r="AA87" i="2"/>
  <c r="AA86" i="2"/>
  <c r="AA85" i="2"/>
  <c r="AA83" i="2"/>
  <c r="AA82" i="2"/>
  <c r="AA81" i="2"/>
  <c r="AA80" i="2"/>
  <c r="AA78" i="2"/>
  <c r="AA77" i="2"/>
  <c r="AA76" i="2"/>
  <c r="AA75" i="2"/>
  <c r="AA73" i="2"/>
  <c r="AA72" i="2"/>
  <c r="AA71" i="2"/>
  <c r="AA70" i="2"/>
  <c r="AA69" i="2"/>
  <c r="AA68" i="2"/>
  <c r="AA65" i="2"/>
  <c r="AA64" i="2"/>
  <c r="AA62" i="2"/>
  <c r="AA61" i="2"/>
  <c r="AA60" i="2"/>
  <c r="AA58" i="2"/>
  <c r="AA57" i="2"/>
  <c r="AA56" i="2"/>
  <c r="AA55" i="2"/>
  <c r="AA53" i="2"/>
  <c r="AA52" i="2"/>
  <c r="AA51" i="2"/>
  <c r="AA50" i="2"/>
  <c r="AA49" i="2"/>
  <c r="AA46" i="2"/>
  <c r="AA45" i="2"/>
  <c r="AA43" i="2"/>
  <c r="AA42" i="2"/>
  <c r="AA41" i="2"/>
  <c r="AA40" i="2"/>
  <c r="AA38" i="2"/>
  <c r="AA37" i="2"/>
  <c r="AA36" i="2"/>
  <c r="AA35" i="2"/>
  <c r="AA34" i="2"/>
  <c r="AA33" i="2"/>
  <c r="AA31" i="2"/>
  <c r="AA30" i="2"/>
  <c r="AA29" i="2"/>
  <c r="AA28" i="2"/>
  <c r="AA26" i="2"/>
  <c r="AA25" i="2"/>
  <c r="AA24" i="2"/>
  <c r="AA23" i="2"/>
  <c r="AA22" i="2"/>
  <c r="AA19" i="2"/>
  <c r="AA20" i="2" s="1"/>
  <c r="AA17" i="2"/>
  <c r="AA16" i="2"/>
  <c r="AA15" i="2"/>
  <c r="AA14" i="2"/>
  <c r="AA12" i="2"/>
  <c r="AA11" i="2"/>
  <c r="AA10" i="2"/>
  <c r="AA9" i="2"/>
  <c r="AA7" i="2"/>
  <c r="AA6" i="2"/>
  <c r="AA5" i="2"/>
  <c r="AA4" i="2"/>
  <c r="AA3" i="2"/>
  <c r="AA2" i="2"/>
  <c r="U87" i="2"/>
  <c r="U86" i="2"/>
  <c r="U85" i="2"/>
  <c r="U83" i="2"/>
  <c r="U82" i="2"/>
  <c r="U81" i="2"/>
  <c r="U80" i="2"/>
  <c r="U78" i="2"/>
  <c r="U77" i="2"/>
  <c r="U76" i="2"/>
  <c r="U75" i="2"/>
  <c r="U73" i="2"/>
  <c r="U72" i="2"/>
  <c r="U71" i="2"/>
  <c r="U70" i="2"/>
  <c r="U69" i="2"/>
  <c r="U68" i="2"/>
  <c r="U65" i="2"/>
  <c r="U64" i="2"/>
  <c r="U62" i="2"/>
  <c r="U61" i="2"/>
  <c r="U60" i="2"/>
  <c r="U58" i="2"/>
  <c r="U57" i="2"/>
  <c r="U56" i="2"/>
  <c r="U55" i="2"/>
  <c r="U53" i="2"/>
  <c r="U52" i="2"/>
  <c r="U51" i="2"/>
  <c r="U50" i="2"/>
  <c r="U49" i="2"/>
  <c r="U46" i="2"/>
  <c r="U45" i="2"/>
  <c r="U43" i="2"/>
  <c r="U42" i="2"/>
  <c r="U41" i="2"/>
  <c r="U40" i="2"/>
  <c r="U38" i="2"/>
  <c r="U37" i="2"/>
  <c r="U36" i="2"/>
  <c r="U35" i="2"/>
  <c r="U34" i="2"/>
  <c r="U33" i="2"/>
  <c r="U31" i="2"/>
  <c r="U30" i="2"/>
  <c r="U29" i="2"/>
  <c r="U28" i="2"/>
  <c r="U26" i="2"/>
  <c r="U25" i="2"/>
  <c r="U24" i="2"/>
  <c r="U23" i="2"/>
  <c r="U22" i="2"/>
  <c r="U19" i="2"/>
  <c r="U17" i="2"/>
  <c r="U16" i="2"/>
  <c r="U15" i="2"/>
  <c r="U14" i="2"/>
  <c r="U12" i="2"/>
  <c r="U11" i="2"/>
  <c r="U10" i="2"/>
  <c r="U9" i="2"/>
  <c r="U7" i="2"/>
  <c r="U6" i="2"/>
  <c r="U5" i="2"/>
  <c r="U4" i="2"/>
  <c r="U3" i="2"/>
  <c r="U2" i="2"/>
  <c r="O87" i="2"/>
  <c r="O86" i="2"/>
  <c r="O85" i="2"/>
  <c r="O83" i="2"/>
  <c r="O82" i="2"/>
  <c r="O81" i="2"/>
  <c r="O80" i="2"/>
  <c r="O78" i="2"/>
  <c r="O77" i="2"/>
  <c r="O76" i="2"/>
  <c r="O75" i="2"/>
  <c r="O73" i="2"/>
  <c r="O72" i="2"/>
  <c r="O71" i="2"/>
  <c r="O70" i="2"/>
  <c r="O69" i="2"/>
  <c r="O68" i="2"/>
  <c r="O65" i="2"/>
  <c r="O64" i="2"/>
  <c r="O62" i="2"/>
  <c r="O61" i="2"/>
  <c r="O60" i="2"/>
  <c r="O58" i="2"/>
  <c r="O57" i="2"/>
  <c r="O56" i="2"/>
  <c r="O55" i="2"/>
  <c r="O53" i="2"/>
  <c r="O52" i="2"/>
  <c r="O51" i="2"/>
  <c r="O50" i="2"/>
  <c r="O49" i="2"/>
  <c r="O46" i="2"/>
  <c r="O45" i="2"/>
  <c r="O43" i="2"/>
  <c r="O42" i="2"/>
  <c r="O41" i="2"/>
  <c r="O40" i="2"/>
  <c r="O38" i="2"/>
  <c r="O37" i="2"/>
  <c r="O36" i="2"/>
  <c r="O35" i="2"/>
  <c r="O34" i="2"/>
  <c r="O33" i="2"/>
  <c r="O31" i="2"/>
  <c r="O30" i="2"/>
  <c r="O29" i="2"/>
  <c r="O28" i="2"/>
  <c r="O26" i="2"/>
  <c r="O25" i="2"/>
  <c r="O24" i="2"/>
  <c r="O23" i="2"/>
  <c r="O22" i="2"/>
  <c r="O19" i="2"/>
  <c r="O17" i="2"/>
  <c r="O16" i="2"/>
  <c r="O15" i="2"/>
  <c r="O14" i="2"/>
  <c r="O12" i="2"/>
  <c r="O11" i="2"/>
  <c r="O10" i="2"/>
  <c r="O9" i="2"/>
  <c r="O7" i="2"/>
  <c r="O6" i="2"/>
  <c r="O5" i="2"/>
  <c r="O4" i="2"/>
  <c r="O3" i="2"/>
  <c r="O2" i="2"/>
  <c r="I87" i="2"/>
  <c r="I86" i="2"/>
  <c r="I85" i="2"/>
  <c r="I83" i="2"/>
  <c r="I82" i="2"/>
  <c r="I81" i="2"/>
  <c r="I80" i="2"/>
  <c r="I78" i="2"/>
  <c r="I77" i="2"/>
  <c r="I76" i="2"/>
  <c r="I75" i="2"/>
  <c r="I73" i="2"/>
  <c r="I72" i="2"/>
  <c r="I71" i="2"/>
  <c r="I70" i="2"/>
  <c r="I69" i="2"/>
  <c r="I68" i="2"/>
  <c r="I65" i="2"/>
  <c r="I64" i="2"/>
  <c r="I62" i="2"/>
  <c r="I61" i="2"/>
  <c r="I60" i="2"/>
  <c r="I58" i="2"/>
  <c r="I57" i="2"/>
  <c r="I56" i="2"/>
  <c r="I55" i="2"/>
  <c r="I53" i="2"/>
  <c r="I52" i="2"/>
  <c r="I51" i="2"/>
  <c r="I50" i="2"/>
  <c r="I49" i="2"/>
  <c r="I46" i="2"/>
  <c r="I45" i="2"/>
  <c r="I43" i="2"/>
  <c r="I42" i="2"/>
  <c r="I41" i="2"/>
  <c r="I40" i="2"/>
  <c r="I38" i="2"/>
  <c r="I37" i="2"/>
  <c r="I36" i="2"/>
  <c r="I35" i="2"/>
  <c r="I34" i="2"/>
  <c r="I33" i="2"/>
  <c r="I31" i="2"/>
  <c r="I30" i="2"/>
  <c r="I29" i="2"/>
  <c r="I28" i="2"/>
  <c r="I26" i="2"/>
  <c r="I25" i="2"/>
  <c r="I24" i="2"/>
  <c r="I23" i="2"/>
  <c r="I22" i="2"/>
  <c r="I19" i="2"/>
  <c r="I17" i="2"/>
  <c r="I16" i="2"/>
  <c r="I15" i="2"/>
  <c r="I14" i="2"/>
  <c r="I12" i="2"/>
  <c r="I11" i="2"/>
  <c r="I10" i="2"/>
  <c r="I9" i="2"/>
  <c r="I7" i="2"/>
  <c r="I6" i="2"/>
  <c r="I5" i="2"/>
  <c r="I4" i="2"/>
  <c r="I3" i="2"/>
  <c r="I2" i="2"/>
  <c r="C87" i="2"/>
  <c r="C86" i="2"/>
  <c r="C85" i="2"/>
  <c r="C83" i="2"/>
  <c r="C82" i="2"/>
  <c r="C81" i="2"/>
  <c r="C80" i="2"/>
  <c r="C78" i="2"/>
  <c r="C77" i="2"/>
  <c r="C76" i="2"/>
  <c r="C75" i="2"/>
  <c r="C73" i="2"/>
  <c r="C72" i="2"/>
  <c r="C71" i="2"/>
  <c r="C70" i="2"/>
  <c r="C69" i="2"/>
  <c r="C68" i="2"/>
  <c r="C65" i="2"/>
  <c r="C64" i="2"/>
  <c r="C62" i="2"/>
  <c r="C61" i="2"/>
  <c r="C60" i="2"/>
  <c r="C58" i="2"/>
  <c r="C57" i="2"/>
  <c r="C56" i="2"/>
  <c r="C55" i="2"/>
  <c r="C53" i="2"/>
  <c r="C52" i="2"/>
  <c r="C51" i="2"/>
  <c r="C50" i="2"/>
  <c r="C49" i="2"/>
  <c r="C46" i="2"/>
  <c r="C45" i="2"/>
  <c r="C43" i="2"/>
  <c r="C42" i="2"/>
  <c r="C41" i="2"/>
  <c r="C40" i="2"/>
  <c r="C38" i="2"/>
  <c r="C37" i="2"/>
  <c r="C36" i="2"/>
  <c r="C35" i="2"/>
  <c r="C34" i="2"/>
  <c r="C33" i="2"/>
  <c r="C31" i="2"/>
  <c r="C30" i="2"/>
  <c r="C29" i="2"/>
  <c r="C28" i="2"/>
  <c r="C26" i="2"/>
  <c r="C25" i="2"/>
  <c r="C24" i="2"/>
  <c r="C23" i="2"/>
  <c r="C22" i="2"/>
  <c r="C19" i="2"/>
  <c r="C17" i="2"/>
  <c r="C16" i="2"/>
  <c r="C15" i="2"/>
  <c r="C14" i="2"/>
  <c r="C12" i="2"/>
  <c r="C11" i="2"/>
  <c r="C10" i="2"/>
  <c r="C9" i="2"/>
  <c r="C7" i="2"/>
  <c r="C6" i="2"/>
  <c r="C5" i="2"/>
  <c r="C4" i="2"/>
  <c r="C3" i="2"/>
  <c r="C2" i="2"/>
  <c r="BP87" i="1"/>
  <c r="BP86" i="1"/>
  <c r="BP85" i="1"/>
  <c r="BP83" i="1"/>
  <c r="BP82" i="1"/>
  <c r="BP81" i="1"/>
  <c r="BP80" i="1"/>
  <c r="BP78" i="1"/>
  <c r="BP77" i="1"/>
  <c r="BP76" i="1"/>
  <c r="BP75" i="1"/>
  <c r="BP73" i="1"/>
  <c r="BP72" i="1"/>
  <c r="BP71" i="1"/>
  <c r="BP70" i="1"/>
  <c r="BP69" i="1"/>
  <c r="BP68" i="1"/>
  <c r="BP65" i="1"/>
  <c r="BP64" i="1"/>
  <c r="BP62" i="1"/>
  <c r="BP61" i="1"/>
  <c r="BP60" i="1"/>
  <c r="BP58" i="1"/>
  <c r="BP57" i="1"/>
  <c r="BP56" i="1"/>
  <c r="BP55" i="1"/>
  <c r="BP53" i="1"/>
  <c r="BP52" i="1"/>
  <c r="BP51" i="1"/>
  <c r="BP50" i="1"/>
  <c r="BP49" i="1"/>
  <c r="BP46" i="1"/>
  <c r="BP45" i="1"/>
  <c r="BP43" i="1"/>
  <c r="BP42" i="1"/>
  <c r="BP41" i="1"/>
  <c r="BP40" i="1"/>
  <c r="BP38" i="1"/>
  <c r="BP37" i="1"/>
  <c r="BP36" i="1"/>
  <c r="BP35" i="1"/>
  <c r="BP34" i="1"/>
  <c r="BP33" i="1"/>
  <c r="BP31" i="1"/>
  <c r="BP30" i="1"/>
  <c r="BP29" i="1"/>
  <c r="BP28" i="1"/>
  <c r="BP26" i="1"/>
  <c r="BP25" i="1"/>
  <c r="BP24" i="1"/>
  <c r="BP23" i="1"/>
  <c r="BP22" i="1"/>
  <c r="BP19" i="1"/>
  <c r="BP17" i="1"/>
  <c r="BP16" i="1"/>
  <c r="BP15" i="1"/>
  <c r="BP14" i="1"/>
  <c r="BP12" i="1"/>
  <c r="BP11" i="1"/>
  <c r="BP10" i="1"/>
  <c r="BP9" i="1"/>
  <c r="BP7" i="1"/>
  <c r="BP6" i="1"/>
  <c r="BP5" i="1"/>
  <c r="BP4" i="1"/>
  <c r="BP3" i="1"/>
  <c r="BP2" i="1"/>
  <c r="BK87" i="1"/>
  <c r="BK86" i="1"/>
  <c r="BK85" i="1"/>
  <c r="BK83" i="1"/>
  <c r="BK82" i="1"/>
  <c r="BK81" i="1"/>
  <c r="BK80" i="1"/>
  <c r="BK78" i="1"/>
  <c r="BK77" i="1"/>
  <c r="BK76" i="1"/>
  <c r="BK75" i="1"/>
  <c r="BK73" i="1"/>
  <c r="BK72" i="1"/>
  <c r="BK71" i="1"/>
  <c r="BK70" i="1"/>
  <c r="BK69" i="1"/>
  <c r="BK68" i="1"/>
  <c r="BK65" i="1"/>
  <c r="BK64" i="1"/>
  <c r="BK62" i="1"/>
  <c r="BK61" i="1"/>
  <c r="BK60" i="1"/>
  <c r="BK58" i="1"/>
  <c r="BK57" i="1"/>
  <c r="BK56" i="1"/>
  <c r="BK55" i="1"/>
  <c r="BK53" i="1"/>
  <c r="BK52" i="1"/>
  <c r="BK51" i="1"/>
  <c r="BK50" i="1"/>
  <c r="BK49" i="1"/>
  <c r="BK46" i="1"/>
  <c r="BK45" i="1"/>
  <c r="BK43" i="1"/>
  <c r="BK42" i="1"/>
  <c r="BK41" i="1"/>
  <c r="BK40" i="1"/>
  <c r="BK38" i="1"/>
  <c r="BK37" i="1"/>
  <c r="BK36" i="1"/>
  <c r="BK35" i="1"/>
  <c r="BK34" i="1"/>
  <c r="BK33" i="1"/>
  <c r="BK31" i="1"/>
  <c r="BK30" i="1"/>
  <c r="BK29" i="1"/>
  <c r="BK28" i="1"/>
  <c r="BK26" i="1"/>
  <c r="BK25" i="1"/>
  <c r="BK24" i="1"/>
  <c r="BK23" i="1"/>
  <c r="BK22" i="1"/>
  <c r="BK19" i="1"/>
  <c r="BK17" i="1"/>
  <c r="BK16" i="1"/>
  <c r="BK15" i="1"/>
  <c r="BK14" i="1"/>
  <c r="BK12" i="1"/>
  <c r="BK11" i="1"/>
  <c r="BK10" i="1"/>
  <c r="BK9" i="1"/>
  <c r="BK7" i="1"/>
  <c r="BK6" i="1"/>
  <c r="BK5" i="1"/>
  <c r="BK4" i="1"/>
  <c r="BK3" i="1"/>
  <c r="BK2" i="1"/>
  <c r="BE87" i="1"/>
  <c r="BE86" i="1"/>
  <c r="BE85" i="1"/>
  <c r="BE83" i="1"/>
  <c r="BE82" i="1"/>
  <c r="BE81" i="1"/>
  <c r="BE80" i="1"/>
  <c r="BE78" i="1"/>
  <c r="BE77" i="1"/>
  <c r="BE76" i="1"/>
  <c r="BE75" i="1"/>
  <c r="BE73" i="1"/>
  <c r="BE72" i="1"/>
  <c r="BE71" i="1"/>
  <c r="BE70" i="1"/>
  <c r="BE69" i="1"/>
  <c r="BE68" i="1"/>
  <c r="BE65" i="1"/>
  <c r="BE64" i="1"/>
  <c r="BE62" i="1"/>
  <c r="BE61" i="1"/>
  <c r="BE60" i="1"/>
  <c r="BE58" i="1"/>
  <c r="BE57" i="1"/>
  <c r="BE56" i="1"/>
  <c r="BE55" i="1"/>
  <c r="BE53" i="1"/>
  <c r="BE52" i="1"/>
  <c r="BE51" i="1"/>
  <c r="BE50" i="1"/>
  <c r="BE49" i="1"/>
  <c r="BE46" i="1"/>
  <c r="BE45" i="1"/>
  <c r="BE43" i="1"/>
  <c r="BE42" i="1"/>
  <c r="BE41" i="1"/>
  <c r="BE40" i="1"/>
  <c r="BE38" i="1"/>
  <c r="BE37" i="1"/>
  <c r="BE36" i="1"/>
  <c r="BE35" i="1"/>
  <c r="BE34" i="1"/>
  <c r="BE33" i="1"/>
  <c r="BE31" i="1"/>
  <c r="BE30" i="1"/>
  <c r="BE29" i="1"/>
  <c r="BE28" i="1"/>
  <c r="BE26" i="1"/>
  <c r="BE25" i="1"/>
  <c r="BE24" i="1"/>
  <c r="BE23" i="1"/>
  <c r="BE22" i="1"/>
  <c r="BE19" i="1"/>
  <c r="BE17" i="1"/>
  <c r="BE16" i="1"/>
  <c r="BE15" i="1"/>
  <c r="BE14" i="1"/>
  <c r="BE12" i="1"/>
  <c r="BE11" i="1"/>
  <c r="BE10" i="1"/>
  <c r="BE9" i="1"/>
  <c r="BE7" i="1"/>
  <c r="BE6" i="1"/>
  <c r="BE5" i="1"/>
  <c r="BE4" i="1"/>
  <c r="BE3" i="1"/>
  <c r="BE2" i="1"/>
  <c r="AY87" i="1"/>
  <c r="AY86" i="1"/>
  <c r="AY85" i="1"/>
  <c r="AY83" i="1"/>
  <c r="AY82" i="1"/>
  <c r="AY81" i="1"/>
  <c r="AY80" i="1"/>
  <c r="AY78" i="1"/>
  <c r="AY77" i="1"/>
  <c r="AY76" i="1"/>
  <c r="AY75" i="1"/>
  <c r="AY73" i="1"/>
  <c r="AY72" i="1"/>
  <c r="AY71" i="1"/>
  <c r="AY70" i="1"/>
  <c r="AY69" i="1"/>
  <c r="AY68" i="1"/>
  <c r="AY65" i="1"/>
  <c r="AY64" i="1"/>
  <c r="AY62" i="1"/>
  <c r="AY61" i="1"/>
  <c r="AY60" i="1"/>
  <c r="AY58" i="1"/>
  <c r="AY57" i="1"/>
  <c r="AY56" i="1"/>
  <c r="AY55" i="1"/>
  <c r="AY53" i="1"/>
  <c r="AY52" i="1"/>
  <c r="AY51" i="1"/>
  <c r="AY50" i="1"/>
  <c r="AY49" i="1"/>
  <c r="AY46" i="1"/>
  <c r="AY45" i="1"/>
  <c r="AY43" i="1"/>
  <c r="AY42" i="1"/>
  <c r="AY41" i="1"/>
  <c r="AY40" i="1"/>
  <c r="AY38" i="1"/>
  <c r="AY37" i="1"/>
  <c r="AY36" i="1"/>
  <c r="AY35" i="1"/>
  <c r="AY34" i="1"/>
  <c r="AY33" i="1"/>
  <c r="AY31" i="1"/>
  <c r="AY30" i="1"/>
  <c r="AY29" i="1"/>
  <c r="AY28" i="1"/>
  <c r="AY26" i="1"/>
  <c r="AY25" i="1"/>
  <c r="AY24" i="1"/>
  <c r="AY23" i="1"/>
  <c r="AY22" i="1"/>
  <c r="AY19" i="1"/>
  <c r="AY17" i="1"/>
  <c r="AY16" i="1"/>
  <c r="AY15" i="1"/>
  <c r="AY14" i="1"/>
  <c r="AY12" i="1"/>
  <c r="AY11" i="1"/>
  <c r="AY10" i="1"/>
  <c r="AY9" i="1"/>
  <c r="AY7" i="1"/>
  <c r="AY6" i="1"/>
  <c r="AY5" i="1"/>
  <c r="AY4" i="1"/>
  <c r="AY3" i="1"/>
  <c r="AY2" i="1"/>
  <c r="AS87" i="1"/>
  <c r="AS86" i="1"/>
  <c r="AS85" i="1"/>
  <c r="AS83" i="1"/>
  <c r="AS82" i="1"/>
  <c r="AS81" i="1"/>
  <c r="AS80" i="1"/>
  <c r="AS78" i="1"/>
  <c r="AS77" i="1"/>
  <c r="AS76" i="1"/>
  <c r="AS75" i="1"/>
  <c r="AS73" i="1"/>
  <c r="AS72" i="1"/>
  <c r="AS71" i="1"/>
  <c r="AS70" i="1"/>
  <c r="AS69" i="1"/>
  <c r="AS68" i="1"/>
  <c r="AS65" i="1"/>
  <c r="AS64" i="1"/>
  <c r="AS62" i="1"/>
  <c r="AS61" i="1"/>
  <c r="AS60" i="1"/>
  <c r="AS58" i="1"/>
  <c r="AS57" i="1"/>
  <c r="AS56" i="1"/>
  <c r="AS55" i="1"/>
  <c r="AS53" i="1"/>
  <c r="AS52" i="1"/>
  <c r="AS51" i="1"/>
  <c r="AS50" i="1"/>
  <c r="AS49" i="1"/>
  <c r="AS46" i="1"/>
  <c r="AS45" i="1"/>
  <c r="AS43" i="1"/>
  <c r="AS42" i="1"/>
  <c r="AS41" i="1"/>
  <c r="AS40" i="1"/>
  <c r="AS38" i="1"/>
  <c r="AS37" i="1"/>
  <c r="AS36" i="1"/>
  <c r="AS35" i="1"/>
  <c r="AS34" i="1"/>
  <c r="AS33" i="1"/>
  <c r="AS31" i="1"/>
  <c r="AS30" i="1"/>
  <c r="AS29" i="1"/>
  <c r="AS28" i="1"/>
  <c r="AS26" i="1"/>
  <c r="AS25" i="1"/>
  <c r="AS24" i="1"/>
  <c r="AS23" i="1"/>
  <c r="AS22" i="1"/>
  <c r="AS19" i="1"/>
  <c r="AS17" i="1"/>
  <c r="AS16" i="1"/>
  <c r="AS15" i="1"/>
  <c r="AS14" i="1"/>
  <c r="AS12" i="1"/>
  <c r="AS11" i="1"/>
  <c r="AS10" i="1"/>
  <c r="AS9" i="1"/>
  <c r="AS7" i="1"/>
  <c r="AS6" i="1"/>
  <c r="AS5" i="1"/>
  <c r="AS4" i="1"/>
  <c r="AS3" i="1"/>
  <c r="AS2" i="1"/>
  <c r="AM87" i="1"/>
  <c r="AM86" i="1"/>
  <c r="AM85" i="1"/>
  <c r="AM83" i="1"/>
  <c r="AM82" i="1"/>
  <c r="AM81" i="1"/>
  <c r="AM80" i="1"/>
  <c r="AM78" i="1"/>
  <c r="AM77" i="1"/>
  <c r="AM76" i="1"/>
  <c r="AM75" i="1"/>
  <c r="AM73" i="1"/>
  <c r="AM72" i="1"/>
  <c r="AM71" i="1"/>
  <c r="AM70" i="1"/>
  <c r="AM69" i="1"/>
  <c r="AM68" i="1"/>
  <c r="AM65" i="1"/>
  <c r="AM64" i="1"/>
  <c r="AM62" i="1"/>
  <c r="AM61" i="1"/>
  <c r="AM60" i="1"/>
  <c r="AM58" i="1"/>
  <c r="AM57" i="1"/>
  <c r="AM56" i="1"/>
  <c r="AM55" i="1"/>
  <c r="AM53" i="1"/>
  <c r="AM52" i="1"/>
  <c r="AM51" i="1"/>
  <c r="AM50" i="1"/>
  <c r="AM49" i="1"/>
  <c r="AM46" i="1"/>
  <c r="AM45" i="1"/>
  <c r="AM43" i="1"/>
  <c r="AM42" i="1"/>
  <c r="AM41" i="1"/>
  <c r="AM40" i="1"/>
  <c r="AM38" i="1"/>
  <c r="AM37" i="1"/>
  <c r="AM36" i="1"/>
  <c r="AM35" i="1"/>
  <c r="AM34" i="1"/>
  <c r="AM33" i="1"/>
  <c r="AM31" i="1"/>
  <c r="AM30" i="1"/>
  <c r="AM29" i="1"/>
  <c r="AM28" i="1"/>
  <c r="AM26" i="1"/>
  <c r="AM25" i="1"/>
  <c r="AM24" i="1"/>
  <c r="AM23" i="1"/>
  <c r="AM22" i="1"/>
  <c r="AM19" i="1"/>
  <c r="AM17" i="1"/>
  <c r="AM16" i="1"/>
  <c r="AM15" i="1"/>
  <c r="AM14" i="1"/>
  <c r="AM12" i="1"/>
  <c r="AM11" i="1"/>
  <c r="AM10" i="1"/>
  <c r="AM9" i="1"/>
  <c r="AM7" i="1"/>
  <c r="AM6" i="1"/>
  <c r="AM5" i="1"/>
  <c r="AM4" i="1"/>
  <c r="AM3" i="1"/>
  <c r="AM2" i="1"/>
  <c r="AG87" i="1"/>
  <c r="AG86" i="1"/>
  <c r="AG85" i="1"/>
  <c r="AG83" i="1"/>
  <c r="AG82" i="1"/>
  <c r="AG81" i="1"/>
  <c r="AG80" i="1"/>
  <c r="AG78" i="1"/>
  <c r="AG77" i="1"/>
  <c r="AG76" i="1"/>
  <c r="AG75" i="1"/>
  <c r="AG73" i="1"/>
  <c r="AG72" i="1"/>
  <c r="AG71" i="1"/>
  <c r="AG70" i="1"/>
  <c r="AG69" i="1"/>
  <c r="AG68" i="1"/>
  <c r="AG65" i="1"/>
  <c r="AG64" i="1"/>
  <c r="AG62" i="1"/>
  <c r="AG61" i="1"/>
  <c r="AG60" i="1"/>
  <c r="AG58" i="1"/>
  <c r="AG57" i="1"/>
  <c r="AG56" i="1"/>
  <c r="AG55" i="1"/>
  <c r="AG53" i="1"/>
  <c r="AG52" i="1"/>
  <c r="AG51" i="1"/>
  <c r="AG50" i="1"/>
  <c r="AG49" i="1"/>
  <c r="AG46" i="1"/>
  <c r="AG45" i="1"/>
  <c r="AG43" i="1"/>
  <c r="AG42" i="1"/>
  <c r="AG41" i="1"/>
  <c r="AG40" i="1"/>
  <c r="AG38" i="1"/>
  <c r="AG37" i="1"/>
  <c r="AG36" i="1"/>
  <c r="AG35" i="1"/>
  <c r="AG34" i="1"/>
  <c r="AG33" i="1"/>
  <c r="AG31" i="1"/>
  <c r="AG30" i="1"/>
  <c r="AG29" i="1"/>
  <c r="AG28" i="1"/>
  <c r="AG26" i="1"/>
  <c r="AG25" i="1"/>
  <c r="AG24" i="1"/>
  <c r="AG23" i="1"/>
  <c r="AG22" i="1"/>
  <c r="AG19" i="1"/>
  <c r="AG17" i="1"/>
  <c r="AG16" i="1"/>
  <c r="AG15" i="1"/>
  <c r="AG14" i="1"/>
  <c r="AG12" i="1"/>
  <c r="AG11" i="1"/>
  <c r="AG10" i="1"/>
  <c r="AG9" i="1"/>
  <c r="AG7" i="1"/>
  <c r="AG6" i="1"/>
  <c r="AG5" i="1"/>
  <c r="AG4" i="1"/>
  <c r="AG3" i="1"/>
  <c r="AG2" i="1"/>
  <c r="AA87" i="1"/>
  <c r="AA86" i="1"/>
  <c r="AA85" i="1"/>
  <c r="AA83" i="1"/>
  <c r="AA82" i="1"/>
  <c r="AA81" i="1"/>
  <c r="AA80" i="1"/>
  <c r="AA78" i="1"/>
  <c r="AA77" i="1"/>
  <c r="AA76" i="1"/>
  <c r="AA75" i="1"/>
  <c r="AA73" i="1"/>
  <c r="AA72" i="1"/>
  <c r="AA71" i="1"/>
  <c r="AA70" i="1"/>
  <c r="AA69" i="1"/>
  <c r="AA68" i="1"/>
  <c r="AA65" i="1"/>
  <c r="AA64" i="1"/>
  <c r="AA62" i="1"/>
  <c r="AA61" i="1"/>
  <c r="AA60" i="1"/>
  <c r="AA58" i="1"/>
  <c r="AA57" i="1"/>
  <c r="AA56" i="1"/>
  <c r="AA55" i="1"/>
  <c r="AA53" i="1"/>
  <c r="AA52" i="1"/>
  <c r="AA51" i="1"/>
  <c r="AA50" i="1"/>
  <c r="AA49" i="1"/>
  <c r="AA46" i="1"/>
  <c r="AA45" i="1"/>
  <c r="AA43" i="1"/>
  <c r="AA42" i="1"/>
  <c r="AA41" i="1"/>
  <c r="AA40" i="1"/>
  <c r="AA38" i="1"/>
  <c r="AA37" i="1"/>
  <c r="AA36" i="1"/>
  <c r="AA35" i="1"/>
  <c r="AA34" i="1"/>
  <c r="AA33" i="1"/>
  <c r="AA31" i="1"/>
  <c r="AA30" i="1"/>
  <c r="AA29" i="1"/>
  <c r="AA28" i="1"/>
  <c r="AA26" i="1"/>
  <c r="AA25" i="1"/>
  <c r="AA24" i="1"/>
  <c r="AA23" i="1"/>
  <c r="AA22" i="1"/>
  <c r="AA19" i="1"/>
  <c r="AA17" i="1"/>
  <c r="AA16" i="1"/>
  <c r="AA15" i="1"/>
  <c r="AA14" i="1"/>
  <c r="AA12" i="1"/>
  <c r="AA11" i="1"/>
  <c r="AA10" i="1"/>
  <c r="AA9" i="1"/>
  <c r="AA7" i="1"/>
  <c r="AA6" i="1"/>
  <c r="AA5" i="1"/>
  <c r="AA4" i="1"/>
  <c r="AA3" i="1"/>
  <c r="AA2" i="1"/>
  <c r="U87" i="1"/>
  <c r="U86" i="1"/>
  <c r="U85" i="1"/>
  <c r="U83" i="1"/>
  <c r="U82" i="1"/>
  <c r="U81" i="1"/>
  <c r="U80" i="1"/>
  <c r="U78" i="1"/>
  <c r="U77" i="1"/>
  <c r="U76" i="1"/>
  <c r="U75" i="1"/>
  <c r="U73" i="1"/>
  <c r="U72" i="1"/>
  <c r="U71" i="1"/>
  <c r="U70" i="1"/>
  <c r="U69" i="1"/>
  <c r="U68" i="1"/>
  <c r="U65" i="1"/>
  <c r="U64" i="1"/>
  <c r="U62" i="1"/>
  <c r="U61" i="1"/>
  <c r="U60" i="1"/>
  <c r="U58" i="1"/>
  <c r="U57" i="1"/>
  <c r="U56" i="1"/>
  <c r="U55" i="1"/>
  <c r="U53" i="1"/>
  <c r="U52" i="1"/>
  <c r="U51" i="1"/>
  <c r="U50" i="1"/>
  <c r="U49" i="1"/>
  <c r="U46" i="1"/>
  <c r="U45" i="1"/>
  <c r="U43" i="1"/>
  <c r="U42" i="1"/>
  <c r="U41" i="1"/>
  <c r="U40" i="1"/>
  <c r="U38" i="1"/>
  <c r="U37" i="1"/>
  <c r="U36" i="1"/>
  <c r="U35" i="1"/>
  <c r="U34" i="1"/>
  <c r="U33" i="1"/>
  <c r="U31" i="1"/>
  <c r="U30" i="1"/>
  <c r="U29" i="1"/>
  <c r="U28" i="1"/>
  <c r="U26" i="1"/>
  <c r="U25" i="1"/>
  <c r="U24" i="1"/>
  <c r="U23" i="1"/>
  <c r="U22" i="1"/>
  <c r="U19" i="1"/>
  <c r="U17" i="1"/>
  <c r="U16" i="1"/>
  <c r="U15" i="1"/>
  <c r="U14" i="1"/>
  <c r="U12" i="1"/>
  <c r="U11" i="1"/>
  <c r="U10" i="1"/>
  <c r="U9" i="1"/>
  <c r="U7" i="1"/>
  <c r="U6" i="1"/>
  <c r="U5" i="1"/>
  <c r="U4" i="1"/>
  <c r="U3" i="1"/>
  <c r="U2" i="1"/>
  <c r="O87" i="1"/>
  <c r="O86" i="1"/>
  <c r="O85" i="1"/>
  <c r="O83" i="1"/>
  <c r="O82" i="1"/>
  <c r="O81" i="1"/>
  <c r="O80" i="1"/>
  <c r="O78" i="1"/>
  <c r="O77" i="1"/>
  <c r="O76" i="1"/>
  <c r="O75" i="1"/>
  <c r="O73" i="1"/>
  <c r="O72" i="1"/>
  <c r="O71" i="1"/>
  <c r="O70" i="1"/>
  <c r="O69" i="1"/>
  <c r="O68" i="1"/>
  <c r="O65" i="1"/>
  <c r="O64" i="1"/>
  <c r="O62" i="1"/>
  <c r="O61" i="1"/>
  <c r="O60" i="1"/>
  <c r="O58" i="1"/>
  <c r="O57" i="1"/>
  <c r="O56" i="1"/>
  <c r="O55" i="1"/>
  <c r="O53" i="1"/>
  <c r="O52" i="1"/>
  <c r="O51" i="1"/>
  <c r="O50" i="1"/>
  <c r="O49" i="1"/>
  <c r="O46" i="1"/>
  <c r="O45" i="1"/>
  <c r="O43" i="1"/>
  <c r="O42" i="1"/>
  <c r="O41" i="1"/>
  <c r="O40" i="1"/>
  <c r="O38" i="1"/>
  <c r="O37" i="1"/>
  <c r="O36" i="1"/>
  <c r="O35" i="1"/>
  <c r="O34" i="1"/>
  <c r="O33" i="1"/>
  <c r="O31" i="1"/>
  <c r="O30" i="1"/>
  <c r="O29" i="1"/>
  <c r="O28" i="1"/>
  <c r="O26" i="1"/>
  <c r="O25" i="1"/>
  <c r="O24" i="1"/>
  <c r="O23" i="1"/>
  <c r="O22" i="1"/>
  <c r="O19" i="1"/>
  <c r="O17" i="1"/>
  <c r="O16" i="1"/>
  <c r="O15" i="1"/>
  <c r="O14" i="1"/>
  <c r="O12" i="1"/>
  <c r="O11" i="1"/>
  <c r="O10" i="1"/>
  <c r="O9" i="1"/>
  <c r="O7" i="1"/>
  <c r="O6" i="1"/>
  <c r="O5" i="1"/>
  <c r="O4" i="1"/>
  <c r="O3" i="1"/>
  <c r="O2" i="1"/>
  <c r="I87" i="1"/>
  <c r="I86" i="1"/>
  <c r="I85" i="1"/>
  <c r="I83" i="1"/>
  <c r="I82" i="1"/>
  <c r="I81" i="1"/>
  <c r="I80" i="1"/>
  <c r="I78" i="1"/>
  <c r="I77" i="1"/>
  <c r="I76" i="1"/>
  <c r="I75" i="1"/>
  <c r="I73" i="1"/>
  <c r="I72" i="1"/>
  <c r="I71" i="1"/>
  <c r="I70" i="1"/>
  <c r="I69" i="1"/>
  <c r="I68" i="1"/>
  <c r="I65" i="1"/>
  <c r="I64" i="1"/>
  <c r="I62" i="1"/>
  <c r="I61" i="1"/>
  <c r="I60" i="1"/>
  <c r="I58" i="1"/>
  <c r="I57" i="1"/>
  <c r="I56" i="1"/>
  <c r="I55" i="1"/>
  <c r="I53" i="1"/>
  <c r="I52" i="1"/>
  <c r="I51" i="1"/>
  <c r="I50" i="1"/>
  <c r="I49" i="1"/>
  <c r="I46" i="1"/>
  <c r="I45" i="1"/>
  <c r="I43" i="1"/>
  <c r="I42" i="1"/>
  <c r="I41" i="1"/>
  <c r="I40" i="1"/>
  <c r="I38" i="1"/>
  <c r="I37" i="1"/>
  <c r="I36" i="1"/>
  <c r="I35" i="1"/>
  <c r="I34" i="1"/>
  <c r="I33" i="1"/>
  <c r="I31" i="1"/>
  <c r="I30" i="1"/>
  <c r="I29" i="1"/>
  <c r="I28" i="1"/>
  <c r="I26" i="1"/>
  <c r="I25" i="1"/>
  <c r="I24" i="1"/>
  <c r="I23" i="1"/>
  <c r="I22" i="1"/>
  <c r="I19" i="1"/>
  <c r="I17" i="1"/>
  <c r="I16" i="1"/>
  <c r="I15" i="1"/>
  <c r="I14" i="1"/>
  <c r="I12" i="1"/>
  <c r="I11" i="1"/>
  <c r="I10" i="1"/>
  <c r="I9" i="1"/>
  <c r="I7" i="1"/>
  <c r="I6" i="1"/>
  <c r="I5" i="1"/>
  <c r="I4" i="1"/>
  <c r="I3" i="1"/>
  <c r="I2" i="1"/>
  <c r="C87" i="1"/>
  <c r="C86" i="1"/>
  <c r="C85" i="1"/>
  <c r="C83" i="1"/>
  <c r="C82" i="1"/>
  <c r="C81" i="1"/>
  <c r="C80" i="1"/>
  <c r="C78" i="1"/>
  <c r="C77" i="1"/>
  <c r="C76" i="1"/>
  <c r="C75" i="1"/>
  <c r="C73" i="1"/>
  <c r="C72" i="1"/>
  <c r="C71" i="1"/>
  <c r="C70" i="1"/>
  <c r="C69" i="1"/>
  <c r="C68" i="1"/>
  <c r="C65" i="1"/>
  <c r="C64" i="1"/>
  <c r="C62" i="1"/>
  <c r="C61" i="1"/>
  <c r="C60" i="1"/>
  <c r="C58" i="1"/>
  <c r="C57" i="1"/>
  <c r="C56" i="1"/>
  <c r="C55" i="1"/>
  <c r="C53" i="1"/>
  <c r="C52" i="1"/>
  <c r="C51" i="1"/>
  <c r="C50" i="1"/>
  <c r="C49" i="1"/>
  <c r="C46" i="1"/>
  <c r="C45" i="1"/>
  <c r="C43" i="1"/>
  <c r="C42" i="1"/>
  <c r="C41" i="1"/>
  <c r="C40" i="1"/>
  <c r="C38" i="1"/>
  <c r="C37" i="1"/>
  <c r="C36" i="1"/>
  <c r="C35" i="1"/>
  <c r="C34" i="1"/>
  <c r="C33" i="1"/>
  <c r="C31" i="1"/>
  <c r="C30" i="1"/>
  <c r="C29" i="1"/>
  <c r="C28" i="1"/>
  <c r="C26" i="1"/>
  <c r="C25" i="1"/>
  <c r="C24" i="1"/>
  <c r="C23" i="1"/>
  <c r="C22" i="1"/>
  <c r="C19" i="1"/>
  <c r="C17" i="1"/>
  <c r="C16" i="1"/>
  <c r="C15" i="1"/>
  <c r="C14" i="1"/>
  <c r="C12" i="1"/>
  <c r="C11" i="1"/>
  <c r="C10" i="1"/>
  <c r="C9" i="1"/>
  <c r="C7" i="1"/>
  <c r="C6" i="1"/>
  <c r="C5" i="1"/>
  <c r="C4" i="1"/>
  <c r="C3" i="1"/>
  <c r="C2" i="1"/>
  <c r="X66" i="2" l="1"/>
  <c r="Y66" i="2"/>
  <c r="BB79" i="2"/>
  <c r="BC79" i="2"/>
  <c r="R18" i="2"/>
  <c r="S18" i="2"/>
  <c r="AQ84" i="2"/>
  <c r="AP84" i="2"/>
  <c r="F44" i="2"/>
  <c r="G44" i="2"/>
  <c r="L18" i="2"/>
  <c r="M18" i="2"/>
  <c r="AP18" i="2"/>
  <c r="AQ18" i="2"/>
  <c r="F54" i="2"/>
  <c r="G54" i="2"/>
  <c r="M88" i="2"/>
  <c r="L88" i="2"/>
  <c r="R54" i="2"/>
  <c r="S54" i="2"/>
  <c r="AD84" i="2"/>
  <c r="AE84" i="2"/>
  <c r="AP54" i="2"/>
  <c r="AQ54" i="2"/>
  <c r="AE18" i="2"/>
  <c r="AD18" i="2"/>
  <c r="M32" i="2"/>
  <c r="L32" i="2"/>
  <c r="F74" i="2"/>
  <c r="G74" i="2"/>
  <c r="AV39" i="1"/>
  <c r="AW39" i="1"/>
  <c r="BB27" i="1"/>
  <c r="BC27" i="1"/>
  <c r="BB47" i="1"/>
  <c r="BC47" i="1"/>
  <c r="AJ27" i="2"/>
  <c r="AK27" i="2"/>
  <c r="F32" i="2"/>
  <c r="G32" i="2"/>
  <c r="R32" i="2"/>
  <c r="S32" i="2"/>
  <c r="L47" i="2"/>
  <c r="M47" i="2"/>
  <c r="BH84" i="1"/>
  <c r="BI84" i="1"/>
  <c r="AQ27" i="2"/>
  <c r="AP27" i="2"/>
  <c r="X8" i="2"/>
  <c r="Y8" i="2"/>
  <c r="AP44" i="2"/>
  <c r="AQ44" i="2"/>
  <c r="F88" i="2"/>
  <c r="G88" i="2"/>
  <c r="AD47" i="2"/>
  <c r="AE47" i="2"/>
  <c r="BH47" i="2"/>
  <c r="BI47" i="2"/>
  <c r="AJ44" i="2"/>
  <c r="AK44" i="2"/>
  <c r="AP39" i="2"/>
  <c r="AQ39" i="2"/>
  <c r="AD88" i="2"/>
  <c r="AE88" i="2"/>
  <c r="AP8" i="2"/>
  <c r="AQ8" i="2"/>
  <c r="L66" i="2"/>
  <c r="M66" i="2"/>
  <c r="AJ84" i="2"/>
  <c r="AK84" i="2"/>
  <c r="AP79" i="2"/>
  <c r="AQ79" i="2"/>
  <c r="L27" i="2"/>
  <c r="M27" i="2"/>
  <c r="BI84" i="2"/>
  <c r="BH84" i="2"/>
  <c r="AJ88" i="2"/>
  <c r="AK88" i="2"/>
  <c r="Y13" i="2"/>
  <c r="X13" i="2"/>
  <c r="X74" i="2"/>
  <c r="Y74" i="2"/>
  <c r="AW32" i="1"/>
  <c r="AV32" i="1"/>
  <c r="BH18" i="1"/>
  <c r="BI18" i="1"/>
  <c r="AV8" i="1"/>
  <c r="AW8" i="1"/>
  <c r="BH79" i="1"/>
  <c r="BI79" i="1"/>
  <c r="AW84" i="1"/>
  <c r="AV84" i="1"/>
  <c r="BB39" i="1"/>
  <c r="BC39" i="1"/>
  <c r="BI20" i="2"/>
  <c r="BH20" i="2"/>
  <c r="R20" i="2"/>
  <c r="S20" i="2"/>
  <c r="AV59" i="1"/>
  <c r="AW59" i="1"/>
  <c r="BB88" i="1"/>
  <c r="BC88" i="1"/>
  <c r="AP88" i="2"/>
  <c r="AQ88" i="2"/>
  <c r="X44" i="2"/>
  <c r="Y44" i="2"/>
  <c r="BH44" i="1"/>
  <c r="BI44" i="1"/>
  <c r="BH88" i="1"/>
  <c r="BI88" i="1"/>
  <c r="AP20" i="2"/>
  <c r="AQ20" i="2"/>
  <c r="AV27" i="1"/>
  <c r="AW27" i="1"/>
  <c r="AJ47" i="2"/>
  <c r="AK47" i="2"/>
  <c r="M44" i="2"/>
  <c r="L44" i="2"/>
  <c r="AJ59" i="2"/>
  <c r="AK59" i="2"/>
  <c r="G79" i="2"/>
  <c r="F79" i="2"/>
  <c r="X63" i="2"/>
  <c r="Y63" i="2"/>
  <c r="BI18" i="2"/>
  <c r="BH18" i="2"/>
  <c r="AJ13" i="2"/>
  <c r="AK13" i="2"/>
  <c r="BH59" i="2"/>
  <c r="BI59" i="2"/>
  <c r="AD79" i="2"/>
  <c r="AE79" i="2"/>
  <c r="BH79" i="2"/>
  <c r="BI79" i="2"/>
  <c r="L39" i="2"/>
  <c r="M39" i="2"/>
  <c r="AJ32" i="2"/>
  <c r="AK32" i="2"/>
  <c r="AQ66" i="2"/>
  <c r="AP66" i="2"/>
  <c r="F18" i="2"/>
  <c r="G18" i="2"/>
  <c r="BI54" i="2"/>
  <c r="BH54" i="2"/>
  <c r="AJ79" i="2"/>
  <c r="AK79" i="2"/>
  <c r="R88" i="2"/>
  <c r="S88" i="2"/>
  <c r="AP74" i="2"/>
  <c r="AQ74" i="2"/>
  <c r="BH74" i="1"/>
  <c r="BI74" i="1"/>
  <c r="BC20" i="1"/>
  <c r="BB20" i="1"/>
  <c r="AV88" i="1"/>
  <c r="AW88" i="1"/>
  <c r="BH66" i="1"/>
  <c r="BI66" i="1"/>
  <c r="AV54" i="1"/>
  <c r="AW54" i="1"/>
  <c r="BB8" i="1"/>
  <c r="BC8" i="1"/>
  <c r="BH63" i="1"/>
  <c r="BI63" i="1"/>
  <c r="BB74" i="2"/>
  <c r="BC74" i="2"/>
  <c r="AK74" i="2"/>
  <c r="AJ74" i="2"/>
  <c r="X39" i="2"/>
  <c r="Y39" i="2"/>
  <c r="AJ63" i="2"/>
  <c r="AK63" i="2"/>
  <c r="BH44" i="2"/>
  <c r="BI44" i="2"/>
  <c r="AK18" i="2"/>
  <c r="AJ18" i="2"/>
  <c r="L13" i="2"/>
  <c r="M13" i="2"/>
  <c r="AE54" i="2"/>
  <c r="AD54" i="2"/>
  <c r="G39" i="2"/>
  <c r="F39" i="2"/>
  <c r="R79" i="2"/>
  <c r="S79" i="2"/>
  <c r="BB63" i="2"/>
  <c r="BC63" i="2"/>
  <c r="X84" i="2"/>
  <c r="Y84" i="2"/>
  <c r="BC84" i="2"/>
  <c r="BB84" i="2"/>
  <c r="AD8" i="2"/>
  <c r="AE8" i="2"/>
  <c r="BI39" i="2"/>
  <c r="BH39" i="2"/>
  <c r="M8" i="2"/>
  <c r="L8" i="2"/>
  <c r="X47" i="2"/>
  <c r="Y47" i="2"/>
  <c r="AD44" i="2"/>
  <c r="AE44" i="2"/>
  <c r="F8" i="2"/>
  <c r="G8" i="2"/>
  <c r="BH32" i="2"/>
  <c r="BI32" i="2"/>
  <c r="AJ39" i="2"/>
  <c r="AK39" i="2"/>
  <c r="R59" i="2"/>
  <c r="S59" i="2"/>
  <c r="R74" i="2"/>
  <c r="S74" i="2"/>
  <c r="AQ47" i="2"/>
  <c r="AP47" i="2"/>
  <c r="AV66" i="1"/>
  <c r="AW66" i="1"/>
  <c r="AV79" i="1"/>
  <c r="AW79" i="1"/>
  <c r="BI59" i="1"/>
  <c r="BH59" i="1"/>
  <c r="BH8" i="1"/>
  <c r="BI8" i="1"/>
  <c r="BC66" i="1"/>
  <c r="BB66" i="1"/>
  <c r="BH32" i="1"/>
  <c r="BI32" i="1"/>
  <c r="BB47" i="2"/>
  <c r="BC47" i="2"/>
  <c r="AE74" i="2"/>
  <c r="AD74" i="2"/>
  <c r="BB20" i="2"/>
  <c r="BC20" i="2"/>
  <c r="F13" i="2"/>
  <c r="G13" i="2"/>
  <c r="AQ59" i="2"/>
  <c r="AP59" i="2"/>
  <c r="AP32" i="2"/>
  <c r="AQ32" i="2"/>
  <c r="BH13" i="1"/>
  <c r="BI13" i="1"/>
  <c r="X20" i="2"/>
  <c r="Y20" i="2"/>
  <c r="BH13" i="2"/>
  <c r="BI13" i="2"/>
  <c r="AD63" i="2"/>
  <c r="AE63" i="2"/>
  <c r="G59" i="2"/>
  <c r="F59" i="2"/>
  <c r="AD32" i="2"/>
  <c r="AE32" i="2"/>
  <c r="BB44" i="2"/>
  <c r="BC44" i="2"/>
  <c r="R66" i="2"/>
  <c r="S66" i="2"/>
  <c r="X54" i="2"/>
  <c r="Y54" i="2"/>
  <c r="BC54" i="2"/>
  <c r="BB54" i="2"/>
  <c r="R13" i="2"/>
  <c r="S13" i="2"/>
  <c r="BH8" i="2"/>
  <c r="BI8" i="2"/>
  <c r="BH88" i="2"/>
  <c r="BI88" i="2"/>
  <c r="X18" i="2"/>
  <c r="Y18" i="2"/>
  <c r="AD13" i="2"/>
  <c r="AE13" i="2"/>
  <c r="BB66" i="2"/>
  <c r="BC66" i="2"/>
  <c r="BB27" i="2"/>
  <c r="BC27" i="2"/>
  <c r="AJ8" i="2"/>
  <c r="AK8" i="2"/>
  <c r="R44" i="2"/>
  <c r="S44" i="2"/>
  <c r="F66" i="2"/>
  <c r="G66" i="2"/>
  <c r="AK66" i="2"/>
  <c r="AJ66" i="2"/>
  <c r="AE66" i="2"/>
  <c r="AD66" i="2"/>
  <c r="BB63" i="1"/>
  <c r="BC63" i="1"/>
  <c r="AV74" i="1"/>
  <c r="AW74" i="1"/>
  <c r="AV44" i="1"/>
  <c r="AW44" i="1"/>
  <c r="AV18" i="1"/>
  <c r="AW18" i="1"/>
  <c r="AD20" i="2"/>
  <c r="AE20" i="2"/>
  <c r="M20" i="2"/>
  <c r="L20" i="2"/>
  <c r="F20" i="2"/>
  <c r="G20" i="2"/>
  <c r="BI20" i="1"/>
  <c r="BH20" i="1"/>
  <c r="BC39" i="2"/>
  <c r="BB39" i="2"/>
  <c r="G63" i="2"/>
  <c r="F63" i="2"/>
  <c r="AJ20" i="2"/>
  <c r="AK20" i="2"/>
  <c r="BB59" i="2"/>
  <c r="BC59" i="2"/>
  <c r="X88" i="2"/>
  <c r="Y88" i="2"/>
  <c r="BH63" i="2"/>
  <c r="BI63" i="2"/>
  <c r="X27" i="2"/>
  <c r="Y27" i="2"/>
  <c r="BC13" i="2"/>
  <c r="BB13" i="2"/>
  <c r="R39" i="2"/>
  <c r="S39" i="2"/>
  <c r="X32" i="2"/>
  <c r="Y32" i="2"/>
  <c r="BB32" i="2"/>
  <c r="BC32" i="2"/>
  <c r="L59" i="2"/>
  <c r="M59" i="2"/>
  <c r="AK54" i="2"/>
  <c r="AJ54" i="2"/>
  <c r="BI66" i="2"/>
  <c r="BH66" i="2"/>
  <c r="BH27" i="2"/>
  <c r="BI27" i="2"/>
  <c r="X59" i="2"/>
  <c r="Y59" i="2"/>
  <c r="BB8" i="2"/>
  <c r="BC8" i="2"/>
  <c r="AD59" i="2"/>
  <c r="AE59" i="2"/>
  <c r="M84" i="2"/>
  <c r="L84" i="2"/>
  <c r="BI74" i="2"/>
  <c r="BH74" i="2"/>
  <c r="BB59" i="1"/>
  <c r="BC59" i="1"/>
  <c r="BI54" i="1"/>
  <c r="BH54" i="1"/>
  <c r="BB84" i="1"/>
  <c r="BC84" i="1"/>
  <c r="AW20" i="1"/>
  <c r="AV20" i="1"/>
  <c r="BH27" i="1"/>
  <c r="BI27" i="1"/>
  <c r="BH39" i="1"/>
  <c r="BI39" i="1"/>
  <c r="G47" i="2"/>
  <c r="F47" i="2"/>
  <c r="R63" i="2"/>
  <c r="S63" i="2"/>
  <c r="BB44" i="1"/>
  <c r="BC44" i="1"/>
  <c r="L63" i="2"/>
  <c r="M63" i="2"/>
  <c r="L79" i="2"/>
  <c r="M79" i="2"/>
  <c r="G27" i="2"/>
  <c r="F27" i="2"/>
  <c r="BB32" i="1"/>
  <c r="BC32" i="1"/>
  <c r="AV63" i="1"/>
  <c r="AW63" i="1"/>
  <c r="BB79" i="1"/>
  <c r="BC79" i="1"/>
  <c r="BB13" i="1"/>
  <c r="BC13" i="1"/>
  <c r="X79" i="2"/>
  <c r="Y79" i="2"/>
  <c r="BB88" i="2"/>
  <c r="BC88" i="2"/>
  <c r="R47" i="2"/>
  <c r="S47" i="2"/>
  <c r="S8" i="2"/>
  <c r="R8" i="2"/>
  <c r="R27" i="2"/>
  <c r="S27" i="2"/>
  <c r="F84" i="2"/>
  <c r="G84" i="2"/>
  <c r="AD27" i="2"/>
  <c r="AE27" i="2"/>
  <c r="BB18" i="2"/>
  <c r="BC18" i="2"/>
  <c r="R84" i="2"/>
  <c r="S84" i="2"/>
  <c r="AQ13" i="2"/>
  <c r="AP13" i="2"/>
  <c r="AQ63" i="2"/>
  <c r="AP63" i="2"/>
  <c r="AD39" i="2"/>
  <c r="AE39" i="2"/>
  <c r="L54" i="2"/>
  <c r="M54" i="2"/>
  <c r="L74" i="2"/>
  <c r="M74" i="2"/>
  <c r="BC54" i="1"/>
  <c r="BB54" i="1"/>
  <c r="BH47" i="1"/>
  <c r="BI47" i="1"/>
  <c r="AV47" i="1"/>
  <c r="AW47" i="1"/>
  <c r="AW13" i="1"/>
  <c r="AV13" i="1"/>
  <c r="BC74" i="1"/>
  <c r="BB74" i="1"/>
  <c r="BB18" i="1"/>
  <c r="BC18" i="1"/>
  <c r="AQ13" i="1"/>
  <c r="AP13" i="1"/>
  <c r="F32" i="1"/>
  <c r="G32" i="1"/>
  <c r="G79" i="1"/>
  <c r="F79" i="1"/>
  <c r="R66" i="1"/>
  <c r="S66" i="1"/>
  <c r="AQ8" i="1"/>
  <c r="AP8" i="1"/>
  <c r="AD8" i="1"/>
  <c r="AE8" i="1"/>
  <c r="L88" i="1"/>
  <c r="M88" i="1"/>
  <c r="AQ27" i="1"/>
  <c r="AP27" i="1"/>
  <c r="G66" i="1"/>
  <c r="F66" i="1"/>
  <c r="AJ63" i="1"/>
  <c r="AK63" i="1"/>
  <c r="AP63" i="1"/>
  <c r="AQ63" i="1"/>
  <c r="AJ44" i="1"/>
  <c r="AK44" i="1"/>
  <c r="R44" i="1"/>
  <c r="S44" i="1"/>
  <c r="X18" i="1"/>
  <c r="Y18" i="1"/>
  <c r="L66" i="1"/>
  <c r="M66" i="1"/>
  <c r="AE44" i="1"/>
  <c r="AD44" i="1"/>
  <c r="F74" i="1"/>
  <c r="G74" i="1"/>
  <c r="AJ74" i="1"/>
  <c r="AK74" i="1"/>
  <c r="L13" i="1"/>
  <c r="M13" i="1"/>
  <c r="AD54" i="1"/>
  <c r="AE54" i="1"/>
  <c r="G39" i="1"/>
  <c r="F39" i="1"/>
  <c r="Y20" i="1"/>
  <c r="X20" i="1"/>
  <c r="AD74" i="1"/>
  <c r="AE74" i="1"/>
  <c r="S8" i="1"/>
  <c r="R8" i="1"/>
  <c r="F88" i="1"/>
  <c r="G88" i="1"/>
  <c r="AQ32" i="1"/>
  <c r="AP32" i="1"/>
  <c r="R59" i="1"/>
  <c r="S59" i="1"/>
  <c r="AD79" i="1"/>
  <c r="AE79" i="1"/>
  <c r="L27" i="1"/>
  <c r="M27" i="1"/>
  <c r="R39" i="1"/>
  <c r="S39" i="1"/>
  <c r="AK59" i="1"/>
  <c r="AJ59" i="1"/>
  <c r="AK66" i="1"/>
  <c r="AJ66" i="1"/>
  <c r="S20" i="1"/>
  <c r="R20" i="1"/>
  <c r="L79" i="1"/>
  <c r="M79" i="1"/>
  <c r="AE20" i="1"/>
  <c r="AD20" i="1"/>
  <c r="G47" i="1"/>
  <c r="F47" i="1"/>
  <c r="AK18" i="1"/>
  <c r="AJ18" i="1"/>
  <c r="F59" i="1"/>
  <c r="G59" i="1"/>
  <c r="Y27" i="1"/>
  <c r="X27" i="1"/>
  <c r="F8" i="1"/>
  <c r="G8" i="1"/>
  <c r="X13" i="1"/>
  <c r="Y13" i="1"/>
  <c r="AE47" i="1"/>
  <c r="AD47" i="1"/>
  <c r="F44" i="1"/>
  <c r="G44" i="1"/>
  <c r="AJ88" i="1"/>
  <c r="AK88" i="1"/>
  <c r="AD88" i="1"/>
  <c r="AE88" i="1"/>
  <c r="L44" i="1"/>
  <c r="M44" i="1"/>
  <c r="S63" i="1"/>
  <c r="R63" i="1"/>
  <c r="AE66" i="1"/>
  <c r="AD66" i="1"/>
  <c r="L20" i="1"/>
  <c r="M20" i="1"/>
  <c r="AJ20" i="1"/>
  <c r="AK20" i="1"/>
  <c r="AQ54" i="1"/>
  <c r="AP54" i="1"/>
  <c r="S13" i="1"/>
  <c r="R13" i="1"/>
  <c r="L8" i="1"/>
  <c r="M8" i="1"/>
  <c r="AD13" i="1"/>
  <c r="AE13" i="1"/>
  <c r="M47" i="1"/>
  <c r="L47" i="1"/>
  <c r="AD63" i="1"/>
  <c r="AE63" i="1"/>
  <c r="Y84" i="1"/>
  <c r="X84" i="1"/>
  <c r="R74" i="1"/>
  <c r="S74" i="1"/>
  <c r="R27" i="1"/>
  <c r="S27" i="1"/>
  <c r="L84" i="1"/>
  <c r="M84" i="1"/>
  <c r="AE18" i="1"/>
  <c r="AD18" i="1"/>
  <c r="F20" i="1"/>
  <c r="G20" i="1"/>
  <c r="AK47" i="1"/>
  <c r="AJ47" i="1"/>
  <c r="AK79" i="1"/>
  <c r="AJ79" i="1"/>
  <c r="G18" i="1"/>
  <c r="F18" i="1"/>
  <c r="R32" i="1"/>
  <c r="S32" i="1"/>
  <c r="AQ47" i="1"/>
  <c r="AP47" i="1"/>
  <c r="AJ39" i="1"/>
  <c r="AK39" i="1"/>
  <c r="M59" i="1"/>
  <c r="L59" i="1"/>
  <c r="Y79" i="1"/>
  <c r="X79" i="1"/>
  <c r="AP59" i="1"/>
  <c r="AQ59" i="1"/>
  <c r="X59" i="1"/>
  <c r="Y59" i="1"/>
  <c r="G63" i="1"/>
  <c r="F63" i="1"/>
  <c r="Y88" i="1"/>
  <c r="X88" i="1"/>
  <c r="Y54" i="1"/>
  <c r="X54" i="1"/>
  <c r="R47" i="1"/>
  <c r="S47" i="1"/>
  <c r="L18" i="1"/>
  <c r="M18" i="1"/>
  <c r="L54" i="1"/>
  <c r="M54" i="1"/>
  <c r="Y63" i="1"/>
  <c r="X63" i="1"/>
  <c r="AK54" i="1"/>
  <c r="AJ54" i="1"/>
  <c r="AD39" i="1"/>
  <c r="AE39" i="1"/>
  <c r="X74" i="1"/>
  <c r="Y74" i="1"/>
  <c r="X32" i="1"/>
  <c r="Y32" i="1"/>
  <c r="AQ84" i="1"/>
  <c r="AP84" i="1"/>
  <c r="AD27" i="1"/>
  <c r="AE27" i="1"/>
  <c r="AP39" i="1"/>
  <c r="AQ39" i="1"/>
  <c r="AD84" i="1"/>
  <c r="AE84" i="1"/>
  <c r="X44" i="1"/>
  <c r="Y44" i="1"/>
  <c r="M74" i="1"/>
  <c r="L74" i="1"/>
  <c r="M39" i="1"/>
  <c r="L39" i="1"/>
  <c r="AQ44" i="1"/>
  <c r="AP44" i="1"/>
  <c r="AJ27" i="1"/>
  <c r="AK27" i="1"/>
  <c r="AP20" i="1"/>
  <c r="AQ20" i="1"/>
  <c r="AD32" i="1"/>
  <c r="AE32" i="1"/>
  <c r="F84" i="1"/>
  <c r="G84" i="1"/>
  <c r="AK84" i="1"/>
  <c r="AJ84" i="1"/>
  <c r="S84" i="1"/>
  <c r="R84" i="1"/>
  <c r="Y66" i="1"/>
  <c r="X66" i="1"/>
  <c r="R18" i="1"/>
  <c r="S18" i="1"/>
  <c r="L32" i="1"/>
  <c r="M32" i="1"/>
  <c r="S88" i="1"/>
  <c r="R88" i="1"/>
  <c r="AD59" i="1"/>
  <c r="AE59" i="1"/>
  <c r="Y47" i="1"/>
  <c r="X47" i="1"/>
  <c r="AQ66" i="1"/>
  <c r="AP66" i="1"/>
  <c r="AK8" i="1"/>
  <c r="AJ8" i="1"/>
  <c r="AP79" i="1"/>
  <c r="AQ79" i="1"/>
  <c r="AP18" i="1"/>
  <c r="AQ18" i="1"/>
  <c r="F13" i="1"/>
  <c r="G13" i="1"/>
  <c r="F54" i="1"/>
  <c r="G54" i="1"/>
  <c r="AJ32" i="1"/>
  <c r="AK32" i="1"/>
  <c r="AQ88" i="1"/>
  <c r="AP88" i="1"/>
  <c r="S54" i="1"/>
  <c r="R54" i="1"/>
  <c r="X39" i="1"/>
  <c r="Y39" i="1"/>
  <c r="M63" i="1"/>
  <c r="L63" i="1"/>
  <c r="G27" i="1"/>
  <c r="F27" i="1"/>
  <c r="R79" i="1"/>
  <c r="S79" i="1"/>
  <c r="X8" i="1"/>
  <c r="Y8" i="1"/>
  <c r="AQ74" i="1"/>
  <c r="AP74" i="1"/>
  <c r="AJ13" i="1"/>
  <c r="AK13" i="1"/>
  <c r="BV74" i="1"/>
  <c r="BV66" i="1"/>
  <c r="BV63" i="1"/>
  <c r="BV47" i="1"/>
  <c r="C10" i="3"/>
  <c r="AD6" i="3"/>
  <c r="AT9" i="3"/>
  <c r="AJ8" i="3"/>
  <c r="AJ7" i="3"/>
  <c r="AD9" i="3"/>
  <c r="AD3" i="3"/>
  <c r="AE7" i="3"/>
  <c r="J5" i="3"/>
  <c r="O6" i="4"/>
  <c r="BK6" i="4"/>
  <c r="BN6" i="4" s="1"/>
  <c r="P5" i="4"/>
  <c r="BK5" i="4"/>
  <c r="P6" i="4"/>
  <c r="P4" i="4"/>
  <c r="BK4" i="4"/>
  <c r="P3" i="4"/>
  <c r="BK3" i="4"/>
  <c r="BM3" i="4" s="1"/>
  <c r="P9" i="4"/>
  <c r="BK9" i="4"/>
  <c r="BN9" i="4" s="1"/>
  <c r="O8" i="4"/>
  <c r="BK8" i="4"/>
  <c r="BV59" i="1"/>
  <c r="BV8" i="1"/>
  <c r="BV20" i="1"/>
  <c r="BV54" i="1"/>
  <c r="BV27" i="1"/>
  <c r="BV39" i="1"/>
  <c r="BV84" i="1"/>
  <c r="BV44" i="1"/>
  <c r="BV88" i="1"/>
  <c r="BV13" i="1"/>
  <c r="BV79" i="1"/>
  <c r="BV32" i="1"/>
  <c r="BV18" i="1"/>
  <c r="BU26" i="1"/>
  <c r="BU6" i="1"/>
  <c r="BU16" i="1"/>
  <c r="BU28" i="1"/>
  <c r="BU37" i="1"/>
  <c r="BU49" i="1"/>
  <c r="BU58" i="1"/>
  <c r="BU70" i="1"/>
  <c r="BU80" i="1"/>
  <c r="BU5" i="1"/>
  <c r="BU69" i="1"/>
  <c r="BU7" i="1"/>
  <c r="BU17" i="1"/>
  <c r="BU29" i="1"/>
  <c r="BU38" i="1"/>
  <c r="BU50" i="1"/>
  <c r="BU60" i="1"/>
  <c r="BU71" i="1"/>
  <c r="BU81" i="1"/>
  <c r="BU78" i="1"/>
  <c r="BU9" i="1"/>
  <c r="BU19" i="1"/>
  <c r="BW19" i="1" s="1"/>
  <c r="BU30" i="1"/>
  <c r="BU40" i="1"/>
  <c r="BU51" i="1"/>
  <c r="BU61" i="1"/>
  <c r="BU72" i="1"/>
  <c r="BU82" i="1"/>
  <c r="BU46" i="1"/>
  <c r="BU10" i="1"/>
  <c r="BU22" i="1"/>
  <c r="BU31" i="1"/>
  <c r="BU41" i="1"/>
  <c r="BU52" i="1"/>
  <c r="BU62" i="1"/>
  <c r="BU73" i="1"/>
  <c r="BU83" i="1"/>
  <c r="BX19" i="1"/>
  <c r="BU57" i="1"/>
  <c r="BU2" i="1"/>
  <c r="BU11" i="1"/>
  <c r="BU23" i="1"/>
  <c r="BU33" i="1"/>
  <c r="BU42" i="1"/>
  <c r="BU53" i="1"/>
  <c r="BU64" i="1"/>
  <c r="BU75" i="1"/>
  <c r="BU85" i="1"/>
  <c r="BU36" i="1"/>
  <c r="BU3" i="1"/>
  <c r="BU12" i="1"/>
  <c r="BU24" i="1"/>
  <c r="BU34" i="1"/>
  <c r="BU43" i="1"/>
  <c r="BU55" i="1"/>
  <c r="BU65" i="1"/>
  <c r="BU76" i="1"/>
  <c r="BU86" i="1"/>
  <c r="BU15" i="1"/>
  <c r="BU4" i="1"/>
  <c r="BU14" i="1"/>
  <c r="BU25" i="1"/>
  <c r="BU35" i="1"/>
  <c r="BU45" i="1"/>
  <c r="BU56" i="1"/>
  <c r="BU68" i="1"/>
  <c r="BU77" i="1"/>
  <c r="BU87" i="1"/>
  <c r="AY7" i="3"/>
  <c r="AO3" i="3"/>
  <c r="K7" i="3"/>
  <c r="AE4" i="3"/>
  <c r="AJ4" i="3"/>
  <c r="AT7" i="3"/>
  <c r="BF10" i="3"/>
  <c r="BI10" i="3" s="1"/>
  <c r="AV10" i="3"/>
  <c r="AY10" i="3" s="1"/>
  <c r="U7" i="3"/>
  <c r="Y9" i="3"/>
  <c r="AO8" i="3"/>
  <c r="P8" i="3"/>
  <c r="AY3" i="3"/>
  <c r="U4" i="3"/>
  <c r="O9" i="3"/>
  <c r="M10" i="3"/>
  <c r="P10" i="3" s="1"/>
  <c r="AI5" i="3"/>
  <c r="AS4" i="3"/>
  <c r="AY5" i="3"/>
  <c r="AT8" i="3"/>
  <c r="BI7" i="3"/>
  <c r="BH7" i="3"/>
  <c r="BC6" i="3"/>
  <c r="BD6" i="3"/>
  <c r="AL10" i="3"/>
  <c r="AO10" i="3" s="1"/>
  <c r="AB10" i="3"/>
  <c r="AE10" i="3" s="1"/>
  <c r="P3" i="3"/>
  <c r="Y8" i="3"/>
  <c r="O5" i="3"/>
  <c r="P7" i="3"/>
  <c r="BC7" i="3"/>
  <c r="BD7" i="3"/>
  <c r="H10" i="3"/>
  <c r="K10" i="3" s="1"/>
  <c r="BC5" i="3"/>
  <c r="BD5" i="3"/>
  <c r="T6" i="3"/>
  <c r="BH5" i="3"/>
  <c r="BI5" i="3"/>
  <c r="BC4" i="3"/>
  <c r="BD4" i="3"/>
  <c r="AE5" i="3"/>
  <c r="K9" i="3"/>
  <c r="K4" i="3"/>
  <c r="AN5" i="3"/>
  <c r="T9" i="3"/>
  <c r="AS6" i="3"/>
  <c r="U3" i="3"/>
  <c r="AN9" i="3"/>
  <c r="J8" i="3"/>
  <c r="AJ9" i="3"/>
  <c r="K6" i="3"/>
  <c r="BH4" i="3"/>
  <c r="BI4" i="3"/>
  <c r="BC3" i="3"/>
  <c r="BD3" i="3"/>
  <c r="AY4" i="3"/>
  <c r="AS3" i="3"/>
  <c r="Y7" i="3"/>
  <c r="Z4" i="3"/>
  <c r="BI3" i="3"/>
  <c r="BH3" i="3"/>
  <c r="AQ10" i="3"/>
  <c r="AT10" i="3" s="1"/>
  <c r="AG10" i="3"/>
  <c r="AJ10" i="3" s="1"/>
  <c r="W10" i="3"/>
  <c r="Z10" i="3" s="1"/>
  <c r="AX9" i="3"/>
  <c r="Y6" i="3"/>
  <c r="AX4" i="3"/>
  <c r="AT5" i="3"/>
  <c r="Y5" i="3"/>
  <c r="AJ6" i="3"/>
  <c r="J3" i="3"/>
  <c r="AN6" i="3"/>
  <c r="AO7" i="3"/>
  <c r="O4" i="3"/>
  <c r="T5" i="3"/>
  <c r="AX6" i="3"/>
  <c r="Y3" i="3"/>
  <c r="AX8" i="3"/>
  <c r="BI8" i="3"/>
  <c r="BH8" i="3"/>
  <c r="R10" i="3"/>
  <c r="U10" i="3" s="1"/>
  <c r="AI3" i="3"/>
  <c r="BH6" i="3"/>
  <c r="BI6" i="3"/>
  <c r="BD9" i="3"/>
  <c r="BC9" i="3"/>
  <c r="BA10" i="3"/>
  <c r="BD10" i="3" s="1"/>
  <c r="AD8" i="3"/>
  <c r="AO4" i="3"/>
  <c r="U8" i="3"/>
  <c r="P6" i="3"/>
  <c r="BI9" i="3"/>
  <c r="BH9" i="3"/>
  <c r="BC8" i="3"/>
  <c r="BD8" i="3"/>
  <c r="BR9" i="2"/>
  <c r="BS9" i="2"/>
  <c r="BP20" i="2"/>
  <c r="BR19" i="2"/>
  <c r="BS19" i="2"/>
  <c r="BS30" i="2"/>
  <c r="BR30" i="2"/>
  <c r="BR40" i="2"/>
  <c r="BS40" i="2"/>
  <c r="BR51" i="2"/>
  <c r="BS51" i="2"/>
  <c r="BS61" i="2"/>
  <c r="BR61" i="2"/>
  <c r="BR72" i="2"/>
  <c r="BS72" i="2"/>
  <c r="BR82" i="2"/>
  <c r="BS82" i="2"/>
  <c r="BR10" i="2"/>
  <c r="BS10" i="2"/>
  <c r="BS22" i="2"/>
  <c r="BR22" i="2"/>
  <c r="BR31" i="2"/>
  <c r="BS31" i="2"/>
  <c r="BR41" i="2"/>
  <c r="BS41" i="2"/>
  <c r="BS52" i="2"/>
  <c r="BR52" i="2"/>
  <c r="BS62" i="2"/>
  <c r="BR62" i="2"/>
  <c r="BR73" i="2"/>
  <c r="BS73" i="2"/>
  <c r="BR83" i="2"/>
  <c r="BS83" i="2"/>
  <c r="BS2" i="2"/>
  <c r="BR2" i="2"/>
  <c r="BR11" i="2"/>
  <c r="BS11" i="2"/>
  <c r="BR23" i="2"/>
  <c r="BS23" i="2"/>
  <c r="BR33" i="2"/>
  <c r="BS33" i="2"/>
  <c r="BR42" i="2"/>
  <c r="BS42" i="2"/>
  <c r="BS53" i="2"/>
  <c r="BR53" i="2"/>
  <c r="BR64" i="2"/>
  <c r="BS64" i="2"/>
  <c r="BR75" i="2"/>
  <c r="BS75" i="2"/>
  <c r="BS85" i="2"/>
  <c r="BR85" i="2"/>
  <c r="BR3" i="2"/>
  <c r="BS3" i="2"/>
  <c r="BS12" i="2"/>
  <c r="BR12" i="2"/>
  <c r="BR24" i="2"/>
  <c r="BS24" i="2"/>
  <c r="BR34" i="2"/>
  <c r="BS34" i="2"/>
  <c r="BR43" i="2"/>
  <c r="BS43" i="2"/>
  <c r="BR55" i="2"/>
  <c r="BS55" i="2"/>
  <c r="BR65" i="2"/>
  <c r="BS65" i="2"/>
  <c r="BS76" i="2"/>
  <c r="BR76" i="2"/>
  <c r="BS86" i="2"/>
  <c r="BR86" i="2"/>
  <c r="BS4" i="2"/>
  <c r="BR4" i="2"/>
  <c r="BS14" i="2"/>
  <c r="BR14" i="2"/>
  <c r="BR25" i="2"/>
  <c r="BS25" i="2"/>
  <c r="BR35" i="2"/>
  <c r="BS35" i="2"/>
  <c r="BS45" i="2"/>
  <c r="BR45" i="2"/>
  <c r="BR56" i="2"/>
  <c r="BS56" i="2"/>
  <c r="BS68" i="2"/>
  <c r="BR68" i="2"/>
  <c r="BS77" i="2"/>
  <c r="BR77" i="2"/>
  <c r="BR87" i="2"/>
  <c r="BS87" i="2"/>
  <c r="BO90" i="2"/>
  <c r="BS5" i="2"/>
  <c r="BR5" i="2"/>
  <c r="BR15" i="2"/>
  <c r="BS15" i="2"/>
  <c r="BR26" i="2"/>
  <c r="BS26" i="2"/>
  <c r="BS36" i="2"/>
  <c r="BR36" i="2"/>
  <c r="BS46" i="2"/>
  <c r="BR46" i="2"/>
  <c r="BR57" i="2"/>
  <c r="BS57" i="2"/>
  <c r="BS69" i="2"/>
  <c r="BR69" i="2"/>
  <c r="BX78" i="2"/>
  <c r="BS78" i="2"/>
  <c r="BR78" i="2"/>
  <c r="BS6" i="2"/>
  <c r="BR6" i="2"/>
  <c r="BR16" i="2"/>
  <c r="BS16" i="2"/>
  <c r="BR28" i="2"/>
  <c r="BS28" i="2"/>
  <c r="BS37" i="2"/>
  <c r="BR37" i="2"/>
  <c r="BR49" i="2"/>
  <c r="BS49" i="2"/>
  <c r="BR58" i="2"/>
  <c r="BS58" i="2"/>
  <c r="BS70" i="2"/>
  <c r="BR70" i="2"/>
  <c r="BR80" i="2"/>
  <c r="BS80" i="2"/>
  <c r="BS7" i="2"/>
  <c r="BR7" i="2"/>
  <c r="BR17" i="2"/>
  <c r="BS17" i="2"/>
  <c r="BS29" i="2"/>
  <c r="BR29" i="2"/>
  <c r="BS38" i="2"/>
  <c r="BR38" i="2"/>
  <c r="BS50" i="2"/>
  <c r="BR50" i="2"/>
  <c r="BS60" i="2"/>
  <c r="BR60" i="2"/>
  <c r="BR71" i="2"/>
  <c r="BS71" i="2"/>
  <c r="BR81" i="2"/>
  <c r="BS81" i="2"/>
  <c r="AF90" i="2"/>
  <c r="BM65" i="2"/>
  <c r="BN65" i="2"/>
  <c r="BM4" i="2"/>
  <c r="BN4" i="2"/>
  <c r="BM14" i="2"/>
  <c r="BN14" i="2"/>
  <c r="BM25" i="2"/>
  <c r="BN25" i="2"/>
  <c r="BM35" i="2"/>
  <c r="BN35" i="2"/>
  <c r="BM45" i="2"/>
  <c r="BN45" i="2"/>
  <c r="BM56" i="2"/>
  <c r="BN56" i="2"/>
  <c r="BM68" i="2"/>
  <c r="BN68" i="2"/>
  <c r="BM77" i="2"/>
  <c r="BN77" i="2"/>
  <c r="BM87" i="2"/>
  <c r="BN87" i="2"/>
  <c r="BM55" i="2"/>
  <c r="BN55" i="2"/>
  <c r="BN5" i="2"/>
  <c r="BM5" i="2"/>
  <c r="BM15" i="2"/>
  <c r="BN15" i="2"/>
  <c r="BN26" i="2"/>
  <c r="BM26" i="2"/>
  <c r="BN36" i="2"/>
  <c r="BM36" i="2"/>
  <c r="BN46" i="2"/>
  <c r="BM46" i="2"/>
  <c r="BN57" i="2"/>
  <c r="BM57" i="2"/>
  <c r="BN69" i="2"/>
  <c r="BM69" i="2"/>
  <c r="BM78" i="2"/>
  <c r="BN78" i="2"/>
  <c r="BM24" i="2"/>
  <c r="BN24" i="2"/>
  <c r="BN76" i="2"/>
  <c r="BM76" i="2"/>
  <c r="BM6" i="2"/>
  <c r="BN6" i="2"/>
  <c r="BN16" i="2"/>
  <c r="BM16" i="2"/>
  <c r="BN28" i="2"/>
  <c r="BM28" i="2"/>
  <c r="BM37" i="2"/>
  <c r="BN37" i="2"/>
  <c r="BN49" i="2"/>
  <c r="BM49" i="2"/>
  <c r="BN58" i="2"/>
  <c r="BM58" i="2"/>
  <c r="BN70" i="2"/>
  <c r="BM70" i="2"/>
  <c r="BN80" i="2"/>
  <c r="BM80" i="2"/>
  <c r="BN43" i="2"/>
  <c r="BM43" i="2"/>
  <c r="BM7" i="2"/>
  <c r="BN7" i="2"/>
  <c r="BM17" i="2"/>
  <c r="BN17" i="2"/>
  <c r="BN29" i="2"/>
  <c r="BM29" i="2"/>
  <c r="BN38" i="2"/>
  <c r="BM38" i="2"/>
  <c r="BM50" i="2"/>
  <c r="BN50" i="2"/>
  <c r="BM60" i="2"/>
  <c r="BN60" i="2"/>
  <c r="BM71" i="2"/>
  <c r="BN71" i="2"/>
  <c r="BM81" i="2"/>
  <c r="BN81" i="2"/>
  <c r="T90" i="2"/>
  <c r="BL90" i="2"/>
  <c r="BM3" i="2"/>
  <c r="BN3" i="2"/>
  <c r="BM86" i="2"/>
  <c r="BN86" i="2"/>
  <c r="BN9" i="2"/>
  <c r="BM9" i="2"/>
  <c r="BK20" i="2"/>
  <c r="BM19" i="2"/>
  <c r="BN19" i="2"/>
  <c r="BN30" i="2"/>
  <c r="BM30" i="2"/>
  <c r="BM40" i="2"/>
  <c r="BN40" i="2"/>
  <c r="BM51" i="2"/>
  <c r="BN51" i="2"/>
  <c r="BN61" i="2"/>
  <c r="BM61" i="2"/>
  <c r="BM72" i="2"/>
  <c r="BN72" i="2"/>
  <c r="BM82" i="2"/>
  <c r="BN82" i="2"/>
  <c r="BM10" i="2"/>
  <c r="BN10" i="2"/>
  <c r="BM22" i="2"/>
  <c r="BN22" i="2"/>
  <c r="BN31" i="2"/>
  <c r="BM31" i="2"/>
  <c r="BN41" i="2"/>
  <c r="BM41" i="2"/>
  <c r="BM52" i="2"/>
  <c r="BN52" i="2"/>
  <c r="BM62" i="2"/>
  <c r="BN62" i="2"/>
  <c r="BM73" i="2"/>
  <c r="BN73" i="2"/>
  <c r="BM83" i="2"/>
  <c r="BN83" i="2"/>
  <c r="BM12" i="2"/>
  <c r="BN12" i="2"/>
  <c r="BM34" i="2"/>
  <c r="BN34" i="2"/>
  <c r="BN2" i="2"/>
  <c r="BM2" i="2"/>
  <c r="BM11" i="2"/>
  <c r="BN11" i="2"/>
  <c r="BM23" i="2"/>
  <c r="BN23" i="2"/>
  <c r="BM33" i="2"/>
  <c r="BN33" i="2"/>
  <c r="BM42" i="2"/>
  <c r="BN42" i="2"/>
  <c r="BN53" i="2"/>
  <c r="BM53" i="2"/>
  <c r="BM64" i="2"/>
  <c r="BN64" i="2"/>
  <c r="BM75" i="2"/>
  <c r="BN75" i="2"/>
  <c r="BN85" i="2"/>
  <c r="BM85" i="2"/>
  <c r="BS28" i="1"/>
  <c r="BR28" i="1"/>
  <c r="BS49" i="1"/>
  <c r="BR49" i="1"/>
  <c r="BR17" i="1"/>
  <c r="BS17" i="1"/>
  <c r="BS60" i="1"/>
  <c r="BR60" i="1"/>
  <c r="BS9" i="1"/>
  <c r="BR9" i="1"/>
  <c r="BP20" i="1"/>
  <c r="BS19" i="1"/>
  <c r="BR19" i="1"/>
  <c r="BS30" i="1"/>
  <c r="BR30" i="1"/>
  <c r="BR40" i="1"/>
  <c r="BS40" i="1"/>
  <c r="BS51" i="1"/>
  <c r="BR51" i="1"/>
  <c r="BS61" i="1"/>
  <c r="BR61" i="1"/>
  <c r="BR72" i="1"/>
  <c r="BS72" i="1"/>
  <c r="BR82" i="1"/>
  <c r="BS82" i="1"/>
  <c r="BS6" i="1"/>
  <c r="BR6" i="1"/>
  <c r="BR58" i="1"/>
  <c r="BS58" i="1"/>
  <c r="BS7" i="1"/>
  <c r="BR7" i="1"/>
  <c r="BS38" i="1"/>
  <c r="BR38" i="1"/>
  <c r="BR81" i="1"/>
  <c r="BS81" i="1"/>
  <c r="BS10" i="1"/>
  <c r="BR10" i="1"/>
  <c r="BS22" i="1"/>
  <c r="BR22" i="1"/>
  <c r="BS31" i="1"/>
  <c r="BR31" i="1"/>
  <c r="BR41" i="1"/>
  <c r="BS41" i="1"/>
  <c r="BS52" i="1"/>
  <c r="BR52" i="1"/>
  <c r="BS62" i="1"/>
  <c r="BR62" i="1"/>
  <c r="BS73" i="1"/>
  <c r="BR73" i="1"/>
  <c r="BS83" i="1"/>
  <c r="BR83" i="1"/>
  <c r="BR2" i="1"/>
  <c r="BS2" i="1"/>
  <c r="BS11" i="1"/>
  <c r="BR11" i="1"/>
  <c r="BS23" i="1"/>
  <c r="BR23" i="1"/>
  <c r="BS33" i="1"/>
  <c r="BR33" i="1"/>
  <c r="BR42" i="1"/>
  <c r="BS42" i="1"/>
  <c r="BS53" i="1"/>
  <c r="BR53" i="1"/>
  <c r="BR64" i="1"/>
  <c r="BS64" i="1"/>
  <c r="BS75" i="1"/>
  <c r="BR75" i="1"/>
  <c r="BS85" i="1"/>
  <c r="BR85" i="1"/>
  <c r="BJ90" i="1"/>
  <c r="BR16" i="1"/>
  <c r="BS16" i="1"/>
  <c r="BS70" i="1"/>
  <c r="BR70" i="1"/>
  <c r="BR50" i="1"/>
  <c r="BS50" i="1"/>
  <c r="BS3" i="1"/>
  <c r="BR3" i="1"/>
  <c r="BS12" i="1"/>
  <c r="BR12" i="1"/>
  <c r="BR24" i="1"/>
  <c r="BS24" i="1"/>
  <c r="BR34" i="1"/>
  <c r="BS34" i="1"/>
  <c r="BS43" i="1"/>
  <c r="BR43" i="1"/>
  <c r="BS55" i="1"/>
  <c r="BR55" i="1"/>
  <c r="BS65" i="1"/>
  <c r="BR65" i="1"/>
  <c r="BS76" i="1"/>
  <c r="BR76" i="1"/>
  <c r="BS86" i="1"/>
  <c r="BR86" i="1"/>
  <c r="BS4" i="1"/>
  <c r="BR4" i="1"/>
  <c r="BS14" i="1"/>
  <c r="BR14" i="1"/>
  <c r="BS25" i="1"/>
  <c r="BR25" i="1"/>
  <c r="BS35" i="1"/>
  <c r="BR35" i="1"/>
  <c r="BS45" i="1"/>
  <c r="BR45" i="1"/>
  <c r="BS56" i="1"/>
  <c r="BR56" i="1"/>
  <c r="BS68" i="1"/>
  <c r="BR68" i="1"/>
  <c r="BS77" i="1"/>
  <c r="BR77" i="1"/>
  <c r="BS87" i="1"/>
  <c r="BR87" i="1"/>
  <c r="BD90" i="1"/>
  <c r="AF90" i="1"/>
  <c r="BS37" i="1"/>
  <c r="BR37" i="1"/>
  <c r="BS80" i="1"/>
  <c r="BR80" i="1"/>
  <c r="BS29" i="1"/>
  <c r="BR29" i="1"/>
  <c r="BS71" i="1"/>
  <c r="BR71" i="1"/>
  <c r="BS5" i="1"/>
  <c r="BR5" i="1"/>
  <c r="BS15" i="1"/>
  <c r="BR15" i="1"/>
  <c r="BR26" i="1"/>
  <c r="BS26" i="1"/>
  <c r="BS36" i="1"/>
  <c r="BR36" i="1"/>
  <c r="BS46" i="1"/>
  <c r="BR46" i="1"/>
  <c r="BR57" i="1"/>
  <c r="BS57" i="1"/>
  <c r="BS69" i="1"/>
  <c r="BR69" i="1"/>
  <c r="BS78" i="1"/>
  <c r="BR78" i="1"/>
  <c r="AL90" i="1"/>
  <c r="BP47" i="1"/>
  <c r="AX90" i="1"/>
  <c r="Z90" i="1"/>
  <c r="H90" i="1"/>
  <c r="T90" i="1"/>
  <c r="BM10" i="1"/>
  <c r="BN10" i="1"/>
  <c r="BN62" i="1"/>
  <c r="BM62" i="1"/>
  <c r="BM42" i="1"/>
  <c r="BN42" i="1"/>
  <c r="BN7" i="1"/>
  <c r="BM7" i="1"/>
  <c r="BN17" i="1"/>
  <c r="BM17" i="1"/>
  <c r="BM29" i="1"/>
  <c r="BN29" i="1"/>
  <c r="BN38" i="1"/>
  <c r="BM38" i="1"/>
  <c r="BM50" i="1"/>
  <c r="BN50" i="1"/>
  <c r="BN60" i="1"/>
  <c r="BM60" i="1"/>
  <c r="BN71" i="1"/>
  <c r="BM71" i="1"/>
  <c r="BN81" i="1"/>
  <c r="BM81" i="1"/>
  <c r="BO90" i="1"/>
  <c r="BN31" i="1"/>
  <c r="BM31" i="1"/>
  <c r="BN53" i="1"/>
  <c r="BM53" i="1"/>
  <c r="BM9" i="1"/>
  <c r="BN9" i="1"/>
  <c r="BK20" i="1"/>
  <c r="BM19" i="1"/>
  <c r="BN19" i="1"/>
  <c r="BN30" i="1"/>
  <c r="BM30" i="1"/>
  <c r="BN40" i="1"/>
  <c r="BM40" i="1"/>
  <c r="BM51" i="1"/>
  <c r="BN51" i="1"/>
  <c r="BN61" i="1"/>
  <c r="BM61" i="1"/>
  <c r="BN72" i="1"/>
  <c r="BM72" i="1"/>
  <c r="BM82" i="1"/>
  <c r="BN82" i="1"/>
  <c r="BN22" i="1"/>
  <c r="BM22" i="1"/>
  <c r="BM73" i="1"/>
  <c r="BN73" i="1"/>
  <c r="BN2" i="1"/>
  <c r="BM2" i="1"/>
  <c r="BM33" i="1"/>
  <c r="BN33" i="1"/>
  <c r="BM75" i="1"/>
  <c r="BN75" i="1"/>
  <c r="BM3" i="1"/>
  <c r="BN3" i="1"/>
  <c r="BM12" i="1"/>
  <c r="BN12" i="1"/>
  <c r="BN24" i="1"/>
  <c r="BM24" i="1"/>
  <c r="BM34" i="1"/>
  <c r="BN34" i="1"/>
  <c r="BM43" i="1"/>
  <c r="BN43" i="1"/>
  <c r="BN55" i="1"/>
  <c r="BM55" i="1"/>
  <c r="BM65" i="1"/>
  <c r="BN65" i="1"/>
  <c r="BM76" i="1"/>
  <c r="BN76" i="1"/>
  <c r="BN86" i="1"/>
  <c r="BM86" i="1"/>
  <c r="BL90" i="1"/>
  <c r="N90" i="1"/>
  <c r="BM83" i="1"/>
  <c r="BN83" i="1"/>
  <c r="BM11" i="1"/>
  <c r="BN11" i="1"/>
  <c r="BN85" i="1"/>
  <c r="BM85" i="1"/>
  <c r="BM4" i="1"/>
  <c r="BN4" i="1"/>
  <c r="BN14" i="1"/>
  <c r="BM14" i="1"/>
  <c r="BM25" i="1"/>
  <c r="BN25" i="1"/>
  <c r="BM35" i="1"/>
  <c r="BN35" i="1"/>
  <c r="BK47" i="1"/>
  <c r="BM45" i="1"/>
  <c r="BN45" i="1"/>
  <c r="BN56" i="1"/>
  <c r="BM56" i="1"/>
  <c r="BN68" i="1"/>
  <c r="BM68" i="1"/>
  <c r="BN77" i="1"/>
  <c r="BM77" i="1"/>
  <c r="BN87" i="1"/>
  <c r="BM87" i="1"/>
  <c r="BM52" i="1"/>
  <c r="BN52" i="1"/>
  <c r="BN23" i="1"/>
  <c r="BM23" i="1"/>
  <c r="BN5" i="1"/>
  <c r="BM5" i="1"/>
  <c r="BN15" i="1"/>
  <c r="BM15" i="1"/>
  <c r="BN26" i="1"/>
  <c r="BM26" i="1"/>
  <c r="BM36" i="1"/>
  <c r="BN36" i="1"/>
  <c r="BM46" i="1"/>
  <c r="BN46" i="1"/>
  <c r="BM57" i="1"/>
  <c r="BN57" i="1"/>
  <c r="BN69" i="1"/>
  <c r="BM69" i="1"/>
  <c r="BM78" i="1"/>
  <c r="BN78" i="1"/>
  <c r="BQ90" i="1"/>
  <c r="BM41" i="1"/>
  <c r="BN41" i="1"/>
  <c r="BN64" i="1"/>
  <c r="BM64" i="1"/>
  <c r="BN6" i="1"/>
  <c r="BM6" i="1"/>
  <c r="BN16" i="1"/>
  <c r="BM16" i="1"/>
  <c r="BK32" i="1"/>
  <c r="BM28" i="1"/>
  <c r="BN28" i="1"/>
  <c r="BM37" i="1"/>
  <c r="BN37" i="1"/>
  <c r="BN49" i="1"/>
  <c r="BM49" i="1"/>
  <c r="BM58" i="1"/>
  <c r="BN58" i="1"/>
  <c r="BM70" i="1"/>
  <c r="BN70" i="1"/>
  <c r="BK84" i="1"/>
  <c r="BM80" i="1"/>
  <c r="BN80" i="1"/>
  <c r="BP59" i="1"/>
  <c r="BL10" i="4"/>
  <c r="BM10" i="3"/>
  <c r="BM3" i="3"/>
  <c r="BN3" i="3"/>
  <c r="BM7" i="3"/>
  <c r="BN7" i="3"/>
  <c r="BN8" i="3"/>
  <c r="BM8" i="3"/>
  <c r="BM9" i="3"/>
  <c r="BN9" i="3"/>
  <c r="BN2" i="3"/>
  <c r="BM2" i="3"/>
  <c r="BN4" i="3"/>
  <c r="BM4" i="3"/>
  <c r="AH89" i="1"/>
  <c r="BN5" i="3"/>
  <c r="BM5" i="3"/>
  <c r="BM6" i="3"/>
  <c r="BN6" i="3"/>
  <c r="U4" i="4"/>
  <c r="J7" i="4"/>
  <c r="AS9" i="4"/>
  <c r="O9" i="4"/>
  <c r="AI8" i="4"/>
  <c r="AX3" i="4"/>
  <c r="O5" i="4"/>
  <c r="U6" i="4"/>
  <c r="F4" i="4"/>
  <c r="AN5" i="4"/>
  <c r="AI7" i="4"/>
  <c r="J5" i="4"/>
  <c r="AB10" i="4"/>
  <c r="AE10" i="4" s="1"/>
  <c r="AN8" i="4"/>
  <c r="M10" i="4"/>
  <c r="P10" i="4" s="1"/>
  <c r="AG10" i="4"/>
  <c r="AJ10" i="4" s="1"/>
  <c r="K4" i="4"/>
  <c r="AO9" i="4"/>
  <c r="AN3" i="4"/>
  <c r="AN4" i="4"/>
  <c r="AT7" i="4"/>
  <c r="AD3" i="4"/>
  <c r="U7" i="4"/>
  <c r="AI5" i="4"/>
  <c r="BN7" i="4"/>
  <c r="AO10" i="4"/>
  <c r="BC6" i="4"/>
  <c r="BD6" i="4"/>
  <c r="AX4" i="4"/>
  <c r="AD8" i="4"/>
  <c r="E5" i="4"/>
  <c r="AY5" i="4"/>
  <c r="AE9" i="4"/>
  <c r="E6" i="4"/>
  <c r="BM2" i="4"/>
  <c r="BN2" i="4"/>
  <c r="Y8" i="4"/>
  <c r="AI3" i="4"/>
  <c r="O7" i="4"/>
  <c r="T9" i="4"/>
  <c r="AJ4" i="4"/>
  <c r="P8" i="4"/>
  <c r="BC8" i="4"/>
  <c r="BD8" i="4"/>
  <c r="AV10" i="4"/>
  <c r="AY10" i="4" s="1"/>
  <c r="BD5" i="4"/>
  <c r="BC5" i="4"/>
  <c r="BD10" i="4"/>
  <c r="AI9" i="4"/>
  <c r="J6" i="4"/>
  <c r="AX7" i="4"/>
  <c r="Y4" i="4"/>
  <c r="E8" i="4"/>
  <c r="AJ3" i="4"/>
  <c r="P7" i="4"/>
  <c r="AD5" i="4"/>
  <c r="J9" i="4"/>
  <c r="AI6" i="4"/>
  <c r="AD6" i="4"/>
  <c r="E3" i="4"/>
  <c r="BC4" i="4"/>
  <c r="BD4" i="4"/>
  <c r="AQ10" i="4"/>
  <c r="AT10" i="4" s="1"/>
  <c r="AS5" i="4"/>
  <c r="Y9" i="4"/>
  <c r="W10" i="4"/>
  <c r="Y10" i="4" s="1"/>
  <c r="AS6" i="4"/>
  <c r="T3" i="4"/>
  <c r="AD4" i="4"/>
  <c r="J8" i="4"/>
  <c r="AE5" i="4"/>
  <c r="C10" i="4"/>
  <c r="BC3" i="4"/>
  <c r="BD3" i="4"/>
  <c r="R10" i="4"/>
  <c r="U10" i="4" s="1"/>
  <c r="H10" i="4"/>
  <c r="K10" i="4" s="1"/>
  <c r="AS4" i="4"/>
  <c r="AY6" i="4"/>
  <c r="Y3" i="4"/>
  <c r="E7" i="4"/>
  <c r="AS8" i="4"/>
  <c r="U5" i="4"/>
  <c r="AX9" i="4"/>
  <c r="Z6" i="4"/>
  <c r="AS3" i="4"/>
  <c r="Y7" i="4"/>
  <c r="AN6" i="4"/>
  <c r="O3" i="4"/>
  <c r="AN7" i="4"/>
  <c r="O4" i="4"/>
  <c r="AX8" i="4"/>
  <c r="Y5" i="4"/>
  <c r="F9" i="4"/>
  <c r="AD7" i="4"/>
  <c r="BF10" i="4"/>
  <c r="BD7" i="4"/>
  <c r="BC7" i="4"/>
  <c r="BD9" i="4"/>
  <c r="BC9" i="4"/>
  <c r="E9" i="4"/>
  <c r="BJ90" i="2"/>
  <c r="H90" i="2"/>
  <c r="AR90" i="2"/>
  <c r="AX90" i="2"/>
  <c r="AU47" i="2"/>
  <c r="AL90" i="2"/>
  <c r="AT67" i="2"/>
  <c r="AG20" i="2"/>
  <c r="C20" i="2"/>
  <c r="AU20" i="2"/>
  <c r="U20" i="2"/>
  <c r="Z90" i="2"/>
  <c r="AM20" i="2"/>
  <c r="I20" i="2"/>
  <c r="BE20" i="2"/>
  <c r="P89" i="2"/>
  <c r="AU74" i="2"/>
  <c r="AY20" i="2"/>
  <c r="AU18" i="2"/>
  <c r="AS20" i="2"/>
  <c r="AU32" i="2"/>
  <c r="AU84" i="2"/>
  <c r="O20" i="2"/>
  <c r="AU59" i="2"/>
  <c r="BP79" i="1"/>
  <c r="BP88" i="1"/>
  <c r="AR90" i="1"/>
  <c r="BK54" i="1"/>
  <c r="V48" i="1"/>
  <c r="C47" i="1"/>
  <c r="U59" i="1"/>
  <c r="AM39" i="1"/>
  <c r="I8" i="1"/>
  <c r="I39" i="1"/>
  <c r="I66" i="1"/>
  <c r="I79" i="1"/>
  <c r="I88" i="1"/>
  <c r="O63" i="1"/>
  <c r="U18" i="1"/>
  <c r="U47" i="1"/>
  <c r="U74" i="1"/>
  <c r="AA27" i="1"/>
  <c r="AG32" i="1"/>
  <c r="AG54" i="1"/>
  <c r="AG84" i="1"/>
  <c r="AM59" i="1"/>
  <c r="AS13" i="1"/>
  <c r="AS20" i="1"/>
  <c r="AS44" i="1"/>
  <c r="BE8" i="1"/>
  <c r="BE39" i="1"/>
  <c r="BE66" i="1"/>
  <c r="BE79" i="1"/>
  <c r="BE88" i="1"/>
  <c r="BK63" i="1"/>
  <c r="BP18" i="1"/>
  <c r="BP74" i="1"/>
  <c r="C18" i="1"/>
  <c r="O54" i="1"/>
  <c r="AM88" i="1"/>
  <c r="AY18" i="1"/>
  <c r="BE27" i="1"/>
  <c r="C32" i="1"/>
  <c r="C54" i="1"/>
  <c r="C84" i="1"/>
  <c r="I59" i="1"/>
  <c r="O13" i="1"/>
  <c r="O20" i="1"/>
  <c r="O44" i="1"/>
  <c r="AA8" i="1"/>
  <c r="AA39" i="1"/>
  <c r="AA66" i="1"/>
  <c r="AA79" i="1"/>
  <c r="AA88" i="1"/>
  <c r="AG63" i="1"/>
  <c r="AM18" i="1"/>
  <c r="AM47" i="1"/>
  <c r="AM74" i="1"/>
  <c r="AS27" i="1"/>
  <c r="AY32" i="1"/>
  <c r="AY54" i="1"/>
  <c r="AY84" i="1"/>
  <c r="BE59" i="1"/>
  <c r="BK13" i="1"/>
  <c r="BK44" i="1"/>
  <c r="V89" i="1"/>
  <c r="C74" i="1"/>
  <c r="AA20" i="1"/>
  <c r="AM8" i="1"/>
  <c r="AY47" i="1"/>
  <c r="C63" i="1"/>
  <c r="I18" i="1"/>
  <c r="I47" i="1"/>
  <c r="I74" i="1"/>
  <c r="O27" i="1"/>
  <c r="U32" i="1"/>
  <c r="U54" i="1"/>
  <c r="U84" i="1"/>
  <c r="AA59" i="1"/>
  <c r="AG13" i="1"/>
  <c r="AG20" i="1"/>
  <c r="AG44" i="1"/>
  <c r="AS8" i="1"/>
  <c r="AS39" i="1"/>
  <c r="AS66" i="1"/>
  <c r="AS79" i="1"/>
  <c r="AS88" i="1"/>
  <c r="AY63" i="1"/>
  <c r="BE18" i="1"/>
  <c r="BE47" i="1"/>
  <c r="BE74" i="1"/>
  <c r="BK27" i="1"/>
  <c r="BP32" i="1"/>
  <c r="BP54" i="1"/>
  <c r="BP84" i="1"/>
  <c r="AN48" i="1"/>
  <c r="AA13" i="1"/>
  <c r="C20" i="1"/>
  <c r="C44" i="1"/>
  <c r="O8" i="1"/>
  <c r="O39" i="1"/>
  <c r="O66" i="1"/>
  <c r="O79" i="1"/>
  <c r="O88" i="1"/>
  <c r="U63" i="1"/>
  <c r="AA18" i="1"/>
  <c r="AA47" i="1"/>
  <c r="AA74" i="1"/>
  <c r="AG27" i="1"/>
  <c r="AM32" i="1"/>
  <c r="AM54" i="1"/>
  <c r="AM84" i="1"/>
  <c r="AS59" i="1"/>
  <c r="AY13" i="1"/>
  <c r="AY20" i="1"/>
  <c r="AY44" i="1"/>
  <c r="BK8" i="1"/>
  <c r="BK39" i="1"/>
  <c r="BK66" i="1"/>
  <c r="BK79" i="1"/>
  <c r="BK88" i="1"/>
  <c r="BP63" i="1"/>
  <c r="AT67" i="1"/>
  <c r="O32" i="1"/>
  <c r="C13" i="1"/>
  <c r="C27" i="1"/>
  <c r="I32" i="1"/>
  <c r="I54" i="1"/>
  <c r="I84" i="1"/>
  <c r="O59" i="1"/>
  <c r="U13" i="1"/>
  <c r="U20" i="1"/>
  <c r="U44" i="1"/>
  <c r="AG8" i="1"/>
  <c r="AG39" i="1"/>
  <c r="AG66" i="1"/>
  <c r="AG79" i="1"/>
  <c r="AG88" i="1"/>
  <c r="AM63" i="1"/>
  <c r="AS18" i="1"/>
  <c r="AS47" i="1"/>
  <c r="AS74" i="1"/>
  <c r="AY27" i="1"/>
  <c r="BE32" i="1"/>
  <c r="BE54" i="1"/>
  <c r="BE84" i="1"/>
  <c r="BK59" i="1"/>
  <c r="BP13" i="1"/>
  <c r="BP44" i="1"/>
  <c r="AN89" i="1"/>
  <c r="I27" i="1"/>
  <c r="O84" i="1"/>
  <c r="AA44" i="1"/>
  <c r="AM66" i="1"/>
  <c r="AS63" i="1"/>
  <c r="AY74" i="1"/>
  <c r="C8" i="1"/>
  <c r="C39" i="1"/>
  <c r="C66" i="1"/>
  <c r="C79" i="1"/>
  <c r="C88" i="1"/>
  <c r="I63" i="1"/>
  <c r="O18" i="1"/>
  <c r="O47" i="1"/>
  <c r="O74" i="1"/>
  <c r="U27" i="1"/>
  <c r="AA32" i="1"/>
  <c r="AA54" i="1"/>
  <c r="AA84" i="1"/>
  <c r="AG59" i="1"/>
  <c r="AM13" i="1"/>
  <c r="AM20" i="1"/>
  <c r="AM44" i="1"/>
  <c r="AY8" i="1"/>
  <c r="AY39" i="1"/>
  <c r="AY66" i="1"/>
  <c r="AY79" i="1"/>
  <c r="AY88" i="1"/>
  <c r="BE63" i="1"/>
  <c r="BK18" i="1"/>
  <c r="BK74" i="1"/>
  <c r="BP27" i="1"/>
  <c r="AM79" i="1"/>
  <c r="C59" i="1"/>
  <c r="I13" i="1"/>
  <c r="I20" i="1"/>
  <c r="I44" i="1"/>
  <c r="U8" i="1"/>
  <c r="U39" i="1"/>
  <c r="U66" i="1"/>
  <c r="U79" i="1"/>
  <c r="U88" i="1"/>
  <c r="AA63" i="1"/>
  <c r="AG18" i="1"/>
  <c r="AG47" i="1"/>
  <c r="AG74" i="1"/>
  <c r="AM27" i="1"/>
  <c r="AS32" i="1"/>
  <c r="AS54" i="1"/>
  <c r="AS84" i="1"/>
  <c r="AY59" i="1"/>
  <c r="BE13" i="1"/>
  <c r="BE20" i="1"/>
  <c r="BE44" i="1"/>
  <c r="BP8" i="1"/>
  <c r="BP39" i="1"/>
  <c r="BP66" i="1"/>
  <c r="AN21" i="1"/>
  <c r="AH67" i="1"/>
  <c r="AN67" i="1"/>
  <c r="AB21" i="1"/>
  <c r="J21" i="1"/>
  <c r="AZ67" i="1"/>
  <c r="D67" i="1"/>
  <c r="AT89" i="1"/>
  <c r="BF89" i="1"/>
  <c r="BF21" i="1"/>
  <c r="V21" i="1"/>
  <c r="BF48" i="1"/>
  <c r="AT48" i="1"/>
  <c r="AH48" i="1"/>
  <c r="BF67" i="1"/>
  <c r="AZ48" i="1"/>
  <c r="D48" i="1"/>
  <c r="D89" i="1"/>
  <c r="AH21" i="1"/>
  <c r="J48" i="1"/>
  <c r="P48" i="1"/>
  <c r="D21" i="1"/>
  <c r="J67" i="1"/>
  <c r="P67" i="1"/>
  <c r="AZ21" i="1"/>
  <c r="V67" i="1"/>
  <c r="AB48" i="1"/>
  <c r="P89" i="1"/>
  <c r="AB89" i="1"/>
  <c r="AT21" i="1"/>
  <c r="J89" i="1"/>
  <c r="AB67" i="1"/>
  <c r="P21" i="1"/>
  <c r="AZ89" i="1"/>
  <c r="D89" i="2"/>
  <c r="AN48" i="2"/>
  <c r="AG74" i="2"/>
  <c r="AB67" i="2"/>
  <c r="AB21" i="2"/>
  <c r="V48" i="2"/>
  <c r="D21" i="2"/>
  <c r="C18" i="2"/>
  <c r="C47" i="2"/>
  <c r="C74" i="2"/>
  <c r="I27" i="2"/>
  <c r="O32" i="2"/>
  <c r="O54" i="2"/>
  <c r="O84" i="2"/>
  <c r="U59" i="2"/>
  <c r="AM8" i="2"/>
  <c r="AM39" i="2"/>
  <c r="AM66" i="2"/>
  <c r="AM79" i="2"/>
  <c r="AM88" i="2"/>
  <c r="AS63" i="2"/>
  <c r="AY18" i="2"/>
  <c r="AY47" i="2"/>
  <c r="AY74" i="2"/>
  <c r="BE27" i="2"/>
  <c r="BK32" i="2"/>
  <c r="BK54" i="2"/>
  <c r="BK84" i="2"/>
  <c r="BP59" i="2"/>
  <c r="AZ48" i="2"/>
  <c r="V67" i="2"/>
  <c r="BQ90" i="2"/>
  <c r="U74" i="2"/>
  <c r="BP74" i="2"/>
  <c r="AH67" i="2"/>
  <c r="BD90" i="2"/>
  <c r="AT48" i="2"/>
  <c r="N90" i="2"/>
  <c r="BE47" i="2"/>
  <c r="AN67" i="2"/>
  <c r="J21" i="2"/>
  <c r="AT89" i="2"/>
  <c r="AZ21" i="2"/>
  <c r="AA13" i="2"/>
  <c r="AA44" i="2"/>
  <c r="BF21" i="2"/>
  <c r="AH21" i="2"/>
  <c r="AM47" i="2"/>
  <c r="AM74" i="2"/>
  <c r="AY84" i="2"/>
  <c r="BE59" i="2"/>
  <c r="V89" i="2"/>
  <c r="P48" i="2"/>
  <c r="P21" i="2"/>
  <c r="J67" i="2"/>
  <c r="BE74" i="2"/>
  <c r="AZ89" i="2"/>
  <c r="D48" i="2"/>
  <c r="D67" i="2"/>
  <c r="P67" i="2"/>
  <c r="I74" i="2"/>
  <c r="O66" i="2"/>
  <c r="AA47" i="2"/>
  <c r="AA74" i="2"/>
  <c r="AT21" i="2"/>
  <c r="J89" i="2"/>
  <c r="J48" i="2"/>
  <c r="AZ67" i="2"/>
  <c r="AS74" i="2"/>
  <c r="V21" i="2"/>
  <c r="AB48" i="2"/>
  <c r="BF48" i="2"/>
  <c r="AN21" i="2"/>
  <c r="AN89" i="2"/>
  <c r="O74" i="2"/>
  <c r="BK74" i="2"/>
  <c r="AH48" i="2"/>
  <c r="AB89" i="2"/>
  <c r="BF89" i="2"/>
  <c r="BF67" i="2"/>
  <c r="AH89" i="2"/>
  <c r="I59" i="2"/>
  <c r="O13" i="2"/>
  <c r="O44" i="2"/>
  <c r="AA66" i="2"/>
  <c r="AA79" i="2"/>
  <c r="AA88" i="2"/>
  <c r="AG63" i="2"/>
  <c r="AM18" i="2"/>
  <c r="AS27" i="2"/>
  <c r="AY32" i="2"/>
  <c r="AY54" i="2"/>
  <c r="BK13" i="2"/>
  <c r="BK44" i="2"/>
  <c r="C59" i="2"/>
  <c r="I13" i="2"/>
  <c r="I44" i="2"/>
  <c r="U8" i="2"/>
  <c r="U39" i="2"/>
  <c r="U66" i="2"/>
  <c r="U79" i="2"/>
  <c r="U88" i="2"/>
  <c r="AA63" i="2"/>
  <c r="AG18" i="2"/>
  <c r="AG47" i="2"/>
  <c r="AM27" i="2"/>
  <c r="AS32" i="2"/>
  <c r="AS54" i="2"/>
  <c r="AS84" i="2"/>
  <c r="AY59" i="2"/>
  <c r="BE13" i="2"/>
  <c r="BE44" i="2"/>
  <c r="BP8" i="2"/>
  <c r="BP39" i="2"/>
  <c r="BP66" i="2"/>
  <c r="BP79" i="2"/>
  <c r="BP88" i="2"/>
  <c r="I8" i="2"/>
  <c r="I39" i="2"/>
  <c r="I66" i="2"/>
  <c r="I79" i="2"/>
  <c r="I88" i="2"/>
  <c r="O63" i="2"/>
  <c r="U18" i="2"/>
  <c r="U47" i="2"/>
  <c r="AA27" i="2"/>
  <c r="AG32" i="2"/>
  <c r="AG54" i="2"/>
  <c r="AG84" i="2"/>
  <c r="AM59" i="2"/>
  <c r="AS13" i="2"/>
  <c r="AS44" i="2"/>
  <c r="BE8" i="2"/>
  <c r="BE39" i="2"/>
  <c r="BE66" i="2"/>
  <c r="BE79" i="2"/>
  <c r="BE88" i="2"/>
  <c r="BK63" i="2"/>
  <c r="BP18" i="2"/>
  <c r="BP47" i="2"/>
  <c r="AA8" i="2"/>
  <c r="AA39" i="2"/>
  <c r="I18" i="2"/>
  <c r="I47" i="2"/>
  <c r="O27" i="2"/>
  <c r="U32" i="2"/>
  <c r="U54" i="2"/>
  <c r="U84" i="2"/>
  <c r="AA59" i="2"/>
  <c r="AG13" i="2"/>
  <c r="AG44" i="2"/>
  <c r="AS8" i="2"/>
  <c r="AS39" i="2"/>
  <c r="AS66" i="2"/>
  <c r="AS79" i="2"/>
  <c r="AS88" i="2"/>
  <c r="AY63" i="2"/>
  <c r="BE18" i="2"/>
  <c r="BK27" i="2"/>
  <c r="BP32" i="2"/>
  <c r="BP54" i="2"/>
  <c r="BP84" i="2"/>
  <c r="O8" i="2"/>
  <c r="O39" i="2"/>
  <c r="O79" i="2"/>
  <c r="O88" i="2"/>
  <c r="U63" i="2"/>
  <c r="AA18" i="2"/>
  <c r="AG27" i="2"/>
  <c r="AM32" i="2"/>
  <c r="AM54" i="2"/>
  <c r="AM84" i="2"/>
  <c r="AS59" i="2"/>
  <c r="AY13" i="2"/>
  <c r="AY44" i="2"/>
  <c r="BK8" i="2"/>
  <c r="BK39" i="2"/>
  <c r="BK66" i="2"/>
  <c r="BK79" i="2"/>
  <c r="BK88" i="2"/>
  <c r="BP63" i="2"/>
  <c r="I32" i="2"/>
  <c r="I54" i="2"/>
  <c r="I84" i="2"/>
  <c r="O59" i="2"/>
  <c r="U13" i="2"/>
  <c r="U44" i="2"/>
  <c r="AG8" i="2"/>
  <c r="AG39" i="2"/>
  <c r="AG66" i="2"/>
  <c r="AG79" i="2"/>
  <c r="AG88" i="2"/>
  <c r="AM63" i="2"/>
  <c r="AS18" i="2"/>
  <c r="AS47" i="2"/>
  <c r="AY27" i="2"/>
  <c r="BE32" i="2"/>
  <c r="BE54" i="2"/>
  <c r="BE84" i="2"/>
  <c r="BK59" i="2"/>
  <c r="BP13" i="2"/>
  <c r="BP44" i="2"/>
  <c r="I63" i="2"/>
  <c r="O18" i="2"/>
  <c r="O47" i="2"/>
  <c r="U27" i="2"/>
  <c r="AA32" i="2"/>
  <c r="AA54" i="2"/>
  <c r="AA84" i="2"/>
  <c r="AG59" i="2"/>
  <c r="AM13" i="2"/>
  <c r="AM44" i="2"/>
  <c r="AY8" i="2"/>
  <c r="AY39" i="2"/>
  <c r="AY66" i="2"/>
  <c r="AY79" i="2"/>
  <c r="AY88" i="2"/>
  <c r="BE63" i="2"/>
  <c r="BK18" i="2"/>
  <c r="BK47" i="2"/>
  <c r="BP27" i="2"/>
  <c r="C32" i="2"/>
  <c r="C54" i="2"/>
  <c r="C84" i="2"/>
  <c r="C63" i="2"/>
  <c r="C13" i="2"/>
  <c r="C44" i="2"/>
  <c r="C27" i="2"/>
  <c r="C8" i="2"/>
  <c r="C39" i="2"/>
  <c r="C66" i="2"/>
  <c r="C79" i="2"/>
  <c r="C88" i="2"/>
  <c r="AD48" i="2" l="1"/>
  <c r="AE48" i="2"/>
  <c r="BB21" i="1"/>
  <c r="BC21" i="1"/>
  <c r="AJ48" i="2"/>
  <c r="AK48" i="2"/>
  <c r="R48" i="2"/>
  <c r="S48" i="2"/>
  <c r="AD21" i="2"/>
  <c r="AE21" i="2"/>
  <c r="BH67" i="1"/>
  <c r="BI67" i="1"/>
  <c r="AW20" i="2"/>
  <c r="AV20" i="2"/>
  <c r="AJ21" i="2"/>
  <c r="AK21" i="2"/>
  <c r="R21" i="2"/>
  <c r="S21" i="2"/>
  <c r="BB48" i="1"/>
  <c r="BC48" i="1"/>
  <c r="BB67" i="2"/>
  <c r="BC67" i="2"/>
  <c r="R67" i="2"/>
  <c r="S67" i="2"/>
  <c r="Y89" i="2"/>
  <c r="X89" i="2"/>
  <c r="AD67" i="2"/>
  <c r="AE67" i="2"/>
  <c r="AW21" i="1"/>
  <c r="AV21" i="1"/>
  <c r="BB67" i="1"/>
  <c r="BC67" i="1"/>
  <c r="AV74" i="2"/>
  <c r="AW74" i="2"/>
  <c r="BI89" i="2"/>
  <c r="BH89" i="2"/>
  <c r="G21" i="2"/>
  <c r="F21" i="2"/>
  <c r="X48" i="2"/>
  <c r="Y48" i="2"/>
  <c r="M48" i="2"/>
  <c r="L48" i="2"/>
  <c r="G67" i="2"/>
  <c r="F67" i="2"/>
  <c r="BC21" i="2"/>
  <c r="BB21" i="2"/>
  <c r="AJ67" i="2"/>
  <c r="AK67" i="2"/>
  <c r="AV48" i="1"/>
  <c r="AW48" i="1"/>
  <c r="AV59" i="2"/>
  <c r="AW59" i="2"/>
  <c r="S89" i="2"/>
  <c r="R89" i="2"/>
  <c r="X67" i="2"/>
  <c r="Y67" i="2"/>
  <c r="AD89" i="2"/>
  <c r="AE89" i="2"/>
  <c r="BB48" i="2"/>
  <c r="BC48" i="2"/>
  <c r="AV18" i="2"/>
  <c r="AW18" i="2"/>
  <c r="AP89" i="2"/>
  <c r="AQ89" i="2"/>
  <c r="L89" i="2"/>
  <c r="M89" i="2"/>
  <c r="F48" i="2"/>
  <c r="G48" i="2"/>
  <c r="AP48" i="2"/>
  <c r="AQ48" i="2"/>
  <c r="BH48" i="1"/>
  <c r="BI48" i="1"/>
  <c r="AV67" i="1"/>
  <c r="AW67" i="1"/>
  <c r="Y21" i="2"/>
  <c r="X21" i="2"/>
  <c r="AW89" i="1"/>
  <c r="AV89" i="1"/>
  <c r="AJ89" i="2"/>
  <c r="AK89" i="2"/>
  <c r="AQ21" i="2"/>
  <c r="AP21" i="2"/>
  <c r="BB89" i="2"/>
  <c r="BC89" i="2"/>
  <c r="L21" i="2"/>
  <c r="M21" i="2"/>
  <c r="F89" i="2"/>
  <c r="G89" i="2"/>
  <c r="AW84" i="2"/>
  <c r="AV84" i="2"/>
  <c r="L67" i="2"/>
  <c r="M67" i="2"/>
  <c r="BH89" i="1"/>
  <c r="BI89" i="1"/>
  <c r="BH21" i="2"/>
  <c r="BI21" i="2"/>
  <c r="BH67" i="2"/>
  <c r="BI67" i="2"/>
  <c r="BH48" i="2"/>
  <c r="BI48" i="2"/>
  <c r="AQ67" i="2"/>
  <c r="AP67" i="2"/>
  <c r="BB89" i="1"/>
  <c r="BC89" i="1"/>
  <c r="BH21" i="1"/>
  <c r="BI21" i="1"/>
  <c r="AW32" i="2"/>
  <c r="AV32" i="2"/>
  <c r="AV47" i="2"/>
  <c r="AW47" i="2"/>
  <c r="AU88" i="2"/>
  <c r="AU39" i="2"/>
  <c r="AU79" i="2"/>
  <c r="AU63" i="2"/>
  <c r="AU54" i="2"/>
  <c r="AU13" i="2"/>
  <c r="AU66" i="2"/>
  <c r="AU8" i="2"/>
  <c r="AU44" i="2"/>
  <c r="AU27" i="2"/>
  <c r="F21" i="1"/>
  <c r="G21" i="1"/>
  <c r="AQ48" i="1"/>
  <c r="AP48" i="1"/>
  <c r="L48" i="1"/>
  <c r="M48" i="1"/>
  <c r="G67" i="1"/>
  <c r="F67" i="1"/>
  <c r="AK67" i="1"/>
  <c r="AJ67" i="1"/>
  <c r="AJ48" i="1"/>
  <c r="AK48" i="1"/>
  <c r="AE48" i="1"/>
  <c r="AD48" i="1"/>
  <c r="AK21" i="1"/>
  <c r="AJ21" i="1"/>
  <c r="Y48" i="1"/>
  <c r="X48" i="1"/>
  <c r="L89" i="1"/>
  <c r="M89" i="1"/>
  <c r="Y89" i="1"/>
  <c r="X89" i="1"/>
  <c r="L21" i="1"/>
  <c r="M21" i="1"/>
  <c r="M67" i="1"/>
  <c r="L67" i="1"/>
  <c r="AD89" i="1"/>
  <c r="AE89" i="1"/>
  <c r="F89" i="1"/>
  <c r="G89" i="1"/>
  <c r="R21" i="1"/>
  <c r="S21" i="1"/>
  <c r="F48" i="1"/>
  <c r="G48" i="1"/>
  <c r="X21" i="1"/>
  <c r="Y21" i="1"/>
  <c r="AD21" i="1"/>
  <c r="AE21" i="1"/>
  <c r="AQ21" i="1"/>
  <c r="AP21" i="1"/>
  <c r="AQ89" i="1"/>
  <c r="AP89" i="1"/>
  <c r="AK89" i="1"/>
  <c r="AJ89" i="1"/>
  <c r="S48" i="1"/>
  <c r="R48" i="1"/>
  <c r="R89" i="1"/>
  <c r="S89" i="1"/>
  <c r="X67" i="1"/>
  <c r="Y67" i="1"/>
  <c r="AD67" i="1"/>
  <c r="AE67" i="1"/>
  <c r="R67" i="1"/>
  <c r="S67" i="1"/>
  <c r="AP67" i="1"/>
  <c r="AQ67" i="1"/>
  <c r="AS10" i="3"/>
  <c r="BN3" i="4"/>
  <c r="AD10" i="3"/>
  <c r="Y10" i="3"/>
  <c r="BU39" i="1"/>
  <c r="BX39" i="1" s="1"/>
  <c r="BV89" i="1"/>
  <c r="BV67" i="1"/>
  <c r="BV21" i="1"/>
  <c r="BV48" i="1"/>
  <c r="BX56" i="1"/>
  <c r="BW56" i="1"/>
  <c r="BX3" i="1"/>
  <c r="BW3" i="1"/>
  <c r="BX73" i="1"/>
  <c r="BW73" i="1"/>
  <c r="BU59" i="1"/>
  <c r="BX45" i="1"/>
  <c r="BW45" i="1"/>
  <c r="BW76" i="1"/>
  <c r="BX76" i="1"/>
  <c r="BW36" i="1"/>
  <c r="BX36" i="1"/>
  <c r="BX23" i="1"/>
  <c r="BW23" i="1"/>
  <c r="BX62" i="1"/>
  <c r="BW62" i="1"/>
  <c r="BW82" i="1"/>
  <c r="BX82" i="1"/>
  <c r="BX78" i="1"/>
  <c r="BW78" i="1"/>
  <c r="BX17" i="1"/>
  <c r="BW17" i="1"/>
  <c r="BX37" i="1"/>
  <c r="BW37" i="1"/>
  <c r="BX29" i="1"/>
  <c r="BW29" i="1"/>
  <c r="BX35" i="1"/>
  <c r="BW35" i="1"/>
  <c r="BX65" i="1"/>
  <c r="BW65" i="1"/>
  <c r="BW11" i="1"/>
  <c r="BX11" i="1"/>
  <c r="BW52" i="1"/>
  <c r="BX52" i="1"/>
  <c r="BX72" i="1"/>
  <c r="BW72" i="1"/>
  <c r="BX7" i="1"/>
  <c r="BW7" i="1"/>
  <c r="BX28" i="1"/>
  <c r="BW28" i="1"/>
  <c r="BU66" i="1"/>
  <c r="BU63" i="1"/>
  <c r="BU84" i="1"/>
  <c r="BW25" i="1"/>
  <c r="BX25" i="1"/>
  <c r="BX55" i="1"/>
  <c r="BW55" i="1"/>
  <c r="BX85" i="1"/>
  <c r="BW85" i="1"/>
  <c r="BX2" i="1"/>
  <c r="BW2" i="1"/>
  <c r="BX41" i="1"/>
  <c r="BW41" i="1"/>
  <c r="BX61" i="1"/>
  <c r="BW61" i="1"/>
  <c r="BX81" i="1"/>
  <c r="BW81" i="1"/>
  <c r="BX69" i="1"/>
  <c r="BW69" i="1"/>
  <c r="BW16" i="1"/>
  <c r="BX16" i="1"/>
  <c r="BU44" i="1"/>
  <c r="BU54" i="1"/>
  <c r="BU47" i="1"/>
  <c r="BX14" i="1"/>
  <c r="BW14" i="1"/>
  <c r="BX43" i="1"/>
  <c r="BW43" i="1"/>
  <c r="BX75" i="1"/>
  <c r="BW75" i="1"/>
  <c r="BX57" i="1"/>
  <c r="BW57" i="1"/>
  <c r="BW31" i="1"/>
  <c r="BX31" i="1"/>
  <c r="BW51" i="1"/>
  <c r="BX51" i="1"/>
  <c r="BX71" i="1"/>
  <c r="BW71" i="1"/>
  <c r="BX5" i="1"/>
  <c r="BW5" i="1"/>
  <c r="BW6" i="1"/>
  <c r="BX6" i="1"/>
  <c r="BW86" i="1"/>
  <c r="BX86" i="1"/>
  <c r="BX33" i="1"/>
  <c r="BW33" i="1"/>
  <c r="BU8" i="1"/>
  <c r="BU13" i="1"/>
  <c r="BU32" i="1"/>
  <c r="BU88" i="1"/>
  <c r="BU20" i="1"/>
  <c r="BX87" i="1"/>
  <c r="BW87" i="1"/>
  <c r="BW4" i="1"/>
  <c r="BX4" i="1"/>
  <c r="BX34" i="1"/>
  <c r="BW34" i="1"/>
  <c r="BW64" i="1"/>
  <c r="BX64" i="1"/>
  <c r="BX22" i="1"/>
  <c r="BW22" i="1"/>
  <c r="BX40" i="1"/>
  <c r="BW40" i="1"/>
  <c r="BX60" i="1"/>
  <c r="BW60" i="1"/>
  <c r="BX80" i="1"/>
  <c r="BW80" i="1"/>
  <c r="BX9" i="1"/>
  <c r="BW9" i="1"/>
  <c r="BU27" i="1"/>
  <c r="BU74" i="1"/>
  <c r="BU79" i="1"/>
  <c r="BX77" i="1"/>
  <c r="BW77" i="1"/>
  <c r="BX15" i="1"/>
  <c r="BW15" i="1"/>
  <c r="BX24" i="1"/>
  <c r="BW24" i="1"/>
  <c r="BX53" i="1"/>
  <c r="BW53" i="1"/>
  <c r="BX10" i="1"/>
  <c r="BW10" i="1"/>
  <c r="BW30" i="1"/>
  <c r="BX30" i="1"/>
  <c r="BX50" i="1"/>
  <c r="BW50" i="1"/>
  <c r="BX70" i="1"/>
  <c r="BW70" i="1"/>
  <c r="BX49" i="1"/>
  <c r="BW49" i="1"/>
  <c r="BU18" i="1"/>
  <c r="BW68" i="1"/>
  <c r="BX68" i="1"/>
  <c r="BW12" i="1"/>
  <c r="BX12" i="1"/>
  <c r="BX42" i="1"/>
  <c r="BW42" i="1"/>
  <c r="BX83" i="1"/>
  <c r="BW83" i="1"/>
  <c r="BX46" i="1"/>
  <c r="BW46" i="1"/>
  <c r="BW38" i="1"/>
  <c r="BX38" i="1"/>
  <c r="BX58" i="1"/>
  <c r="BW58" i="1"/>
  <c r="BX26" i="1"/>
  <c r="BW26" i="1"/>
  <c r="AI10" i="3"/>
  <c r="T10" i="3"/>
  <c r="AX10" i="3"/>
  <c r="O10" i="3"/>
  <c r="AN10" i="3"/>
  <c r="BC10" i="3"/>
  <c r="J10" i="3"/>
  <c r="BH10" i="3"/>
  <c r="BS44" i="2"/>
  <c r="BR44" i="2"/>
  <c r="BX60" i="2"/>
  <c r="BW60" i="2"/>
  <c r="BX28" i="2"/>
  <c r="BW28" i="2"/>
  <c r="BX77" i="2"/>
  <c r="BW77" i="2"/>
  <c r="BX3" i="2"/>
  <c r="BW3" i="2"/>
  <c r="BX11" i="2"/>
  <c r="BW11" i="2"/>
  <c r="BW41" i="2"/>
  <c r="BX41" i="2"/>
  <c r="BX19" i="2"/>
  <c r="BW19" i="2"/>
  <c r="BR88" i="2"/>
  <c r="BS88" i="2"/>
  <c r="BS59" i="2"/>
  <c r="BR59" i="2"/>
  <c r="BX29" i="2"/>
  <c r="BW29" i="2"/>
  <c r="BX80" i="2"/>
  <c r="BW80" i="2"/>
  <c r="BX5" i="2"/>
  <c r="BW5" i="2"/>
  <c r="BX45" i="2"/>
  <c r="BW45" i="2"/>
  <c r="BX86" i="2"/>
  <c r="BW86" i="2"/>
  <c r="BX55" i="2"/>
  <c r="BW55" i="2"/>
  <c r="BX64" i="2"/>
  <c r="BW64" i="2"/>
  <c r="BW10" i="2"/>
  <c r="BX10" i="2"/>
  <c r="BX72" i="2"/>
  <c r="BW72" i="2"/>
  <c r="BR27" i="2"/>
  <c r="BS27" i="2"/>
  <c r="BR63" i="2"/>
  <c r="BS63" i="2"/>
  <c r="BS47" i="2"/>
  <c r="BR47" i="2"/>
  <c r="BR79" i="2"/>
  <c r="BS79" i="2"/>
  <c r="BW81" i="2"/>
  <c r="BX81" i="2"/>
  <c r="BX49" i="2"/>
  <c r="BW49" i="2"/>
  <c r="BW57" i="2"/>
  <c r="BX57" i="2"/>
  <c r="BX68" i="2"/>
  <c r="BW68" i="2"/>
  <c r="BX76" i="2"/>
  <c r="BW76" i="2"/>
  <c r="BX24" i="2"/>
  <c r="BW24" i="2"/>
  <c r="BW33" i="2"/>
  <c r="BX33" i="2"/>
  <c r="BX2" i="2"/>
  <c r="BW2" i="2"/>
  <c r="BX40" i="2"/>
  <c r="BW40" i="2"/>
  <c r="BS20" i="2"/>
  <c r="BR20" i="2"/>
  <c r="BR18" i="2"/>
  <c r="BS18" i="2"/>
  <c r="BR66" i="2"/>
  <c r="BS66" i="2"/>
  <c r="BW50" i="2"/>
  <c r="BX50" i="2"/>
  <c r="BX16" i="2"/>
  <c r="BW16" i="2"/>
  <c r="BW26" i="2"/>
  <c r="BX26" i="2"/>
  <c r="BX14" i="2"/>
  <c r="BW14" i="2"/>
  <c r="BX85" i="2"/>
  <c r="BW85" i="2"/>
  <c r="BX53" i="2"/>
  <c r="BW53" i="2"/>
  <c r="BX62" i="2"/>
  <c r="BW62" i="2"/>
  <c r="BX31" i="2"/>
  <c r="BW31" i="2"/>
  <c r="BW78" i="2"/>
  <c r="BR39" i="2"/>
  <c r="BS39" i="2"/>
  <c r="BR74" i="2"/>
  <c r="BS74" i="2"/>
  <c r="BW17" i="2"/>
  <c r="BX17" i="2"/>
  <c r="BX35" i="2"/>
  <c r="BW35" i="2"/>
  <c r="BX4" i="2"/>
  <c r="BW4" i="2"/>
  <c r="BX43" i="2"/>
  <c r="BW43" i="2"/>
  <c r="BX12" i="2"/>
  <c r="BW12" i="2"/>
  <c r="BX83" i="2"/>
  <c r="BW83" i="2"/>
  <c r="BX52" i="2"/>
  <c r="BW52" i="2"/>
  <c r="BX61" i="2"/>
  <c r="BW61" i="2"/>
  <c r="BW9" i="2"/>
  <c r="BX9" i="2"/>
  <c r="BS13" i="2"/>
  <c r="BR13" i="2"/>
  <c r="BX71" i="2"/>
  <c r="BW71" i="2"/>
  <c r="BX70" i="2"/>
  <c r="BW70" i="2"/>
  <c r="BX37" i="2"/>
  <c r="BW37" i="2"/>
  <c r="BX87" i="2"/>
  <c r="BW87" i="2"/>
  <c r="BX23" i="2"/>
  <c r="BW23" i="2"/>
  <c r="BR8" i="2"/>
  <c r="BS8" i="2"/>
  <c r="BR32" i="2"/>
  <c r="BS32" i="2"/>
  <c r="BX38" i="2"/>
  <c r="BW38" i="2"/>
  <c r="BX46" i="2"/>
  <c r="BW46" i="2"/>
  <c r="BX15" i="2"/>
  <c r="BW15" i="2"/>
  <c r="BX56" i="2"/>
  <c r="BW56" i="2"/>
  <c r="BW65" i="2"/>
  <c r="BX65" i="2"/>
  <c r="BX75" i="2"/>
  <c r="BW75" i="2"/>
  <c r="BW82" i="2"/>
  <c r="BX82" i="2"/>
  <c r="BX30" i="2"/>
  <c r="BW30" i="2"/>
  <c r="BS84" i="2"/>
  <c r="BR84" i="2"/>
  <c r="BS54" i="2"/>
  <c r="BR54" i="2"/>
  <c r="BX7" i="2"/>
  <c r="BW7" i="2"/>
  <c r="BW58" i="2"/>
  <c r="BX58" i="2"/>
  <c r="BX6" i="2"/>
  <c r="BW6" i="2"/>
  <c r="BX69" i="2"/>
  <c r="BW69" i="2"/>
  <c r="BX36" i="2"/>
  <c r="BW36" i="2"/>
  <c r="BW25" i="2"/>
  <c r="BX25" i="2"/>
  <c r="BW34" i="2"/>
  <c r="BX34" i="2"/>
  <c r="BW42" i="2"/>
  <c r="BX42" i="2"/>
  <c r="BW73" i="2"/>
  <c r="BX73" i="2"/>
  <c r="BX22" i="2"/>
  <c r="BW22" i="2"/>
  <c r="BX51" i="2"/>
  <c r="BW51" i="2"/>
  <c r="I21" i="2"/>
  <c r="BN79" i="2"/>
  <c r="BM79" i="2"/>
  <c r="BN54" i="2"/>
  <c r="BM54" i="2"/>
  <c r="BM20" i="2"/>
  <c r="BN20" i="2"/>
  <c r="BM18" i="2"/>
  <c r="BN18" i="2"/>
  <c r="BM66" i="2"/>
  <c r="BN66" i="2"/>
  <c r="BM63" i="2"/>
  <c r="BN63" i="2"/>
  <c r="BN32" i="2"/>
  <c r="BM32" i="2"/>
  <c r="BN74" i="2"/>
  <c r="BM74" i="2"/>
  <c r="BN39" i="2"/>
  <c r="BM39" i="2"/>
  <c r="BN59" i="2"/>
  <c r="BM59" i="2"/>
  <c r="BM47" i="2"/>
  <c r="BN47" i="2"/>
  <c r="BN8" i="2"/>
  <c r="BM8" i="2"/>
  <c r="BM27" i="2"/>
  <c r="BN27" i="2"/>
  <c r="BN84" i="2"/>
  <c r="BM84" i="2"/>
  <c r="BN88" i="2"/>
  <c r="BM88" i="2"/>
  <c r="BN44" i="2"/>
  <c r="BM44" i="2"/>
  <c r="BN13" i="2"/>
  <c r="BM13" i="2"/>
  <c r="BS27" i="1"/>
  <c r="BR27" i="1"/>
  <c r="BR88" i="1"/>
  <c r="BS88" i="1"/>
  <c r="BR74" i="1"/>
  <c r="BS74" i="1"/>
  <c r="BR18" i="1"/>
  <c r="BS18" i="1"/>
  <c r="BR32" i="1"/>
  <c r="BS32" i="1"/>
  <c r="BR79" i="1"/>
  <c r="BS79" i="1"/>
  <c r="BS59" i="1"/>
  <c r="BR59" i="1"/>
  <c r="BS47" i="1"/>
  <c r="BR47" i="1"/>
  <c r="BS66" i="1"/>
  <c r="BR66" i="1"/>
  <c r="BS63" i="1"/>
  <c r="BR63" i="1"/>
  <c r="BS20" i="1"/>
  <c r="BR20" i="1"/>
  <c r="BS39" i="1"/>
  <c r="BR39" i="1"/>
  <c r="BS44" i="1"/>
  <c r="BR44" i="1"/>
  <c r="BS84" i="1"/>
  <c r="BR84" i="1"/>
  <c r="BS8" i="1"/>
  <c r="BR8" i="1"/>
  <c r="BR13" i="1"/>
  <c r="BS13" i="1"/>
  <c r="BS54" i="1"/>
  <c r="BR54" i="1"/>
  <c r="BN10" i="3"/>
  <c r="BP21" i="1"/>
  <c r="BM59" i="1"/>
  <c r="BN59" i="1"/>
  <c r="BN79" i="1"/>
  <c r="BM79" i="1"/>
  <c r="BM54" i="1"/>
  <c r="BN54" i="1"/>
  <c r="BN88" i="1"/>
  <c r="BM88" i="1"/>
  <c r="AS67" i="1"/>
  <c r="BM74" i="1"/>
  <c r="BN74" i="1"/>
  <c r="BN66" i="1"/>
  <c r="BM66" i="1"/>
  <c r="AH90" i="1"/>
  <c r="BM20" i="1"/>
  <c r="BN20" i="1"/>
  <c r="BM18" i="1"/>
  <c r="BN18" i="1"/>
  <c r="AA67" i="1"/>
  <c r="BN39" i="1"/>
  <c r="BM39" i="1"/>
  <c r="BN47" i="1"/>
  <c r="BM47" i="1"/>
  <c r="BN8" i="1"/>
  <c r="BM8" i="1"/>
  <c r="BM84" i="1"/>
  <c r="BN84" i="1"/>
  <c r="BM27" i="1"/>
  <c r="BN27" i="1"/>
  <c r="BN44" i="1"/>
  <c r="BM44" i="1"/>
  <c r="BM63" i="1"/>
  <c r="BN63" i="1"/>
  <c r="BM13" i="1"/>
  <c r="BN13" i="1"/>
  <c r="BP48" i="1"/>
  <c r="BK67" i="1"/>
  <c r="BM32" i="1"/>
  <c r="BN32" i="1"/>
  <c r="BI10" i="4"/>
  <c r="BK10" i="4"/>
  <c r="BN10" i="4" s="1"/>
  <c r="T10" i="4"/>
  <c r="E10" i="4"/>
  <c r="F10" i="4"/>
  <c r="O10" i="4"/>
  <c r="J10" i="4"/>
  <c r="AX10" i="4"/>
  <c r="AS10" i="4"/>
  <c r="AD10" i="4"/>
  <c r="Z10" i="4"/>
  <c r="AN10" i="4"/>
  <c r="BN8" i="4"/>
  <c r="BM8" i="4"/>
  <c r="BN5" i="4"/>
  <c r="BM5" i="4"/>
  <c r="BC10" i="4"/>
  <c r="BM7" i="4"/>
  <c r="BM4" i="4"/>
  <c r="BN4" i="4"/>
  <c r="BM9" i="4"/>
  <c r="BM6" i="4"/>
  <c r="AI10" i="4"/>
  <c r="AN90" i="2"/>
  <c r="AT90" i="2"/>
  <c r="AM89" i="2"/>
  <c r="O67" i="2"/>
  <c r="BP67" i="2"/>
  <c r="AB90" i="2"/>
  <c r="P90" i="2"/>
  <c r="BK48" i="1"/>
  <c r="AY21" i="1"/>
  <c r="BP89" i="1"/>
  <c r="P90" i="1"/>
  <c r="AG89" i="1"/>
  <c r="AG67" i="1"/>
  <c r="C21" i="1"/>
  <c r="BP67" i="1"/>
  <c r="AS21" i="1"/>
  <c r="U67" i="1"/>
  <c r="U21" i="1"/>
  <c r="C89" i="1"/>
  <c r="I67" i="1"/>
  <c r="AS89" i="1"/>
  <c r="D90" i="1"/>
  <c r="AT90" i="1"/>
  <c r="BF90" i="1"/>
  <c r="U89" i="1"/>
  <c r="AY89" i="1"/>
  <c r="BE67" i="1"/>
  <c r="AM67" i="1"/>
  <c r="O89" i="1"/>
  <c r="AM21" i="1"/>
  <c r="V90" i="1"/>
  <c r="AY67" i="1"/>
  <c r="AM48" i="1"/>
  <c r="O48" i="1"/>
  <c r="AS48" i="1"/>
  <c r="BK89" i="1"/>
  <c r="O21" i="1"/>
  <c r="AY48" i="1"/>
  <c r="U48" i="1"/>
  <c r="AZ90" i="1"/>
  <c r="J90" i="1"/>
  <c r="AB90" i="1"/>
  <c r="AG48" i="1"/>
  <c r="AM89" i="1"/>
  <c r="AN90" i="1"/>
  <c r="AA48" i="1"/>
  <c r="BE48" i="1"/>
  <c r="O67" i="1"/>
  <c r="BE21" i="1"/>
  <c r="I89" i="1"/>
  <c r="I21" i="1"/>
  <c r="AG21" i="1"/>
  <c r="AA21" i="1"/>
  <c r="BE89" i="1"/>
  <c r="BK21" i="1"/>
  <c r="I48" i="1"/>
  <c r="AA89" i="1"/>
  <c r="C67" i="1"/>
  <c r="C48" i="1"/>
  <c r="AM21" i="2"/>
  <c r="V90" i="2"/>
  <c r="BK67" i="2"/>
  <c r="U21" i="2"/>
  <c r="AH90" i="2"/>
  <c r="J90" i="2"/>
  <c r="BK21" i="2"/>
  <c r="BE48" i="2"/>
  <c r="AZ90" i="2"/>
  <c r="AA67" i="2"/>
  <c r="AY48" i="2"/>
  <c r="BF90" i="2"/>
  <c r="D90" i="2"/>
  <c r="I89" i="2"/>
  <c r="BP21" i="2"/>
  <c r="AG48" i="2"/>
  <c r="AY89" i="2"/>
  <c r="AS21" i="2"/>
  <c r="BE89" i="2"/>
  <c r="AG67" i="2"/>
  <c r="I48" i="2"/>
  <c r="AG89" i="2"/>
  <c r="I67" i="2"/>
  <c r="BE67" i="2"/>
  <c r="C21" i="2"/>
  <c r="AY21" i="2"/>
  <c r="O48" i="2"/>
  <c r="O89" i="2"/>
  <c r="AA21" i="2"/>
  <c r="BE21" i="2"/>
  <c r="U48" i="2"/>
  <c r="U89" i="2"/>
  <c r="AA48" i="2"/>
  <c r="AM48" i="2"/>
  <c r="BK48" i="2"/>
  <c r="AG21" i="2"/>
  <c r="BP48" i="2"/>
  <c r="BP89" i="2"/>
  <c r="AS67" i="2"/>
  <c r="AY67" i="2"/>
  <c r="AA89" i="2"/>
  <c r="AS48" i="2"/>
  <c r="BK89" i="2"/>
  <c r="AM67" i="2"/>
  <c r="O21" i="2"/>
  <c r="AS89" i="2"/>
  <c r="U67" i="2"/>
  <c r="C67" i="2"/>
  <c r="C48" i="2"/>
  <c r="C89" i="2"/>
  <c r="AV39" i="2" l="1"/>
  <c r="AW39" i="2"/>
  <c r="AE90" i="2"/>
  <c r="AD90" i="2"/>
  <c r="AW44" i="2"/>
  <c r="AV44" i="2"/>
  <c r="AW88" i="2"/>
  <c r="AV88" i="2"/>
  <c r="AV27" i="2"/>
  <c r="AW27" i="2"/>
  <c r="X90" i="2"/>
  <c r="Y90" i="2"/>
  <c r="AW8" i="2"/>
  <c r="AV8" i="2"/>
  <c r="BI90" i="2"/>
  <c r="BH90" i="2"/>
  <c r="AV66" i="2"/>
  <c r="AW66" i="2"/>
  <c r="BB90" i="2"/>
  <c r="BC90" i="2"/>
  <c r="AV13" i="2"/>
  <c r="AW13" i="2"/>
  <c r="AV90" i="1"/>
  <c r="AW90" i="1"/>
  <c r="AV54" i="2"/>
  <c r="AW54" i="2"/>
  <c r="L90" i="2"/>
  <c r="M90" i="2"/>
  <c r="AP90" i="2"/>
  <c r="AQ90" i="2"/>
  <c r="AV63" i="2"/>
  <c r="AW63" i="2"/>
  <c r="R90" i="2"/>
  <c r="S90" i="2"/>
  <c r="F90" i="2"/>
  <c r="G90" i="2"/>
  <c r="AK90" i="2"/>
  <c r="AJ90" i="2"/>
  <c r="BC90" i="1"/>
  <c r="BB90" i="1"/>
  <c r="BH90" i="1"/>
  <c r="BI90" i="1"/>
  <c r="AV79" i="2"/>
  <c r="AW79" i="2"/>
  <c r="AU21" i="2"/>
  <c r="AU89" i="2"/>
  <c r="AU48" i="2"/>
  <c r="AU67" i="2"/>
  <c r="R90" i="1"/>
  <c r="S90" i="1"/>
  <c r="X90" i="1"/>
  <c r="Y90" i="1"/>
  <c r="AJ90" i="1"/>
  <c r="AK90" i="1"/>
  <c r="AD90" i="1"/>
  <c r="AE90" i="1"/>
  <c r="AP90" i="1"/>
  <c r="AQ90" i="1"/>
  <c r="L90" i="1"/>
  <c r="M90" i="1"/>
  <c r="F90" i="1"/>
  <c r="G90" i="1"/>
  <c r="K91" i="1"/>
  <c r="BW39" i="1"/>
  <c r="BV90" i="1"/>
  <c r="BW47" i="1"/>
  <c r="BX47" i="1"/>
  <c r="BX54" i="1"/>
  <c r="BW54" i="1"/>
  <c r="BX18" i="1"/>
  <c r="BW18" i="1"/>
  <c r="BX20" i="1"/>
  <c r="BW20" i="1"/>
  <c r="BW44" i="1"/>
  <c r="BX44" i="1"/>
  <c r="BX88" i="1"/>
  <c r="BW88" i="1"/>
  <c r="BX32" i="1"/>
  <c r="BW32" i="1"/>
  <c r="BU48" i="1"/>
  <c r="BW79" i="1"/>
  <c r="BX79" i="1"/>
  <c r="BX13" i="1"/>
  <c r="BW13" i="1"/>
  <c r="BW84" i="1"/>
  <c r="BX84" i="1"/>
  <c r="BU67" i="1"/>
  <c r="BU89" i="1"/>
  <c r="BX74" i="1"/>
  <c r="BW74" i="1"/>
  <c r="BW8" i="1"/>
  <c r="BX8" i="1"/>
  <c r="BX63" i="1"/>
  <c r="BW63" i="1"/>
  <c r="BX59" i="1"/>
  <c r="BW59" i="1"/>
  <c r="BU21" i="1"/>
  <c r="BX27" i="1"/>
  <c r="BW27" i="1"/>
  <c r="BX66" i="1"/>
  <c r="BW66" i="1"/>
  <c r="BW74" i="2"/>
  <c r="BX74" i="2"/>
  <c r="BX63" i="2"/>
  <c r="BW63" i="2"/>
  <c r="BX8" i="2"/>
  <c r="BW8" i="2"/>
  <c r="BS21" i="2"/>
  <c r="BR21" i="2"/>
  <c r="BW66" i="2"/>
  <c r="BX66" i="2"/>
  <c r="BX59" i="2"/>
  <c r="BW59" i="2"/>
  <c r="BX54" i="2"/>
  <c r="BW54" i="2"/>
  <c r="BW18" i="2"/>
  <c r="BX18" i="2"/>
  <c r="BX79" i="2"/>
  <c r="BW79" i="2"/>
  <c r="BR89" i="2"/>
  <c r="BS89" i="2"/>
  <c r="BR48" i="2"/>
  <c r="BS48" i="2"/>
  <c r="BX32" i="2"/>
  <c r="BW32" i="2"/>
  <c r="BX13" i="2"/>
  <c r="BW13" i="2"/>
  <c r="BX39" i="2"/>
  <c r="BW39" i="2"/>
  <c r="BX27" i="2"/>
  <c r="BW27" i="2"/>
  <c r="BR67" i="2"/>
  <c r="BS67" i="2"/>
  <c r="BX88" i="2"/>
  <c r="BW88" i="2"/>
  <c r="BX84" i="2"/>
  <c r="BW84" i="2"/>
  <c r="BX20" i="2"/>
  <c r="BW20" i="2"/>
  <c r="BX47" i="2"/>
  <c r="BW47" i="2"/>
  <c r="BX44" i="2"/>
  <c r="BW44" i="2"/>
  <c r="BM21" i="2"/>
  <c r="BN21" i="2"/>
  <c r="BN48" i="2"/>
  <c r="BM48" i="2"/>
  <c r="BN67" i="2"/>
  <c r="BM67" i="2"/>
  <c r="C90" i="2"/>
  <c r="BN89" i="2"/>
  <c r="BM89" i="2"/>
  <c r="BS48" i="1"/>
  <c r="BR48" i="1"/>
  <c r="BS21" i="1"/>
  <c r="BR21" i="1"/>
  <c r="BP90" i="1"/>
  <c r="BS67" i="1"/>
  <c r="BR67" i="1"/>
  <c r="BR89" i="1"/>
  <c r="BS89" i="1"/>
  <c r="U90" i="1"/>
  <c r="BM21" i="1"/>
  <c r="BN21" i="1"/>
  <c r="BN89" i="1"/>
  <c r="BM89" i="1"/>
  <c r="BN48" i="1"/>
  <c r="BM48" i="1"/>
  <c r="BN67" i="1"/>
  <c r="BM67" i="1"/>
  <c r="BM10" i="4"/>
  <c r="BP90" i="2"/>
  <c r="AG90" i="2"/>
  <c r="AA90" i="2"/>
  <c r="AM90" i="2"/>
  <c r="AM90" i="1"/>
  <c r="BK90" i="1"/>
  <c r="AS90" i="1"/>
  <c r="AG90" i="1"/>
  <c r="AA90" i="1"/>
  <c r="I90" i="1"/>
  <c r="O90" i="1"/>
  <c r="BE90" i="1"/>
  <c r="C90" i="1"/>
  <c r="AY90" i="1"/>
  <c r="I90" i="2"/>
  <c r="O90" i="2"/>
  <c r="BK90" i="2"/>
  <c r="AS90" i="2"/>
  <c r="BE90" i="2"/>
  <c r="AY90" i="2"/>
  <c r="U90" i="2"/>
  <c r="AW48" i="2" l="1"/>
  <c r="AV48" i="2"/>
  <c r="AV89" i="2"/>
  <c r="AW89" i="2"/>
  <c r="AV67" i="2"/>
  <c r="AW67" i="2"/>
  <c r="AV21" i="2"/>
  <c r="AW21" i="2"/>
  <c r="AU90" i="2"/>
  <c r="BX67" i="1"/>
  <c r="BW67" i="1"/>
  <c r="BU90" i="1"/>
  <c r="BX21" i="1"/>
  <c r="BW21" i="1"/>
  <c r="BX89" i="1"/>
  <c r="BW89" i="1"/>
  <c r="BX48" i="1"/>
  <c r="BW48" i="1"/>
  <c r="BR90" i="2"/>
  <c r="BS90" i="2"/>
  <c r="BX89" i="2"/>
  <c r="BW89" i="2"/>
  <c r="BX67" i="2"/>
  <c r="BW67" i="2"/>
  <c r="BX48" i="2"/>
  <c r="BW48" i="2"/>
  <c r="BX21" i="2"/>
  <c r="BW21" i="2"/>
  <c r="BN90" i="2"/>
  <c r="BM90" i="2"/>
  <c r="BR90" i="1"/>
  <c r="BS90" i="1"/>
  <c r="BM90" i="1"/>
  <c r="BN90" i="1"/>
  <c r="AV90" i="2" l="1"/>
  <c r="AW90" i="2"/>
  <c r="BX90" i="1"/>
  <c r="BW90" i="1"/>
  <c r="BW90" i="2"/>
  <c r="BX90" i="2"/>
</calcChain>
</file>

<file path=xl/sharedStrings.xml><?xml version="1.0" encoding="utf-8"?>
<sst xmlns="http://schemas.openxmlformats.org/spreadsheetml/2006/main" count="432" uniqueCount="176">
  <si>
    <t>الفرع</t>
  </si>
  <si>
    <t>الهرم</t>
  </si>
  <si>
    <t>الفيوم</t>
  </si>
  <si>
    <t>امبابة</t>
  </si>
  <si>
    <t>البراجيل</t>
  </si>
  <si>
    <t>المهندسين</t>
  </si>
  <si>
    <t>فيصل</t>
  </si>
  <si>
    <t>أحمد عبد القادر</t>
  </si>
  <si>
    <t>الاميرية</t>
  </si>
  <si>
    <t>القبه</t>
  </si>
  <si>
    <t>شبرا مصر</t>
  </si>
  <si>
    <t>شبرا الخيمة</t>
  </si>
  <si>
    <t>أحمد المرسى</t>
  </si>
  <si>
    <t>مدينة نصر</t>
  </si>
  <si>
    <t>مصطفى النحاس</t>
  </si>
  <si>
    <t>السواح</t>
  </si>
  <si>
    <t>الزيتون</t>
  </si>
  <si>
    <t>رامى رواش</t>
  </si>
  <si>
    <t>مصر الجديدة</t>
  </si>
  <si>
    <t>محمد عبد الحميد 1</t>
  </si>
  <si>
    <t>محمد عبد الحميد</t>
  </si>
  <si>
    <t>حلوان</t>
  </si>
  <si>
    <t>اكتوبر</t>
  </si>
  <si>
    <t>وسط البلد</t>
  </si>
  <si>
    <t>طموة</t>
  </si>
  <si>
    <t>بني سويف</t>
  </si>
  <si>
    <t>احمد الشحات</t>
  </si>
  <si>
    <t>دار السلام</t>
  </si>
  <si>
    <t>المعادي</t>
  </si>
  <si>
    <t>بور سعيد</t>
  </si>
  <si>
    <t>ميت غمر</t>
  </si>
  <si>
    <t>أسامه السعيد</t>
  </si>
  <si>
    <t>السويس</t>
  </si>
  <si>
    <t>الاسماعيلية</t>
  </si>
  <si>
    <t>القومية</t>
  </si>
  <si>
    <t>فاقوس</t>
  </si>
  <si>
    <t>الجامعة</t>
  </si>
  <si>
    <t>الزهور</t>
  </si>
  <si>
    <t>معتز محمد</t>
  </si>
  <si>
    <t>المنصورة شرق</t>
  </si>
  <si>
    <t>شربين</t>
  </si>
  <si>
    <t>المنزلة</t>
  </si>
  <si>
    <t>دمياط</t>
  </si>
  <si>
    <t>أحمد طعيمه</t>
  </si>
  <si>
    <t>العريش</t>
  </si>
  <si>
    <t>منصورة غرب</t>
  </si>
  <si>
    <t>علاء السعيد 1</t>
  </si>
  <si>
    <t>علاء السعيد</t>
  </si>
  <si>
    <t>الاستاد</t>
  </si>
  <si>
    <t>كفر الزيات</t>
  </si>
  <si>
    <t>كفر الشيخ</t>
  </si>
  <si>
    <t>ايتاي البارود</t>
  </si>
  <si>
    <t>دسوق</t>
  </si>
  <si>
    <t>محمد عبد الوهاب</t>
  </si>
  <si>
    <t>بلبيس</t>
  </si>
  <si>
    <t>اشمون</t>
  </si>
  <si>
    <t>طنطا_المأمون</t>
  </si>
  <si>
    <t>المحلة</t>
  </si>
  <si>
    <t>محمد عادل</t>
  </si>
  <si>
    <t>قليوب</t>
  </si>
  <si>
    <t>شبين القناطر</t>
  </si>
  <si>
    <t>بنها</t>
  </si>
  <si>
    <t>محمد إبراهيم</t>
  </si>
  <si>
    <t>قويسنا</t>
  </si>
  <si>
    <t>شبين الكوم</t>
  </si>
  <si>
    <t>احمد مهران 1</t>
  </si>
  <si>
    <t>أحمد مهران</t>
  </si>
  <si>
    <t>سموحة</t>
  </si>
  <si>
    <t>العوايد</t>
  </si>
  <si>
    <t>الفلكي</t>
  </si>
  <si>
    <t>القبارى</t>
  </si>
  <si>
    <t>كفر الدوار</t>
  </si>
  <si>
    <t>دمنهور</t>
  </si>
  <si>
    <t>محمد البنا</t>
  </si>
  <si>
    <t>اسيوط</t>
  </si>
  <si>
    <t>القوصية</t>
  </si>
  <si>
    <t>بني مزار</t>
  </si>
  <si>
    <t>المنيا</t>
  </si>
  <si>
    <t>حسام الدين مصطفى</t>
  </si>
  <si>
    <t>الاقصر</t>
  </si>
  <si>
    <t>اسوان</t>
  </si>
  <si>
    <t>جرجا</t>
  </si>
  <si>
    <t>نجع حمادي</t>
  </si>
  <si>
    <t>محمد عبد الكريم</t>
  </si>
  <si>
    <t>سوهاج شرق</t>
  </si>
  <si>
    <t>سوهاج</t>
  </si>
  <si>
    <t>قنا</t>
  </si>
  <si>
    <t>ايهاب يوسف 1</t>
  </si>
  <si>
    <t>ايهاب يوسف</t>
  </si>
  <si>
    <t>الاجمالي</t>
  </si>
  <si>
    <t>الكود</t>
  </si>
  <si>
    <t>توزيع إسكندريه</t>
  </si>
  <si>
    <t>توزيع الغردقة</t>
  </si>
  <si>
    <t>توزيع المنصوره</t>
  </si>
  <si>
    <t>توزيع سوهاج</t>
  </si>
  <si>
    <t>توزيع العاشر</t>
  </si>
  <si>
    <t>توزيع شرق</t>
  </si>
  <si>
    <t>توزيع طنطا</t>
  </si>
  <si>
    <t>توزيع غرب</t>
  </si>
  <si>
    <t>الاجمالى</t>
  </si>
  <si>
    <t>DIF</t>
  </si>
  <si>
    <t>GRW</t>
  </si>
  <si>
    <t>Sal  Jan 2019</t>
  </si>
  <si>
    <t>Sal Jan 2020</t>
  </si>
  <si>
    <t>Sal  Feb 2019</t>
  </si>
  <si>
    <t>Sal Feb 2020</t>
  </si>
  <si>
    <t>Sal  Mar 2019</t>
  </si>
  <si>
    <t>Sal Mar 2020</t>
  </si>
  <si>
    <t>Sal Apr 2020</t>
  </si>
  <si>
    <t>Sal  Apr 2019</t>
  </si>
  <si>
    <t>Sal  May 2019</t>
  </si>
  <si>
    <t>Sal May 2020</t>
  </si>
  <si>
    <t>Sal  Jun 2019</t>
  </si>
  <si>
    <t>Sal Jun 2020</t>
  </si>
  <si>
    <t>Sal  Jul 2019</t>
  </si>
  <si>
    <t>Sal Jul 2020</t>
  </si>
  <si>
    <t>Sal  Aug 2019</t>
  </si>
  <si>
    <t>Sal Aug 2020</t>
  </si>
  <si>
    <t>Sal  Sep 2019</t>
  </si>
  <si>
    <t>Sal Sep 2020</t>
  </si>
  <si>
    <t>Sal  Oct 2019</t>
  </si>
  <si>
    <t>Sal Oct 2020</t>
  </si>
  <si>
    <t>Sal  Nov 2019</t>
  </si>
  <si>
    <t>Sal Nov 2020</t>
  </si>
  <si>
    <t>Sal  Dec 2019</t>
  </si>
  <si>
    <t>Sal Dec 2020</t>
  </si>
  <si>
    <t>Cus  Jan 2019</t>
  </si>
  <si>
    <t>Cus Jan 2020</t>
  </si>
  <si>
    <t>Cus  Feb 2019</t>
  </si>
  <si>
    <t>Cus Feb 2020</t>
  </si>
  <si>
    <t>Cus  Mar 2019</t>
  </si>
  <si>
    <t>Cus Mar 2020</t>
  </si>
  <si>
    <t>Cus  Apr 2019</t>
  </si>
  <si>
    <t>Cus Apr 2020</t>
  </si>
  <si>
    <t>Cus  May 2019</t>
  </si>
  <si>
    <t>Cus May 2020</t>
  </si>
  <si>
    <t>Cus  Jun 2019</t>
  </si>
  <si>
    <t>Cus Jun 2020</t>
  </si>
  <si>
    <t>Cus  Jul 2019</t>
  </si>
  <si>
    <t>Cus Jul 2020</t>
  </si>
  <si>
    <t>Cus  Aug 2019</t>
  </si>
  <si>
    <t>Cus Aug 2020</t>
  </si>
  <si>
    <t>Cus  Sep 2019</t>
  </si>
  <si>
    <t>Cus Sep 2020</t>
  </si>
  <si>
    <t>Cus  Oct 2019</t>
  </si>
  <si>
    <t>Cus Oct 2020</t>
  </si>
  <si>
    <t>Cus  Nov 2019</t>
  </si>
  <si>
    <t>Cus Nov 2020</t>
  </si>
  <si>
    <t>Cus  Dec 2019</t>
  </si>
  <si>
    <t>Cus Dec 2020</t>
  </si>
  <si>
    <t>Sal 2019</t>
  </si>
  <si>
    <t>Sal 2020</t>
  </si>
  <si>
    <t>Cus  2019</t>
  </si>
  <si>
    <t>Cus 2020</t>
  </si>
  <si>
    <t>محقق المكاتب 2020</t>
  </si>
  <si>
    <t>محقق المكاتب 2019</t>
  </si>
  <si>
    <t>Sal Jan 2021</t>
  </si>
  <si>
    <t>Cus Jan 2021</t>
  </si>
  <si>
    <t>Sal Feb' 2021</t>
  </si>
  <si>
    <t>Sal Mar 2021</t>
  </si>
  <si>
    <t>Cus Feb 2021</t>
  </si>
  <si>
    <t>Cus Mar 2021</t>
  </si>
  <si>
    <t>Sal Apr 2021</t>
  </si>
  <si>
    <t>Cus Apr 2021</t>
  </si>
  <si>
    <t>Sal may 2021</t>
  </si>
  <si>
    <t>Cus may 2021</t>
  </si>
  <si>
    <t>Cus Jun 2021</t>
  </si>
  <si>
    <t>Sal Jun 2021</t>
  </si>
  <si>
    <t>Sal Jul 2021</t>
  </si>
  <si>
    <t>Sal Aug 2021</t>
  </si>
  <si>
    <t>Cus Jul 2021</t>
  </si>
  <si>
    <t>Cus Aug 2021</t>
  </si>
  <si>
    <t>Sal Sep 2021</t>
  </si>
  <si>
    <t>Sal Oct 2021</t>
  </si>
  <si>
    <t>Cus Sep 2021</t>
  </si>
  <si>
    <t>Cus Oct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</si>
</sst>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_-;[Red]\(#,##0\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name val="Traditional Arabic"/>
      <family val="1"/>
    </font>
    <font>
      <b/>
      <i/>
      <sz val="12"/>
      <color theme="0"/>
      <name val="Traditional Arabic"/>
      <family val="1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/>
    <xf numFmtId="165" fontId="0" fillId="0" borderId="0" xfId="1" applyNumberFormat="1" applyFont="1"/>
    <xf numFmtId="165" fontId="3" fillId="0" borderId="0" xfId="1" applyNumberFormat="1" applyFont="1"/>
    <xf numFmtId="165" fontId="0" fillId="0" borderId="0" xfId="1" applyNumberFormat="1" applyFont="1" applyAlignment="1"/>
    <xf numFmtId="164" fontId="4" fillId="9" borderId="1" xfId="0" applyNumberFormat="1" applyFont="1" applyFill="1" applyBorder="1" applyAlignment="1">
      <alignment horizontal="center" vertical="center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58"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1;&#1602;&#1602;%202019%20&#1576;&#1575;&#1604;&#1588;&#1607;&#1608;&#158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1;&#1585;&#1608;&#1593;%20&#1575;&#1604;&#1588;&#1585;&#1603;&#1578;&#1610;&#1606;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1;&#1585;&#1608;&#1593;%20&#1575;&#1604;&#1588;&#1585;&#1603;&#1578;&#1610;&#1606;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1;&#1585;&#1608;&#1593;%20&#1575;&#1604;&#1588;&#1585;&#1603;&#1578;&#1610;&#1606;1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BranchesSales11-20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BranchesSales12-20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78;&#1593;&#1575;&#1605;&#1604;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78;&#1593;&#1575;&#1605;&#1604;%20202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1;&#1585;&#1608;&#1593;%20&#1575;&#1604;&#1588;&#1585;&#1603;&#1578;&#1610;&#1606;%20uct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576;&#1610;&#1593;%202020%20&#1605;&#1606;%201%20&#1575;&#1604;&#1609;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1;&#1585;&#1608;&#1593;%20&#1575;&#1604;&#1588;&#1585;&#1603;&#1578;&#1610;&#1606;%20&#1589;&#1610;&#1575;&#1583;&#1604;&#1577;%20&#1610;&#1606;&#1575;&#1610;&#158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HP/Desktop/&#1575;&#1604;&#1605;&#1575;&#1587;&#1578;&#1585;/2021/&#1601;&#1576;&#1585;&#1575;&#1610;&#1585;/&#1578;&#1602;&#1585;&#1610;&#1585;%20&#1605;&#1578;&#1575;&#1576;&#1593;&#1577;%20&#1606;&#1610;&#1601;&#1610;&#1575;-&#1575;&#1604;&#1589;&#1610;&#1575;&#1583;&#1604;&#1577;%2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HP/Desktop/UCP/&#1578;&#1602;&#1585;&#1610;&#1585;%20&#1605;&#1578;&#1575;&#1576;&#1593;&#1577;%20&#1606;&#1610;&#1601;&#1610;&#1575;-&#1575;&#1604;&#1589;&#1610;&#1575;&#1583;&#1604;&#1577;%2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HP/Desktop/&#1575;&#1604;&#1605;&#1575;&#1587;&#1578;&#1585;/2021/&#1575;&#1576;&#1585;&#1610;&#1604;/&#1601;&#1585;&#1608;&#1593;%20&#1575;&#1604;&#1588;&#1585;&#1603;&#1578;&#1610;&#1606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HP/Desktop/&#1575;&#1604;&#1605;&#1575;&#1587;&#1578;&#1585;/2021/&#1605;&#1575;&#1610;&#1608;/&#1601;&#1585;&#1608;&#1593;%20&#1575;&#1604;&#1588;&#1585;&#1603;&#1578;&#1610;&#1606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HP/Desktop/&#1575;&#1604;&#1605;&#1575;&#1587;&#1578;&#1585;/2021/&#1610;&#1608;&#1606;&#1610;&#1608;/&#1601;&#1585;&#1608;&#1593;%20&#1575;&#1604;&#1588;&#1585;&#1603;&#1578;&#1610;&#1606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1;&#1585;&#1608;&#1593;%20&#1575;&#1604;&#1588;&#1585;&#1603;&#1578;&#1610;&#1606;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1-2019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201901:بيع</v>
          </cell>
          <cell r="D2" t="str">
            <v>201901:عملاء</v>
          </cell>
          <cell r="E2" t="str">
            <v>201902:بيع</v>
          </cell>
          <cell r="F2" t="str">
            <v>201902:عملاء</v>
          </cell>
          <cell r="G2" t="str">
            <v>201903:بيع</v>
          </cell>
          <cell r="H2" t="str">
            <v>201903:عملاء</v>
          </cell>
          <cell r="I2" t="str">
            <v>201904:بيع</v>
          </cell>
          <cell r="J2" t="str">
            <v>201904:عملاء</v>
          </cell>
          <cell r="K2" t="str">
            <v>201905:بيع</v>
          </cell>
          <cell r="L2" t="str">
            <v>201905:عملاء</v>
          </cell>
          <cell r="M2" t="str">
            <v>201906:بيع</v>
          </cell>
          <cell r="N2" t="str">
            <v>201906:عملاء</v>
          </cell>
          <cell r="O2" t="str">
            <v>201907:بيع</v>
          </cell>
          <cell r="P2" t="str">
            <v>201907:عملاء</v>
          </cell>
          <cell r="Q2" t="str">
            <v>201908:بيع</v>
          </cell>
          <cell r="R2" t="str">
            <v>201908:عملاء</v>
          </cell>
          <cell r="S2" t="str">
            <v>201909:بيع</v>
          </cell>
          <cell r="T2" t="str">
            <v>201909:عملاء</v>
          </cell>
          <cell r="U2" t="str">
            <v>201910:بيع</v>
          </cell>
          <cell r="V2" t="str">
            <v>201910:عملاء</v>
          </cell>
          <cell r="W2" t="str">
            <v>201911:بيع</v>
          </cell>
          <cell r="X2" t="str">
            <v>201911:عملاء</v>
          </cell>
          <cell r="Y2" t="str">
            <v>201912:بيع</v>
          </cell>
          <cell r="Z2" t="str">
            <v>201912:عملاء</v>
          </cell>
          <cell r="AA2" t="str">
            <v>إجمالى البيع</v>
          </cell>
          <cell r="AB2" t="str">
            <v>إجمالى عدد عملاء</v>
          </cell>
        </row>
        <row r="3">
          <cell r="A3">
            <v>414</v>
          </cell>
          <cell r="B3" t="str">
            <v>توزيع إسكندريه</v>
          </cell>
          <cell r="C3">
            <v>633346</v>
          </cell>
          <cell r="D3">
            <v>511</v>
          </cell>
          <cell r="E3">
            <v>564644</v>
          </cell>
          <cell r="F3">
            <v>482</v>
          </cell>
          <cell r="G3">
            <v>354033</v>
          </cell>
          <cell r="H3">
            <v>414</v>
          </cell>
          <cell r="I3">
            <v>694916</v>
          </cell>
          <cell r="J3">
            <v>346</v>
          </cell>
          <cell r="K3">
            <v>588971</v>
          </cell>
          <cell r="L3">
            <v>436</v>
          </cell>
          <cell r="M3">
            <v>887610</v>
          </cell>
          <cell r="N3">
            <v>507</v>
          </cell>
          <cell r="O3">
            <v>654367</v>
          </cell>
          <cell r="P3">
            <v>508</v>
          </cell>
          <cell r="Q3">
            <v>787604</v>
          </cell>
          <cell r="R3">
            <v>470</v>
          </cell>
          <cell r="S3">
            <v>781697</v>
          </cell>
          <cell r="T3">
            <v>745</v>
          </cell>
          <cell r="U3">
            <v>522824</v>
          </cell>
          <cell r="V3">
            <v>427</v>
          </cell>
          <cell r="W3">
            <v>1027172</v>
          </cell>
          <cell r="X3">
            <v>478</v>
          </cell>
          <cell r="Y3">
            <v>776059</v>
          </cell>
          <cell r="Z3">
            <v>502</v>
          </cell>
          <cell r="AA3">
            <v>8273242</v>
          </cell>
          <cell r="AB3">
            <v>971</v>
          </cell>
        </row>
        <row r="4">
          <cell r="A4">
            <v>407</v>
          </cell>
          <cell r="B4" t="str">
            <v>توزيع العاشر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941540</v>
          </cell>
          <cell r="V4">
            <v>109</v>
          </cell>
          <cell r="W4">
            <v>1329852</v>
          </cell>
          <cell r="X4">
            <v>128</v>
          </cell>
          <cell r="Y4">
            <v>438092</v>
          </cell>
          <cell r="Z4">
            <v>165</v>
          </cell>
          <cell r="AA4">
            <v>2709484</v>
          </cell>
          <cell r="AB4">
            <v>224</v>
          </cell>
        </row>
        <row r="5">
          <cell r="A5">
            <v>410</v>
          </cell>
          <cell r="B5" t="str">
            <v>توزيع الغردقة</v>
          </cell>
          <cell r="C5">
            <v>204543</v>
          </cell>
          <cell r="D5">
            <v>238</v>
          </cell>
          <cell r="E5">
            <v>354785</v>
          </cell>
          <cell r="F5">
            <v>239</v>
          </cell>
          <cell r="G5">
            <v>278706</v>
          </cell>
          <cell r="H5">
            <v>177</v>
          </cell>
          <cell r="I5">
            <v>517354</v>
          </cell>
          <cell r="J5">
            <v>179</v>
          </cell>
          <cell r="K5">
            <v>368070</v>
          </cell>
          <cell r="L5">
            <v>211</v>
          </cell>
          <cell r="M5">
            <v>442551</v>
          </cell>
          <cell r="N5">
            <v>196</v>
          </cell>
          <cell r="O5">
            <v>359628</v>
          </cell>
          <cell r="P5">
            <v>226</v>
          </cell>
          <cell r="Q5">
            <v>656319</v>
          </cell>
          <cell r="R5">
            <v>244</v>
          </cell>
          <cell r="S5">
            <v>398471</v>
          </cell>
          <cell r="T5">
            <v>418</v>
          </cell>
          <cell r="U5">
            <v>206339</v>
          </cell>
          <cell r="V5">
            <v>242</v>
          </cell>
          <cell r="W5">
            <v>216633</v>
          </cell>
          <cell r="X5">
            <v>236</v>
          </cell>
          <cell r="Y5">
            <v>147365</v>
          </cell>
          <cell r="Z5">
            <v>209</v>
          </cell>
          <cell r="AA5">
            <v>4150764</v>
          </cell>
          <cell r="AB5">
            <v>483</v>
          </cell>
        </row>
        <row r="6">
          <cell r="A6">
            <v>413</v>
          </cell>
          <cell r="B6" t="str">
            <v>توزيع المنصوره</v>
          </cell>
          <cell r="C6">
            <v>346061</v>
          </cell>
          <cell r="D6">
            <v>234</v>
          </cell>
          <cell r="E6">
            <v>263335</v>
          </cell>
          <cell r="F6">
            <v>240</v>
          </cell>
          <cell r="G6">
            <v>331505</v>
          </cell>
          <cell r="H6">
            <v>204</v>
          </cell>
          <cell r="I6">
            <v>395960</v>
          </cell>
          <cell r="J6">
            <v>155</v>
          </cell>
          <cell r="K6">
            <v>335462</v>
          </cell>
          <cell r="L6">
            <v>228</v>
          </cell>
          <cell r="M6">
            <v>426146</v>
          </cell>
          <cell r="N6">
            <v>230</v>
          </cell>
          <cell r="O6">
            <v>449772</v>
          </cell>
          <cell r="P6">
            <v>350</v>
          </cell>
          <cell r="Q6">
            <v>566577</v>
          </cell>
          <cell r="R6">
            <v>270</v>
          </cell>
          <cell r="S6">
            <v>593032</v>
          </cell>
          <cell r="T6">
            <v>554</v>
          </cell>
          <cell r="U6">
            <v>623931</v>
          </cell>
          <cell r="V6">
            <v>230</v>
          </cell>
          <cell r="W6">
            <v>648695</v>
          </cell>
          <cell r="X6">
            <v>313</v>
          </cell>
          <cell r="Y6">
            <v>353757</v>
          </cell>
          <cell r="Z6">
            <v>208</v>
          </cell>
          <cell r="AA6">
            <v>5334233</v>
          </cell>
          <cell r="AB6">
            <v>676</v>
          </cell>
        </row>
        <row r="7">
          <cell r="A7">
            <v>415</v>
          </cell>
          <cell r="B7" t="str">
            <v>توزيع سوهاج</v>
          </cell>
          <cell r="C7">
            <v>393287</v>
          </cell>
          <cell r="D7">
            <v>319</v>
          </cell>
          <cell r="E7">
            <v>415483</v>
          </cell>
          <cell r="F7">
            <v>370</v>
          </cell>
          <cell r="G7">
            <v>258446</v>
          </cell>
          <cell r="H7">
            <v>204</v>
          </cell>
          <cell r="I7">
            <v>252925</v>
          </cell>
          <cell r="J7">
            <v>197</v>
          </cell>
          <cell r="K7">
            <v>305248</v>
          </cell>
          <cell r="L7">
            <v>271</v>
          </cell>
          <cell r="M7">
            <v>314005</v>
          </cell>
          <cell r="N7">
            <v>283</v>
          </cell>
          <cell r="O7">
            <v>284840</v>
          </cell>
          <cell r="P7">
            <v>338</v>
          </cell>
          <cell r="Q7">
            <v>449806</v>
          </cell>
          <cell r="R7">
            <v>333</v>
          </cell>
          <cell r="S7">
            <v>460935</v>
          </cell>
          <cell r="T7">
            <v>687</v>
          </cell>
          <cell r="U7">
            <v>645101</v>
          </cell>
          <cell r="V7">
            <v>405</v>
          </cell>
          <cell r="W7">
            <v>406039</v>
          </cell>
          <cell r="X7">
            <v>309</v>
          </cell>
          <cell r="Y7">
            <v>403953</v>
          </cell>
          <cell r="Z7">
            <v>369</v>
          </cell>
          <cell r="AA7">
            <v>4590071</v>
          </cell>
          <cell r="AB7">
            <v>962</v>
          </cell>
        </row>
        <row r="8">
          <cell r="A8">
            <v>411</v>
          </cell>
          <cell r="B8" t="str">
            <v>توزيع شرق</v>
          </cell>
          <cell r="C8">
            <v>2223628</v>
          </cell>
          <cell r="D8">
            <v>359</v>
          </cell>
          <cell r="E8">
            <v>2021397</v>
          </cell>
          <cell r="F8">
            <v>337</v>
          </cell>
          <cell r="G8">
            <v>2951109</v>
          </cell>
          <cell r="H8">
            <v>298</v>
          </cell>
          <cell r="I8">
            <v>1300775</v>
          </cell>
          <cell r="J8">
            <v>305</v>
          </cell>
          <cell r="K8">
            <v>2143529</v>
          </cell>
          <cell r="L8">
            <v>360</v>
          </cell>
          <cell r="M8">
            <v>2202136</v>
          </cell>
          <cell r="N8">
            <v>390</v>
          </cell>
          <cell r="O8">
            <v>3039223</v>
          </cell>
          <cell r="P8">
            <v>435</v>
          </cell>
          <cell r="Q8">
            <v>2956771</v>
          </cell>
          <cell r="R8">
            <v>297</v>
          </cell>
          <cell r="S8">
            <v>3028963</v>
          </cell>
          <cell r="T8">
            <v>740</v>
          </cell>
          <cell r="U8">
            <v>724488</v>
          </cell>
          <cell r="V8">
            <v>238</v>
          </cell>
          <cell r="W8">
            <v>1549020</v>
          </cell>
          <cell r="X8">
            <v>247</v>
          </cell>
          <cell r="Y8">
            <v>3144373</v>
          </cell>
          <cell r="Z8">
            <v>276</v>
          </cell>
          <cell r="AA8">
            <v>27285412</v>
          </cell>
          <cell r="AB8">
            <v>833</v>
          </cell>
        </row>
        <row r="9">
          <cell r="A9">
            <v>467</v>
          </cell>
          <cell r="B9" t="str">
            <v>توزيع طنطا</v>
          </cell>
          <cell r="C9">
            <v>166208</v>
          </cell>
          <cell r="D9">
            <v>175</v>
          </cell>
          <cell r="E9">
            <v>157140</v>
          </cell>
          <cell r="F9">
            <v>146</v>
          </cell>
          <cell r="G9">
            <v>129379</v>
          </cell>
          <cell r="H9">
            <v>121</v>
          </cell>
          <cell r="I9">
            <v>78533</v>
          </cell>
          <cell r="J9">
            <v>90</v>
          </cell>
          <cell r="K9">
            <v>143352</v>
          </cell>
          <cell r="L9">
            <v>127</v>
          </cell>
          <cell r="M9">
            <v>114854</v>
          </cell>
          <cell r="N9">
            <v>114</v>
          </cell>
          <cell r="O9">
            <v>330112</v>
          </cell>
          <cell r="P9">
            <v>302</v>
          </cell>
          <cell r="Q9">
            <v>291315</v>
          </cell>
          <cell r="R9">
            <v>174</v>
          </cell>
          <cell r="S9">
            <v>470283</v>
          </cell>
          <cell r="T9">
            <v>419</v>
          </cell>
          <cell r="U9">
            <v>662917</v>
          </cell>
          <cell r="V9">
            <v>140</v>
          </cell>
          <cell r="W9">
            <v>2122953</v>
          </cell>
          <cell r="X9">
            <v>222</v>
          </cell>
          <cell r="Y9">
            <v>181358</v>
          </cell>
          <cell r="Z9">
            <v>148</v>
          </cell>
          <cell r="AA9">
            <v>4848404</v>
          </cell>
          <cell r="AB9">
            <v>514</v>
          </cell>
        </row>
        <row r="10">
          <cell r="A10">
            <v>412</v>
          </cell>
          <cell r="B10" t="str">
            <v>توزيع غرب</v>
          </cell>
          <cell r="C10">
            <v>2433968</v>
          </cell>
          <cell r="D10">
            <v>452</v>
          </cell>
          <cell r="E10">
            <v>2433870</v>
          </cell>
          <cell r="F10">
            <v>444</v>
          </cell>
          <cell r="G10">
            <v>2160634</v>
          </cell>
          <cell r="H10">
            <v>393</v>
          </cell>
          <cell r="I10">
            <v>1689536</v>
          </cell>
          <cell r="J10">
            <v>293</v>
          </cell>
          <cell r="K10">
            <v>2578495</v>
          </cell>
          <cell r="L10">
            <v>323</v>
          </cell>
          <cell r="M10">
            <v>2899210</v>
          </cell>
          <cell r="N10">
            <v>392</v>
          </cell>
          <cell r="O10">
            <v>2683101</v>
          </cell>
          <cell r="P10">
            <v>463</v>
          </cell>
          <cell r="Q10">
            <v>3169677</v>
          </cell>
          <cell r="R10">
            <v>385</v>
          </cell>
          <cell r="S10">
            <v>2530291</v>
          </cell>
          <cell r="T10">
            <v>597</v>
          </cell>
          <cell r="U10">
            <v>2338673</v>
          </cell>
          <cell r="V10">
            <v>310</v>
          </cell>
          <cell r="W10">
            <v>1776456</v>
          </cell>
          <cell r="X10">
            <v>375</v>
          </cell>
          <cell r="Y10">
            <v>1586978</v>
          </cell>
          <cell r="Z10">
            <v>302</v>
          </cell>
          <cell r="AA10">
            <v>28280890</v>
          </cell>
          <cell r="AB10">
            <v>837</v>
          </cell>
        </row>
        <row r="11">
          <cell r="A11">
            <v>97</v>
          </cell>
          <cell r="B11" t="str">
            <v>اسوان</v>
          </cell>
          <cell r="C11">
            <v>83127</v>
          </cell>
          <cell r="D11">
            <v>188</v>
          </cell>
          <cell r="E11">
            <v>69786</v>
          </cell>
          <cell r="F11">
            <v>194</v>
          </cell>
          <cell r="G11">
            <v>31974</v>
          </cell>
          <cell r="H11">
            <v>111</v>
          </cell>
          <cell r="I11">
            <v>43656</v>
          </cell>
          <cell r="J11">
            <v>131</v>
          </cell>
          <cell r="K11">
            <v>39551</v>
          </cell>
          <cell r="L11">
            <v>155</v>
          </cell>
          <cell r="M11">
            <v>39833</v>
          </cell>
          <cell r="N11">
            <v>168</v>
          </cell>
          <cell r="O11">
            <v>44096</v>
          </cell>
          <cell r="P11">
            <v>111</v>
          </cell>
          <cell r="Q11">
            <v>34940</v>
          </cell>
          <cell r="R11">
            <v>121</v>
          </cell>
          <cell r="S11">
            <v>78545</v>
          </cell>
          <cell r="T11">
            <v>151</v>
          </cell>
          <cell r="U11">
            <v>53397</v>
          </cell>
          <cell r="V11">
            <v>131</v>
          </cell>
          <cell r="W11">
            <v>27552</v>
          </cell>
          <cell r="X11">
            <v>113</v>
          </cell>
          <cell r="Y11">
            <v>57726</v>
          </cell>
          <cell r="Z11">
            <v>168</v>
          </cell>
          <cell r="AA11">
            <v>604183</v>
          </cell>
          <cell r="AB11">
            <v>351</v>
          </cell>
        </row>
        <row r="12">
          <cell r="A12">
            <v>65</v>
          </cell>
          <cell r="B12" t="str">
            <v>اسيوط</v>
          </cell>
          <cell r="C12">
            <v>38120</v>
          </cell>
          <cell r="D12">
            <v>202</v>
          </cell>
          <cell r="E12">
            <v>18857</v>
          </cell>
          <cell r="F12">
            <v>138</v>
          </cell>
          <cell r="G12">
            <v>16496</v>
          </cell>
          <cell r="H12">
            <v>117</v>
          </cell>
          <cell r="I12">
            <v>41102</v>
          </cell>
          <cell r="J12">
            <v>153</v>
          </cell>
          <cell r="K12">
            <v>13029</v>
          </cell>
          <cell r="L12">
            <v>65</v>
          </cell>
          <cell r="M12">
            <v>11250</v>
          </cell>
          <cell r="N12">
            <v>69</v>
          </cell>
          <cell r="O12">
            <v>21338</v>
          </cell>
          <cell r="P12">
            <v>87</v>
          </cell>
          <cell r="Q12">
            <v>18872</v>
          </cell>
          <cell r="R12">
            <v>81</v>
          </cell>
          <cell r="S12">
            <v>24389</v>
          </cell>
          <cell r="T12">
            <v>99</v>
          </cell>
          <cell r="U12">
            <v>32615</v>
          </cell>
          <cell r="V12">
            <v>114</v>
          </cell>
          <cell r="W12">
            <v>13974</v>
          </cell>
          <cell r="X12">
            <v>91</v>
          </cell>
          <cell r="Y12">
            <v>33457</v>
          </cell>
          <cell r="Z12">
            <v>144</v>
          </cell>
          <cell r="AA12">
            <v>283499</v>
          </cell>
          <cell r="AB12">
            <v>346</v>
          </cell>
        </row>
        <row r="13">
          <cell r="A13">
            <v>96</v>
          </cell>
          <cell r="B13" t="str">
            <v>اشمون</v>
          </cell>
          <cell r="C13">
            <v>48323</v>
          </cell>
          <cell r="D13">
            <v>195</v>
          </cell>
          <cell r="E13">
            <v>27491</v>
          </cell>
          <cell r="F13">
            <v>92</v>
          </cell>
          <cell r="G13">
            <v>26210</v>
          </cell>
          <cell r="H13">
            <v>137</v>
          </cell>
          <cell r="I13">
            <v>3457</v>
          </cell>
          <cell r="J13">
            <v>41</v>
          </cell>
          <cell r="K13">
            <v>9699</v>
          </cell>
          <cell r="L13">
            <v>47</v>
          </cell>
          <cell r="M13">
            <v>9164</v>
          </cell>
          <cell r="N13">
            <v>61</v>
          </cell>
          <cell r="O13">
            <v>12682</v>
          </cell>
          <cell r="P13">
            <v>61</v>
          </cell>
          <cell r="Q13">
            <v>17434</v>
          </cell>
          <cell r="R13">
            <v>61</v>
          </cell>
          <cell r="S13">
            <v>19777</v>
          </cell>
          <cell r="T13">
            <v>56</v>
          </cell>
          <cell r="U13">
            <v>12738</v>
          </cell>
          <cell r="V13">
            <v>48</v>
          </cell>
          <cell r="W13">
            <v>11140</v>
          </cell>
          <cell r="X13">
            <v>50</v>
          </cell>
          <cell r="Y13">
            <v>19831</v>
          </cell>
          <cell r="Z13">
            <v>157</v>
          </cell>
          <cell r="AA13">
            <v>217948</v>
          </cell>
          <cell r="AB13">
            <v>329</v>
          </cell>
        </row>
        <row r="14">
          <cell r="A14">
            <v>99</v>
          </cell>
          <cell r="B14" t="str">
            <v>اكتوبر</v>
          </cell>
          <cell r="C14">
            <v>87147</v>
          </cell>
          <cell r="D14">
            <v>121</v>
          </cell>
          <cell r="E14">
            <v>63292</v>
          </cell>
          <cell r="F14">
            <v>106</v>
          </cell>
          <cell r="G14">
            <v>78266</v>
          </cell>
          <cell r="H14">
            <v>100</v>
          </cell>
          <cell r="I14">
            <v>28974</v>
          </cell>
          <cell r="J14">
            <v>78</v>
          </cell>
          <cell r="K14">
            <v>42212</v>
          </cell>
          <cell r="L14">
            <v>65</v>
          </cell>
          <cell r="M14">
            <v>57283</v>
          </cell>
          <cell r="N14">
            <v>64</v>
          </cell>
          <cell r="O14">
            <v>51226</v>
          </cell>
          <cell r="P14">
            <v>71</v>
          </cell>
          <cell r="Q14">
            <v>42375</v>
          </cell>
          <cell r="R14">
            <v>56</v>
          </cell>
          <cell r="S14">
            <v>36928</v>
          </cell>
          <cell r="T14">
            <v>76</v>
          </cell>
          <cell r="U14">
            <v>28227</v>
          </cell>
          <cell r="V14">
            <v>62</v>
          </cell>
          <cell r="W14">
            <v>47319</v>
          </cell>
          <cell r="X14">
            <v>84</v>
          </cell>
          <cell r="Y14">
            <v>55217</v>
          </cell>
          <cell r="Z14">
            <v>84</v>
          </cell>
          <cell r="AA14">
            <v>618465</v>
          </cell>
          <cell r="AB14">
            <v>169</v>
          </cell>
        </row>
        <row r="15">
          <cell r="A15">
            <v>42</v>
          </cell>
          <cell r="B15" t="str">
            <v>الأميرية</v>
          </cell>
          <cell r="C15">
            <v>53908</v>
          </cell>
          <cell r="D15">
            <v>159</v>
          </cell>
          <cell r="E15">
            <v>51810</v>
          </cell>
          <cell r="F15">
            <v>161</v>
          </cell>
          <cell r="G15">
            <v>30787</v>
          </cell>
          <cell r="H15">
            <v>91</v>
          </cell>
          <cell r="I15">
            <v>28550</v>
          </cell>
          <cell r="J15">
            <v>98</v>
          </cell>
          <cell r="K15">
            <v>26077</v>
          </cell>
          <cell r="L15">
            <v>79</v>
          </cell>
          <cell r="M15">
            <v>39127</v>
          </cell>
          <cell r="N15">
            <v>128</v>
          </cell>
          <cell r="O15">
            <v>37232</v>
          </cell>
          <cell r="P15">
            <v>98</v>
          </cell>
          <cell r="Q15">
            <v>39859</v>
          </cell>
          <cell r="R15">
            <v>126</v>
          </cell>
          <cell r="S15">
            <v>36893</v>
          </cell>
          <cell r="T15">
            <v>94</v>
          </cell>
          <cell r="U15">
            <v>36740</v>
          </cell>
          <cell r="V15">
            <v>95</v>
          </cell>
          <cell r="W15">
            <v>44044</v>
          </cell>
          <cell r="X15">
            <v>94</v>
          </cell>
          <cell r="Y15">
            <v>46855</v>
          </cell>
          <cell r="Z15">
            <v>135</v>
          </cell>
          <cell r="AA15">
            <v>471883</v>
          </cell>
          <cell r="AB15">
            <v>252</v>
          </cell>
        </row>
        <row r="16">
          <cell r="A16">
            <v>84</v>
          </cell>
          <cell r="B16" t="str">
            <v>الاستاد</v>
          </cell>
          <cell r="C16">
            <v>36223</v>
          </cell>
          <cell r="D16">
            <v>222</v>
          </cell>
          <cell r="E16">
            <v>30519</v>
          </cell>
          <cell r="F16">
            <v>178</v>
          </cell>
          <cell r="G16">
            <v>23590</v>
          </cell>
          <cell r="H16">
            <v>129</v>
          </cell>
          <cell r="I16">
            <v>9828</v>
          </cell>
          <cell r="J16">
            <v>111</v>
          </cell>
          <cell r="K16">
            <v>10621</v>
          </cell>
          <cell r="L16">
            <v>68</v>
          </cell>
          <cell r="M16">
            <v>12272</v>
          </cell>
          <cell r="N16">
            <v>108</v>
          </cell>
          <cell r="O16">
            <v>20013</v>
          </cell>
          <cell r="P16">
            <v>99</v>
          </cell>
          <cell r="Q16">
            <v>27967</v>
          </cell>
          <cell r="R16">
            <v>77</v>
          </cell>
          <cell r="S16">
            <v>20701</v>
          </cell>
          <cell r="T16">
            <v>89</v>
          </cell>
          <cell r="U16">
            <v>40618</v>
          </cell>
          <cell r="V16">
            <v>127</v>
          </cell>
          <cell r="W16">
            <v>16191</v>
          </cell>
          <cell r="X16">
            <v>79</v>
          </cell>
          <cell r="Y16">
            <v>22777</v>
          </cell>
          <cell r="Z16">
            <v>135</v>
          </cell>
          <cell r="AA16">
            <v>271319</v>
          </cell>
          <cell r="AB16">
            <v>311</v>
          </cell>
        </row>
        <row r="17">
          <cell r="A17">
            <v>75</v>
          </cell>
          <cell r="B17" t="str">
            <v>الاسماعيلية</v>
          </cell>
          <cell r="C17">
            <v>83272</v>
          </cell>
          <cell r="D17">
            <v>196</v>
          </cell>
          <cell r="E17">
            <v>75335</v>
          </cell>
          <cell r="F17">
            <v>173</v>
          </cell>
          <cell r="G17">
            <v>51303</v>
          </cell>
          <cell r="H17">
            <v>170</v>
          </cell>
          <cell r="I17">
            <v>37051</v>
          </cell>
          <cell r="J17">
            <v>147</v>
          </cell>
          <cell r="K17">
            <v>40955</v>
          </cell>
          <cell r="L17">
            <v>140</v>
          </cell>
          <cell r="M17">
            <v>47128</v>
          </cell>
          <cell r="N17">
            <v>171</v>
          </cell>
          <cell r="O17">
            <v>48283</v>
          </cell>
          <cell r="P17">
            <v>138</v>
          </cell>
          <cell r="Q17">
            <v>46656</v>
          </cell>
          <cell r="R17">
            <v>128</v>
          </cell>
          <cell r="S17">
            <v>59677</v>
          </cell>
          <cell r="T17">
            <v>159</v>
          </cell>
          <cell r="U17">
            <v>47586</v>
          </cell>
          <cell r="V17">
            <v>188</v>
          </cell>
          <cell r="W17">
            <v>43205</v>
          </cell>
          <cell r="X17">
            <v>137</v>
          </cell>
          <cell r="Y17">
            <v>65212</v>
          </cell>
          <cell r="Z17">
            <v>164</v>
          </cell>
          <cell r="AA17">
            <v>645663</v>
          </cell>
          <cell r="AB17">
            <v>361</v>
          </cell>
        </row>
        <row r="18">
          <cell r="A18">
            <v>70</v>
          </cell>
          <cell r="B18" t="str">
            <v>الاقصر</v>
          </cell>
          <cell r="C18">
            <v>51798</v>
          </cell>
          <cell r="D18">
            <v>153</v>
          </cell>
          <cell r="E18">
            <v>21001</v>
          </cell>
          <cell r="F18">
            <v>126</v>
          </cell>
          <cell r="G18">
            <v>11063</v>
          </cell>
          <cell r="H18">
            <v>56</v>
          </cell>
          <cell r="I18">
            <v>21797</v>
          </cell>
          <cell r="J18">
            <v>120</v>
          </cell>
          <cell r="K18">
            <v>18561</v>
          </cell>
          <cell r="L18">
            <v>101</v>
          </cell>
          <cell r="M18">
            <v>12040</v>
          </cell>
          <cell r="N18">
            <v>121</v>
          </cell>
          <cell r="O18">
            <v>11580</v>
          </cell>
          <cell r="P18">
            <v>59</v>
          </cell>
          <cell r="Q18">
            <v>11153</v>
          </cell>
          <cell r="R18">
            <v>104</v>
          </cell>
          <cell r="S18">
            <v>21707</v>
          </cell>
          <cell r="T18">
            <v>140</v>
          </cell>
          <cell r="U18">
            <v>41725</v>
          </cell>
          <cell r="V18">
            <v>142</v>
          </cell>
          <cell r="W18">
            <v>54593</v>
          </cell>
          <cell r="X18">
            <v>120</v>
          </cell>
          <cell r="Y18">
            <v>13148</v>
          </cell>
          <cell r="Z18">
            <v>139</v>
          </cell>
          <cell r="AA18">
            <v>290166</v>
          </cell>
          <cell r="AB18">
            <v>281</v>
          </cell>
        </row>
        <row r="19">
          <cell r="A19">
            <v>56</v>
          </cell>
          <cell r="B19" t="str">
            <v>البراجيل</v>
          </cell>
          <cell r="C19">
            <v>34165</v>
          </cell>
          <cell r="D19">
            <v>111</v>
          </cell>
          <cell r="E19">
            <v>32639</v>
          </cell>
          <cell r="F19">
            <v>136</v>
          </cell>
          <cell r="G19">
            <v>11030</v>
          </cell>
          <cell r="H19">
            <v>115</v>
          </cell>
          <cell r="I19">
            <v>14532</v>
          </cell>
          <cell r="J19">
            <v>112</v>
          </cell>
          <cell r="K19">
            <v>8850</v>
          </cell>
          <cell r="L19">
            <v>94</v>
          </cell>
          <cell r="M19">
            <v>24599</v>
          </cell>
          <cell r="N19">
            <v>116</v>
          </cell>
          <cell r="O19">
            <v>18339</v>
          </cell>
          <cell r="P19">
            <v>119</v>
          </cell>
          <cell r="Q19">
            <v>16448</v>
          </cell>
          <cell r="R19">
            <v>105</v>
          </cell>
          <cell r="S19">
            <v>14663</v>
          </cell>
          <cell r="T19">
            <v>91</v>
          </cell>
          <cell r="U19">
            <v>12099</v>
          </cell>
          <cell r="V19">
            <v>97</v>
          </cell>
          <cell r="W19">
            <v>19649</v>
          </cell>
          <cell r="X19">
            <v>101</v>
          </cell>
          <cell r="Y19">
            <v>25182</v>
          </cell>
          <cell r="Z19">
            <v>99</v>
          </cell>
          <cell r="AA19">
            <v>232195</v>
          </cell>
          <cell r="AB19">
            <v>197</v>
          </cell>
        </row>
        <row r="20">
          <cell r="A20">
            <v>92</v>
          </cell>
          <cell r="B20" t="str">
            <v>الزهور</v>
          </cell>
          <cell r="C20">
            <v>61392</v>
          </cell>
          <cell r="D20">
            <v>242</v>
          </cell>
          <cell r="E20">
            <v>42785</v>
          </cell>
          <cell r="F20">
            <v>159</v>
          </cell>
          <cell r="G20">
            <v>15751</v>
          </cell>
          <cell r="H20">
            <v>206</v>
          </cell>
          <cell r="I20">
            <v>11679</v>
          </cell>
          <cell r="J20">
            <v>73</v>
          </cell>
          <cell r="K20">
            <v>15740</v>
          </cell>
          <cell r="L20">
            <v>84</v>
          </cell>
          <cell r="M20">
            <v>24354</v>
          </cell>
          <cell r="N20">
            <v>174</v>
          </cell>
          <cell r="O20">
            <v>17630</v>
          </cell>
          <cell r="P20">
            <v>73</v>
          </cell>
          <cell r="Q20">
            <v>20922</v>
          </cell>
          <cell r="R20">
            <v>98</v>
          </cell>
          <cell r="S20">
            <v>33127</v>
          </cell>
          <cell r="T20">
            <v>91</v>
          </cell>
          <cell r="U20">
            <v>11409</v>
          </cell>
          <cell r="V20">
            <v>48</v>
          </cell>
          <cell r="W20">
            <v>10711</v>
          </cell>
          <cell r="X20">
            <v>58</v>
          </cell>
          <cell r="Y20">
            <v>27847</v>
          </cell>
          <cell r="Z20">
            <v>136</v>
          </cell>
          <cell r="AA20">
            <v>293347</v>
          </cell>
          <cell r="AB20">
            <v>309</v>
          </cell>
        </row>
        <row r="21">
          <cell r="A21">
            <v>43</v>
          </cell>
          <cell r="B21" t="str">
            <v>الزيتون</v>
          </cell>
          <cell r="C21">
            <v>26923</v>
          </cell>
          <cell r="D21">
            <v>102</v>
          </cell>
          <cell r="E21">
            <v>33033</v>
          </cell>
          <cell r="F21">
            <v>113</v>
          </cell>
          <cell r="G21">
            <v>31063</v>
          </cell>
          <cell r="H21">
            <v>81</v>
          </cell>
          <cell r="I21">
            <v>20834</v>
          </cell>
          <cell r="J21">
            <v>89</v>
          </cell>
          <cell r="K21">
            <v>24310</v>
          </cell>
          <cell r="L21">
            <v>91</v>
          </cell>
          <cell r="M21">
            <v>25768</v>
          </cell>
          <cell r="N21">
            <v>89</v>
          </cell>
          <cell r="O21">
            <v>26901</v>
          </cell>
          <cell r="P21">
            <v>81</v>
          </cell>
          <cell r="Q21">
            <v>35672</v>
          </cell>
          <cell r="R21">
            <v>97</v>
          </cell>
          <cell r="S21">
            <v>33383</v>
          </cell>
          <cell r="T21">
            <v>78</v>
          </cell>
          <cell r="U21">
            <v>25362</v>
          </cell>
          <cell r="V21">
            <v>71</v>
          </cell>
          <cell r="W21">
            <v>29162</v>
          </cell>
          <cell r="X21">
            <v>69</v>
          </cell>
          <cell r="Y21">
            <v>41301</v>
          </cell>
          <cell r="Z21">
            <v>123</v>
          </cell>
          <cell r="AA21">
            <v>353712</v>
          </cell>
          <cell r="AB21">
            <v>213</v>
          </cell>
        </row>
        <row r="22">
          <cell r="A22">
            <v>77</v>
          </cell>
          <cell r="B22" t="str">
            <v>السواح</v>
          </cell>
          <cell r="C22">
            <v>80147</v>
          </cell>
          <cell r="D22">
            <v>242</v>
          </cell>
          <cell r="E22">
            <v>67460</v>
          </cell>
          <cell r="F22">
            <v>162</v>
          </cell>
          <cell r="G22">
            <v>89579</v>
          </cell>
          <cell r="H22">
            <v>163</v>
          </cell>
          <cell r="I22">
            <v>53068</v>
          </cell>
          <cell r="J22">
            <v>157</v>
          </cell>
          <cell r="K22">
            <v>40678</v>
          </cell>
          <cell r="L22">
            <v>126</v>
          </cell>
          <cell r="M22">
            <v>154901</v>
          </cell>
          <cell r="N22">
            <v>177</v>
          </cell>
          <cell r="O22">
            <v>66419</v>
          </cell>
          <cell r="P22">
            <v>127</v>
          </cell>
          <cell r="Q22">
            <v>91031</v>
          </cell>
          <cell r="R22">
            <v>134</v>
          </cell>
          <cell r="S22">
            <v>87612</v>
          </cell>
          <cell r="T22">
            <v>121</v>
          </cell>
          <cell r="U22">
            <v>35296</v>
          </cell>
          <cell r="V22">
            <v>100</v>
          </cell>
          <cell r="W22">
            <v>68555</v>
          </cell>
          <cell r="X22">
            <v>159</v>
          </cell>
          <cell r="Y22">
            <v>62713</v>
          </cell>
          <cell r="Z22">
            <v>172</v>
          </cell>
          <cell r="AA22">
            <v>897460</v>
          </cell>
          <cell r="AB22">
            <v>323</v>
          </cell>
        </row>
        <row r="23">
          <cell r="A23">
            <v>60</v>
          </cell>
          <cell r="B23" t="str">
            <v>السويس</v>
          </cell>
          <cell r="C23">
            <v>97270</v>
          </cell>
          <cell r="D23">
            <v>193</v>
          </cell>
          <cell r="E23">
            <v>79880</v>
          </cell>
          <cell r="F23">
            <v>212</v>
          </cell>
          <cell r="G23">
            <v>78786</v>
          </cell>
          <cell r="H23">
            <v>214</v>
          </cell>
          <cell r="I23">
            <v>65365</v>
          </cell>
          <cell r="J23">
            <v>179</v>
          </cell>
          <cell r="K23">
            <v>98691</v>
          </cell>
          <cell r="L23">
            <v>189</v>
          </cell>
          <cell r="M23">
            <v>94303</v>
          </cell>
          <cell r="N23">
            <v>184</v>
          </cell>
          <cell r="O23">
            <v>91995</v>
          </cell>
          <cell r="P23">
            <v>136</v>
          </cell>
          <cell r="Q23">
            <v>111900</v>
          </cell>
          <cell r="R23">
            <v>147</v>
          </cell>
          <cell r="S23">
            <v>116345</v>
          </cell>
          <cell r="T23">
            <v>161</v>
          </cell>
          <cell r="U23">
            <v>54335</v>
          </cell>
          <cell r="V23">
            <v>156</v>
          </cell>
          <cell r="W23">
            <v>95768</v>
          </cell>
          <cell r="X23">
            <v>118</v>
          </cell>
          <cell r="Y23">
            <v>56734</v>
          </cell>
          <cell r="Z23">
            <v>160</v>
          </cell>
          <cell r="AA23">
            <v>1041373</v>
          </cell>
          <cell r="AB23">
            <v>319</v>
          </cell>
        </row>
        <row r="24">
          <cell r="A24">
            <v>51</v>
          </cell>
          <cell r="B24" t="str">
            <v>العريش</v>
          </cell>
          <cell r="C24">
            <v>47234</v>
          </cell>
          <cell r="D24">
            <v>101</v>
          </cell>
          <cell r="E24">
            <v>15605</v>
          </cell>
          <cell r="F24">
            <v>90</v>
          </cell>
          <cell r="G24">
            <v>12802</v>
          </cell>
          <cell r="H24">
            <v>83</v>
          </cell>
          <cell r="I24">
            <v>9942</v>
          </cell>
          <cell r="J24">
            <v>73</v>
          </cell>
          <cell r="K24">
            <v>16833</v>
          </cell>
          <cell r="L24">
            <v>83</v>
          </cell>
          <cell r="M24">
            <v>18141</v>
          </cell>
          <cell r="N24">
            <v>86</v>
          </cell>
          <cell r="O24">
            <v>19158</v>
          </cell>
          <cell r="P24">
            <v>83</v>
          </cell>
          <cell r="Q24">
            <v>18040</v>
          </cell>
          <cell r="R24">
            <v>79</v>
          </cell>
          <cell r="S24">
            <v>17926</v>
          </cell>
          <cell r="T24">
            <v>75</v>
          </cell>
          <cell r="U24">
            <v>15533</v>
          </cell>
          <cell r="V24">
            <v>85</v>
          </cell>
          <cell r="W24">
            <v>22485</v>
          </cell>
          <cell r="X24">
            <v>73</v>
          </cell>
          <cell r="Y24">
            <v>28515</v>
          </cell>
          <cell r="Z24">
            <v>103</v>
          </cell>
          <cell r="AA24">
            <v>242215</v>
          </cell>
          <cell r="AB24">
            <v>139</v>
          </cell>
        </row>
        <row r="25">
          <cell r="A25">
            <v>61</v>
          </cell>
          <cell r="B25" t="str">
            <v>العصافرة</v>
          </cell>
          <cell r="C25">
            <v>40362</v>
          </cell>
          <cell r="D25">
            <v>182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40362</v>
          </cell>
          <cell r="AB25">
            <v>182</v>
          </cell>
        </row>
        <row r="26">
          <cell r="A26">
            <v>100</v>
          </cell>
          <cell r="B26" t="str">
            <v>العوايد</v>
          </cell>
          <cell r="C26">
            <v>0</v>
          </cell>
          <cell r="D26">
            <v>0</v>
          </cell>
          <cell r="E26">
            <v>27994</v>
          </cell>
          <cell r="F26">
            <v>126</v>
          </cell>
          <cell r="G26">
            <v>21546</v>
          </cell>
          <cell r="H26">
            <v>171</v>
          </cell>
          <cell r="I26">
            <v>42299</v>
          </cell>
          <cell r="J26">
            <v>166</v>
          </cell>
          <cell r="K26">
            <v>25852</v>
          </cell>
          <cell r="L26">
            <v>166</v>
          </cell>
          <cell r="M26">
            <v>75324</v>
          </cell>
          <cell r="N26">
            <v>210</v>
          </cell>
          <cell r="O26">
            <v>157740</v>
          </cell>
          <cell r="P26">
            <v>216</v>
          </cell>
          <cell r="Q26">
            <v>81295</v>
          </cell>
          <cell r="R26">
            <v>191</v>
          </cell>
          <cell r="S26">
            <v>45432</v>
          </cell>
          <cell r="T26">
            <v>157</v>
          </cell>
          <cell r="U26">
            <v>22716</v>
          </cell>
          <cell r="V26">
            <v>135</v>
          </cell>
          <cell r="W26">
            <v>26123</v>
          </cell>
          <cell r="X26">
            <v>174</v>
          </cell>
          <cell r="Y26">
            <v>27902</v>
          </cell>
          <cell r="Z26">
            <v>194</v>
          </cell>
          <cell r="AA26">
            <v>554222</v>
          </cell>
          <cell r="AB26">
            <v>384</v>
          </cell>
        </row>
        <row r="27">
          <cell r="A27">
            <v>74</v>
          </cell>
          <cell r="B27" t="str">
            <v>الفلكي</v>
          </cell>
          <cell r="C27">
            <v>66792</v>
          </cell>
          <cell r="D27">
            <v>357</v>
          </cell>
          <cell r="E27">
            <v>90083</v>
          </cell>
          <cell r="F27">
            <v>363</v>
          </cell>
          <cell r="G27">
            <v>83535</v>
          </cell>
          <cell r="H27">
            <v>187</v>
          </cell>
          <cell r="I27">
            <v>32906</v>
          </cell>
          <cell r="J27">
            <v>209</v>
          </cell>
          <cell r="K27">
            <v>66669</v>
          </cell>
          <cell r="L27">
            <v>180</v>
          </cell>
          <cell r="M27">
            <v>136929</v>
          </cell>
          <cell r="N27">
            <v>243</v>
          </cell>
          <cell r="O27">
            <v>156291</v>
          </cell>
          <cell r="P27">
            <v>223</v>
          </cell>
          <cell r="Q27">
            <v>107931</v>
          </cell>
          <cell r="R27">
            <v>208</v>
          </cell>
          <cell r="S27">
            <v>106683</v>
          </cell>
          <cell r="T27">
            <v>159</v>
          </cell>
          <cell r="U27">
            <v>161181</v>
          </cell>
          <cell r="V27">
            <v>163</v>
          </cell>
          <cell r="W27">
            <v>127428</v>
          </cell>
          <cell r="X27">
            <v>180</v>
          </cell>
          <cell r="Y27">
            <v>68903</v>
          </cell>
          <cell r="Z27">
            <v>212</v>
          </cell>
          <cell r="AA27">
            <v>1205331</v>
          </cell>
          <cell r="AB27">
            <v>691</v>
          </cell>
        </row>
        <row r="28">
          <cell r="A28">
            <v>36</v>
          </cell>
          <cell r="B28" t="str">
            <v>الفيوم</v>
          </cell>
          <cell r="C28">
            <v>23637</v>
          </cell>
          <cell r="D28">
            <v>103</v>
          </cell>
          <cell r="E28">
            <v>30330</v>
          </cell>
          <cell r="F28">
            <v>112</v>
          </cell>
          <cell r="G28">
            <v>20219</v>
          </cell>
          <cell r="H28">
            <v>93</v>
          </cell>
          <cell r="I28">
            <v>14932</v>
          </cell>
          <cell r="J28">
            <v>85</v>
          </cell>
          <cell r="K28">
            <v>24424</v>
          </cell>
          <cell r="L28">
            <v>101</v>
          </cell>
          <cell r="M28">
            <v>26935</v>
          </cell>
          <cell r="N28">
            <v>99</v>
          </cell>
          <cell r="O28">
            <v>21720</v>
          </cell>
          <cell r="P28">
            <v>72</v>
          </cell>
          <cell r="Q28">
            <v>37385</v>
          </cell>
          <cell r="R28">
            <v>81</v>
          </cell>
          <cell r="S28">
            <v>32733</v>
          </cell>
          <cell r="T28">
            <v>94</v>
          </cell>
          <cell r="U28">
            <v>28441</v>
          </cell>
          <cell r="V28">
            <v>113</v>
          </cell>
          <cell r="W28">
            <v>90439</v>
          </cell>
          <cell r="X28">
            <v>148</v>
          </cell>
          <cell r="Y28">
            <v>36662</v>
          </cell>
          <cell r="Z28">
            <v>162</v>
          </cell>
          <cell r="AA28">
            <v>387857</v>
          </cell>
          <cell r="AB28">
            <v>281</v>
          </cell>
        </row>
        <row r="29">
          <cell r="A29">
            <v>58</v>
          </cell>
          <cell r="B29" t="str">
            <v>القبارى</v>
          </cell>
          <cell r="C29">
            <v>128764</v>
          </cell>
          <cell r="D29">
            <v>269</v>
          </cell>
          <cell r="E29">
            <v>43057</v>
          </cell>
          <cell r="F29">
            <v>245</v>
          </cell>
          <cell r="G29">
            <v>36779</v>
          </cell>
          <cell r="H29">
            <v>185</v>
          </cell>
          <cell r="I29">
            <v>28105</v>
          </cell>
          <cell r="J29">
            <v>232</v>
          </cell>
          <cell r="K29">
            <v>56322</v>
          </cell>
          <cell r="L29">
            <v>223</v>
          </cell>
          <cell r="M29">
            <v>41563</v>
          </cell>
          <cell r="N29">
            <v>230</v>
          </cell>
          <cell r="O29">
            <v>50100</v>
          </cell>
          <cell r="P29">
            <v>206</v>
          </cell>
          <cell r="Q29">
            <v>58887</v>
          </cell>
          <cell r="R29">
            <v>212</v>
          </cell>
          <cell r="S29">
            <v>44629</v>
          </cell>
          <cell r="T29">
            <v>171</v>
          </cell>
          <cell r="U29">
            <v>35674</v>
          </cell>
          <cell r="V29">
            <v>136</v>
          </cell>
          <cell r="W29">
            <v>31789</v>
          </cell>
          <cell r="X29">
            <v>141</v>
          </cell>
          <cell r="Y29">
            <v>35380</v>
          </cell>
          <cell r="Z29">
            <v>183</v>
          </cell>
          <cell r="AA29">
            <v>591049</v>
          </cell>
          <cell r="AB29">
            <v>462</v>
          </cell>
        </row>
        <row r="30">
          <cell r="A30">
            <v>44</v>
          </cell>
          <cell r="B30" t="str">
            <v>القبه</v>
          </cell>
          <cell r="C30">
            <v>68577</v>
          </cell>
          <cell r="D30">
            <v>176</v>
          </cell>
          <cell r="E30">
            <v>49159</v>
          </cell>
          <cell r="F30">
            <v>160</v>
          </cell>
          <cell r="G30">
            <v>35707</v>
          </cell>
          <cell r="H30">
            <v>157</v>
          </cell>
          <cell r="I30">
            <v>28780</v>
          </cell>
          <cell r="J30">
            <v>132</v>
          </cell>
          <cell r="K30">
            <v>47290</v>
          </cell>
          <cell r="L30">
            <v>209</v>
          </cell>
          <cell r="M30">
            <v>32735</v>
          </cell>
          <cell r="N30">
            <v>190</v>
          </cell>
          <cell r="O30">
            <v>35998</v>
          </cell>
          <cell r="P30">
            <v>113</v>
          </cell>
          <cell r="Q30">
            <v>55420</v>
          </cell>
          <cell r="R30">
            <v>142</v>
          </cell>
          <cell r="S30">
            <v>36361</v>
          </cell>
          <cell r="T30">
            <v>128</v>
          </cell>
          <cell r="U30">
            <v>47865</v>
          </cell>
          <cell r="V30">
            <v>133</v>
          </cell>
          <cell r="W30">
            <v>44972</v>
          </cell>
          <cell r="X30">
            <v>144</v>
          </cell>
          <cell r="Y30">
            <v>48355</v>
          </cell>
          <cell r="Z30">
            <v>170</v>
          </cell>
          <cell r="AA30">
            <v>531220</v>
          </cell>
          <cell r="AB30">
            <v>327</v>
          </cell>
        </row>
        <row r="31">
          <cell r="A31">
            <v>67</v>
          </cell>
          <cell r="B31" t="str">
            <v>القوصية</v>
          </cell>
          <cell r="C31">
            <v>14460</v>
          </cell>
          <cell r="D31">
            <v>164</v>
          </cell>
          <cell r="E31">
            <v>14626</v>
          </cell>
          <cell r="F31">
            <v>195</v>
          </cell>
          <cell r="G31">
            <v>20185</v>
          </cell>
          <cell r="H31">
            <v>197</v>
          </cell>
          <cell r="I31">
            <v>15727</v>
          </cell>
          <cell r="J31">
            <v>148</v>
          </cell>
          <cell r="K31">
            <v>10259</v>
          </cell>
          <cell r="L31">
            <v>66</v>
          </cell>
          <cell r="M31">
            <v>21875</v>
          </cell>
          <cell r="N31">
            <v>115</v>
          </cell>
          <cell r="O31">
            <v>12437</v>
          </cell>
          <cell r="P31">
            <v>87</v>
          </cell>
          <cell r="Q31">
            <v>16878</v>
          </cell>
          <cell r="R31">
            <v>141</v>
          </cell>
          <cell r="S31">
            <v>15288</v>
          </cell>
          <cell r="T31">
            <v>92</v>
          </cell>
          <cell r="U31">
            <v>23120</v>
          </cell>
          <cell r="V31">
            <v>138</v>
          </cell>
          <cell r="W31">
            <v>15824</v>
          </cell>
          <cell r="X31">
            <v>116</v>
          </cell>
          <cell r="Y31">
            <v>15543</v>
          </cell>
          <cell r="Z31">
            <v>197</v>
          </cell>
          <cell r="AA31">
            <v>196224</v>
          </cell>
          <cell r="AB31">
            <v>341</v>
          </cell>
        </row>
        <row r="32">
          <cell r="A32">
            <v>91</v>
          </cell>
          <cell r="B32" t="str">
            <v>القومية</v>
          </cell>
          <cell r="C32">
            <v>37732</v>
          </cell>
          <cell r="D32">
            <v>227</v>
          </cell>
          <cell r="E32">
            <v>40652</v>
          </cell>
          <cell r="F32">
            <v>191</v>
          </cell>
          <cell r="G32">
            <v>17768</v>
          </cell>
          <cell r="H32">
            <v>154</v>
          </cell>
          <cell r="I32">
            <v>15588</v>
          </cell>
          <cell r="J32">
            <v>122</v>
          </cell>
          <cell r="K32">
            <v>18629</v>
          </cell>
          <cell r="L32">
            <v>110</v>
          </cell>
          <cell r="M32">
            <v>24498</v>
          </cell>
          <cell r="N32">
            <v>156</v>
          </cell>
          <cell r="O32">
            <v>32454</v>
          </cell>
          <cell r="P32">
            <v>147</v>
          </cell>
          <cell r="Q32">
            <v>26175</v>
          </cell>
          <cell r="R32">
            <v>115</v>
          </cell>
          <cell r="S32">
            <v>34049</v>
          </cell>
          <cell r="T32">
            <v>118</v>
          </cell>
          <cell r="U32">
            <v>100498</v>
          </cell>
          <cell r="V32">
            <v>106</v>
          </cell>
          <cell r="W32">
            <v>27522</v>
          </cell>
          <cell r="X32">
            <v>95</v>
          </cell>
          <cell r="Y32">
            <v>21046</v>
          </cell>
          <cell r="Z32">
            <v>132</v>
          </cell>
          <cell r="AA32">
            <v>396611</v>
          </cell>
          <cell r="AB32">
            <v>388</v>
          </cell>
        </row>
        <row r="33">
          <cell r="A33">
            <v>82</v>
          </cell>
          <cell r="B33" t="str">
            <v>المحلة</v>
          </cell>
          <cell r="C33">
            <v>42417</v>
          </cell>
          <cell r="D33">
            <v>245</v>
          </cell>
          <cell r="E33">
            <v>42402</v>
          </cell>
          <cell r="F33">
            <v>200</v>
          </cell>
          <cell r="G33">
            <v>38374</v>
          </cell>
          <cell r="H33">
            <v>88</v>
          </cell>
          <cell r="I33">
            <v>3328</v>
          </cell>
          <cell r="J33">
            <v>72</v>
          </cell>
          <cell r="K33">
            <v>21011</v>
          </cell>
          <cell r="L33">
            <v>121</v>
          </cell>
          <cell r="M33">
            <v>22336</v>
          </cell>
          <cell r="N33">
            <v>141</v>
          </cell>
          <cell r="O33">
            <v>17953</v>
          </cell>
          <cell r="P33">
            <v>101</v>
          </cell>
          <cell r="Q33">
            <v>32255</v>
          </cell>
          <cell r="R33">
            <v>154</v>
          </cell>
          <cell r="S33">
            <v>22729</v>
          </cell>
          <cell r="T33">
            <v>131</v>
          </cell>
          <cell r="U33">
            <v>38232</v>
          </cell>
          <cell r="V33">
            <v>188</v>
          </cell>
          <cell r="W33">
            <v>18006</v>
          </cell>
          <cell r="X33">
            <v>91</v>
          </cell>
          <cell r="Y33">
            <v>17407</v>
          </cell>
          <cell r="Z33">
            <v>188</v>
          </cell>
          <cell r="AA33">
            <v>316451</v>
          </cell>
          <cell r="AB33">
            <v>361</v>
          </cell>
        </row>
        <row r="34">
          <cell r="A34">
            <v>54</v>
          </cell>
          <cell r="B34" t="str">
            <v>المعادي</v>
          </cell>
          <cell r="C34">
            <v>90616</v>
          </cell>
          <cell r="D34">
            <v>141</v>
          </cell>
          <cell r="E34">
            <v>119260</v>
          </cell>
          <cell r="F34">
            <v>141</v>
          </cell>
          <cell r="G34">
            <v>59674</v>
          </cell>
          <cell r="H34">
            <v>126</v>
          </cell>
          <cell r="I34">
            <v>67319</v>
          </cell>
          <cell r="J34">
            <v>114</v>
          </cell>
          <cell r="K34">
            <v>82526</v>
          </cell>
          <cell r="L34">
            <v>97</v>
          </cell>
          <cell r="M34">
            <v>86643</v>
          </cell>
          <cell r="N34">
            <v>105</v>
          </cell>
          <cell r="O34">
            <v>54177</v>
          </cell>
          <cell r="P34">
            <v>81</v>
          </cell>
          <cell r="Q34">
            <v>62495</v>
          </cell>
          <cell r="R34">
            <v>86</v>
          </cell>
          <cell r="S34">
            <v>58023</v>
          </cell>
          <cell r="T34">
            <v>104</v>
          </cell>
          <cell r="U34">
            <v>47661</v>
          </cell>
          <cell r="V34">
            <v>119</v>
          </cell>
          <cell r="W34">
            <v>41938</v>
          </cell>
          <cell r="X34">
            <v>106</v>
          </cell>
          <cell r="Y34">
            <v>61570</v>
          </cell>
          <cell r="Z34">
            <v>134</v>
          </cell>
          <cell r="AA34">
            <v>831900</v>
          </cell>
          <cell r="AB34">
            <v>215</v>
          </cell>
        </row>
        <row r="35">
          <cell r="A35">
            <v>85</v>
          </cell>
          <cell r="B35" t="str">
            <v>المنزلة</v>
          </cell>
          <cell r="C35">
            <v>27251</v>
          </cell>
          <cell r="D35">
            <v>95</v>
          </cell>
          <cell r="E35">
            <v>19340</v>
          </cell>
          <cell r="F35">
            <v>96</v>
          </cell>
          <cell r="G35">
            <v>9996</v>
          </cell>
          <cell r="H35">
            <v>111</v>
          </cell>
          <cell r="I35">
            <v>6743</v>
          </cell>
          <cell r="J35">
            <v>84</v>
          </cell>
          <cell r="K35">
            <v>8893</v>
          </cell>
          <cell r="L35">
            <v>77</v>
          </cell>
          <cell r="M35">
            <v>22416</v>
          </cell>
          <cell r="N35">
            <v>123</v>
          </cell>
          <cell r="O35">
            <v>12056</v>
          </cell>
          <cell r="P35">
            <v>80</v>
          </cell>
          <cell r="Q35">
            <v>23917</v>
          </cell>
          <cell r="R35">
            <v>93</v>
          </cell>
          <cell r="S35">
            <v>27753</v>
          </cell>
          <cell r="T35">
            <v>74</v>
          </cell>
          <cell r="U35">
            <v>21636</v>
          </cell>
          <cell r="V35">
            <v>108</v>
          </cell>
          <cell r="W35">
            <v>9521</v>
          </cell>
          <cell r="X35">
            <v>56</v>
          </cell>
          <cell r="Y35">
            <v>22389</v>
          </cell>
          <cell r="Z35">
            <v>97</v>
          </cell>
          <cell r="AA35">
            <v>211910</v>
          </cell>
          <cell r="AB35">
            <v>245</v>
          </cell>
        </row>
        <row r="36">
          <cell r="A36">
            <v>80</v>
          </cell>
          <cell r="B36" t="str">
            <v>المنصورة شرق</v>
          </cell>
          <cell r="C36">
            <v>29540</v>
          </cell>
          <cell r="D36">
            <v>102</v>
          </cell>
          <cell r="E36">
            <v>10437</v>
          </cell>
          <cell r="F36">
            <v>48</v>
          </cell>
          <cell r="G36">
            <v>9551</v>
          </cell>
          <cell r="H36">
            <v>48</v>
          </cell>
          <cell r="I36">
            <v>11702</v>
          </cell>
          <cell r="J36">
            <v>103</v>
          </cell>
          <cell r="K36">
            <v>27341</v>
          </cell>
          <cell r="L36">
            <v>130</v>
          </cell>
          <cell r="M36">
            <v>12463</v>
          </cell>
          <cell r="N36">
            <v>117</v>
          </cell>
          <cell r="O36">
            <v>18166</v>
          </cell>
          <cell r="P36">
            <v>104</v>
          </cell>
          <cell r="Q36">
            <v>25510</v>
          </cell>
          <cell r="R36">
            <v>113</v>
          </cell>
          <cell r="S36">
            <v>24522</v>
          </cell>
          <cell r="T36">
            <v>93</v>
          </cell>
          <cell r="U36">
            <v>22724</v>
          </cell>
          <cell r="V36">
            <v>137</v>
          </cell>
          <cell r="W36">
            <v>28107</v>
          </cell>
          <cell r="X36">
            <v>140</v>
          </cell>
          <cell r="Y36">
            <v>36090</v>
          </cell>
          <cell r="Z36">
            <v>123</v>
          </cell>
          <cell r="AA36">
            <v>256151</v>
          </cell>
          <cell r="AB36">
            <v>244</v>
          </cell>
        </row>
        <row r="37">
          <cell r="A37">
            <v>63</v>
          </cell>
          <cell r="B37" t="str">
            <v>المنيا</v>
          </cell>
          <cell r="C37">
            <v>32999</v>
          </cell>
          <cell r="D37">
            <v>132</v>
          </cell>
          <cell r="E37">
            <v>47228</v>
          </cell>
          <cell r="F37">
            <v>164</v>
          </cell>
          <cell r="G37">
            <v>19916</v>
          </cell>
          <cell r="H37">
            <v>77</v>
          </cell>
          <cell r="I37">
            <v>18653</v>
          </cell>
          <cell r="J37">
            <v>75</v>
          </cell>
          <cell r="K37">
            <v>12368</v>
          </cell>
          <cell r="L37">
            <v>59</v>
          </cell>
          <cell r="M37">
            <v>17416</v>
          </cell>
          <cell r="N37">
            <v>74</v>
          </cell>
          <cell r="O37">
            <v>29635</v>
          </cell>
          <cell r="P37">
            <v>86</v>
          </cell>
          <cell r="Q37">
            <v>23218</v>
          </cell>
          <cell r="R37">
            <v>85</v>
          </cell>
          <cell r="S37">
            <v>23481</v>
          </cell>
          <cell r="T37">
            <v>71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224914</v>
          </cell>
          <cell r="AB37">
            <v>282</v>
          </cell>
        </row>
        <row r="38">
          <cell r="A38">
            <v>49</v>
          </cell>
          <cell r="B38" t="str">
            <v>المهندسين</v>
          </cell>
          <cell r="C38">
            <v>102281</v>
          </cell>
          <cell r="D38">
            <v>92</v>
          </cell>
          <cell r="E38">
            <v>98722</v>
          </cell>
          <cell r="F38">
            <v>100</v>
          </cell>
          <cell r="G38">
            <v>31010</v>
          </cell>
          <cell r="H38">
            <v>76</v>
          </cell>
          <cell r="I38">
            <v>82238</v>
          </cell>
          <cell r="J38">
            <v>77</v>
          </cell>
          <cell r="K38">
            <v>34774</v>
          </cell>
          <cell r="L38">
            <v>58</v>
          </cell>
          <cell r="M38">
            <v>100209</v>
          </cell>
          <cell r="N38">
            <v>94</v>
          </cell>
          <cell r="O38">
            <v>137974</v>
          </cell>
          <cell r="P38">
            <v>71</v>
          </cell>
          <cell r="Q38">
            <v>167565</v>
          </cell>
          <cell r="R38">
            <v>99</v>
          </cell>
          <cell r="S38">
            <v>103448</v>
          </cell>
          <cell r="T38">
            <v>90</v>
          </cell>
          <cell r="U38">
            <v>55134</v>
          </cell>
          <cell r="V38">
            <v>76</v>
          </cell>
          <cell r="W38">
            <v>100071</v>
          </cell>
          <cell r="X38">
            <v>72</v>
          </cell>
          <cell r="Y38">
            <v>66619</v>
          </cell>
          <cell r="Z38">
            <v>110</v>
          </cell>
          <cell r="AA38">
            <v>1080045</v>
          </cell>
          <cell r="AB38">
            <v>201</v>
          </cell>
        </row>
        <row r="39">
          <cell r="A39">
            <v>50</v>
          </cell>
          <cell r="B39" t="str">
            <v>الهرم</v>
          </cell>
          <cell r="C39">
            <v>216919</v>
          </cell>
          <cell r="D39">
            <v>148</v>
          </cell>
          <cell r="E39">
            <v>75163</v>
          </cell>
          <cell r="F39">
            <v>135</v>
          </cell>
          <cell r="G39">
            <v>58401</v>
          </cell>
          <cell r="H39">
            <v>99</v>
          </cell>
          <cell r="I39">
            <v>40037</v>
          </cell>
          <cell r="J39">
            <v>127</v>
          </cell>
          <cell r="K39">
            <v>86940</v>
          </cell>
          <cell r="L39">
            <v>97</v>
          </cell>
          <cell r="M39">
            <v>53083</v>
          </cell>
          <cell r="N39">
            <v>136</v>
          </cell>
          <cell r="O39">
            <v>38939</v>
          </cell>
          <cell r="P39">
            <v>92</v>
          </cell>
          <cell r="Q39">
            <v>89761</v>
          </cell>
          <cell r="R39">
            <v>117</v>
          </cell>
          <cell r="S39">
            <v>47179</v>
          </cell>
          <cell r="T39">
            <v>106</v>
          </cell>
          <cell r="U39">
            <v>50700</v>
          </cell>
          <cell r="V39">
            <v>95</v>
          </cell>
          <cell r="W39">
            <v>49382</v>
          </cell>
          <cell r="X39">
            <v>67</v>
          </cell>
          <cell r="Y39">
            <v>112463</v>
          </cell>
          <cell r="Z39">
            <v>100</v>
          </cell>
          <cell r="AA39">
            <v>918965</v>
          </cell>
          <cell r="AB39">
            <v>268</v>
          </cell>
        </row>
        <row r="40">
          <cell r="A40">
            <v>53</v>
          </cell>
          <cell r="B40" t="str">
            <v>امبابة</v>
          </cell>
          <cell r="C40">
            <v>52960</v>
          </cell>
          <cell r="D40">
            <v>204</v>
          </cell>
          <cell r="E40">
            <v>59667</v>
          </cell>
          <cell r="F40">
            <v>135</v>
          </cell>
          <cell r="G40">
            <v>23339</v>
          </cell>
          <cell r="H40">
            <v>93</v>
          </cell>
          <cell r="I40">
            <v>15224</v>
          </cell>
          <cell r="J40">
            <v>82</v>
          </cell>
          <cell r="K40">
            <v>16375</v>
          </cell>
          <cell r="L40">
            <v>89</v>
          </cell>
          <cell r="M40">
            <v>28342</v>
          </cell>
          <cell r="N40">
            <v>156</v>
          </cell>
          <cell r="O40">
            <v>25905</v>
          </cell>
          <cell r="P40">
            <v>126</v>
          </cell>
          <cell r="Q40">
            <v>26556</v>
          </cell>
          <cell r="R40">
            <v>107</v>
          </cell>
          <cell r="S40">
            <v>26674</v>
          </cell>
          <cell r="T40">
            <v>116</v>
          </cell>
          <cell r="U40">
            <v>31523</v>
          </cell>
          <cell r="V40">
            <v>132</v>
          </cell>
          <cell r="W40">
            <v>41906</v>
          </cell>
          <cell r="X40">
            <v>98</v>
          </cell>
          <cell r="Y40">
            <v>39152</v>
          </cell>
          <cell r="Z40">
            <v>113</v>
          </cell>
          <cell r="AA40">
            <v>387624</v>
          </cell>
          <cell r="AB40">
            <v>265</v>
          </cell>
        </row>
        <row r="41">
          <cell r="A41">
            <v>93</v>
          </cell>
          <cell r="B41" t="str">
            <v>ايتاي البارود</v>
          </cell>
          <cell r="C41">
            <v>24464</v>
          </cell>
          <cell r="D41">
            <v>203</v>
          </cell>
          <cell r="E41">
            <v>14885</v>
          </cell>
          <cell r="F41">
            <v>207</v>
          </cell>
          <cell r="G41">
            <v>14857</v>
          </cell>
          <cell r="H41">
            <v>142</v>
          </cell>
          <cell r="I41">
            <v>8177</v>
          </cell>
          <cell r="J41">
            <v>95</v>
          </cell>
          <cell r="K41">
            <v>11071</v>
          </cell>
          <cell r="L41">
            <v>61</v>
          </cell>
          <cell r="M41">
            <v>62652</v>
          </cell>
          <cell r="N41">
            <v>104</v>
          </cell>
          <cell r="O41">
            <v>19407</v>
          </cell>
          <cell r="P41">
            <v>136</v>
          </cell>
          <cell r="Q41">
            <v>10505</v>
          </cell>
          <cell r="R41">
            <v>58</v>
          </cell>
          <cell r="S41">
            <v>27216</v>
          </cell>
          <cell r="T41">
            <v>81</v>
          </cell>
          <cell r="U41">
            <v>13671</v>
          </cell>
          <cell r="V41">
            <v>69</v>
          </cell>
          <cell r="W41">
            <v>30530</v>
          </cell>
          <cell r="X41">
            <v>143</v>
          </cell>
          <cell r="Y41">
            <v>17237</v>
          </cell>
          <cell r="Z41">
            <v>194</v>
          </cell>
          <cell r="AA41">
            <v>254672</v>
          </cell>
          <cell r="AB41">
            <v>356</v>
          </cell>
        </row>
        <row r="42">
          <cell r="A42">
            <v>90</v>
          </cell>
          <cell r="B42" t="str">
            <v>بلبيس</v>
          </cell>
          <cell r="C42">
            <v>37761</v>
          </cell>
          <cell r="D42">
            <v>158</v>
          </cell>
          <cell r="E42">
            <v>29882</v>
          </cell>
          <cell r="F42">
            <v>168</v>
          </cell>
          <cell r="G42">
            <v>29305</v>
          </cell>
          <cell r="H42">
            <v>109</v>
          </cell>
          <cell r="I42">
            <v>19295</v>
          </cell>
          <cell r="J42">
            <v>81</v>
          </cell>
          <cell r="K42">
            <v>45684</v>
          </cell>
          <cell r="L42">
            <v>128</v>
          </cell>
          <cell r="M42">
            <v>52586</v>
          </cell>
          <cell r="N42">
            <v>166</v>
          </cell>
          <cell r="O42">
            <v>39683</v>
          </cell>
          <cell r="P42">
            <v>106</v>
          </cell>
          <cell r="Q42">
            <v>42853</v>
          </cell>
          <cell r="R42">
            <v>106</v>
          </cell>
          <cell r="S42">
            <v>38140</v>
          </cell>
          <cell r="T42">
            <v>86</v>
          </cell>
          <cell r="U42">
            <v>31471</v>
          </cell>
          <cell r="V42">
            <v>98</v>
          </cell>
          <cell r="W42">
            <v>24275</v>
          </cell>
          <cell r="X42">
            <v>69</v>
          </cell>
          <cell r="Y42">
            <v>38069</v>
          </cell>
          <cell r="Z42">
            <v>106</v>
          </cell>
          <cell r="AA42">
            <v>429005</v>
          </cell>
          <cell r="AB42">
            <v>270</v>
          </cell>
        </row>
        <row r="43">
          <cell r="A43">
            <v>94</v>
          </cell>
          <cell r="B43" t="str">
            <v>بنها</v>
          </cell>
          <cell r="C43">
            <v>44526</v>
          </cell>
          <cell r="D43">
            <v>225</v>
          </cell>
          <cell r="E43">
            <v>37921</v>
          </cell>
          <cell r="F43">
            <v>211</v>
          </cell>
          <cell r="G43">
            <v>25650</v>
          </cell>
          <cell r="H43">
            <v>218</v>
          </cell>
          <cell r="I43">
            <v>18964</v>
          </cell>
          <cell r="J43">
            <v>168</v>
          </cell>
          <cell r="K43">
            <v>21923</v>
          </cell>
          <cell r="L43">
            <v>125</v>
          </cell>
          <cell r="M43">
            <v>36900</v>
          </cell>
          <cell r="N43">
            <v>143</v>
          </cell>
          <cell r="O43">
            <v>37964</v>
          </cell>
          <cell r="P43">
            <v>106</v>
          </cell>
          <cell r="Q43">
            <v>31842</v>
          </cell>
          <cell r="R43">
            <v>97</v>
          </cell>
          <cell r="S43">
            <v>32959</v>
          </cell>
          <cell r="T43">
            <v>96</v>
          </cell>
          <cell r="U43">
            <v>25289</v>
          </cell>
          <cell r="V43">
            <v>91</v>
          </cell>
          <cell r="W43">
            <v>27058</v>
          </cell>
          <cell r="X43">
            <v>151</v>
          </cell>
          <cell r="Y43">
            <v>35540</v>
          </cell>
          <cell r="Z43">
            <v>161</v>
          </cell>
          <cell r="AA43">
            <v>376537</v>
          </cell>
          <cell r="AB43">
            <v>327</v>
          </cell>
        </row>
        <row r="44">
          <cell r="A44">
            <v>71</v>
          </cell>
          <cell r="B44" t="str">
            <v>بني سويف</v>
          </cell>
          <cell r="C44">
            <v>39480</v>
          </cell>
          <cell r="D44">
            <v>106</v>
          </cell>
          <cell r="E44">
            <v>29202</v>
          </cell>
          <cell r="F44">
            <v>138</v>
          </cell>
          <cell r="G44">
            <v>37102</v>
          </cell>
          <cell r="H44">
            <v>131</v>
          </cell>
          <cell r="I44">
            <v>20303</v>
          </cell>
          <cell r="J44">
            <v>91</v>
          </cell>
          <cell r="K44">
            <v>26616</v>
          </cell>
          <cell r="L44">
            <v>79</v>
          </cell>
          <cell r="M44">
            <v>63109</v>
          </cell>
          <cell r="N44">
            <v>134</v>
          </cell>
          <cell r="O44">
            <v>33146</v>
          </cell>
          <cell r="P44">
            <v>101</v>
          </cell>
          <cell r="Q44">
            <v>63054</v>
          </cell>
          <cell r="R44">
            <v>134</v>
          </cell>
          <cell r="S44">
            <v>23631</v>
          </cell>
          <cell r="T44">
            <v>104</v>
          </cell>
          <cell r="U44">
            <v>26764</v>
          </cell>
          <cell r="V44">
            <v>69</v>
          </cell>
          <cell r="W44">
            <v>46332</v>
          </cell>
          <cell r="X44">
            <v>129</v>
          </cell>
          <cell r="Y44">
            <v>42131</v>
          </cell>
          <cell r="Z44">
            <v>175</v>
          </cell>
          <cell r="AA44">
            <v>450870</v>
          </cell>
          <cell r="AB44">
            <v>347</v>
          </cell>
        </row>
        <row r="45">
          <cell r="A45">
            <v>64</v>
          </cell>
          <cell r="B45" t="str">
            <v>بني مزار</v>
          </cell>
          <cell r="C45">
            <v>22803</v>
          </cell>
          <cell r="D45">
            <v>117</v>
          </cell>
          <cell r="E45">
            <v>46817</v>
          </cell>
          <cell r="F45">
            <v>189</v>
          </cell>
          <cell r="G45">
            <v>13984</v>
          </cell>
          <cell r="H45">
            <v>82</v>
          </cell>
          <cell r="I45">
            <v>7672</v>
          </cell>
          <cell r="J45">
            <v>88</v>
          </cell>
          <cell r="K45">
            <v>16297</v>
          </cell>
          <cell r="L45">
            <v>66</v>
          </cell>
          <cell r="M45">
            <v>11996</v>
          </cell>
          <cell r="N45">
            <v>78</v>
          </cell>
          <cell r="O45">
            <v>21966</v>
          </cell>
          <cell r="P45">
            <v>91</v>
          </cell>
          <cell r="Q45">
            <v>13570</v>
          </cell>
          <cell r="R45">
            <v>106</v>
          </cell>
          <cell r="S45">
            <v>18924</v>
          </cell>
          <cell r="T45">
            <v>83</v>
          </cell>
          <cell r="U45">
            <v>27337</v>
          </cell>
          <cell r="V45">
            <v>107</v>
          </cell>
          <cell r="W45">
            <v>17256</v>
          </cell>
          <cell r="X45">
            <v>93</v>
          </cell>
          <cell r="Y45">
            <v>14485</v>
          </cell>
          <cell r="Z45">
            <v>117</v>
          </cell>
          <cell r="AA45">
            <v>233106</v>
          </cell>
          <cell r="AB45">
            <v>306</v>
          </cell>
        </row>
        <row r="46">
          <cell r="A46">
            <v>57</v>
          </cell>
          <cell r="B46" t="str">
            <v>بور سعيد</v>
          </cell>
          <cell r="C46">
            <v>37790</v>
          </cell>
          <cell r="D46">
            <v>142</v>
          </cell>
          <cell r="E46">
            <v>45604</v>
          </cell>
          <cell r="F46">
            <v>106</v>
          </cell>
          <cell r="G46">
            <v>34391</v>
          </cell>
          <cell r="H46">
            <v>119</v>
          </cell>
          <cell r="I46">
            <v>18454</v>
          </cell>
          <cell r="J46">
            <v>61</v>
          </cell>
          <cell r="K46">
            <v>46079</v>
          </cell>
          <cell r="L46">
            <v>114</v>
          </cell>
          <cell r="M46">
            <v>43565</v>
          </cell>
          <cell r="N46">
            <v>91</v>
          </cell>
          <cell r="O46">
            <v>39037</v>
          </cell>
          <cell r="P46">
            <v>80</v>
          </cell>
          <cell r="Q46">
            <v>59795</v>
          </cell>
          <cell r="R46">
            <v>108</v>
          </cell>
          <cell r="S46">
            <v>33861</v>
          </cell>
          <cell r="T46">
            <v>94</v>
          </cell>
          <cell r="U46">
            <v>37960</v>
          </cell>
          <cell r="V46">
            <v>103</v>
          </cell>
          <cell r="W46">
            <v>32844</v>
          </cell>
          <cell r="X46">
            <v>63</v>
          </cell>
          <cell r="Y46">
            <v>30292</v>
          </cell>
          <cell r="Z46">
            <v>127</v>
          </cell>
          <cell r="AA46">
            <v>459673</v>
          </cell>
          <cell r="AB46">
            <v>242</v>
          </cell>
        </row>
        <row r="47">
          <cell r="A47">
            <v>72</v>
          </cell>
          <cell r="B47" t="str">
            <v>جرجا</v>
          </cell>
          <cell r="C47">
            <v>15278</v>
          </cell>
          <cell r="D47">
            <v>73</v>
          </cell>
          <cell r="E47">
            <v>14638</v>
          </cell>
          <cell r="F47">
            <v>61</v>
          </cell>
          <cell r="G47">
            <v>7412</v>
          </cell>
          <cell r="H47">
            <v>40</v>
          </cell>
          <cell r="I47">
            <v>7821</v>
          </cell>
          <cell r="J47">
            <v>47</v>
          </cell>
          <cell r="K47">
            <v>8157</v>
          </cell>
          <cell r="L47">
            <v>48</v>
          </cell>
          <cell r="M47">
            <v>7593</v>
          </cell>
          <cell r="N47">
            <v>71</v>
          </cell>
          <cell r="O47">
            <v>8013</v>
          </cell>
          <cell r="P47">
            <v>41</v>
          </cell>
          <cell r="Q47">
            <v>7433</v>
          </cell>
          <cell r="R47">
            <v>40</v>
          </cell>
          <cell r="S47">
            <v>14319</v>
          </cell>
          <cell r="T47">
            <v>55</v>
          </cell>
          <cell r="U47">
            <v>8705</v>
          </cell>
          <cell r="V47">
            <v>40</v>
          </cell>
          <cell r="W47">
            <v>13495</v>
          </cell>
          <cell r="X47">
            <v>116</v>
          </cell>
          <cell r="Y47">
            <v>13356</v>
          </cell>
          <cell r="Z47">
            <v>108</v>
          </cell>
          <cell r="AA47">
            <v>126219</v>
          </cell>
          <cell r="AB47">
            <v>210</v>
          </cell>
        </row>
        <row r="48">
          <cell r="A48">
            <v>31</v>
          </cell>
          <cell r="B48" t="str">
            <v>حلوان</v>
          </cell>
          <cell r="C48">
            <v>41438</v>
          </cell>
          <cell r="D48">
            <v>185</v>
          </cell>
          <cell r="E48">
            <v>58252</v>
          </cell>
          <cell r="F48">
            <v>204</v>
          </cell>
          <cell r="G48">
            <v>49612</v>
          </cell>
          <cell r="H48">
            <v>206</v>
          </cell>
          <cell r="I48">
            <v>26642</v>
          </cell>
          <cell r="J48">
            <v>169</v>
          </cell>
          <cell r="K48">
            <v>20603</v>
          </cell>
          <cell r="L48">
            <v>126</v>
          </cell>
          <cell r="M48">
            <v>31757</v>
          </cell>
          <cell r="N48">
            <v>156</v>
          </cell>
          <cell r="O48">
            <v>41290</v>
          </cell>
          <cell r="P48">
            <v>132</v>
          </cell>
          <cell r="Q48">
            <v>28439</v>
          </cell>
          <cell r="R48">
            <v>126</v>
          </cell>
          <cell r="S48">
            <v>36128</v>
          </cell>
          <cell r="T48">
            <v>125</v>
          </cell>
          <cell r="U48">
            <v>29904</v>
          </cell>
          <cell r="V48">
            <v>163</v>
          </cell>
          <cell r="W48">
            <v>29488</v>
          </cell>
          <cell r="X48">
            <v>179</v>
          </cell>
          <cell r="Y48">
            <v>39459</v>
          </cell>
          <cell r="Z48">
            <v>134</v>
          </cell>
          <cell r="AA48">
            <v>433013</v>
          </cell>
          <cell r="AB48">
            <v>308</v>
          </cell>
        </row>
        <row r="49">
          <cell r="A49">
            <v>55</v>
          </cell>
          <cell r="B49" t="str">
            <v>دار السلام</v>
          </cell>
          <cell r="C49">
            <v>92957</v>
          </cell>
          <cell r="D49">
            <v>207</v>
          </cell>
          <cell r="E49">
            <v>53043</v>
          </cell>
          <cell r="F49">
            <v>156</v>
          </cell>
          <cell r="G49">
            <v>32358</v>
          </cell>
          <cell r="H49">
            <v>124</v>
          </cell>
          <cell r="I49">
            <v>34995</v>
          </cell>
          <cell r="J49">
            <v>131</v>
          </cell>
          <cell r="K49">
            <v>32827</v>
          </cell>
          <cell r="L49">
            <v>110</v>
          </cell>
          <cell r="M49">
            <v>37884</v>
          </cell>
          <cell r="N49">
            <v>121</v>
          </cell>
          <cell r="O49">
            <v>37441</v>
          </cell>
          <cell r="P49">
            <v>102</v>
          </cell>
          <cell r="Q49">
            <v>37175</v>
          </cell>
          <cell r="R49">
            <v>120</v>
          </cell>
          <cell r="S49">
            <v>40111</v>
          </cell>
          <cell r="T49">
            <v>147</v>
          </cell>
          <cell r="U49">
            <v>33190</v>
          </cell>
          <cell r="V49">
            <v>127</v>
          </cell>
          <cell r="W49">
            <v>34664</v>
          </cell>
          <cell r="X49">
            <v>101</v>
          </cell>
          <cell r="Y49">
            <v>45941</v>
          </cell>
          <cell r="Z49">
            <v>165</v>
          </cell>
          <cell r="AA49">
            <v>512587</v>
          </cell>
          <cell r="AB49">
            <v>320</v>
          </cell>
        </row>
        <row r="50">
          <cell r="A50">
            <v>32</v>
          </cell>
          <cell r="B50" t="str">
            <v>دسوق</v>
          </cell>
          <cell r="C50">
            <v>11548</v>
          </cell>
          <cell r="D50">
            <v>79</v>
          </cell>
          <cell r="E50">
            <v>24461</v>
          </cell>
          <cell r="F50">
            <v>129</v>
          </cell>
          <cell r="G50">
            <v>6903</v>
          </cell>
          <cell r="H50">
            <v>34</v>
          </cell>
          <cell r="I50">
            <v>4502</v>
          </cell>
          <cell r="J50">
            <v>44</v>
          </cell>
          <cell r="K50">
            <v>5016</v>
          </cell>
          <cell r="L50">
            <v>58</v>
          </cell>
          <cell r="M50">
            <v>57199</v>
          </cell>
          <cell r="N50">
            <v>101</v>
          </cell>
          <cell r="O50">
            <v>73512</v>
          </cell>
          <cell r="P50">
            <v>96</v>
          </cell>
          <cell r="Q50">
            <v>37642</v>
          </cell>
          <cell r="R50">
            <v>127</v>
          </cell>
          <cell r="S50">
            <v>22763</v>
          </cell>
          <cell r="T50">
            <v>54</v>
          </cell>
          <cell r="U50">
            <v>13846</v>
          </cell>
          <cell r="V50">
            <v>50</v>
          </cell>
          <cell r="W50">
            <v>10759</v>
          </cell>
          <cell r="X50">
            <v>47</v>
          </cell>
          <cell r="Y50">
            <v>7853</v>
          </cell>
          <cell r="Z50">
            <v>101</v>
          </cell>
          <cell r="AA50">
            <v>276005</v>
          </cell>
          <cell r="AB50">
            <v>229</v>
          </cell>
        </row>
        <row r="51">
          <cell r="A51">
            <v>39</v>
          </cell>
          <cell r="B51" t="str">
            <v>دمنهور</v>
          </cell>
          <cell r="C51">
            <v>10757</v>
          </cell>
          <cell r="D51">
            <v>79</v>
          </cell>
          <cell r="E51">
            <v>11942</v>
          </cell>
          <cell r="F51">
            <v>62</v>
          </cell>
          <cell r="G51">
            <v>5185</v>
          </cell>
          <cell r="H51">
            <v>38</v>
          </cell>
          <cell r="I51">
            <v>8748</v>
          </cell>
          <cell r="J51">
            <v>46</v>
          </cell>
          <cell r="K51">
            <v>7660</v>
          </cell>
          <cell r="L51">
            <v>38</v>
          </cell>
          <cell r="M51">
            <v>39134</v>
          </cell>
          <cell r="N51">
            <v>60</v>
          </cell>
          <cell r="O51">
            <v>18302</v>
          </cell>
          <cell r="P51">
            <v>89</v>
          </cell>
          <cell r="Q51">
            <v>11376</v>
          </cell>
          <cell r="R51">
            <v>74</v>
          </cell>
          <cell r="S51">
            <v>10533</v>
          </cell>
          <cell r="T51">
            <v>70</v>
          </cell>
          <cell r="U51">
            <v>10155</v>
          </cell>
          <cell r="V51">
            <v>79</v>
          </cell>
          <cell r="W51">
            <v>9663</v>
          </cell>
          <cell r="X51">
            <v>100</v>
          </cell>
          <cell r="Y51">
            <v>8704</v>
          </cell>
          <cell r="Z51">
            <v>138</v>
          </cell>
          <cell r="AA51">
            <v>152158</v>
          </cell>
          <cell r="AB51">
            <v>287</v>
          </cell>
        </row>
        <row r="52">
          <cell r="A52">
            <v>88</v>
          </cell>
          <cell r="B52" t="str">
            <v>دمياط</v>
          </cell>
          <cell r="C52">
            <v>41010</v>
          </cell>
          <cell r="D52">
            <v>141</v>
          </cell>
          <cell r="E52">
            <v>30512</v>
          </cell>
          <cell r="F52">
            <v>113</v>
          </cell>
          <cell r="G52">
            <v>31211</v>
          </cell>
          <cell r="H52">
            <v>102</v>
          </cell>
          <cell r="I52">
            <v>21500</v>
          </cell>
          <cell r="J52">
            <v>65</v>
          </cell>
          <cell r="K52">
            <v>32824</v>
          </cell>
          <cell r="L52">
            <v>101</v>
          </cell>
          <cell r="M52">
            <v>43145</v>
          </cell>
          <cell r="N52">
            <v>133</v>
          </cell>
          <cell r="O52">
            <v>40795</v>
          </cell>
          <cell r="P52">
            <v>120</v>
          </cell>
          <cell r="Q52">
            <v>39997</v>
          </cell>
          <cell r="R52">
            <v>122</v>
          </cell>
          <cell r="S52">
            <v>53453</v>
          </cell>
          <cell r="T52">
            <v>116</v>
          </cell>
          <cell r="U52">
            <v>44642</v>
          </cell>
          <cell r="V52">
            <v>133</v>
          </cell>
          <cell r="W52">
            <v>28813</v>
          </cell>
          <cell r="X52">
            <v>108</v>
          </cell>
          <cell r="Y52">
            <v>44792</v>
          </cell>
          <cell r="Z52">
            <v>157</v>
          </cell>
          <cell r="AA52">
            <v>452695</v>
          </cell>
          <cell r="AB52">
            <v>264</v>
          </cell>
        </row>
        <row r="53">
          <cell r="A53">
            <v>59</v>
          </cell>
          <cell r="B53" t="str">
            <v>سموحة</v>
          </cell>
          <cell r="C53">
            <v>122734</v>
          </cell>
          <cell r="D53">
            <v>241</v>
          </cell>
          <cell r="E53">
            <v>50462</v>
          </cell>
          <cell r="F53">
            <v>208</v>
          </cell>
          <cell r="G53">
            <v>47961</v>
          </cell>
          <cell r="H53">
            <v>202</v>
          </cell>
          <cell r="I53">
            <v>32132</v>
          </cell>
          <cell r="J53">
            <v>132</v>
          </cell>
          <cell r="K53">
            <v>47814</v>
          </cell>
          <cell r="L53">
            <v>155</v>
          </cell>
          <cell r="M53">
            <v>62499</v>
          </cell>
          <cell r="N53">
            <v>159</v>
          </cell>
          <cell r="O53">
            <v>112839</v>
          </cell>
          <cell r="P53">
            <v>177</v>
          </cell>
          <cell r="Q53">
            <v>79309</v>
          </cell>
          <cell r="R53">
            <v>189</v>
          </cell>
          <cell r="S53">
            <v>48210</v>
          </cell>
          <cell r="T53">
            <v>155</v>
          </cell>
          <cell r="U53">
            <v>105192</v>
          </cell>
          <cell r="V53">
            <v>169</v>
          </cell>
          <cell r="W53">
            <v>41357</v>
          </cell>
          <cell r="X53">
            <v>165</v>
          </cell>
          <cell r="Y53">
            <v>54467</v>
          </cell>
          <cell r="Z53">
            <v>192</v>
          </cell>
          <cell r="AA53">
            <v>804977</v>
          </cell>
          <cell r="AB53">
            <v>362</v>
          </cell>
        </row>
        <row r="54">
          <cell r="A54">
            <v>66</v>
          </cell>
          <cell r="B54" t="str">
            <v>سوهاج</v>
          </cell>
          <cell r="C54">
            <v>21871</v>
          </cell>
          <cell r="D54">
            <v>76</v>
          </cell>
          <cell r="E54">
            <v>48150</v>
          </cell>
          <cell r="F54">
            <v>107</v>
          </cell>
          <cell r="G54">
            <v>8180</v>
          </cell>
          <cell r="H54">
            <v>50</v>
          </cell>
          <cell r="I54">
            <v>14495</v>
          </cell>
          <cell r="J54">
            <v>60</v>
          </cell>
          <cell r="K54">
            <v>22608</v>
          </cell>
          <cell r="L54">
            <v>42</v>
          </cell>
          <cell r="M54">
            <v>11413</v>
          </cell>
          <cell r="N54">
            <v>48</v>
          </cell>
          <cell r="O54">
            <v>10351</v>
          </cell>
          <cell r="P54">
            <v>30</v>
          </cell>
          <cell r="Q54">
            <v>15763</v>
          </cell>
          <cell r="R54">
            <v>61</v>
          </cell>
          <cell r="S54">
            <v>27811</v>
          </cell>
          <cell r="T54">
            <v>81</v>
          </cell>
          <cell r="U54">
            <v>18839</v>
          </cell>
          <cell r="V54">
            <v>63</v>
          </cell>
          <cell r="W54">
            <v>21771</v>
          </cell>
          <cell r="X54">
            <v>62</v>
          </cell>
          <cell r="Y54">
            <v>18712</v>
          </cell>
          <cell r="Z54">
            <v>88</v>
          </cell>
          <cell r="AA54">
            <v>239963</v>
          </cell>
          <cell r="AB54">
            <v>243</v>
          </cell>
        </row>
        <row r="55">
          <cell r="A55">
            <v>38</v>
          </cell>
          <cell r="B55" t="str">
            <v>سوهاج شرق</v>
          </cell>
          <cell r="C55">
            <v>22732</v>
          </cell>
          <cell r="D55">
            <v>68</v>
          </cell>
          <cell r="E55">
            <v>18293</v>
          </cell>
          <cell r="F55">
            <v>76</v>
          </cell>
          <cell r="G55">
            <v>20696</v>
          </cell>
          <cell r="H55">
            <v>75</v>
          </cell>
          <cell r="I55">
            <v>28419</v>
          </cell>
          <cell r="J55">
            <v>72</v>
          </cell>
          <cell r="K55">
            <v>32545</v>
          </cell>
          <cell r="L55">
            <v>60</v>
          </cell>
          <cell r="M55">
            <v>13210</v>
          </cell>
          <cell r="N55">
            <v>43</v>
          </cell>
          <cell r="O55">
            <v>33608</v>
          </cell>
          <cell r="P55">
            <v>56</v>
          </cell>
          <cell r="Q55">
            <v>14507</v>
          </cell>
          <cell r="R55">
            <v>28</v>
          </cell>
          <cell r="S55">
            <v>11414</v>
          </cell>
          <cell r="T55">
            <v>33</v>
          </cell>
          <cell r="U55">
            <v>14670</v>
          </cell>
          <cell r="V55">
            <v>33</v>
          </cell>
          <cell r="W55">
            <v>23660</v>
          </cell>
          <cell r="X55">
            <v>53</v>
          </cell>
          <cell r="Y55">
            <v>18441</v>
          </cell>
          <cell r="Z55">
            <v>83</v>
          </cell>
          <cell r="AA55">
            <v>252194</v>
          </cell>
          <cell r="AB55">
            <v>181</v>
          </cell>
        </row>
        <row r="56">
          <cell r="A56">
            <v>46</v>
          </cell>
          <cell r="B56" t="str">
            <v>شبرا الخيمة</v>
          </cell>
          <cell r="C56">
            <v>40416</v>
          </cell>
          <cell r="D56">
            <v>135</v>
          </cell>
          <cell r="E56">
            <v>23683</v>
          </cell>
          <cell r="F56">
            <v>81</v>
          </cell>
          <cell r="G56">
            <v>28305</v>
          </cell>
          <cell r="H56">
            <v>85</v>
          </cell>
          <cell r="I56">
            <v>8886</v>
          </cell>
          <cell r="J56">
            <v>63</v>
          </cell>
          <cell r="K56">
            <v>13042</v>
          </cell>
          <cell r="L56">
            <v>64</v>
          </cell>
          <cell r="M56">
            <v>24671</v>
          </cell>
          <cell r="N56">
            <v>98</v>
          </cell>
          <cell r="O56">
            <v>11528</v>
          </cell>
          <cell r="P56">
            <v>53</v>
          </cell>
          <cell r="Q56">
            <v>34591</v>
          </cell>
          <cell r="R56">
            <v>88</v>
          </cell>
          <cell r="S56">
            <v>16336</v>
          </cell>
          <cell r="T56">
            <v>43</v>
          </cell>
          <cell r="U56">
            <v>36752</v>
          </cell>
          <cell r="V56">
            <v>90</v>
          </cell>
          <cell r="W56">
            <v>13244</v>
          </cell>
          <cell r="X56">
            <v>59</v>
          </cell>
          <cell r="Y56">
            <v>21485</v>
          </cell>
          <cell r="Z56">
            <v>113</v>
          </cell>
          <cell r="AA56">
            <v>272939</v>
          </cell>
          <cell r="AB56">
            <v>234</v>
          </cell>
        </row>
        <row r="57">
          <cell r="A57">
            <v>41</v>
          </cell>
          <cell r="B57" t="str">
            <v>شبرا مصر</v>
          </cell>
          <cell r="C57">
            <v>12480</v>
          </cell>
          <cell r="D57">
            <v>70</v>
          </cell>
          <cell r="E57">
            <v>19727</v>
          </cell>
          <cell r="F57">
            <v>110</v>
          </cell>
          <cell r="G57">
            <v>7317</v>
          </cell>
          <cell r="H57">
            <v>52</v>
          </cell>
          <cell r="I57">
            <v>7093</v>
          </cell>
          <cell r="J57">
            <v>66</v>
          </cell>
          <cell r="K57">
            <v>8019</v>
          </cell>
          <cell r="L57">
            <v>40</v>
          </cell>
          <cell r="M57">
            <v>8841</v>
          </cell>
          <cell r="N57">
            <v>51</v>
          </cell>
          <cell r="O57">
            <v>8278</v>
          </cell>
          <cell r="P57">
            <v>25</v>
          </cell>
          <cell r="Q57">
            <v>6443</v>
          </cell>
          <cell r="R57">
            <v>20</v>
          </cell>
          <cell r="S57">
            <v>7453</v>
          </cell>
          <cell r="T57">
            <v>27</v>
          </cell>
          <cell r="U57">
            <v>10630</v>
          </cell>
          <cell r="V57">
            <v>34</v>
          </cell>
          <cell r="W57">
            <v>4026</v>
          </cell>
          <cell r="X57">
            <v>17</v>
          </cell>
          <cell r="Y57">
            <v>9853</v>
          </cell>
          <cell r="Z57">
            <v>41</v>
          </cell>
          <cell r="AA57">
            <v>110159</v>
          </cell>
          <cell r="AB57">
            <v>142</v>
          </cell>
        </row>
        <row r="58">
          <cell r="A58">
            <v>47</v>
          </cell>
          <cell r="B58" t="str">
            <v>شبين القناطر</v>
          </cell>
          <cell r="C58">
            <v>14529</v>
          </cell>
          <cell r="D58">
            <v>89</v>
          </cell>
          <cell r="E58">
            <v>25214</v>
          </cell>
          <cell r="F58">
            <v>107</v>
          </cell>
          <cell r="G58">
            <v>15929</v>
          </cell>
          <cell r="H58">
            <v>58</v>
          </cell>
          <cell r="I58">
            <v>6228</v>
          </cell>
          <cell r="J58">
            <v>53</v>
          </cell>
          <cell r="K58">
            <v>8683</v>
          </cell>
          <cell r="L58">
            <v>38</v>
          </cell>
          <cell r="M58">
            <v>15412</v>
          </cell>
          <cell r="N58">
            <v>51</v>
          </cell>
          <cell r="O58">
            <v>10379</v>
          </cell>
          <cell r="P58">
            <v>40</v>
          </cell>
          <cell r="Q58">
            <v>15426</v>
          </cell>
          <cell r="R58">
            <v>43</v>
          </cell>
          <cell r="S58">
            <v>10025</v>
          </cell>
          <cell r="T58">
            <v>46</v>
          </cell>
          <cell r="U58">
            <v>9048</v>
          </cell>
          <cell r="V58">
            <v>44</v>
          </cell>
          <cell r="W58">
            <v>16757</v>
          </cell>
          <cell r="X58">
            <v>74</v>
          </cell>
          <cell r="Y58">
            <v>14802</v>
          </cell>
          <cell r="Z58">
            <v>122</v>
          </cell>
          <cell r="AA58">
            <v>162432</v>
          </cell>
          <cell r="AB58">
            <v>222</v>
          </cell>
        </row>
        <row r="59">
          <cell r="A59">
            <v>34</v>
          </cell>
          <cell r="B59" t="str">
            <v>شبين الكوم</v>
          </cell>
          <cell r="C59">
            <v>82728</v>
          </cell>
          <cell r="D59">
            <v>197</v>
          </cell>
          <cell r="E59">
            <v>65964</v>
          </cell>
          <cell r="F59">
            <v>159</v>
          </cell>
          <cell r="G59">
            <v>28625</v>
          </cell>
          <cell r="H59">
            <v>158</v>
          </cell>
          <cell r="I59">
            <v>13436</v>
          </cell>
          <cell r="J59">
            <v>83</v>
          </cell>
          <cell r="K59">
            <v>16262</v>
          </cell>
          <cell r="L59">
            <v>84</v>
          </cell>
          <cell r="M59">
            <v>12255</v>
          </cell>
          <cell r="N59">
            <v>77</v>
          </cell>
          <cell r="O59">
            <v>16955</v>
          </cell>
          <cell r="P59">
            <v>79</v>
          </cell>
          <cell r="Q59">
            <v>36434</v>
          </cell>
          <cell r="R59">
            <v>90</v>
          </cell>
          <cell r="S59">
            <v>27624</v>
          </cell>
          <cell r="T59">
            <v>82</v>
          </cell>
          <cell r="U59">
            <v>29656</v>
          </cell>
          <cell r="V59">
            <v>103</v>
          </cell>
          <cell r="W59">
            <v>17022</v>
          </cell>
          <cell r="X59">
            <v>81</v>
          </cell>
          <cell r="Y59">
            <v>20276</v>
          </cell>
          <cell r="Z59">
            <v>154</v>
          </cell>
          <cell r="AA59">
            <v>367238</v>
          </cell>
          <cell r="AB59">
            <v>303</v>
          </cell>
        </row>
        <row r="60">
          <cell r="A60">
            <v>87</v>
          </cell>
          <cell r="B60" t="str">
            <v>شربين</v>
          </cell>
          <cell r="C60">
            <v>16287</v>
          </cell>
          <cell r="D60">
            <v>148</v>
          </cell>
          <cell r="E60">
            <v>20694</v>
          </cell>
          <cell r="F60">
            <v>113</v>
          </cell>
          <cell r="G60">
            <v>15436</v>
          </cell>
          <cell r="H60">
            <v>84</v>
          </cell>
          <cell r="I60">
            <v>12971</v>
          </cell>
          <cell r="J60">
            <v>119</v>
          </cell>
          <cell r="K60">
            <v>18643</v>
          </cell>
          <cell r="L60">
            <v>107</v>
          </cell>
          <cell r="M60">
            <v>18831</v>
          </cell>
          <cell r="N60">
            <v>125</v>
          </cell>
          <cell r="O60">
            <v>16480</v>
          </cell>
          <cell r="P60">
            <v>103</v>
          </cell>
          <cell r="Q60">
            <v>24462</v>
          </cell>
          <cell r="R60">
            <v>102</v>
          </cell>
          <cell r="S60">
            <v>23528</v>
          </cell>
          <cell r="T60">
            <v>104</v>
          </cell>
          <cell r="U60">
            <v>10529</v>
          </cell>
          <cell r="V60">
            <v>106</v>
          </cell>
          <cell r="W60">
            <v>16546</v>
          </cell>
          <cell r="X60">
            <v>104</v>
          </cell>
          <cell r="Y60">
            <v>24011</v>
          </cell>
          <cell r="Z60">
            <v>125</v>
          </cell>
          <cell r="AA60">
            <v>218420</v>
          </cell>
          <cell r="AB60">
            <v>261</v>
          </cell>
        </row>
        <row r="61">
          <cell r="A61">
            <v>40</v>
          </cell>
          <cell r="B61" t="str">
            <v>طموة</v>
          </cell>
          <cell r="C61">
            <v>41551</v>
          </cell>
          <cell r="D61">
            <v>148</v>
          </cell>
          <cell r="E61">
            <v>23929</v>
          </cell>
          <cell r="F61">
            <v>187</v>
          </cell>
          <cell r="G61">
            <v>15530</v>
          </cell>
          <cell r="H61">
            <v>159</v>
          </cell>
          <cell r="I61">
            <v>13148</v>
          </cell>
          <cell r="J61">
            <v>144</v>
          </cell>
          <cell r="K61">
            <v>18675</v>
          </cell>
          <cell r="L61">
            <v>148</v>
          </cell>
          <cell r="M61">
            <v>52998</v>
          </cell>
          <cell r="N61">
            <v>134</v>
          </cell>
          <cell r="O61">
            <v>37502</v>
          </cell>
          <cell r="P61">
            <v>118</v>
          </cell>
          <cell r="Q61">
            <v>28591</v>
          </cell>
          <cell r="R61">
            <v>114</v>
          </cell>
          <cell r="S61">
            <v>12513</v>
          </cell>
          <cell r="T61">
            <v>85</v>
          </cell>
          <cell r="U61">
            <v>18065</v>
          </cell>
          <cell r="V61">
            <v>119</v>
          </cell>
          <cell r="W61">
            <v>13633</v>
          </cell>
          <cell r="X61">
            <v>113</v>
          </cell>
          <cell r="Y61">
            <v>31167</v>
          </cell>
          <cell r="Z61">
            <v>121</v>
          </cell>
          <cell r="AA61">
            <v>307302</v>
          </cell>
          <cell r="AB61">
            <v>279</v>
          </cell>
        </row>
        <row r="62">
          <cell r="A62">
            <v>83</v>
          </cell>
          <cell r="B62" t="str">
            <v>طنطا_المأمون</v>
          </cell>
          <cell r="C62">
            <v>40367</v>
          </cell>
          <cell r="D62">
            <v>166</v>
          </cell>
          <cell r="E62">
            <v>59272</v>
          </cell>
          <cell r="F62">
            <v>126</v>
          </cell>
          <cell r="G62">
            <v>58656</v>
          </cell>
          <cell r="H62">
            <v>97</v>
          </cell>
          <cell r="I62">
            <v>10093</v>
          </cell>
          <cell r="J62">
            <v>61</v>
          </cell>
          <cell r="K62">
            <v>26390</v>
          </cell>
          <cell r="L62">
            <v>71</v>
          </cell>
          <cell r="M62">
            <v>34429</v>
          </cell>
          <cell r="N62">
            <v>101</v>
          </cell>
          <cell r="O62">
            <v>10765</v>
          </cell>
          <cell r="P62">
            <v>69</v>
          </cell>
          <cell r="Q62">
            <v>23999</v>
          </cell>
          <cell r="R62">
            <v>86</v>
          </cell>
          <cell r="S62">
            <v>24433</v>
          </cell>
          <cell r="T62">
            <v>86</v>
          </cell>
          <cell r="U62">
            <v>54721</v>
          </cell>
          <cell r="V62">
            <v>97</v>
          </cell>
          <cell r="W62">
            <v>14915</v>
          </cell>
          <cell r="X62">
            <v>88</v>
          </cell>
          <cell r="Y62">
            <v>11909</v>
          </cell>
          <cell r="Z62">
            <v>122</v>
          </cell>
          <cell r="AA62">
            <v>369947</v>
          </cell>
          <cell r="AB62">
            <v>265</v>
          </cell>
        </row>
        <row r="63">
          <cell r="A63">
            <v>89</v>
          </cell>
          <cell r="B63" t="str">
            <v>فاقوس</v>
          </cell>
          <cell r="C63">
            <v>71804</v>
          </cell>
          <cell r="D63">
            <v>212</v>
          </cell>
          <cell r="E63">
            <v>39579</v>
          </cell>
          <cell r="F63">
            <v>186</v>
          </cell>
          <cell r="G63">
            <v>39573</v>
          </cell>
          <cell r="H63">
            <v>198</v>
          </cell>
          <cell r="I63">
            <v>19416</v>
          </cell>
          <cell r="J63">
            <v>157</v>
          </cell>
          <cell r="K63">
            <v>36059</v>
          </cell>
          <cell r="L63">
            <v>163</v>
          </cell>
          <cell r="M63">
            <v>30867</v>
          </cell>
          <cell r="N63">
            <v>188</v>
          </cell>
          <cell r="O63">
            <v>34910</v>
          </cell>
          <cell r="P63">
            <v>152</v>
          </cell>
          <cell r="Q63">
            <v>41330</v>
          </cell>
          <cell r="R63">
            <v>163</v>
          </cell>
          <cell r="S63">
            <v>53223</v>
          </cell>
          <cell r="T63">
            <v>149</v>
          </cell>
          <cell r="U63">
            <v>81031</v>
          </cell>
          <cell r="V63">
            <v>187</v>
          </cell>
          <cell r="W63">
            <v>38707</v>
          </cell>
          <cell r="X63">
            <v>133</v>
          </cell>
          <cell r="Y63">
            <v>43131</v>
          </cell>
          <cell r="Z63">
            <v>214</v>
          </cell>
          <cell r="AA63">
            <v>529630</v>
          </cell>
          <cell r="AB63">
            <v>418</v>
          </cell>
        </row>
        <row r="64">
          <cell r="A64">
            <v>98</v>
          </cell>
          <cell r="B64" t="str">
            <v>فيصل</v>
          </cell>
          <cell r="C64">
            <v>45307</v>
          </cell>
          <cell r="D64">
            <v>92</v>
          </cell>
          <cell r="E64">
            <v>60011</v>
          </cell>
          <cell r="F64">
            <v>118</v>
          </cell>
          <cell r="G64">
            <v>31020</v>
          </cell>
          <cell r="H64">
            <v>69</v>
          </cell>
          <cell r="I64">
            <v>15444</v>
          </cell>
          <cell r="J64">
            <v>84</v>
          </cell>
          <cell r="K64">
            <v>13057</v>
          </cell>
          <cell r="L64">
            <v>74</v>
          </cell>
          <cell r="M64">
            <v>31526</v>
          </cell>
          <cell r="N64">
            <v>103</v>
          </cell>
          <cell r="O64">
            <v>31610</v>
          </cell>
          <cell r="P64">
            <v>106</v>
          </cell>
          <cell r="Q64">
            <v>64365</v>
          </cell>
          <cell r="R64">
            <v>112</v>
          </cell>
          <cell r="S64">
            <v>26662</v>
          </cell>
          <cell r="T64">
            <v>98</v>
          </cell>
          <cell r="U64">
            <v>32133</v>
          </cell>
          <cell r="V64">
            <v>86</v>
          </cell>
          <cell r="W64">
            <v>20057</v>
          </cell>
          <cell r="X64">
            <v>81</v>
          </cell>
          <cell r="Y64">
            <v>33462</v>
          </cell>
          <cell r="Z64">
            <v>92</v>
          </cell>
          <cell r="AA64">
            <v>404656</v>
          </cell>
          <cell r="AB64">
            <v>217</v>
          </cell>
        </row>
        <row r="65">
          <cell r="A65">
            <v>29</v>
          </cell>
          <cell r="B65" t="str">
            <v>قليوب</v>
          </cell>
          <cell r="C65">
            <v>15815</v>
          </cell>
          <cell r="D65">
            <v>38</v>
          </cell>
          <cell r="E65">
            <v>11870</v>
          </cell>
          <cell r="F65">
            <v>58</v>
          </cell>
          <cell r="G65">
            <v>9706</v>
          </cell>
          <cell r="H65">
            <v>37</v>
          </cell>
          <cell r="I65">
            <v>9452</v>
          </cell>
          <cell r="J65">
            <v>44</v>
          </cell>
          <cell r="K65">
            <v>8281</v>
          </cell>
          <cell r="L65">
            <v>45</v>
          </cell>
          <cell r="M65">
            <v>12308</v>
          </cell>
          <cell r="N65">
            <v>51</v>
          </cell>
          <cell r="O65">
            <v>9864</v>
          </cell>
          <cell r="P65">
            <v>25</v>
          </cell>
          <cell r="Q65">
            <v>6353</v>
          </cell>
          <cell r="R65">
            <v>27</v>
          </cell>
          <cell r="S65">
            <v>17506</v>
          </cell>
          <cell r="T65">
            <v>43</v>
          </cell>
          <cell r="U65">
            <v>54608</v>
          </cell>
          <cell r="V65">
            <v>43</v>
          </cell>
          <cell r="W65">
            <v>41427</v>
          </cell>
          <cell r="X65">
            <v>42</v>
          </cell>
          <cell r="Y65">
            <v>19503</v>
          </cell>
          <cell r="Z65">
            <v>56</v>
          </cell>
          <cell r="AA65">
            <v>216693</v>
          </cell>
          <cell r="AB65">
            <v>159</v>
          </cell>
        </row>
        <row r="66">
          <cell r="A66">
            <v>69</v>
          </cell>
          <cell r="B66" t="str">
            <v>قنا</v>
          </cell>
          <cell r="C66">
            <v>33162</v>
          </cell>
          <cell r="D66">
            <v>209</v>
          </cell>
          <cell r="E66">
            <v>52956</v>
          </cell>
          <cell r="F66">
            <v>141</v>
          </cell>
          <cell r="G66">
            <v>14747</v>
          </cell>
          <cell r="H66">
            <v>115</v>
          </cell>
          <cell r="I66">
            <v>31608</v>
          </cell>
          <cell r="J66">
            <v>160</v>
          </cell>
          <cell r="K66">
            <v>20139</v>
          </cell>
          <cell r="L66">
            <v>118</v>
          </cell>
          <cell r="M66">
            <v>25733</v>
          </cell>
          <cell r="N66">
            <v>118</v>
          </cell>
          <cell r="O66">
            <v>16377</v>
          </cell>
          <cell r="P66">
            <v>111</v>
          </cell>
          <cell r="Q66">
            <v>28206</v>
          </cell>
          <cell r="R66">
            <v>112</v>
          </cell>
          <cell r="S66">
            <v>35645</v>
          </cell>
          <cell r="T66">
            <v>150</v>
          </cell>
          <cell r="U66">
            <v>24481</v>
          </cell>
          <cell r="V66">
            <v>127</v>
          </cell>
          <cell r="W66">
            <v>19957</v>
          </cell>
          <cell r="X66">
            <v>106</v>
          </cell>
          <cell r="Y66">
            <v>25569</v>
          </cell>
          <cell r="Z66">
            <v>200</v>
          </cell>
          <cell r="AA66">
            <v>328580</v>
          </cell>
          <cell r="AB66">
            <v>369</v>
          </cell>
        </row>
        <row r="67">
          <cell r="A67">
            <v>95</v>
          </cell>
          <cell r="B67" t="str">
            <v>قويسنا</v>
          </cell>
          <cell r="C67">
            <v>20424</v>
          </cell>
          <cell r="D67">
            <v>195</v>
          </cell>
          <cell r="E67">
            <v>46583</v>
          </cell>
          <cell r="F67">
            <v>176</v>
          </cell>
          <cell r="G67">
            <v>18106</v>
          </cell>
          <cell r="H67">
            <v>175</v>
          </cell>
          <cell r="I67">
            <v>7867</v>
          </cell>
          <cell r="J67">
            <v>125</v>
          </cell>
          <cell r="K67">
            <v>12034</v>
          </cell>
          <cell r="L67">
            <v>67</v>
          </cell>
          <cell r="M67">
            <v>16715</v>
          </cell>
          <cell r="N67">
            <v>123</v>
          </cell>
          <cell r="O67">
            <v>8940</v>
          </cell>
          <cell r="P67">
            <v>75</v>
          </cell>
          <cell r="Q67">
            <v>18793</v>
          </cell>
          <cell r="R67">
            <v>130</v>
          </cell>
          <cell r="S67">
            <v>15589</v>
          </cell>
          <cell r="T67">
            <v>79</v>
          </cell>
          <cell r="U67">
            <v>12425</v>
          </cell>
          <cell r="V67">
            <v>97</v>
          </cell>
          <cell r="W67">
            <v>18002</v>
          </cell>
          <cell r="X67">
            <v>119</v>
          </cell>
          <cell r="Y67">
            <v>16682</v>
          </cell>
          <cell r="Z67">
            <v>138</v>
          </cell>
          <cell r="AA67">
            <v>212160</v>
          </cell>
          <cell r="AB67">
            <v>288</v>
          </cell>
        </row>
        <row r="68">
          <cell r="A68">
            <v>27</v>
          </cell>
          <cell r="B68" t="str">
            <v>كبار عملاء العوايد</v>
          </cell>
          <cell r="C68">
            <v>0</v>
          </cell>
          <cell r="D68">
            <v>0</v>
          </cell>
          <cell r="E68">
            <v>2327</v>
          </cell>
          <cell r="F68">
            <v>4</v>
          </cell>
          <cell r="G68">
            <v>46804</v>
          </cell>
          <cell r="H68">
            <v>6</v>
          </cell>
          <cell r="I68">
            <v>62126</v>
          </cell>
          <cell r="J68">
            <v>18</v>
          </cell>
          <cell r="K68">
            <v>215</v>
          </cell>
          <cell r="L68">
            <v>1</v>
          </cell>
          <cell r="M68">
            <v>1228</v>
          </cell>
          <cell r="N68">
            <v>3</v>
          </cell>
          <cell r="O68">
            <v>1416</v>
          </cell>
          <cell r="P68">
            <v>3</v>
          </cell>
          <cell r="Q68">
            <v>129</v>
          </cell>
          <cell r="R68">
            <v>1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114245</v>
          </cell>
          <cell r="AB68">
            <v>25</v>
          </cell>
        </row>
        <row r="69">
          <cell r="A69">
            <v>62</v>
          </cell>
          <cell r="B69" t="str">
            <v>كفر الدوار</v>
          </cell>
          <cell r="C69">
            <v>15593</v>
          </cell>
          <cell r="D69">
            <v>179</v>
          </cell>
          <cell r="E69">
            <v>68427</v>
          </cell>
          <cell r="F69">
            <v>205</v>
          </cell>
          <cell r="G69">
            <v>41587</v>
          </cell>
          <cell r="H69">
            <v>184</v>
          </cell>
          <cell r="I69">
            <v>23501</v>
          </cell>
          <cell r="J69">
            <v>113</v>
          </cell>
          <cell r="K69">
            <v>33611</v>
          </cell>
          <cell r="L69">
            <v>134</v>
          </cell>
          <cell r="M69">
            <v>37503</v>
          </cell>
          <cell r="N69">
            <v>137</v>
          </cell>
          <cell r="O69">
            <v>40720</v>
          </cell>
          <cell r="P69">
            <v>149</v>
          </cell>
          <cell r="Q69">
            <v>68269</v>
          </cell>
          <cell r="R69">
            <v>164</v>
          </cell>
          <cell r="S69">
            <v>19613</v>
          </cell>
          <cell r="T69">
            <v>102</v>
          </cell>
          <cell r="U69">
            <v>237866</v>
          </cell>
          <cell r="V69">
            <v>112</v>
          </cell>
          <cell r="W69">
            <v>27116</v>
          </cell>
          <cell r="X69">
            <v>130</v>
          </cell>
          <cell r="Y69">
            <v>25964</v>
          </cell>
          <cell r="Z69">
            <v>153</v>
          </cell>
          <cell r="AA69">
            <v>639771</v>
          </cell>
          <cell r="AB69">
            <v>362</v>
          </cell>
        </row>
        <row r="70">
          <cell r="A70">
            <v>81</v>
          </cell>
          <cell r="B70" t="str">
            <v>كفر الزيات</v>
          </cell>
          <cell r="C70">
            <v>21019</v>
          </cell>
          <cell r="D70">
            <v>189</v>
          </cell>
          <cell r="E70">
            <v>12664</v>
          </cell>
          <cell r="F70">
            <v>149</v>
          </cell>
          <cell r="G70">
            <v>12256</v>
          </cell>
          <cell r="H70">
            <v>144</v>
          </cell>
          <cell r="I70">
            <v>8401</v>
          </cell>
          <cell r="J70">
            <v>108</v>
          </cell>
          <cell r="K70">
            <v>13731</v>
          </cell>
          <cell r="L70">
            <v>82</v>
          </cell>
          <cell r="M70">
            <v>17944</v>
          </cell>
          <cell r="N70">
            <v>108</v>
          </cell>
          <cell r="O70">
            <v>13631</v>
          </cell>
          <cell r="P70">
            <v>70</v>
          </cell>
          <cell r="Q70">
            <v>20834</v>
          </cell>
          <cell r="R70">
            <v>95</v>
          </cell>
          <cell r="S70">
            <v>12915</v>
          </cell>
          <cell r="T70">
            <v>57</v>
          </cell>
          <cell r="U70">
            <v>13093</v>
          </cell>
          <cell r="V70">
            <v>98</v>
          </cell>
          <cell r="W70">
            <v>24454</v>
          </cell>
          <cell r="X70">
            <v>104</v>
          </cell>
          <cell r="Y70">
            <v>16264</v>
          </cell>
          <cell r="Z70">
            <v>115</v>
          </cell>
          <cell r="AA70">
            <v>187207</v>
          </cell>
          <cell r="AB70">
            <v>257</v>
          </cell>
        </row>
        <row r="71">
          <cell r="A71">
            <v>73</v>
          </cell>
          <cell r="B71" t="str">
            <v>كفر الشيخ</v>
          </cell>
          <cell r="C71">
            <v>22947</v>
          </cell>
          <cell r="D71">
            <v>95</v>
          </cell>
          <cell r="E71">
            <v>33621</v>
          </cell>
          <cell r="F71">
            <v>115</v>
          </cell>
          <cell r="G71">
            <v>13000</v>
          </cell>
          <cell r="H71">
            <v>72</v>
          </cell>
          <cell r="I71">
            <v>10020</v>
          </cell>
          <cell r="J71">
            <v>53</v>
          </cell>
          <cell r="K71">
            <v>14721</v>
          </cell>
          <cell r="L71">
            <v>66</v>
          </cell>
          <cell r="M71">
            <v>15693</v>
          </cell>
          <cell r="N71">
            <v>64</v>
          </cell>
          <cell r="O71">
            <v>32021</v>
          </cell>
          <cell r="P71">
            <v>78</v>
          </cell>
          <cell r="Q71">
            <v>54863</v>
          </cell>
          <cell r="R71">
            <v>100</v>
          </cell>
          <cell r="S71">
            <v>20007</v>
          </cell>
          <cell r="T71">
            <v>47</v>
          </cell>
          <cell r="U71">
            <v>26352</v>
          </cell>
          <cell r="V71">
            <v>59</v>
          </cell>
          <cell r="W71">
            <v>16050</v>
          </cell>
          <cell r="X71">
            <v>59</v>
          </cell>
          <cell r="Y71">
            <v>22507</v>
          </cell>
          <cell r="Z71">
            <v>119</v>
          </cell>
          <cell r="AA71">
            <v>281803</v>
          </cell>
          <cell r="AB71">
            <v>235</v>
          </cell>
        </row>
        <row r="72">
          <cell r="A72">
            <v>52</v>
          </cell>
          <cell r="B72" t="str">
            <v>مدينة نصر</v>
          </cell>
          <cell r="C72">
            <v>165517</v>
          </cell>
          <cell r="D72">
            <v>283</v>
          </cell>
          <cell r="E72">
            <v>175387</v>
          </cell>
          <cell r="F72">
            <v>266</v>
          </cell>
          <cell r="G72">
            <v>124183</v>
          </cell>
          <cell r="H72">
            <v>217</v>
          </cell>
          <cell r="I72">
            <v>138423</v>
          </cell>
          <cell r="J72">
            <v>189</v>
          </cell>
          <cell r="K72">
            <v>152958</v>
          </cell>
          <cell r="L72">
            <v>189</v>
          </cell>
          <cell r="M72">
            <v>121404</v>
          </cell>
          <cell r="N72">
            <v>207</v>
          </cell>
          <cell r="O72">
            <v>150006</v>
          </cell>
          <cell r="P72">
            <v>209</v>
          </cell>
          <cell r="Q72">
            <v>100284</v>
          </cell>
          <cell r="R72">
            <v>147</v>
          </cell>
          <cell r="S72">
            <v>30650</v>
          </cell>
          <cell r="T72">
            <v>48</v>
          </cell>
          <cell r="U72">
            <v>34125</v>
          </cell>
          <cell r="V72">
            <v>51</v>
          </cell>
          <cell r="W72">
            <v>32568</v>
          </cell>
          <cell r="X72">
            <v>57</v>
          </cell>
          <cell r="Y72">
            <v>33114</v>
          </cell>
          <cell r="Z72">
            <v>59</v>
          </cell>
          <cell r="AA72">
            <v>1258618</v>
          </cell>
          <cell r="AB72">
            <v>403</v>
          </cell>
        </row>
        <row r="73">
          <cell r="A73">
            <v>45</v>
          </cell>
          <cell r="B73" t="str">
            <v>مصر الجديدة</v>
          </cell>
          <cell r="C73">
            <v>186369</v>
          </cell>
          <cell r="D73">
            <v>185</v>
          </cell>
          <cell r="E73">
            <v>87066</v>
          </cell>
          <cell r="F73">
            <v>147</v>
          </cell>
          <cell r="G73">
            <v>402512</v>
          </cell>
          <cell r="H73">
            <v>141</v>
          </cell>
          <cell r="I73">
            <v>72020</v>
          </cell>
          <cell r="J73">
            <v>135</v>
          </cell>
          <cell r="K73">
            <v>64921</v>
          </cell>
          <cell r="L73">
            <v>127</v>
          </cell>
          <cell r="M73">
            <v>72317</v>
          </cell>
          <cell r="N73">
            <v>152</v>
          </cell>
          <cell r="O73">
            <v>116683</v>
          </cell>
          <cell r="P73">
            <v>127</v>
          </cell>
          <cell r="Q73">
            <v>113262</v>
          </cell>
          <cell r="R73">
            <v>119</v>
          </cell>
          <cell r="S73">
            <v>68076</v>
          </cell>
          <cell r="T73">
            <v>115</v>
          </cell>
          <cell r="U73">
            <v>48176</v>
          </cell>
          <cell r="V73">
            <v>109</v>
          </cell>
          <cell r="W73">
            <v>59574</v>
          </cell>
          <cell r="X73">
            <v>111</v>
          </cell>
          <cell r="Y73">
            <v>346184</v>
          </cell>
          <cell r="Z73">
            <v>130</v>
          </cell>
          <cell r="AA73">
            <v>1637160</v>
          </cell>
          <cell r="AB73">
            <v>252</v>
          </cell>
        </row>
        <row r="74">
          <cell r="A74">
            <v>35</v>
          </cell>
          <cell r="B74" t="str">
            <v>مصطفى النحاس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50062</v>
          </cell>
          <cell r="R74">
            <v>69</v>
          </cell>
          <cell r="S74">
            <v>86143</v>
          </cell>
          <cell r="T74">
            <v>99</v>
          </cell>
          <cell r="U74">
            <v>70126</v>
          </cell>
          <cell r="V74">
            <v>93</v>
          </cell>
          <cell r="W74">
            <v>93928</v>
          </cell>
          <cell r="X74">
            <v>111</v>
          </cell>
          <cell r="Y74">
            <v>63950</v>
          </cell>
          <cell r="Z74">
            <v>115</v>
          </cell>
          <cell r="AA74">
            <v>364208</v>
          </cell>
          <cell r="AB74">
            <v>164</v>
          </cell>
        </row>
        <row r="75">
          <cell r="A75">
            <v>78</v>
          </cell>
          <cell r="B75" t="str">
            <v>منصورة غرب</v>
          </cell>
          <cell r="C75">
            <v>34061</v>
          </cell>
          <cell r="D75">
            <v>122</v>
          </cell>
          <cell r="E75">
            <v>19401</v>
          </cell>
          <cell r="F75">
            <v>115</v>
          </cell>
          <cell r="G75">
            <v>10168</v>
          </cell>
          <cell r="H75">
            <v>85</v>
          </cell>
          <cell r="I75">
            <v>11369</v>
          </cell>
          <cell r="J75">
            <v>101</v>
          </cell>
          <cell r="K75">
            <v>58929</v>
          </cell>
          <cell r="L75">
            <v>132</v>
          </cell>
          <cell r="M75">
            <v>38021</v>
          </cell>
          <cell r="N75">
            <v>138</v>
          </cell>
          <cell r="O75">
            <v>54400</v>
          </cell>
          <cell r="P75">
            <v>137</v>
          </cell>
          <cell r="Q75">
            <v>40293</v>
          </cell>
          <cell r="R75">
            <v>134</v>
          </cell>
          <cell r="S75">
            <v>16299</v>
          </cell>
          <cell r="T75">
            <v>74</v>
          </cell>
          <cell r="U75">
            <v>16194</v>
          </cell>
          <cell r="V75">
            <v>77</v>
          </cell>
          <cell r="W75">
            <v>26375</v>
          </cell>
          <cell r="X75">
            <v>125</v>
          </cell>
          <cell r="Y75">
            <v>37121</v>
          </cell>
          <cell r="Z75">
            <v>114</v>
          </cell>
          <cell r="AA75">
            <v>362632</v>
          </cell>
          <cell r="AB75">
            <v>277</v>
          </cell>
        </row>
        <row r="76">
          <cell r="A76">
            <v>86</v>
          </cell>
          <cell r="B76" t="str">
            <v>ميت غمر</v>
          </cell>
          <cell r="C76">
            <v>48162</v>
          </cell>
          <cell r="D76">
            <v>192</v>
          </cell>
          <cell r="E76">
            <v>46510</v>
          </cell>
          <cell r="F76">
            <v>190</v>
          </cell>
          <cell r="G76">
            <v>36965</v>
          </cell>
          <cell r="H76">
            <v>155</v>
          </cell>
          <cell r="I76">
            <v>7571</v>
          </cell>
          <cell r="J76">
            <v>92</v>
          </cell>
          <cell r="K76">
            <v>22715</v>
          </cell>
          <cell r="L76">
            <v>141</v>
          </cell>
          <cell r="M76">
            <v>31600</v>
          </cell>
          <cell r="N76">
            <v>179</v>
          </cell>
          <cell r="O76">
            <v>18869</v>
          </cell>
          <cell r="P76">
            <v>126</v>
          </cell>
          <cell r="Q76">
            <v>12146</v>
          </cell>
          <cell r="R76">
            <v>107</v>
          </cell>
          <cell r="S76">
            <v>25712</v>
          </cell>
          <cell r="T76">
            <v>92</v>
          </cell>
          <cell r="U76">
            <v>25750</v>
          </cell>
          <cell r="V76">
            <v>120</v>
          </cell>
          <cell r="W76">
            <v>17483</v>
          </cell>
          <cell r="X76">
            <v>112</v>
          </cell>
          <cell r="Y76">
            <v>33004</v>
          </cell>
          <cell r="Z76">
            <v>161</v>
          </cell>
          <cell r="AA76">
            <v>326488</v>
          </cell>
          <cell r="AB76">
            <v>342</v>
          </cell>
        </row>
        <row r="77">
          <cell r="A77">
            <v>68</v>
          </cell>
          <cell r="B77" t="str">
            <v>نجع حمادي</v>
          </cell>
          <cell r="C77">
            <v>16623</v>
          </cell>
          <cell r="D77">
            <v>198</v>
          </cell>
          <cell r="E77">
            <v>36110</v>
          </cell>
          <cell r="F77">
            <v>222</v>
          </cell>
          <cell r="G77">
            <v>6457</v>
          </cell>
          <cell r="H77">
            <v>175</v>
          </cell>
          <cell r="I77">
            <v>13001</v>
          </cell>
          <cell r="J77">
            <v>151</v>
          </cell>
          <cell r="K77">
            <v>13745</v>
          </cell>
          <cell r="L77">
            <v>119</v>
          </cell>
          <cell r="M77">
            <v>12980</v>
          </cell>
          <cell r="N77">
            <v>144</v>
          </cell>
          <cell r="O77">
            <v>7301</v>
          </cell>
          <cell r="P77">
            <v>42</v>
          </cell>
          <cell r="Q77">
            <v>14177</v>
          </cell>
          <cell r="R77">
            <v>86</v>
          </cell>
          <cell r="S77">
            <v>14277</v>
          </cell>
          <cell r="T77">
            <v>57</v>
          </cell>
          <cell r="U77">
            <v>25988</v>
          </cell>
          <cell r="V77">
            <v>92</v>
          </cell>
          <cell r="W77">
            <v>15665</v>
          </cell>
          <cell r="X77">
            <v>67</v>
          </cell>
          <cell r="Y77">
            <v>17836</v>
          </cell>
          <cell r="Z77">
            <v>145</v>
          </cell>
          <cell r="AA77">
            <v>194160</v>
          </cell>
          <cell r="AB77">
            <v>352</v>
          </cell>
        </row>
        <row r="78">
          <cell r="A78">
            <v>48</v>
          </cell>
          <cell r="B78" t="str">
            <v>وسط البلد</v>
          </cell>
          <cell r="C78">
            <v>102582</v>
          </cell>
          <cell r="D78">
            <v>59</v>
          </cell>
          <cell r="E78">
            <v>52917</v>
          </cell>
          <cell r="F78">
            <v>54</v>
          </cell>
          <cell r="G78">
            <v>58029</v>
          </cell>
          <cell r="H78">
            <v>49</v>
          </cell>
          <cell r="I78">
            <v>47946</v>
          </cell>
          <cell r="J78">
            <v>50</v>
          </cell>
          <cell r="K78">
            <v>34901</v>
          </cell>
          <cell r="L78">
            <v>43</v>
          </cell>
          <cell r="M78">
            <v>85180</v>
          </cell>
          <cell r="N78">
            <v>52</v>
          </cell>
          <cell r="O78">
            <v>43614</v>
          </cell>
          <cell r="P78">
            <v>52</v>
          </cell>
          <cell r="Q78">
            <v>43202</v>
          </cell>
          <cell r="R78">
            <v>39</v>
          </cell>
          <cell r="S78">
            <v>48993</v>
          </cell>
          <cell r="T78">
            <v>42</v>
          </cell>
          <cell r="U78">
            <v>29911</v>
          </cell>
          <cell r="V78">
            <v>44</v>
          </cell>
          <cell r="W78">
            <v>60115</v>
          </cell>
          <cell r="X78">
            <v>36</v>
          </cell>
          <cell r="Y78">
            <v>104445</v>
          </cell>
          <cell r="Z78">
            <v>55</v>
          </cell>
          <cell r="AA78">
            <v>711836</v>
          </cell>
          <cell r="AB78">
            <v>89</v>
          </cell>
        </row>
        <row r="79">
          <cell r="A79">
            <v>999</v>
          </cell>
          <cell r="B79" t="str">
            <v>الإجمــالى</v>
          </cell>
          <cell r="C79">
            <v>9840290</v>
          </cell>
          <cell r="D79">
            <v>11630</v>
          </cell>
          <cell r="E79">
            <v>9106245</v>
          </cell>
          <cell r="F79">
            <v>10900</v>
          </cell>
          <cell r="G79">
            <v>8858233</v>
          </cell>
          <cell r="H79">
            <v>8918</v>
          </cell>
          <cell r="I79">
            <v>6565557</v>
          </cell>
          <cell r="J79">
            <v>7946</v>
          </cell>
          <cell r="K79">
            <v>8396067</v>
          </cell>
          <cell r="L79">
            <v>7794</v>
          </cell>
          <cell r="M79">
            <v>9852537</v>
          </cell>
          <cell r="N79">
            <v>9152</v>
          </cell>
          <cell r="O79">
            <v>10349085</v>
          </cell>
          <cell r="P79">
            <v>8270</v>
          </cell>
          <cell r="Q79">
            <v>11586361</v>
          </cell>
          <cell r="R79">
            <v>8314</v>
          </cell>
          <cell r="S79">
            <v>10567027</v>
          </cell>
          <cell r="T79">
            <v>9537</v>
          </cell>
          <cell r="U79">
            <v>9143894</v>
          </cell>
          <cell r="V79">
            <v>8038</v>
          </cell>
          <cell r="W79">
            <v>11233779</v>
          </cell>
          <cell r="X79">
            <v>8021</v>
          </cell>
          <cell r="Y79">
            <v>9599648</v>
          </cell>
          <cell r="Z79">
            <v>10004</v>
          </cell>
          <cell r="AA79">
            <v>115098722</v>
          </cell>
          <cell r="AB79">
            <v>20342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8-2021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29</v>
          </cell>
          <cell r="B3" t="str">
            <v>قليوب</v>
          </cell>
          <cell r="C3">
            <v>14214</v>
          </cell>
          <cell r="D3">
            <v>149</v>
          </cell>
          <cell r="E3">
            <v>0.01</v>
          </cell>
          <cell r="F3">
            <v>14065</v>
          </cell>
          <cell r="G3">
            <v>42</v>
          </cell>
        </row>
        <row r="4">
          <cell r="A4">
            <v>31</v>
          </cell>
          <cell r="B4" t="str">
            <v>حلوان</v>
          </cell>
          <cell r="C4">
            <v>29552</v>
          </cell>
          <cell r="D4">
            <v>338</v>
          </cell>
          <cell r="E4">
            <v>0.01</v>
          </cell>
          <cell r="F4">
            <v>29214</v>
          </cell>
          <cell r="G4">
            <v>103</v>
          </cell>
        </row>
        <row r="5">
          <cell r="A5">
            <v>32</v>
          </cell>
          <cell r="B5" t="str">
            <v>دسوق</v>
          </cell>
          <cell r="C5">
            <v>6408</v>
          </cell>
          <cell r="D5">
            <v>86</v>
          </cell>
          <cell r="E5">
            <v>0.01</v>
          </cell>
          <cell r="F5">
            <v>6322</v>
          </cell>
          <cell r="G5">
            <v>33</v>
          </cell>
        </row>
        <row r="6">
          <cell r="A6">
            <v>34</v>
          </cell>
          <cell r="B6" t="str">
            <v>شبين الكوم</v>
          </cell>
          <cell r="C6">
            <v>30032</v>
          </cell>
          <cell r="D6">
            <v>162</v>
          </cell>
          <cell r="E6">
            <v>0.01</v>
          </cell>
          <cell r="F6">
            <v>29870</v>
          </cell>
          <cell r="G6">
            <v>140</v>
          </cell>
        </row>
        <row r="7">
          <cell r="A7">
            <v>35</v>
          </cell>
          <cell r="B7" t="str">
            <v>مصطفى النحاس</v>
          </cell>
          <cell r="C7">
            <v>82174</v>
          </cell>
          <cell r="D7">
            <v>4067</v>
          </cell>
          <cell r="E7">
            <v>0.05</v>
          </cell>
          <cell r="F7">
            <v>78108</v>
          </cell>
          <cell r="G7">
            <v>90</v>
          </cell>
        </row>
        <row r="8">
          <cell r="A8">
            <v>36</v>
          </cell>
          <cell r="B8" t="str">
            <v>الفيوم</v>
          </cell>
          <cell r="C8">
            <v>31719</v>
          </cell>
          <cell r="D8">
            <v>1152</v>
          </cell>
          <cell r="E8">
            <v>0.04</v>
          </cell>
          <cell r="F8">
            <v>30567</v>
          </cell>
          <cell r="G8">
            <v>258</v>
          </cell>
        </row>
        <row r="9">
          <cell r="A9">
            <v>38</v>
          </cell>
          <cell r="B9" t="str">
            <v>سوهاج شرق</v>
          </cell>
          <cell r="C9">
            <v>10939</v>
          </cell>
          <cell r="D9">
            <v>449</v>
          </cell>
          <cell r="E9">
            <v>0.04</v>
          </cell>
          <cell r="F9">
            <v>10490</v>
          </cell>
          <cell r="G9">
            <v>56</v>
          </cell>
        </row>
        <row r="10">
          <cell r="A10">
            <v>39</v>
          </cell>
          <cell r="B10" t="str">
            <v>دمنهور</v>
          </cell>
          <cell r="C10">
            <v>12108</v>
          </cell>
          <cell r="D10">
            <v>360</v>
          </cell>
          <cell r="E10">
            <v>0.03</v>
          </cell>
          <cell r="F10">
            <v>11748</v>
          </cell>
          <cell r="G10">
            <v>83</v>
          </cell>
        </row>
        <row r="11">
          <cell r="A11">
            <v>40</v>
          </cell>
          <cell r="B11" t="str">
            <v>طموة</v>
          </cell>
          <cell r="C11">
            <v>15340</v>
          </cell>
          <cell r="D11">
            <v>64</v>
          </cell>
          <cell r="E11">
            <v>0</v>
          </cell>
          <cell r="F11">
            <v>15276</v>
          </cell>
          <cell r="G11">
            <v>56</v>
          </cell>
        </row>
        <row r="12">
          <cell r="A12">
            <v>41</v>
          </cell>
          <cell r="B12" t="str">
            <v>شبرا مصر</v>
          </cell>
          <cell r="C12">
            <v>15048</v>
          </cell>
          <cell r="D12">
            <v>461</v>
          </cell>
          <cell r="E12">
            <v>0.03</v>
          </cell>
          <cell r="F12">
            <v>14586</v>
          </cell>
          <cell r="G12">
            <v>56</v>
          </cell>
        </row>
        <row r="13">
          <cell r="A13">
            <v>42</v>
          </cell>
          <cell r="B13" t="str">
            <v>الأميرية</v>
          </cell>
          <cell r="C13">
            <v>53884</v>
          </cell>
          <cell r="D13">
            <v>2796</v>
          </cell>
          <cell r="E13">
            <v>0.05</v>
          </cell>
          <cell r="F13">
            <v>51088</v>
          </cell>
          <cell r="G13">
            <v>105</v>
          </cell>
        </row>
        <row r="14">
          <cell r="A14">
            <v>43</v>
          </cell>
          <cell r="B14" t="str">
            <v>الزيتون</v>
          </cell>
          <cell r="C14">
            <v>25244</v>
          </cell>
          <cell r="D14">
            <v>353</v>
          </cell>
          <cell r="E14">
            <v>0.01</v>
          </cell>
          <cell r="F14">
            <v>24892</v>
          </cell>
          <cell r="G14">
            <v>93</v>
          </cell>
        </row>
        <row r="15">
          <cell r="A15">
            <v>44</v>
          </cell>
          <cell r="B15" t="str">
            <v>القبه</v>
          </cell>
          <cell r="C15">
            <v>48297</v>
          </cell>
          <cell r="D15">
            <v>1236</v>
          </cell>
          <cell r="E15">
            <v>0.03</v>
          </cell>
          <cell r="F15">
            <v>47062</v>
          </cell>
          <cell r="G15">
            <v>207</v>
          </cell>
        </row>
        <row r="16">
          <cell r="A16">
            <v>45</v>
          </cell>
          <cell r="B16" t="str">
            <v>مصر الجديدة</v>
          </cell>
          <cell r="C16">
            <v>65375</v>
          </cell>
          <cell r="D16">
            <v>7279</v>
          </cell>
          <cell r="E16">
            <v>0.11</v>
          </cell>
          <cell r="F16">
            <v>58096</v>
          </cell>
          <cell r="G16">
            <v>104</v>
          </cell>
        </row>
        <row r="17">
          <cell r="A17">
            <v>46</v>
          </cell>
          <cell r="B17" t="str">
            <v>شبرا الخيمة</v>
          </cell>
          <cell r="C17">
            <v>25294</v>
          </cell>
          <cell r="D17">
            <v>319</v>
          </cell>
          <cell r="E17">
            <v>0.01</v>
          </cell>
          <cell r="F17">
            <v>24975</v>
          </cell>
          <cell r="G17">
            <v>184</v>
          </cell>
        </row>
        <row r="18">
          <cell r="A18">
            <v>47</v>
          </cell>
          <cell r="B18" t="str">
            <v>شبين القناطر</v>
          </cell>
          <cell r="C18">
            <v>18408</v>
          </cell>
          <cell r="D18">
            <v>587</v>
          </cell>
          <cell r="E18">
            <v>0.03</v>
          </cell>
          <cell r="F18">
            <v>17821</v>
          </cell>
          <cell r="G18">
            <v>182</v>
          </cell>
        </row>
        <row r="19">
          <cell r="A19">
            <v>48</v>
          </cell>
          <cell r="B19" t="str">
            <v>وسط البلد</v>
          </cell>
          <cell r="C19">
            <v>198274</v>
          </cell>
          <cell r="D19">
            <v>5624</v>
          </cell>
          <cell r="E19">
            <v>0.03</v>
          </cell>
          <cell r="F19">
            <v>192650</v>
          </cell>
          <cell r="G19">
            <v>65</v>
          </cell>
        </row>
        <row r="20">
          <cell r="A20">
            <v>49</v>
          </cell>
          <cell r="B20" t="str">
            <v>المهندسين</v>
          </cell>
          <cell r="C20">
            <v>61873</v>
          </cell>
          <cell r="D20">
            <v>10840</v>
          </cell>
          <cell r="E20">
            <v>0.18</v>
          </cell>
          <cell r="F20">
            <v>51034</v>
          </cell>
          <cell r="G20">
            <v>71</v>
          </cell>
        </row>
        <row r="21">
          <cell r="A21">
            <v>50</v>
          </cell>
          <cell r="B21" t="str">
            <v>الهرم</v>
          </cell>
          <cell r="C21">
            <v>73974</v>
          </cell>
          <cell r="D21">
            <v>2294</v>
          </cell>
          <cell r="E21">
            <v>0.03</v>
          </cell>
          <cell r="F21">
            <v>71680</v>
          </cell>
          <cell r="G21">
            <v>137</v>
          </cell>
        </row>
        <row r="22">
          <cell r="A22">
            <v>51</v>
          </cell>
          <cell r="B22" t="str">
            <v>العريش</v>
          </cell>
          <cell r="C22">
            <v>25010</v>
          </cell>
          <cell r="D22">
            <v>237</v>
          </cell>
          <cell r="E22">
            <v>0.01</v>
          </cell>
          <cell r="F22">
            <v>24773</v>
          </cell>
          <cell r="G22">
            <v>74</v>
          </cell>
        </row>
        <row r="23">
          <cell r="A23">
            <v>52</v>
          </cell>
          <cell r="B23" t="str">
            <v>مدينة نصر</v>
          </cell>
          <cell r="C23">
            <v>34405</v>
          </cell>
          <cell r="D23">
            <v>4356</v>
          </cell>
          <cell r="E23">
            <v>0.13</v>
          </cell>
          <cell r="F23">
            <v>30049</v>
          </cell>
          <cell r="G23">
            <v>59</v>
          </cell>
        </row>
        <row r="24">
          <cell r="A24">
            <v>53</v>
          </cell>
          <cell r="B24" t="str">
            <v>امبابة</v>
          </cell>
          <cell r="C24">
            <v>25371</v>
          </cell>
          <cell r="D24">
            <v>379</v>
          </cell>
          <cell r="E24">
            <v>0.01</v>
          </cell>
          <cell r="F24">
            <v>24991</v>
          </cell>
          <cell r="G24">
            <v>188</v>
          </cell>
        </row>
        <row r="25">
          <cell r="A25">
            <v>54</v>
          </cell>
          <cell r="B25" t="str">
            <v>المعادي</v>
          </cell>
          <cell r="C25">
            <v>52969</v>
          </cell>
          <cell r="D25">
            <v>801</v>
          </cell>
          <cell r="E25">
            <v>0.02</v>
          </cell>
          <cell r="F25">
            <v>52168</v>
          </cell>
          <cell r="G25">
            <v>105</v>
          </cell>
        </row>
        <row r="26">
          <cell r="A26">
            <v>55</v>
          </cell>
          <cell r="B26" t="str">
            <v>دار السلام</v>
          </cell>
          <cell r="C26">
            <v>41738</v>
          </cell>
          <cell r="D26">
            <v>822</v>
          </cell>
          <cell r="E26">
            <v>0.02</v>
          </cell>
          <cell r="F26">
            <v>40916</v>
          </cell>
          <cell r="G26">
            <v>97</v>
          </cell>
        </row>
        <row r="27">
          <cell r="A27">
            <v>57</v>
          </cell>
          <cell r="B27" t="str">
            <v>بور سعيد</v>
          </cell>
          <cell r="C27">
            <v>48724</v>
          </cell>
          <cell r="D27">
            <v>882</v>
          </cell>
          <cell r="E27">
            <v>0.02</v>
          </cell>
          <cell r="F27">
            <v>47842</v>
          </cell>
          <cell r="G27">
            <v>145</v>
          </cell>
        </row>
        <row r="28">
          <cell r="A28">
            <v>58</v>
          </cell>
          <cell r="B28" t="str">
            <v>القبارى</v>
          </cell>
          <cell r="C28">
            <v>53094</v>
          </cell>
          <cell r="D28">
            <v>9182</v>
          </cell>
          <cell r="E28">
            <v>0.17</v>
          </cell>
          <cell r="F28">
            <v>43912</v>
          </cell>
          <cell r="G28">
            <v>132</v>
          </cell>
        </row>
        <row r="29">
          <cell r="A29">
            <v>59</v>
          </cell>
          <cell r="B29" t="str">
            <v>سموحة</v>
          </cell>
          <cell r="C29">
            <v>54737</v>
          </cell>
          <cell r="D29">
            <v>1687</v>
          </cell>
          <cell r="E29">
            <v>0.03</v>
          </cell>
          <cell r="F29">
            <v>53050</v>
          </cell>
          <cell r="G29">
            <v>143</v>
          </cell>
        </row>
        <row r="30">
          <cell r="A30">
            <v>60</v>
          </cell>
          <cell r="B30" t="str">
            <v>السويس</v>
          </cell>
          <cell r="C30">
            <v>120113</v>
          </cell>
          <cell r="D30">
            <v>3546</v>
          </cell>
          <cell r="E30">
            <v>0.03</v>
          </cell>
          <cell r="F30">
            <v>116567</v>
          </cell>
          <cell r="G30">
            <v>158</v>
          </cell>
        </row>
        <row r="31">
          <cell r="A31">
            <v>62</v>
          </cell>
          <cell r="B31" t="str">
            <v>كفر الدوار</v>
          </cell>
          <cell r="C31">
            <v>17259</v>
          </cell>
          <cell r="D31">
            <v>140</v>
          </cell>
          <cell r="E31">
            <v>0.01</v>
          </cell>
          <cell r="F31">
            <v>17119</v>
          </cell>
          <cell r="G31">
            <v>87</v>
          </cell>
        </row>
        <row r="32">
          <cell r="A32">
            <v>63</v>
          </cell>
          <cell r="B32" t="str">
            <v>المنيا</v>
          </cell>
          <cell r="C32">
            <v>35591</v>
          </cell>
          <cell r="D32">
            <v>3942</v>
          </cell>
          <cell r="E32">
            <v>0.11</v>
          </cell>
          <cell r="F32">
            <v>31649</v>
          </cell>
          <cell r="G32">
            <v>73</v>
          </cell>
        </row>
        <row r="33">
          <cell r="A33">
            <v>64</v>
          </cell>
          <cell r="B33" t="str">
            <v>بني مزار</v>
          </cell>
          <cell r="C33">
            <v>15791</v>
          </cell>
          <cell r="D33">
            <v>579</v>
          </cell>
          <cell r="E33">
            <v>0.04</v>
          </cell>
          <cell r="F33">
            <v>15212</v>
          </cell>
          <cell r="G33">
            <v>67</v>
          </cell>
        </row>
        <row r="34">
          <cell r="A34">
            <v>65</v>
          </cell>
          <cell r="B34" t="str">
            <v>اسيوط</v>
          </cell>
          <cell r="C34">
            <v>12281</v>
          </cell>
          <cell r="D34">
            <v>559</v>
          </cell>
          <cell r="E34">
            <v>0.05</v>
          </cell>
          <cell r="F34">
            <v>11721</v>
          </cell>
          <cell r="G34">
            <v>53</v>
          </cell>
        </row>
        <row r="35">
          <cell r="A35">
            <v>66</v>
          </cell>
          <cell r="B35" t="str">
            <v>سوهاج</v>
          </cell>
          <cell r="C35">
            <v>16501</v>
          </cell>
          <cell r="D35">
            <v>605</v>
          </cell>
          <cell r="E35">
            <v>0.04</v>
          </cell>
          <cell r="F35">
            <v>15896</v>
          </cell>
          <cell r="G35">
            <v>74</v>
          </cell>
        </row>
        <row r="36">
          <cell r="A36">
            <v>67</v>
          </cell>
          <cell r="B36" t="str">
            <v>القوصية</v>
          </cell>
          <cell r="C36">
            <v>22589</v>
          </cell>
          <cell r="D36">
            <v>1191</v>
          </cell>
          <cell r="E36">
            <v>0.05</v>
          </cell>
          <cell r="F36">
            <v>21399</v>
          </cell>
          <cell r="G36">
            <v>169</v>
          </cell>
        </row>
        <row r="37">
          <cell r="A37">
            <v>68</v>
          </cell>
          <cell r="B37" t="str">
            <v>نجع حمادي</v>
          </cell>
          <cell r="C37">
            <v>15873</v>
          </cell>
          <cell r="D37">
            <v>3388</v>
          </cell>
          <cell r="E37">
            <v>0.21</v>
          </cell>
          <cell r="F37">
            <v>12484</v>
          </cell>
          <cell r="G37">
            <v>79</v>
          </cell>
        </row>
        <row r="38">
          <cell r="A38">
            <v>69</v>
          </cell>
          <cell r="B38" t="str">
            <v>قنا</v>
          </cell>
          <cell r="C38">
            <v>23545</v>
          </cell>
          <cell r="D38">
            <v>123</v>
          </cell>
          <cell r="E38">
            <v>0.01</v>
          </cell>
          <cell r="F38">
            <v>23422</v>
          </cell>
          <cell r="G38">
            <v>101</v>
          </cell>
        </row>
        <row r="39">
          <cell r="A39">
            <v>70</v>
          </cell>
          <cell r="B39" t="str">
            <v>الاقصر</v>
          </cell>
          <cell r="C39">
            <v>56746</v>
          </cell>
          <cell r="D39">
            <v>1537</v>
          </cell>
          <cell r="E39">
            <v>0.03</v>
          </cell>
          <cell r="F39">
            <v>55209</v>
          </cell>
          <cell r="G39">
            <v>156</v>
          </cell>
        </row>
        <row r="40">
          <cell r="A40">
            <v>71</v>
          </cell>
          <cell r="B40" t="str">
            <v>بني سويف</v>
          </cell>
          <cell r="C40">
            <v>34356</v>
          </cell>
          <cell r="D40">
            <v>3976</v>
          </cell>
          <cell r="E40">
            <v>0.12</v>
          </cell>
          <cell r="F40">
            <v>30380</v>
          </cell>
          <cell r="G40">
            <v>177</v>
          </cell>
        </row>
        <row r="41">
          <cell r="A41">
            <v>72</v>
          </cell>
          <cell r="B41" t="str">
            <v>جرجا</v>
          </cell>
          <cell r="C41">
            <v>30165</v>
          </cell>
          <cell r="D41">
            <v>631</v>
          </cell>
          <cell r="E41">
            <v>0.02</v>
          </cell>
          <cell r="F41">
            <v>29535</v>
          </cell>
          <cell r="G41">
            <v>152</v>
          </cell>
        </row>
        <row r="42">
          <cell r="A42">
            <v>73</v>
          </cell>
          <cell r="B42" t="str">
            <v>كفر الشيخ</v>
          </cell>
          <cell r="C42">
            <v>26408</v>
          </cell>
          <cell r="D42">
            <v>832</v>
          </cell>
          <cell r="E42">
            <v>0.03</v>
          </cell>
          <cell r="F42">
            <v>25576</v>
          </cell>
          <cell r="G42">
            <v>187</v>
          </cell>
        </row>
        <row r="43">
          <cell r="A43">
            <v>74</v>
          </cell>
          <cell r="B43" t="str">
            <v>الفلكي</v>
          </cell>
          <cell r="C43">
            <v>53528</v>
          </cell>
          <cell r="D43">
            <v>3407</v>
          </cell>
          <cell r="E43">
            <v>0.06</v>
          </cell>
          <cell r="F43">
            <v>50122</v>
          </cell>
          <cell r="G43">
            <v>153</v>
          </cell>
        </row>
        <row r="44">
          <cell r="A44">
            <v>75</v>
          </cell>
          <cell r="B44" t="str">
            <v>الاسماعيلية</v>
          </cell>
          <cell r="C44">
            <v>42910</v>
          </cell>
          <cell r="D44">
            <v>1969</v>
          </cell>
          <cell r="E44">
            <v>0.05</v>
          </cell>
          <cell r="F44">
            <v>40941</v>
          </cell>
          <cell r="G44">
            <v>107</v>
          </cell>
        </row>
        <row r="45">
          <cell r="A45">
            <v>77</v>
          </cell>
          <cell r="B45" t="str">
            <v>السواح</v>
          </cell>
          <cell r="C45">
            <v>39021</v>
          </cell>
          <cell r="D45">
            <v>3000</v>
          </cell>
          <cell r="E45">
            <v>0.08</v>
          </cell>
          <cell r="F45">
            <v>36021</v>
          </cell>
          <cell r="G45">
            <v>94</v>
          </cell>
        </row>
        <row r="46">
          <cell r="A46">
            <v>78</v>
          </cell>
          <cell r="B46" t="str">
            <v>منصورة غرب</v>
          </cell>
          <cell r="C46">
            <v>34380</v>
          </cell>
          <cell r="D46">
            <v>1185</v>
          </cell>
          <cell r="E46">
            <v>0.03</v>
          </cell>
          <cell r="F46">
            <v>33194</v>
          </cell>
          <cell r="G46">
            <v>131</v>
          </cell>
        </row>
        <row r="47">
          <cell r="A47">
            <v>80</v>
          </cell>
          <cell r="B47" t="str">
            <v>المنصورة شرق</v>
          </cell>
          <cell r="C47">
            <v>17269</v>
          </cell>
          <cell r="D47">
            <v>2554</v>
          </cell>
          <cell r="E47">
            <v>0.15</v>
          </cell>
          <cell r="F47">
            <v>14716</v>
          </cell>
          <cell r="G47">
            <v>216</v>
          </cell>
        </row>
        <row r="48">
          <cell r="A48">
            <v>81</v>
          </cell>
          <cell r="B48" t="str">
            <v>كفر الزيات</v>
          </cell>
          <cell r="C48">
            <v>9744</v>
          </cell>
          <cell r="D48">
            <v>388</v>
          </cell>
          <cell r="E48">
            <v>0.04</v>
          </cell>
          <cell r="F48">
            <v>9356</v>
          </cell>
          <cell r="G48">
            <v>90</v>
          </cell>
        </row>
        <row r="49">
          <cell r="A49">
            <v>82</v>
          </cell>
          <cell r="B49" t="str">
            <v>المحلة</v>
          </cell>
          <cell r="C49">
            <v>25768</v>
          </cell>
          <cell r="D49">
            <v>1621</v>
          </cell>
          <cell r="E49">
            <v>0.06</v>
          </cell>
          <cell r="F49">
            <v>24147</v>
          </cell>
          <cell r="G49">
            <v>152</v>
          </cell>
        </row>
        <row r="50">
          <cell r="A50">
            <v>83</v>
          </cell>
          <cell r="B50" t="str">
            <v>طنطا_المأمون</v>
          </cell>
          <cell r="C50">
            <v>10457</v>
          </cell>
          <cell r="D50">
            <v>472</v>
          </cell>
          <cell r="E50">
            <v>0.05</v>
          </cell>
          <cell r="F50">
            <v>9985</v>
          </cell>
          <cell r="G50">
            <v>41</v>
          </cell>
        </row>
        <row r="51">
          <cell r="A51">
            <v>84</v>
          </cell>
          <cell r="B51" t="str">
            <v>الاستاد</v>
          </cell>
          <cell r="C51">
            <v>13111</v>
          </cell>
          <cell r="D51">
            <v>477</v>
          </cell>
          <cell r="E51">
            <v>0.04</v>
          </cell>
          <cell r="F51">
            <v>12635</v>
          </cell>
          <cell r="G51">
            <v>64</v>
          </cell>
        </row>
        <row r="52">
          <cell r="A52">
            <v>85</v>
          </cell>
          <cell r="B52" t="str">
            <v>المنزلة</v>
          </cell>
          <cell r="C52">
            <v>18790</v>
          </cell>
          <cell r="D52">
            <v>145</v>
          </cell>
          <cell r="E52">
            <v>0.01</v>
          </cell>
          <cell r="F52">
            <v>18645</v>
          </cell>
          <cell r="G52">
            <v>128</v>
          </cell>
        </row>
        <row r="53">
          <cell r="A53">
            <v>86</v>
          </cell>
          <cell r="B53" t="str">
            <v>ميت غمر</v>
          </cell>
          <cell r="C53">
            <v>30016</v>
          </cell>
          <cell r="D53">
            <v>913</v>
          </cell>
          <cell r="E53">
            <v>0.03</v>
          </cell>
          <cell r="F53">
            <v>29103</v>
          </cell>
          <cell r="G53">
            <v>216</v>
          </cell>
        </row>
        <row r="54">
          <cell r="A54">
            <v>87</v>
          </cell>
          <cell r="B54" t="str">
            <v>شربين</v>
          </cell>
          <cell r="C54">
            <v>21165</v>
          </cell>
          <cell r="D54">
            <v>282</v>
          </cell>
          <cell r="E54">
            <v>0.01</v>
          </cell>
          <cell r="F54">
            <v>20883</v>
          </cell>
          <cell r="G54">
            <v>174</v>
          </cell>
        </row>
        <row r="55">
          <cell r="A55">
            <v>88</v>
          </cell>
          <cell r="B55" t="str">
            <v>دمياط</v>
          </cell>
          <cell r="C55">
            <v>60012</v>
          </cell>
          <cell r="D55">
            <v>3079</v>
          </cell>
          <cell r="E55">
            <v>0.05</v>
          </cell>
          <cell r="F55">
            <v>56933</v>
          </cell>
          <cell r="G55">
            <v>251</v>
          </cell>
        </row>
        <row r="56">
          <cell r="A56">
            <v>89</v>
          </cell>
          <cell r="B56" t="str">
            <v>فاقوس</v>
          </cell>
          <cell r="C56">
            <v>29530</v>
          </cell>
          <cell r="D56">
            <v>857</v>
          </cell>
          <cell r="E56">
            <v>0.03</v>
          </cell>
          <cell r="F56">
            <v>28673</v>
          </cell>
          <cell r="G56">
            <v>186</v>
          </cell>
        </row>
        <row r="57">
          <cell r="A57">
            <v>90</v>
          </cell>
          <cell r="B57" t="str">
            <v>بلبيس</v>
          </cell>
          <cell r="C57">
            <v>48906</v>
          </cell>
          <cell r="D57">
            <v>965</v>
          </cell>
          <cell r="E57">
            <v>0.02</v>
          </cell>
          <cell r="F57">
            <v>47941</v>
          </cell>
          <cell r="G57">
            <v>134</v>
          </cell>
        </row>
        <row r="58">
          <cell r="A58">
            <v>91</v>
          </cell>
          <cell r="B58" t="str">
            <v>القومية</v>
          </cell>
          <cell r="C58">
            <v>33114</v>
          </cell>
          <cell r="D58">
            <v>2009</v>
          </cell>
          <cell r="E58">
            <v>0.06</v>
          </cell>
          <cell r="F58">
            <v>31106</v>
          </cell>
          <cell r="G58">
            <v>67</v>
          </cell>
        </row>
        <row r="59">
          <cell r="A59">
            <v>92</v>
          </cell>
          <cell r="B59" t="str">
            <v>الزهور</v>
          </cell>
          <cell r="C59">
            <v>9048</v>
          </cell>
          <cell r="D59">
            <v>721</v>
          </cell>
          <cell r="E59">
            <v>0.08</v>
          </cell>
          <cell r="F59">
            <v>8327</v>
          </cell>
          <cell r="G59">
            <v>43</v>
          </cell>
        </row>
        <row r="60">
          <cell r="A60">
            <v>93</v>
          </cell>
          <cell r="B60" t="str">
            <v>ايتاي البارود</v>
          </cell>
          <cell r="C60">
            <v>9215</v>
          </cell>
          <cell r="D60">
            <v>608</v>
          </cell>
          <cell r="E60">
            <v>7.0000000000000007E-2</v>
          </cell>
          <cell r="F60">
            <v>8607</v>
          </cell>
          <cell r="G60">
            <v>51</v>
          </cell>
        </row>
        <row r="61">
          <cell r="A61">
            <v>94</v>
          </cell>
          <cell r="B61" t="str">
            <v>بنها</v>
          </cell>
          <cell r="C61">
            <v>22806</v>
          </cell>
          <cell r="D61">
            <v>879</v>
          </cell>
          <cell r="E61">
            <v>0.04</v>
          </cell>
          <cell r="F61">
            <v>21927</v>
          </cell>
          <cell r="G61">
            <v>64</v>
          </cell>
        </row>
        <row r="62">
          <cell r="A62">
            <v>95</v>
          </cell>
          <cell r="B62" t="str">
            <v>قويسنا</v>
          </cell>
          <cell r="C62">
            <v>7832</v>
          </cell>
          <cell r="D62">
            <v>334</v>
          </cell>
          <cell r="E62">
            <v>0.04</v>
          </cell>
          <cell r="F62">
            <v>7498</v>
          </cell>
          <cell r="G62">
            <v>53</v>
          </cell>
        </row>
        <row r="63">
          <cell r="A63">
            <v>96</v>
          </cell>
          <cell r="B63" t="str">
            <v>اشمون</v>
          </cell>
          <cell r="C63">
            <v>17347</v>
          </cell>
          <cell r="D63">
            <v>2448</v>
          </cell>
          <cell r="E63">
            <v>0.14000000000000001</v>
          </cell>
          <cell r="F63">
            <v>14900</v>
          </cell>
          <cell r="G63">
            <v>77</v>
          </cell>
        </row>
        <row r="64">
          <cell r="A64">
            <v>97</v>
          </cell>
          <cell r="B64" t="str">
            <v>اسوان</v>
          </cell>
          <cell r="C64">
            <v>42528</v>
          </cell>
          <cell r="D64">
            <v>987</v>
          </cell>
          <cell r="E64">
            <v>0.02</v>
          </cell>
          <cell r="F64">
            <v>41541</v>
          </cell>
          <cell r="G64">
            <v>122</v>
          </cell>
        </row>
        <row r="65">
          <cell r="A65">
            <v>98</v>
          </cell>
          <cell r="B65" t="str">
            <v>فيصل</v>
          </cell>
          <cell r="C65">
            <v>33643</v>
          </cell>
          <cell r="D65">
            <v>1754</v>
          </cell>
          <cell r="E65">
            <v>0.05</v>
          </cell>
          <cell r="F65">
            <v>31889</v>
          </cell>
          <cell r="G65">
            <v>121</v>
          </cell>
        </row>
        <row r="66">
          <cell r="A66">
            <v>99</v>
          </cell>
          <cell r="B66" t="str">
            <v>اكتوبر</v>
          </cell>
          <cell r="C66">
            <v>43874</v>
          </cell>
          <cell r="D66">
            <v>141</v>
          </cell>
          <cell r="E66">
            <v>0</v>
          </cell>
          <cell r="F66">
            <v>43733</v>
          </cell>
          <cell r="G66">
            <v>45</v>
          </cell>
        </row>
        <row r="67">
          <cell r="A67">
            <v>100</v>
          </cell>
          <cell r="B67" t="str">
            <v>العوايد</v>
          </cell>
          <cell r="C67">
            <v>82958</v>
          </cell>
          <cell r="D67">
            <v>3770</v>
          </cell>
          <cell r="E67">
            <v>0.05</v>
          </cell>
          <cell r="F67">
            <v>79188</v>
          </cell>
          <cell r="G67">
            <v>180</v>
          </cell>
        </row>
        <row r="68">
          <cell r="A68">
            <v>702</v>
          </cell>
          <cell r="B68" t="str">
            <v>الجامعة</v>
          </cell>
          <cell r="C68">
            <v>18359</v>
          </cell>
          <cell r="D68">
            <v>1906</v>
          </cell>
          <cell r="E68">
            <v>0.1</v>
          </cell>
          <cell r="F68">
            <v>16453</v>
          </cell>
          <cell r="G68">
            <v>53</v>
          </cell>
        </row>
        <row r="69">
          <cell r="A69">
            <v>999</v>
          </cell>
          <cell r="B69" t="str">
            <v>الإجمــالى</v>
          </cell>
          <cell r="C69">
            <v>2356756</v>
          </cell>
          <cell r="D69">
            <v>114881</v>
          </cell>
          <cell r="E69">
            <v>0.05</v>
          </cell>
          <cell r="F69">
            <v>2241875</v>
          </cell>
          <cell r="G69">
            <v>7533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9-2021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29</v>
          </cell>
          <cell r="B3" t="str">
            <v>قليوب</v>
          </cell>
          <cell r="C3">
            <v>10427</v>
          </cell>
          <cell r="D3">
            <v>121</v>
          </cell>
          <cell r="E3">
            <v>0.01</v>
          </cell>
          <cell r="F3">
            <v>10306</v>
          </cell>
          <cell r="G3">
            <v>49</v>
          </cell>
        </row>
        <row r="4">
          <cell r="A4">
            <v>31</v>
          </cell>
          <cell r="B4" t="str">
            <v>حلوان</v>
          </cell>
          <cell r="C4">
            <v>13521</v>
          </cell>
          <cell r="D4">
            <v>40</v>
          </cell>
          <cell r="E4">
            <v>0</v>
          </cell>
          <cell r="F4">
            <v>13481</v>
          </cell>
          <cell r="G4">
            <v>47</v>
          </cell>
        </row>
        <row r="5">
          <cell r="A5">
            <v>32</v>
          </cell>
          <cell r="B5" t="str">
            <v>دسوق</v>
          </cell>
          <cell r="C5">
            <v>5495</v>
          </cell>
          <cell r="D5">
            <v>439</v>
          </cell>
          <cell r="E5">
            <v>0.08</v>
          </cell>
          <cell r="F5">
            <v>5056</v>
          </cell>
          <cell r="G5">
            <v>34</v>
          </cell>
        </row>
        <row r="6">
          <cell r="A6">
            <v>34</v>
          </cell>
          <cell r="B6" t="str">
            <v>شبين الكوم</v>
          </cell>
          <cell r="C6">
            <v>25057</v>
          </cell>
          <cell r="D6">
            <v>1116</v>
          </cell>
          <cell r="E6">
            <v>0.04</v>
          </cell>
          <cell r="F6">
            <v>23941</v>
          </cell>
          <cell r="G6">
            <v>107</v>
          </cell>
        </row>
        <row r="7">
          <cell r="A7">
            <v>35</v>
          </cell>
          <cell r="B7" t="str">
            <v>مصطفى النحاس</v>
          </cell>
          <cell r="C7">
            <v>64322</v>
          </cell>
          <cell r="D7">
            <v>2015</v>
          </cell>
          <cell r="E7">
            <v>0.03</v>
          </cell>
          <cell r="F7">
            <v>62307</v>
          </cell>
          <cell r="G7">
            <v>87</v>
          </cell>
        </row>
        <row r="8">
          <cell r="A8">
            <v>36</v>
          </cell>
          <cell r="B8" t="str">
            <v>الفيوم</v>
          </cell>
          <cell r="C8">
            <v>21563</v>
          </cell>
          <cell r="D8">
            <v>3000</v>
          </cell>
          <cell r="E8">
            <v>0.14000000000000001</v>
          </cell>
          <cell r="F8">
            <v>18563</v>
          </cell>
          <cell r="G8">
            <v>139</v>
          </cell>
        </row>
        <row r="9">
          <cell r="A9">
            <v>38</v>
          </cell>
          <cell r="B9" t="str">
            <v>سوهاج شرق</v>
          </cell>
          <cell r="C9">
            <v>19003</v>
          </cell>
          <cell r="D9">
            <v>1796</v>
          </cell>
          <cell r="E9">
            <v>0.09</v>
          </cell>
          <cell r="F9">
            <v>17207</v>
          </cell>
          <cell r="G9">
            <v>47</v>
          </cell>
        </row>
        <row r="10">
          <cell r="A10">
            <v>39</v>
          </cell>
          <cell r="B10" t="str">
            <v>دمنهور</v>
          </cell>
          <cell r="C10">
            <v>8045</v>
          </cell>
          <cell r="D10">
            <v>106</v>
          </cell>
          <cell r="E10">
            <v>0.01</v>
          </cell>
          <cell r="F10">
            <v>7940</v>
          </cell>
          <cell r="G10">
            <v>65</v>
          </cell>
        </row>
        <row r="11">
          <cell r="A11">
            <v>40</v>
          </cell>
          <cell r="B11" t="str">
            <v>طموة</v>
          </cell>
          <cell r="C11">
            <v>16561</v>
          </cell>
          <cell r="D11">
            <v>334</v>
          </cell>
          <cell r="E11">
            <v>0.02</v>
          </cell>
          <cell r="F11">
            <v>16227</v>
          </cell>
          <cell r="G11">
            <v>29</v>
          </cell>
        </row>
        <row r="12">
          <cell r="A12">
            <v>41</v>
          </cell>
          <cell r="B12" t="str">
            <v>شبرا مصر</v>
          </cell>
          <cell r="C12">
            <v>16318</v>
          </cell>
          <cell r="D12">
            <v>521</v>
          </cell>
          <cell r="E12">
            <v>0.03</v>
          </cell>
          <cell r="F12">
            <v>15797</v>
          </cell>
          <cell r="G12">
            <v>46</v>
          </cell>
        </row>
        <row r="13">
          <cell r="A13">
            <v>42</v>
          </cell>
          <cell r="B13" t="str">
            <v>الأميرية</v>
          </cell>
          <cell r="C13">
            <v>35926</v>
          </cell>
          <cell r="D13">
            <v>269</v>
          </cell>
          <cell r="E13">
            <v>0.01</v>
          </cell>
          <cell r="F13">
            <v>35657</v>
          </cell>
          <cell r="G13">
            <v>76</v>
          </cell>
        </row>
        <row r="14">
          <cell r="A14">
            <v>43</v>
          </cell>
          <cell r="B14" t="str">
            <v>الزيتون</v>
          </cell>
          <cell r="C14">
            <v>17462</v>
          </cell>
          <cell r="D14">
            <v>1754</v>
          </cell>
          <cell r="E14">
            <v>0.1</v>
          </cell>
          <cell r="F14">
            <v>15708</v>
          </cell>
          <cell r="G14">
            <v>76</v>
          </cell>
        </row>
        <row r="15">
          <cell r="A15">
            <v>44</v>
          </cell>
          <cell r="B15" t="str">
            <v>القبه</v>
          </cell>
          <cell r="C15">
            <v>26119</v>
          </cell>
          <cell r="D15">
            <v>652</v>
          </cell>
          <cell r="E15">
            <v>0.02</v>
          </cell>
          <cell r="F15">
            <v>25467</v>
          </cell>
          <cell r="G15">
            <v>74</v>
          </cell>
        </row>
        <row r="16">
          <cell r="A16">
            <v>45</v>
          </cell>
          <cell r="B16" t="str">
            <v>مصر الجديدة</v>
          </cell>
          <cell r="C16">
            <v>75521</v>
          </cell>
          <cell r="D16">
            <v>13264</v>
          </cell>
          <cell r="E16">
            <v>0.18</v>
          </cell>
          <cell r="F16">
            <v>62256</v>
          </cell>
          <cell r="G16">
            <v>102</v>
          </cell>
        </row>
        <row r="17">
          <cell r="A17">
            <v>46</v>
          </cell>
          <cell r="B17" t="str">
            <v>شبرا الخيمة</v>
          </cell>
          <cell r="C17">
            <v>16279</v>
          </cell>
          <cell r="D17">
            <v>546</v>
          </cell>
          <cell r="E17">
            <v>0.03</v>
          </cell>
          <cell r="F17">
            <v>15734</v>
          </cell>
          <cell r="G17">
            <v>98</v>
          </cell>
        </row>
        <row r="18">
          <cell r="A18">
            <v>47</v>
          </cell>
          <cell r="B18" t="str">
            <v>شبين القناطر</v>
          </cell>
          <cell r="C18">
            <v>11698</v>
          </cell>
          <cell r="D18">
            <v>136</v>
          </cell>
          <cell r="E18">
            <v>0.01</v>
          </cell>
          <cell r="F18">
            <v>11563</v>
          </cell>
          <cell r="G18">
            <v>57</v>
          </cell>
        </row>
        <row r="19">
          <cell r="A19">
            <v>48</v>
          </cell>
          <cell r="B19" t="str">
            <v>وسط البلد</v>
          </cell>
          <cell r="C19">
            <v>40105</v>
          </cell>
          <cell r="D19">
            <v>265</v>
          </cell>
          <cell r="E19">
            <v>0.01</v>
          </cell>
          <cell r="F19">
            <v>39840</v>
          </cell>
          <cell r="G19">
            <v>49</v>
          </cell>
        </row>
        <row r="20">
          <cell r="A20">
            <v>49</v>
          </cell>
          <cell r="B20" t="str">
            <v>المهندسين</v>
          </cell>
          <cell r="C20">
            <v>43793</v>
          </cell>
          <cell r="D20">
            <v>2443</v>
          </cell>
          <cell r="E20">
            <v>0.06</v>
          </cell>
          <cell r="F20">
            <v>41349</v>
          </cell>
          <cell r="G20">
            <v>47</v>
          </cell>
        </row>
        <row r="21">
          <cell r="A21">
            <v>50</v>
          </cell>
          <cell r="B21" t="str">
            <v>الهرم</v>
          </cell>
          <cell r="C21">
            <v>49226</v>
          </cell>
          <cell r="D21">
            <v>1058</v>
          </cell>
          <cell r="E21">
            <v>0.02</v>
          </cell>
          <cell r="F21">
            <v>48168</v>
          </cell>
          <cell r="G21">
            <v>138</v>
          </cell>
        </row>
        <row r="22">
          <cell r="A22">
            <v>51</v>
          </cell>
          <cell r="B22" t="str">
            <v>العريش</v>
          </cell>
          <cell r="C22">
            <v>20452</v>
          </cell>
          <cell r="D22">
            <v>443</v>
          </cell>
          <cell r="E22">
            <v>0.02</v>
          </cell>
          <cell r="F22">
            <v>20009</v>
          </cell>
          <cell r="G22">
            <v>62</v>
          </cell>
        </row>
        <row r="23">
          <cell r="A23">
            <v>52</v>
          </cell>
          <cell r="B23" t="str">
            <v>مدينة نصر</v>
          </cell>
          <cell r="C23">
            <v>24542</v>
          </cell>
          <cell r="D23">
            <v>3029</v>
          </cell>
          <cell r="E23">
            <v>0.12</v>
          </cell>
          <cell r="F23">
            <v>21513</v>
          </cell>
          <cell r="G23">
            <v>44</v>
          </cell>
        </row>
        <row r="24">
          <cell r="A24">
            <v>53</v>
          </cell>
          <cell r="B24" t="str">
            <v>امبابة</v>
          </cell>
          <cell r="C24">
            <v>13813</v>
          </cell>
          <cell r="D24">
            <v>41</v>
          </cell>
          <cell r="E24">
            <v>0</v>
          </cell>
          <cell r="F24">
            <v>13772</v>
          </cell>
          <cell r="G24">
            <v>77</v>
          </cell>
        </row>
        <row r="25">
          <cell r="A25">
            <v>54</v>
          </cell>
          <cell r="B25" t="str">
            <v>المعادي</v>
          </cell>
          <cell r="C25">
            <v>40301</v>
          </cell>
          <cell r="D25">
            <v>328</v>
          </cell>
          <cell r="E25">
            <v>0.01</v>
          </cell>
          <cell r="F25">
            <v>39973</v>
          </cell>
          <cell r="G25">
            <v>64</v>
          </cell>
        </row>
        <row r="26">
          <cell r="A26">
            <v>55</v>
          </cell>
          <cell r="B26" t="str">
            <v>دار السلام</v>
          </cell>
          <cell r="C26">
            <v>32121</v>
          </cell>
          <cell r="D26">
            <v>336</v>
          </cell>
          <cell r="E26">
            <v>0.01</v>
          </cell>
          <cell r="F26">
            <v>31785</v>
          </cell>
          <cell r="G26">
            <v>70</v>
          </cell>
        </row>
        <row r="27">
          <cell r="A27">
            <v>57</v>
          </cell>
          <cell r="B27" t="str">
            <v>بور سعيد</v>
          </cell>
          <cell r="C27">
            <v>29004</v>
          </cell>
          <cell r="D27">
            <v>153</v>
          </cell>
          <cell r="E27">
            <v>0.01</v>
          </cell>
          <cell r="F27">
            <v>28851</v>
          </cell>
          <cell r="G27">
            <v>98</v>
          </cell>
        </row>
        <row r="28">
          <cell r="A28">
            <v>58</v>
          </cell>
          <cell r="B28" t="str">
            <v>القبارى</v>
          </cell>
          <cell r="C28">
            <v>27452</v>
          </cell>
          <cell r="D28">
            <v>797</v>
          </cell>
          <cell r="E28">
            <v>0.03</v>
          </cell>
          <cell r="F28">
            <v>26655</v>
          </cell>
          <cell r="G28">
            <v>88</v>
          </cell>
        </row>
        <row r="29">
          <cell r="A29">
            <v>59</v>
          </cell>
          <cell r="B29" t="str">
            <v>سموحة</v>
          </cell>
          <cell r="C29">
            <v>32988</v>
          </cell>
          <cell r="D29">
            <v>856</v>
          </cell>
          <cell r="E29">
            <v>0.03</v>
          </cell>
          <cell r="F29">
            <v>32133</v>
          </cell>
          <cell r="G29">
            <v>115</v>
          </cell>
        </row>
        <row r="30">
          <cell r="A30">
            <v>60</v>
          </cell>
          <cell r="B30" t="str">
            <v>السويس</v>
          </cell>
          <cell r="C30">
            <v>80117</v>
          </cell>
          <cell r="D30">
            <v>3618</v>
          </cell>
          <cell r="E30">
            <v>0.05</v>
          </cell>
          <cell r="F30">
            <v>76499</v>
          </cell>
          <cell r="G30">
            <v>89</v>
          </cell>
        </row>
        <row r="31">
          <cell r="A31">
            <v>62</v>
          </cell>
          <cell r="B31" t="str">
            <v>كفر الدوار</v>
          </cell>
          <cell r="C31">
            <v>5988</v>
          </cell>
          <cell r="D31">
            <v>77</v>
          </cell>
          <cell r="E31">
            <v>0.01</v>
          </cell>
          <cell r="F31">
            <v>5911</v>
          </cell>
          <cell r="G31">
            <v>35</v>
          </cell>
        </row>
        <row r="32">
          <cell r="A32">
            <v>63</v>
          </cell>
          <cell r="B32" t="str">
            <v>المنيا</v>
          </cell>
          <cell r="C32">
            <v>30653</v>
          </cell>
          <cell r="D32">
            <v>877</v>
          </cell>
          <cell r="E32">
            <v>0.03</v>
          </cell>
          <cell r="F32">
            <v>29776</v>
          </cell>
          <cell r="G32">
            <v>69</v>
          </cell>
        </row>
        <row r="33">
          <cell r="A33">
            <v>64</v>
          </cell>
          <cell r="B33" t="str">
            <v>بني مزار</v>
          </cell>
          <cell r="C33">
            <v>10213</v>
          </cell>
          <cell r="D33">
            <v>1035</v>
          </cell>
          <cell r="E33">
            <v>0.1</v>
          </cell>
          <cell r="F33">
            <v>9178</v>
          </cell>
          <cell r="G33">
            <v>42</v>
          </cell>
        </row>
        <row r="34">
          <cell r="A34">
            <v>65</v>
          </cell>
          <cell r="B34" t="str">
            <v>اسيوط</v>
          </cell>
          <cell r="C34">
            <v>19442</v>
          </cell>
          <cell r="D34">
            <v>494</v>
          </cell>
          <cell r="E34">
            <v>0.03</v>
          </cell>
          <cell r="F34">
            <v>18948</v>
          </cell>
          <cell r="G34">
            <v>99</v>
          </cell>
        </row>
        <row r="35">
          <cell r="A35">
            <v>66</v>
          </cell>
          <cell r="B35" t="str">
            <v>سوهاج</v>
          </cell>
          <cell r="C35">
            <v>38290</v>
          </cell>
          <cell r="D35">
            <v>486</v>
          </cell>
          <cell r="E35">
            <v>0.01</v>
          </cell>
          <cell r="F35">
            <v>37804</v>
          </cell>
          <cell r="G35">
            <v>94</v>
          </cell>
        </row>
        <row r="36">
          <cell r="A36">
            <v>67</v>
          </cell>
          <cell r="B36" t="str">
            <v>القوصية</v>
          </cell>
          <cell r="C36">
            <v>23557</v>
          </cell>
          <cell r="D36">
            <v>654</v>
          </cell>
          <cell r="E36">
            <v>0.03</v>
          </cell>
          <cell r="F36">
            <v>22903</v>
          </cell>
          <cell r="G36">
            <v>205</v>
          </cell>
        </row>
        <row r="37">
          <cell r="A37">
            <v>68</v>
          </cell>
          <cell r="B37" t="str">
            <v>نجع حمادي</v>
          </cell>
          <cell r="C37">
            <v>9035</v>
          </cell>
          <cell r="D37">
            <v>207</v>
          </cell>
          <cell r="E37">
            <v>0.02</v>
          </cell>
          <cell r="F37">
            <v>8827</v>
          </cell>
          <cell r="G37">
            <v>34</v>
          </cell>
        </row>
        <row r="38">
          <cell r="A38">
            <v>69</v>
          </cell>
          <cell r="B38" t="str">
            <v>قنا</v>
          </cell>
          <cell r="C38">
            <v>31458</v>
          </cell>
          <cell r="D38">
            <v>887</v>
          </cell>
          <cell r="E38">
            <v>0.03</v>
          </cell>
          <cell r="F38">
            <v>30570</v>
          </cell>
          <cell r="G38">
            <v>98</v>
          </cell>
        </row>
        <row r="39">
          <cell r="A39">
            <v>70</v>
          </cell>
          <cell r="B39" t="str">
            <v>الاقصر</v>
          </cell>
          <cell r="C39">
            <v>28385</v>
          </cell>
          <cell r="D39">
            <v>3417</v>
          </cell>
          <cell r="E39">
            <v>0.12</v>
          </cell>
          <cell r="F39">
            <v>24968</v>
          </cell>
          <cell r="G39">
            <v>130</v>
          </cell>
        </row>
        <row r="40">
          <cell r="A40">
            <v>71</v>
          </cell>
          <cell r="B40" t="str">
            <v>بني سويف</v>
          </cell>
          <cell r="C40">
            <v>31598</v>
          </cell>
          <cell r="D40">
            <v>4345</v>
          </cell>
          <cell r="E40">
            <v>0.14000000000000001</v>
          </cell>
          <cell r="F40">
            <v>27253</v>
          </cell>
          <cell r="G40">
            <v>145</v>
          </cell>
        </row>
        <row r="41">
          <cell r="A41">
            <v>72</v>
          </cell>
          <cell r="B41" t="str">
            <v>جرجا</v>
          </cell>
          <cell r="C41">
            <v>17697</v>
          </cell>
          <cell r="D41">
            <v>216</v>
          </cell>
          <cell r="E41">
            <v>0.01</v>
          </cell>
          <cell r="F41">
            <v>17481</v>
          </cell>
          <cell r="G41">
            <v>126</v>
          </cell>
        </row>
        <row r="42">
          <cell r="A42">
            <v>73</v>
          </cell>
          <cell r="B42" t="str">
            <v>كفر الشيخ</v>
          </cell>
          <cell r="C42">
            <v>14143</v>
          </cell>
          <cell r="D42">
            <v>1364</v>
          </cell>
          <cell r="E42">
            <v>0.1</v>
          </cell>
          <cell r="F42">
            <v>12779</v>
          </cell>
          <cell r="G42">
            <v>47</v>
          </cell>
        </row>
        <row r="43">
          <cell r="A43">
            <v>74</v>
          </cell>
          <cell r="B43" t="str">
            <v>الفلكي</v>
          </cell>
          <cell r="C43">
            <v>34542</v>
          </cell>
          <cell r="D43">
            <v>1456</v>
          </cell>
          <cell r="E43">
            <v>0.04</v>
          </cell>
          <cell r="F43">
            <v>33086</v>
          </cell>
          <cell r="G43">
            <v>129</v>
          </cell>
        </row>
        <row r="44">
          <cell r="A44">
            <v>75</v>
          </cell>
          <cell r="B44" t="str">
            <v>الاسماعيلية</v>
          </cell>
          <cell r="C44">
            <v>27861</v>
          </cell>
          <cell r="D44">
            <v>1795</v>
          </cell>
          <cell r="E44">
            <v>0.06</v>
          </cell>
          <cell r="F44">
            <v>26066</v>
          </cell>
          <cell r="G44">
            <v>91</v>
          </cell>
        </row>
        <row r="45">
          <cell r="A45">
            <v>77</v>
          </cell>
          <cell r="B45" t="str">
            <v>السواح</v>
          </cell>
          <cell r="C45">
            <v>23587</v>
          </cell>
          <cell r="D45">
            <v>1517</v>
          </cell>
          <cell r="E45">
            <v>0.06</v>
          </cell>
          <cell r="F45">
            <v>22071</v>
          </cell>
          <cell r="G45">
            <v>69</v>
          </cell>
        </row>
        <row r="46">
          <cell r="A46">
            <v>78</v>
          </cell>
          <cell r="B46" t="str">
            <v>منصورة غرب</v>
          </cell>
          <cell r="C46">
            <v>31365</v>
          </cell>
          <cell r="D46">
            <v>1307</v>
          </cell>
          <cell r="E46">
            <v>0.04</v>
          </cell>
          <cell r="F46">
            <v>30058</v>
          </cell>
          <cell r="G46">
            <v>59</v>
          </cell>
        </row>
        <row r="47">
          <cell r="A47">
            <v>80</v>
          </cell>
          <cell r="B47" t="str">
            <v>المنصورة شرق</v>
          </cell>
          <cell r="C47">
            <v>20932</v>
          </cell>
          <cell r="D47">
            <v>1539</v>
          </cell>
          <cell r="E47">
            <v>7.0000000000000007E-2</v>
          </cell>
          <cell r="F47">
            <v>19393</v>
          </cell>
          <cell r="G47">
            <v>50</v>
          </cell>
        </row>
        <row r="48">
          <cell r="A48">
            <v>81</v>
          </cell>
          <cell r="B48" t="str">
            <v>كفر الزيات</v>
          </cell>
          <cell r="C48">
            <v>16040</v>
          </cell>
          <cell r="D48">
            <v>41</v>
          </cell>
          <cell r="E48">
            <v>0</v>
          </cell>
          <cell r="F48">
            <v>15999</v>
          </cell>
          <cell r="G48">
            <v>36</v>
          </cell>
        </row>
        <row r="49">
          <cell r="A49">
            <v>82</v>
          </cell>
          <cell r="B49" t="str">
            <v>المحلة</v>
          </cell>
          <cell r="C49">
            <v>25427</v>
          </cell>
          <cell r="D49">
            <v>329</v>
          </cell>
          <cell r="E49">
            <v>0.01</v>
          </cell>
          <cell r="F49">
            <v>25098</v>
          </cell>
          <cell r="G49">
            <v>171</v>
          </cell>
        </row>
        <row r="50">
          <cell r="A50">
            <v>83</v>
          </cell>
          <cell r="B50" t="str">
            <v>طنطا/ المأمون</v>
          </cell>
          <cell r="C50">
            <v>22302</v>
          </cell>
          <cell r="D50">
            <v>1523</v>
          </cell>
          <cell r="E50">
            <v>7.0000000000000007E-2</v>
          </cell>
          <cell r="F50">
            <v>20779</v>
          </cell>
          <cell r="G50">
            <v>83</v>
          </cell>
        </row>
        <row r="51">
          <cell r="A51">
            <v>84</v>
          </cell>
          <cell r="B51" t="str">
            <v>الاستاد</v>
          </cell>
          <cell r="C51">
            <v>7525</v>
          </cell>
          <cell r="D51">
            <v>792</v>
          </cell>
          <cell r="E51">
            <v>0.11</v>
          </cell>
          <cell r="F51">
            <v>6733</v>
          </cell>
          <cell r="G51">
            <v>64</v>
          </cell>
        </row>
        <row r="52">
          <cell r="A52">
            <v>85</v>
          </cell>
          <cell r="B52" t="str">
            <v>المنزلة</v>
          </cell>
          <cell r="C52">
            <v>8203</v>
          </cell>
          <cell r="D52">
            <v>106</v>
          </cell>
          <cell r="E52">
            <v>0.01</v>
          </cell>
          <cell r="F52">
            <v>8097</v>
          </cell>
          <cell r="G52">
            <v>76</v>
          </cell>
        </row>
        <row r="53">
          <cell r="A53">
            <v>86</v>
          </cell>
          <cell r="B53" t="str">
            <v>ميت غمر</v>
          </cell>
          <cell r="C53">
            <v>15900</v>
          </cell>
          <cell r="D53">
            <v>1275</v>
          </cell>
          <cell r="E53">
            <v>0.08</v>
          </cell>
          <cell r="F53">
            <v>14625</v>
          </cell>
          <cell r="G53">
            <v>132</v>
          </cell>
        </row>
        <row r="54">
          <cell r="A54">
            <v>87</v>
          </cell>
          <cell r="B54" t="str">
            <v>شربين</v>
          </cell>
          <cell r="C54">
            <v>12539</v>
          </cell>
          <cell r="D54">
            <v>421</v>
          </cell>
          <cell r="E54">
            <v>0.03</v>
          </cell>
          <cell r="F54">
            <v>12118</v>
          </cell>
          <cell r="G54">
            <v>64</v>
          </cell>
        </row>
        <row r="55">
          <cell r="A55">
            <v>88</v>
          </cell>
          <cell r="B55" t="str">
            <v>دمياط</v>
          </cell>
          <cell r="C55">
            <v>46580</v>
          </cell>
          <cell r="D55">
            <v>2391</v>
          </cell>
          <cell r="E55">
            <v>0.05</v>
          </cell>
          <cell r="F55">
            <v>44189</v>
          </cell>
          <cell r="G55">
            <v>124</v>
          </cell>
        </row>
        <row r="56">
          <cell r="A56">
            <v>89</v>
          </cell>
          <cell r="B56" t="str">
            <v>فاقوس</v>
          </cell>
          <cell r="C56">
            <v>22046</v>
          </cell>
          <cell r="D56">
            <v>735</v>
          </cell>
          <cell r="E56">
            <v>0.03</v>
          </cell>
          <cell r="F56">
            <v>21311</v>
          </cell>
          <cell r="G56">
            <v>105</v>
          </cell>
        </row>
        <row r="57">
          <cell r="A57">
            <v>90</v>
          </cell>
          <cell r="B57" t="str">
            <v>بلبيس</v>
          </cell>
          <cell r="C57">
            <v>28373</v>
          </cell>
          <cell r="D57">
            <v>2050</v>
          </cell>
          <cell r="E57">
            <v>7.0000000000000007E-2</v>
          </cell>
          <cell r="F57">
            <v>26323</v>
          </cell>
          <cell r="G57">
            <v>60</v>
          </cell>
        </row>
        <row r="58">
          <cell r="A58">
            <v>91</v>
          </cell>
          <cell r="B58" t="str">
            <v>القومية</v>
          </cell>
          <cell r="C58">
            <v>15329</v>
          </cell>
          <cell r="D58">
            <v>639</v>
          </cell>
          <cell r="E58">
            <v>0.04</v>
          </cell>
          <cell r="F58">
            <v>14690</v>
          </cell>
          <cell r="G58">
            <v>56</v>
          </cell>
        </row>
        <row r="59">
          <cell r="A59">
            <v>92</v>
          </cell>
          <cell r="B59" t="str">
            <v>الزهور</v>
          </cell>
          <cell r="C59">
            <v>13646</v>
          </cell>
          <cell r="D59">
            <v>1745</v>
          </cell>
          <cell r="E59">
            <v>0.13</v>
          </cell>
          <cell r="F59">
            <v>11901</v>
          </cell>
          <cell r="G59">
            <v>55</v>
          </cell>
        </row>
        <row r="60">
          <cell r="A60">
            <v>93</v>
          </cell>
          <cell r="B60" t="str">
            <v>ايتاي البارود</v>
          </cell>
          <cell r="C60">
            <v>11699</v>
          </cell>
          <cell r="D60">
            <v>2488</v>
          </cell>
          <cell r="E60">
            <v>0.21</v>
          </cell>
          <cell r="F60">
            <v>9211</v>
          </cell>
          <cell r="G60">
            <v>53</v>
          </cell>
        </row>
        <row r="61">
          <cell r="A61">
            <v>94</v>
          </cell>
          <cell r="B61" t="str">
            <v>بنها</v>
          </cell>
          <cell r="C61">
            <v>21652</v>
          </cell>
          <cell r="D61">
            <v>1671</v>
          </cell>
          <cell r="E61">
            <v>0.08</v>
          </cell>
          <cell r="F61">
            <v>19981</v>
          </cell>
          <cell r="G61">
            <v>80</v>
          </cell>
        </row>
        <row r="62">
          <cell r="A62">
            <v>95</v>
          </cell>
          <cell r="B62" t="str">
            <v>قويسنا</v>
          </cell>
          <cell r="C62">
            <v>10631</v>
          </cell>
          <cell r="D62">
            <v>24</v>
          </cell>
          <cell r="E62">
            <v>0</v>
          </cell>
          <cell r="F62">
            <v>10607</v>
          </cell>
          <cell r="G62">
            <v>73</v>
          </cell>
        </row>
        <row r="63">
          <cell r="A63">
            <v>96</v>
          </cell>
          <cell r="B63" t="str">
            <v>اشمون</v>
          </cell>
          <cell r="C63">
            <v>16623</v>
          </cell>
          <cell r="D63">
            <v>1086</v>
          </cell>
          <cell r="E63">
            <v>7.0000000000000007E-2</v>
          </cell>
          <cell r="F63">
            <v>15537</v>
          </cell>
          <cell r="G63">
            <v>61</v>
          </cell>
        </row>
        <row r="64">
          <cell r="A64">
            <v>97</v>
          </cell>
          <cell r="B64" t="str">
            <v>اسوان</v>
          </cell>
          <cell r="C64">
            <v>45081</v>
          </cell>
          <cell r="D64">
            <v>1376</v>
          </cell>
          <cell r="E64">
            <v>0.03</v>
          </cell>
          <cell r="F64">
            <v>43705</v>
          </cell>
          <cell r="G64">
            <v>114</v>
          </cell>
        </row>
        <row r="65">
          <cell r="A65">
            <v>98</v>
          </cell>
          <cell r="B65" t="str">
            <v>فيصل</v>
          </cell>
          <cell r="C65">
            <v>30181</v>
          </cell>
          <cell r="D65">
            <v>1061</v>
          </cell>
          <cell r="E65">
            <v>0.04</v>
          </cell>
          <cell r="F65">
            <v>29120</v>
          </cell>
          <cell r="G65">
            <v>115</v>
          </cell>
        </row>
        <row r="66">
          <cell r="A66">
            <v>99</v>
          </cell>
          <cell r="B66" t="str">
            <v>اكتوبر</v>
          </cell>
          <cell r="C66">
            <v>48992</v>
          </cell>
          <cell r="D66">
            <v>1302</v>
          </cell>
          <cell r="E66">
            <v>0.03</v>
          </cell>
          <cell r="F66">
            <v>47689</v>
          </cell>
          <cell r="G66">
            <v>48</v>
          </cell>
        </row>
        <row r="67">
          <cell r="A67">
            <v>100</v>
          </cell>
          <cell r="B67" t="str">
            <v>العوايد</v>
          </cell>
          <cell r="C67">
            <v>32310</v>
          </cell>
          <cell r="D67">
            <v>2787</v>
          </cell>
          <cell r="E67">
            <v>0.09</v>
          </cell>
          <cell r="F67">
            <v>29524</v>
          </cell>
          <cell r="G67">
            <v>100</v>
          </cell>
        </row>
        <row r="68">
          <cell r="A68">
            <v>702</v>
          </cell>
          <cell r="B68" t="str">
            <v>الجامعة</v>
          </cell>
          <cell r="C68">
            <v>13079</v>
          </cell>
          <cell r="D68">
            <v>1432</v>
          </cell>
          <cell r="E68">
            <v>0.11</v>
          </cell>
          <cell r="F68">
            <v>11647</v>
          </cell>
          <cell r="G68">
            <v>72</v>
          </cell>
        </row>
        <row r="69">
          <cell r="A69">
            <v>999</v>
          </cell>
          <cell r="B69" t="str">
            <v>الإجمــالى</v>
          </cell>
          <cell r="C69">
            <v>1680135</v>
          </cell>
          <cell r="D69">
            <v>86422</v>
          </cell>
          <cell r="E69">
            <v>0.05</v>
          </cell>
          <cell r="F69">
            <v>1593713</v>
          </cell>
          <cell r="G69">
            <v>5320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10-2021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29</v>
          </cell>
          <cell r="B3" t="str">
            <v>قليوب</v>
          </cell>
          <cell r="C3">
            <v>10026</v>
          </cell>
          <cell r="D3">
            <v>298</v>
          </cell>
          <cell r="E3">
            <v>0.03</v>
          </cell>
          <cell r="F3">
            <v>9727</v>
          </cell>
          <cell r="G3">
            <v>52</v>
          </cell>
        </row>
        <row r="4">
          <cell r="A4">
            <v>31</v>
          </cell>
          <cell r="B4" t="str">
            <v>حلوان</v>
          </cell>
          <cell r="C4">
            <v>15679</v>
          </cell>
          <cell r="D4">
            <v>504</v>
          </cell>
          <cell r="E4">
            <v>0.03</v>
          </cell>
          <cell r="F4">
            <v>15175</v>
          </cell>
          <cell r="G4">
            <v>58</v>
          </cell>
        </row>
        <row r="5">
          <cell r="A5">
            <v>32</v>
          </cell>
          <cell r="B5" t="str">
            <v>دسوق</v>
          </cell>
          <cell r="C5">
            <v>21810</v>
          </cell>
          <cell r="D5">
            <v>1215</v>
          </cell>
          <cell r="E5">
            <v>0.06</v>
          </cell>
          <cell r="F5">
            <v>20594</v>
          </cell>
          <cell r="G5">
            <v>138</v>
          </cell>
        </row>
        <row r="6">
          <cell r="A6">
            <v>34</v>
          </cell>
          <cell r="B6" t="str">
            <v>شبين الكوم</v>
          </cell>
          <cell r="C6">
            <v>28897</v>
          </cell>
          <cell r="D6">
            <v>1389</v>
          </cell>
          <cell r="E6">
            <v>0.05</v>
          </cell>
          <cell r="F6">
            <v>27507</v>
          </cell>
          <cell r="G6">
            <v>118</v>
          </cell>
        </row>
        <row r="7">
          <cell r="A7">
            <v>35</v>
          </cell>
          <cell r="B7" t="str">
            <v>مصطفى النحاس</v>
          </cell>
          <cell r="C7">
            <v>80245</v>
          </cell>
          <cell r="D7">
            <v>1716</v>
          </cell>
          <cell r="E7">
            <v>0.02</v>
          </cell>
          <cell r="F7">
            <v>78528</v>
          </cell>
          <cell r="G7">
            <v>88</v>
          </cell>
        </row>
        <row r="8">
          <cell r="A8">
            <v>36</v>
          </cell>
          <cell r="B8" t="str">
            <v>الفيوم</v>
          </cell>
          <cell r="C8">
            <v>21250</v>
          </cell>
          <cell r="D8">
            <v>1122</v>
          </cell>
          <cell r="E8">
            <v>0.05</v>
          </cell>
          <cell r="F8">
            <v>20128</v>
          </cell>
          <cell r="G8">
            <v>143</v>
          </cell>
        </row>
        <row r="9">
          <cell r="A9">
            <v>38</v>
          </cell>
          <cell r="B9" t="str">
            <v>سوهاج شرق</v>
          </cell>
          <cell r="C9">
            <v>19504</v>
          </cell>
          <cell r="D9">
            <v>3309</v>
          </cell>
          <cell r="E9">
            <v>0.17</v>
          </cell>
          <cell r="F9">
            <v>16196</v>
          </cell>
          <cell r="G9">
            <v>31</v>
          </cell>
        </row>
        <row r="10">
          <cell r="A10">
            <v>39</v>
          </cell>
          <cell r="B10" t="str">
            <v>دمنهور</v>
          </cell>
          <cell r="C10">
            <v>22407</v>
          </cell>
          <cell r="D10">
            <v>94</v>
          </cell>
          <cell r="E10">
            <v>0</v>
          </cell>
          <cell r="F10">
            <v>22313</v>
          </cell>
          <cell r="G10">
            <v>92</v>
          </cell>
        </row>
        <row r="11">
          <cell r="A11">
            <v>40</v>
          </cell>
          <cell r="B11" t="str">
            <v>طموة</v>
          </cell>
          <cell r="C11">
            <v>58048</v>
          </cell>
          <cell r="D11">
            <v>3028</v>
          </cell>
          <cell r="E11">
            <v>0.05</v>
          </cell>
          <cell r="F11">
            <v>55020</v>
          </cell>
          <cell r="G11">
            <v>130</v>
          </cell>
        </row>
        <row r="12">
          <cell r="A12">
            <v>41</v>
          </cell>
          <cell r="B12" t="str">
            <v>شبرا مصر</v>
          </cell>
          <cell r="C12">
            <v>14587</v>
          </cell>
          <cell r="D12">
            <v>326</v>
          </cell>
          <cell r="E12">
            <v>0.02</v>
          </cell>
          <cell r="F12">
            <v>14261</v>
          </cell>
          <cell r="G12">
            <v>55</v>
          </cell>
        </row>
        <row r="13">
          <cell r="A13">
            <v>42</v>
          </cell>
          <cell r="B13" t="str">
            <v>الأميرية</v>
          </cell>
          <cell r="C13">
            <v>31210</v>
          </cell>
          <cell r="D13">
            <v>312</v>
          </cell>
          <cell r="E13">
            <v>0.01</v>
          </cell>
          <cell r="F13">
            <v>30897</v>
          </cell>
          <cell r="G13">
            <v>68</v>
          </cell>
        </row>
        <row r="14">
          <cell r="A14">
            <v>43</v>
          </cell>
          <cell r="B14" t="str">
            <v>الزيتون</v>
          </cell>
          <cell r="C14">
            <v>17230</v>
          </cell>
          <cell r="D14">
            <v>252</v>
          </cell>
          <cell r="E14">
            <v>0.01</v>
          </cell>
          <cell r="F14">
            <v>16979</v>
          </cell>
          <cell r="G14">
            <v>81</v>
          </cell>
        </row>
        <row r="15">
          <cell r="A15">
            <v>44</v>
          </cell>
          <cell r="B15" t="str">
            <v>القبه</v>
          </cell>
          <cell r="C15">
            <v>43990</v>
          </cell>
          <cell r="D15">
            <v>108</v>
          </cell>
          <cell r="E15">
            <v>0</v>
          </cell>
          <cell r="F15">
            <v>43883</v>
          </cell>
          <cell r="G15">
            <v>150</v>
          </cell>
        </row>
        <row r="16">
          <cell r="A16">
            <v>45</v>
          </cell>
          <cell r="B16" t="str">
            <v>مصر الجديدة</v>
          </cell>
          <cell r="C16">
            <v>97606</v>
          </cell>
          <cell r="D16">
            <v>1457</v>
          </cell>
          <cell r="E16">
            <v>0.01</v>
          </cell>
          <cell r="F16">
            <v>96149</v>
          </cell>
          <cell r="G16">
            <v>138</v>
          </cell>
        </row>
        <row r="17">
          <cell r="A17">
            <v>46</v>
          </cell>
          <cell r="B17" t="str">
            <v>شبرا الخيمة</v>
          </cell>
          <cell r="C17">
            <v>18512</v>
          </cell>
          <cell r="D17">
            <v>0</v>
          </cell>
          <cell r="E17">
            <v>0</v>
          </cell>
          <cell r="F17">
            <v>18512</v>
          </cell>
          <cell r="G17">
            <v>45</v>
          </cell>
        </row>
        <row r="18">
          <cell r="A18">
            <v>47</v>
          </cell>
          <cell r="B18" t="str">
            <v>شبين القناطر</v>
          </cell>
          <cell r="C18">
            <v>20629</v>
          </cell>
          <cell r="D18">
            <v>0</v>
          </cell>
          <cell r="E18">
            <v>0</v>
          </cell>
          <cell r="F18">
            <v>20629</v>
          </cell>
          <cell r="G18">
            <v>133</v>
          </cell>
        </row>
        <row r="19">
          <cell r="A19">
            <v>48</v>
          </cell>
          <cell r="B19" t="str">
            <v>وسط البلد</v>
          </cell>
          <cell r="C19">
            <v>156392</v>
          </cell>
          <cell r="D19">
            <v>15802</v>
          </cell>
          <cell r="E19">
            <v>0.1</v>
          </cell>
          <cell r="F19">
            <v>140590</v>
          </cell>
          <cell r="G19">
            <v>50</v>
          </cell>
        </row>
        <row r="20">
          <cell r="A20">
            <v>49</v>
          </cell>
          <cell r="B20" t="str">
            <v>المهندسين</v>
          </cell>
          <cell r="C20">
            <v>41821</v>
          </cell>
          <cell r="D20">
            <v>663</v>
          </cell>
          <cell r="E20">
            <v>0.02</v>
          </cell>
          <cell r="F20">
            <v>41157</v>
          </cell>
          <cell r="G20">
            <v>46</v>
          </cell>
        </row>
        <row r="21">
          <cell r="A21">
            <v>50</v>
          </cell>
          <cell r="B21" t="str">
            <v>الهرم</v>
          </cell>
          <cell r="C21">
            <v>83570</v>
          </cell>
          <cell r="D21">
            <v>638</v>
          </cell>
          <cell r="E21">
            <v>0.01</v>
          </cell>
          <cell r="F21">
            <v>82932</v>
          </cell>
          <cell r="G21">
            <v>177</v>
          </cell>
        </row>
        <row r="22">
          <cell r="A22">
            <v>51</v>
          </cell>
          <cell r="B22" t="str">
            <v>العريش</v>
          </cell>
          <cell r="C22">
            <v>23905</v>
          </cell>
          <cell r="D22">
            <v>1144</v>
          </cell>
          <cell r="E22">
            <v>0.05</v>
          </cell>
          <cell r="F22">
            <v>22761</v>
          </cell>
          <cell r="G22">
            <v>79</v>
          </cell>
        </row>
        <row r="23">
          <cell r="A23">
            <v>52</v>
          </cell>
          <cell r="B23" t="str">
            <v>مدينة نصر</v>
          </cell>
          <cell r="C23">
            <v>42946</v>
          </cell>
          <cell r="D23">
            <v>907</v>
          </cell>
          <cell r="E23">
            <v>0.02</v>
          </cell>
          <cell r="F23">
            <v>42039</v>
          </cell>
          <cell r="G23">
            <v>67</v>
          </cell>
        </row>
        <row r="24">
          <cell r="A24">
            <v>53</v>
          </cell>
          <cell r="B24" t="str">
            <v>امبابة</v>
          </cell>
          <cell r="C24">
            <v>20516</v>
          </cell>
          <cell r="D24">
            <v>202</v>
          </cell>
          <cell r="E24">
            <v>0.01</v>
          </cell>
          <cell r="F24">
            <v>20314</v>
          </cell>
          <cell r="G24">
            <v>94</v>
          </cell>
        </row>
        <row r="25">
          <cell r="A25">
            <v>54</v>
          </cell>
          <cell r="B25" t="str">
            <v>المعادي</v>
          </cell>
          <cell r="C25">
            <v>30044</v>
          </cell>
          <cell r="D25">
            <v>712</v>
          </cell>
          <cell r="E25">
            <v>0.02</v>
          </cell>
          <cell r="F25">
            <v>29332</v>
          </cell>
          <cell r="G25">
            <v>58</v>
          </cell>
        </row>
        <row r="26">
          <cell r="A26">
            <v>55</v>
          </cell>
          <cell r="B26" t="str">
            <v>دار السلام</v>
          </cell>
          <cell r="C26">
            <v>47953</v>
          </cell>
          <cell r="D26">
            <v>749</v>
          </cell>
          <cell r="E26">
            <v>0.02</v>
          </cell>
          <cell r="F26">
            <v>47204</v>
          </cell>
          <cell r="G26">
            <v>137</v>
          </cell>
        </row>
        <row r="27">
          <cell r="A27">
            <v>57</v>
          </cell>
          <cell r="B27" t="str">
            <v>بور سعيد</v>
          </cell>
          <cell r="C27">
            <v>28184</v>
          </cell>
          <cell r="D27">
            <v>681</v>
          </cell>
          <cell r="E27">
            <v>0.02</v>
          </cell>
          <cell r="F27">
            <v>27503</v>
          </cell>
          <cell r="G27">
            <v>80</v>
          </cell>
        </row>
        <row r="28">
          <cell r="A28">
            <v>58</v>
          </cell>
          <cell r="B28" t="str">
            <v>القبارى</v>
          </cell>
          <cell r="C28">
            <v>26893</v>
          </cell>
          <cell r="D28">
            <v>827</v>
          </cell>
          <cell r="E28">
            <v>0.03</v>
          </cell>
          <cell r="F28">
            <v>26065</v>
          </cell>
          <cell r="G28">
            <v>84</v>
          </cell>
        </row>
        <row r="29">
          <cell r="A29">
            <v>59</v>
          </cell>
          <cell r="B29" t="str">
            <v>سموحة</v>
          </cell>
          <cell r="C29">
            <v>46689</v>
          </cell>
          <cell r="D29">
            <v>1203</v>
          </cell>
          <cell r="E29">
            <v>0.03</v>
          </cell>
          <cell r="F29">
            <v>45487</v>
          </cell>
          <cell r="G29">
            <v>149</v>
          </cell>
        </row>
        <row r="30">
          <cell r="A30">
            <v>60</v>
          </cell>
          <cell r="B30" t="str">
            <v>السويس</v>
          </cell>
          <cell r="C30">
            <v>68740</v>
          </cell>
          <cell r="D30">
            <v>1835</v>
          </cell>
          <cell r="E30">
            <v>0.03</v>
          </cell>
          <cell r="F30">
            <v>66905</v>
          </cell>
          <cell r="G30">
            <v>92</v>
          </cell>
        </row>
        <row r="31">
          <cell r="A31">
            <v>62</v>
          </cell>
          <cell r="B31" t="str">
            <v>كفر الدوار</v>
          </cell>
          <cell r="C31">
            <v>14329</v>
          </cell>
          <cell r="D31">
            <v>840</v>
          </cell>
          <cell r="E31">
            <v>0.06</v>
          </cell>
          <cell r="F31">
            <v>13489</v>
          </cell>
          <cell r="G31">
            <v>82</v>
          </cell>
        </row>
        <row r="32">
          <cell r="A32">
            <v>63</v>
          </cell>
          <cell r="B32" t="str">
            <v>المنيا</v>
          </cell>
          <cell r="C32">
            <v>42944</v>
          </cell>
          <cell r="D32">
            <v>3220</v>
          </cell>
          <cell r="E32">
            <v>7.0000000000000007E-2</v>
          </cell>
          <cell r="F32">
            <v>39725</v>
          </cell>
          <cell r="G32">
            <v>111</v>
          </cell>
        </row>
        <row r="33">
          <cell r="A33">
            <v>64</v>
          </cell>
          <cell r="B33" t="str">
            <v>بني مزار</v>
          </cell>
          <cell r="C33">
            <v>29241</v>
          </cell>
          <cell r="D33">
            <v>417</v>
          </cell>
          <cell r="E33">
            <v>0.01</v>
          </cell>
          <cell r="F33">
            <v>28824</v>
          </cell>
          <cell r="G33">
            <v>85</v>
          </cell>
        </row>
        <row r="34">
          <cell r="A34">
            <v>65</v>
          </cell>
          <cell r="B34" t="str">
            <v>اسيوط</v>
          </cell>
          <cell r="C34">
            <v>26537</v>
          </cell>
          <cell r="D34">
            <v>509</v>
          </cell>
          <cell r="E34">
            <v>0.02</v>
          </cell>
          <cell r="F34">
            <v>26028</v>
          </cell>
          <cell r="G34">
            <v>116</v>
          </cell>
        </row>
        <row r="35">
          <cell r="A35">
            <v>66</v>
          </cell>
          <cell r="B35" t="str">
            <v>سوهاج</v>
          </cell>
          <cell r="C35">
            <v>36810</v>
          </cell>
          <cell r="D35">
            <v>2141</v>
          </cell>
          <cell r="E35">
            <v>0.06</v>
          </cell>
          <cell r="F35">
            <v>34669</v>
          </cell>
          <cell r="G35">
            <v>114</v>
          </cell>
        </row>
        <row r="36">
          <cell r="A36">
            <v>67</v>
          </cell>
          <cell r="B36" t="str">
            <v>القوصية</v>
          </cell>
          <cell r="C36">
            <v>48437</v>
          </cell>
          <cell r="D36">
            <v>1243</v>
          </cell>
          <cell r="E36">
            <v>0.03</v>
          </cell>
          <cell r="F36">
            <v>47194</v>
          </cell>
          <cell r="G36">
            <v>176</v>
          </cell>
        </row>
        <row r="37">
          <cell r="A37">
            <v>68</v>
          </cell>
          <cell r="B37" t="str">
            <v>نجع حمادي</v>
          </cell>
          <cell r="C37">
            <v>22156</v>
          </cell>
          <cell r="D37">
            <v>1635</v>
          </cell>
          <cell r="E37">
            <v>7.0000000000000007E-2</v>
          </cell>
          <cell r="F37">
            <v>20521</v>
          </cell>
          <cell r="G37">
            <v>92</v>
          </cell>
        </row>
        <row r="38">
          <cell r="A38">
            <v>69</v>
          </cell>
          <cell r="B38" t="str">
            <v>قنا</v>
          </cell>
          <cell r="C38">
            <v>48309</v>
          </cell>
          <cell r="D38">
            <v>2383</v>
          </cell>
          <cell r="E38">
            <v>0.05</v>
          </cell>
          <cell r="F38">
            <v>45926</v>
          </cell>
          <cell r="G38">
            <v>167</v>
          </cell>
        </row>
        <row r="39">
          <cell r="A39">
            <v>70</v>
          </cell>
          <cell r="B39" t="str">
            <v>الاقصر</v>
          </cell>
          <cell r="C39">
            <v>28783</v>
          </cell>
          <cell r="D39">
            <v>4253</v>
          </cell>
          <cell r="E39">
            <v>0.15</v>
          </cell>
          <cell r="F39">
            <v>24530</v>
          </cell>
          <cell r="G39">
            <v>127</v>
          </cell>
        </row>
        <row r="40">
          <cell r="A40">
            <v>71</v>
          </cell>
          <cell r="B40" t="str">
            <v>بني سويف</v>
          </cell>
          <cell r="C40">
            <v>21895</v>
          </cell>
          <cell r="D40">
            <v>4767</v>
          </cell>
          <cell r="E40">
            <v>0.22</v>
          </cell>
          <cell r="F40">
            <v>17128</v>
          </cell>
          <cell r="G40">
            <v>100</v>
          </cell>
        </row>
        <row r="41">
          <cell r="A41">
            <v>72</v>
          </cell>
          <cell r="B41" t="str">
            <v>جرجا</v>
          </cell>
          <cell r="C41">
            <v>21865</v>
          </cell>
          <cell r="D41">
            <v>479</v>
          </cell>
          <cell r="E41">
            <v>0.02</v>
          </cell>
          <cell r="F41">
            <v>21386</v>
          </cell>
          <cell r="G41">
            <v>170</v>
          </cell>
        </row>
        <row r="42">
          <cell r="A42">
            <v>73</v>
          </cell>
          <cell r="B42" t="str">
            <v>كفر الشيخ</v>
          </cell>
          <cell r="C42">
            <v>21620</v>
          </cell>
          <cell r="D42">
            <v>341</v>
          </cell>
          <cell r="E42">
            <v>0.02</v>
          </cell>
          <cell r="F42">
            <v>21279</v>
          </cell>
          <cell r="G42">
            <v>107</v>
          </cell>
        </row>
        <row r="43">
          <cell r="A43">
            <v>74</v>
          </cell>
          <cell r="B43" t="str">
            <v>الفلكي</v>
          </cell>
          <cell r="C43">
            <v>35472</v>
          </cell>
          <cell r="D43">
            <v>1695</v>
          </cell>
          <cell r="E43">
            <v>0.05</v>
          </cell>
          <cell r="F43">
            <v>33777</v>
          </cell>
          <cell r="G43">
            <v>169</v>
          </cell>
        </row>
        <row r="44">
          <cell r="A44">
            <v>75</v>
          </cell>
          <cell r="B44" t="str">
            <v>الاسماعيلية</v>
          </cell>
          <cell r="C44">
            <v>37844</v>
          </cell>
          <cell r="D44">
            <v>557</v>
          </cell>
          <cell r="E44">
            <v>0.01</v>
          </cell>
          <cell r="F44">
            <v>37286</v>
          </cell>
          <cell r="G44">
            <v>91</v>
          </cell>
        </row>
        <row r="45">
          <cell r="A45">
            <v>77</v>
          </cell>
          <cell r="B45" t="str">
            <v>السواح</v>
          </cell>
          <cell r="C45">
            <v>37627</v>
          </cell>
          <cell r="D45">
            <v>2227</v>
          </cell>
          <cell r="E45">
            <v>0.06</v>
          </cell>
          <cell r="F45">
            <v>35399</v>
          </cell>
          <cell r="G45">
            <v>165</v>
          </cell>
        </row>
        <row r="46">
          <cell r="A46">
            <v>78</v>
          </cell>
          <cell r="B46" t="str">
            <v>منصورة غرب</v>
          </cell>
          <cell r="C46">
            <v>29810</v>
          </cell>
          <cell r="D46">
            <v>2074</v>
          </cell>
          <cell r="E46">
            <v>7.0000000000000007E-2</v>
          </cell>
          <cell r="F46">
            <v>27736</v>
          </cell>
          <cell r="G46">
            <v>63</v>
          </cell>
        </row>
        <row r="47">
          <cell r="A47">
            <v>80</v>
          </cell>
          <cell r="B47" t="str">
            <v>المنصورة شرق</v>
          </cell>
          <cell r="C47">
            <v>40697</v>
          </cell>
          <cell r="D47">
            <v>3977</v>
          </cell>
          <cell r="E47">
            <v>0.1</v>
          </cell>
          <cell r="F47">
            <v>36720</v>
          </cell>
          <cell r="G47">
            <v>111</v>
          </cell>
        </row>
        <row r="48">
          <cell r="A48">
            <v>81</v>
          </cell>
          <cell r="B48" t="str">
            <v>كفر الزيات</v>
          </cell>
          <cell r="C48">
            <v>29619</v>
          </cell>
          <cell r="D48">
            <v>322</v>
          </cell>
          <cell r="E48">
            <v>0.01</v>
          </cell>
          <cell r="F48">
            <v>29297</v>
          </cell>
          <cell r="G48">
            <v>126</v>
          </cell>
        </row>
        <row r="49">
          <cell r="A49">
            <v>82</v>
          </cell>
          <cell r="B49" t="str">
            <v>المحلة</v>
          </cell>
          <cell r="C49">
            <v>22843</v>
          </cell>
          <cell r="D49">
            <v>1485</v>
          </cell>
          <cell r="E49">
            <v>0.06</v>
          </cell>
          <cell r="F49">
            <v>21359</v>
          </cell>
          <cell r="G49">
            <v>167</v>
          </cell>
        </row>
        <row r="50">
          <cell r="A50">
            <v>83</v>
          </cell>
          <cell r="B50" t="str">
            <v>طنطا/ المأمون</v>
          </cell>
          <cell r="C50">
            <v>27269</v>
          </cell>
          <cell r="D50">
            <v>1216</v>
          </cell>
          <cell r="E50">
            <v>0.04</v>
          </cell>
          <cell r="F50">
            <v>26053</v>
          </cell>
          <cell r="G50">
            <v>120</v>
          </cell>
        </row>
        <row r="51">
          <cell r="A51">
            <v>84</v>
          </cell>
          <cell r="B51" t="str">
            <v>الاستاد</v>
          </cell>
          <cell r="C51">
            <v>14214</v>
          </cell>
          <cell r="D51">
            <v>386</v>
          </cell>
          <cell r="E51">
            <v>0.03</v>
          </cell>
          <cell r="F51">
            <v>13828</v>
          </cell>
          <cell r="G51">
            <v>76</v>
          </cell>
        </row>
        <row r="52">
          <cell r="A52">
            <v>85</v>
          </cell>
          <cell r="B52" t="str">
            <v>المنزلة</v>
          </cell>
          <cell r="C52">
            <v>17062</v>
          </cell>
          <cell r="D52">
            <v>269</v>
          </cell>
          <cell r="E52">
            <v>0.02</v>
          </cell>
          <cell r="F52">
            <v>16793</v>
          </cell>
          <cell r="G52">
            <v>82</v>
          </cell>
        </row>
        <row r="53">
          <cell r="A53">
            <v>86</v>
          </cell>
          <cell r="B53" t="str">
            <v>ميت غمر</v>
          </cell>
          <cell r="C53">
            <v>47580</v>
          </cell>
          <cell r="D53">
            <v>922</v>
          </cell>
          <cell r="E53">
            <v>0.02</v>
          </cell>
          <cell r="F53">
            <v>46658</v>
          </cell>
          <cell r="G53">
            <v>234</v>
          </cell>
        </row>
        <row r="54">
          <cell r="A54">
            <v>87</v>
          </cell>
          <cell r="B54" t="str">
            <v>شربين</v>
          </cell>
          <cell r="C54">
            <v>26624</v>
          </cell>
          <cell r="D54">
            <v>211</v>
          </cell>
          <cell r="E54">
            <v>0.01</v>
          </cell>
          <cell r="F54">
            <v>26413</v>
          </cell>
          <cell r="G54">
            <v>161</v>
          </cell>
        </row>
        <row r="55">
          <cell r="A55">
            <v>88</v>
          </cell>
          <cell r="B55" t="str">
            <v>دمياط</v>
          </cell>
          <cell r="C55">
            <v>45995</v>
          </cell>
          <cell r="D55">
            <v>1807</v>
          </cell>
          <cell r="E55">
            <v>0.04</v>
          </cell>
          <cell r="F55">
            <v>44188</v>
          </cell>
          <cell r="G55">
            <v>130</v>
          </cell>
        </row>
        <row r="56">
          <cell r="A56">
            <v>89</v>
          </cell>
          <cell r="B56" t="str">
            <v>فاقوس</v>
          </cell>
          <cell r="C56">
            <v>22458</v>
          </cell>
          <cell r="D56">
            <v>382</v>
          </cell>
          <cell r="E56">
            <v>0.02</v>
          </cell>
          <cell r="F56">
            <v>22075</v>
          </cell>
          <cell r="G56">
            <v>60</v>
          </cell>
        </row>
        <row r="57">
          <cell r="A57">
            <v>90</v>
          </cell>
          <cell r="B57" t="str">
            <v>بلبيس</v>
          </cell>
          <cell r="C57">
            <v>28530</v>
          </cell>
          <cell r="D57">
            <v>24</v>
          </cell>
          <cell r="E57">
            <v>0</v>
          </cell>
          <cell r="F57">
            <v>28506</v>
          </cell>
          <cell r="G57">
            <v>52</v>
          </cell>
        </row>
        <row r="58">
          <cell r="A58">
            <v>91</v>
          </cell>
          <cell r="B58" t="str">
            <v>القومية</v>
          </cell>
          <cell r="C58">
            <v>15705</v>
          </cell>
          <cell r="D58">
            <v>95</v>
          </cell>
          <cell r="E58">
            <v>0.01</v>
          </cell>
          <cell r="F58">
            <v>15610</v>
          </cell>
          <cell r="G58">
            <v>59</v>
          </cell>
        </row>
        <row r="59">
          <cell r="A59">
            <v>92</v>
          </cell>
          <cell r="B59" t="str">
            <v>الزهور</v>
          </cell>
          <cell r="C59">
            <v>17910</v>
          </cell>
          <cell r="D59">
            <v>1144</v>
          </cell>
          <cell r="E59">
            <v>0.06</v>
          </cell>
          <cell r="F59">
            <v>16767</v>
          </cell>
          <cell r="G59">
            <v>91</v>
          </cell>
        </row>
        <row r="60">
          <cell r="A60">
            <v>93</v>
          </cell>
          <cell r="B60" t="str">
            <v>ايتاي البارود</v>
          </cell>
          <cell r="C60">
            <v>17634</v>
          </cell>
          <cell r="D60">
            <v>1088</v>
          </cell>
          <cell r="E60">
            <v>0.06</v>
          </cell>
          <cell r="F60">
            <v>16546</v>
          </cell>
          <cell r="G60">
            <v>77</v>
          </cell>
        </row>
        <row r="61">
          <cell r="A61">
            <v>94</v>
          </cell>
          <cell r="B61" t="str">
            <v>بنها</v>
          </cell>
          <cell r="C61">
            <v>10989</v>
          </cell>
          <cell r="D61">
            <v>563</v>
          </cell>
          <cell r="E61">
            <v>0.05</v>
          </cell>
          <cell r="F61">
            <v>10425</v>
          </cell>
          <cell r="G61">
            <v>60</v>
          </cell>
        </row>
        <row r="62">
          <cell r="A62">
            <v>95</v>
          </cell>
          <cell r="B62" t="str">
            <v>قويسنا</v>
          </cell>
          <cell r="C62">
            <v>13926</v>
          </cell>
          <cell r="D62">
            <v>269</v>
          </cell>
          <cell r="E62">
            <v>0.02</v>
          </cell>
          <cell r="F62">
            <v>13657</v>
          </cell>
          <cell r="G62">
            <v>59</v>
          </cell>
        </row>
        <row r="63">
          <cell r="A63">
            <v>96</v>
          </cell>
          <cell r="B63" t="str">
            <v>اشمون</v>
          </cell>
          <cell r="C63">
            <v>17898</v>
          </cell>
          <cell r="D63">
            <v>1447</v>
          </cell>
          <cell r="E63">
            <v>0.08</v>
          </cell>
          <cell r="F63">
            <v>16451</v>
          </cell>
          <cell r="G63">
            <v>103</v>
          </cell>
        </row>
        <row r="64">
          <cell r="A64">
            <v>97</v>
          </cell>
          <cell r="B64" t="str">
            <v>اسوان</v>
          </cell>
          <cell r="C64">
            <v>50393</v>
          </cell>
          <cell r="D64">
            <v>2444</v>
          </cell>
          <cell r="E64">
            <v>0.05</v>
          </cell>
          <cell r="F64">
            <v>47949</v>
          </cell>
          <cell r="G64">
            <v>123</v>
          </cell>
        </row>
        <row r="65">
          <cell r="A65">
            <v>98</v>
          </cell>
          <cell r="B65" t="str">
            <v>فيصل</v>
          </cell>
          <cell r="C65">
            <v>24758</v>
          </cell>
          <cell r="D65">
            <v>866</v>
          </cell>
          <cell r="E65">
            <v>0.03</v>
          </cell>
          <cell r="F65">
            <v>23891</v>
          </cell>
          <cell r="G65">
            <v>92</v>
          </cell>
        </row>
        <row r="66">
          <cell r="A66">
            <v>99</v>
          </cell>
          <cell r="B66" t="str">
            <v>اكتوبر</v>
          </cell>
          <cell r="C66">
            <v>34104</v>
          </cell>
          <cell r="D66">
            <v>162</v>
          </cell>
          <cell r="E66">
            <v>0</v>
          </cell>
          <cell r="F66">
            <v>33943</v>
          </cell>
          <cell r="G66">
            <v>46</v>
          </cell>
        </row>
        <row r="67">
          <cell r="A67">
            <v>100</v>
          </cell>
          <cell r="B67" t="str">
            <v>العوايد</v>
          </cell>
          <cell r="C67">
            <v>30972</v>
          </cell>
          <cell r="D67">
            <v>210</v>
          </cell>
          <cell r="E67">
            <v>0.01</v>
          </cell>
          <cell r="F67">
            <v>30762</v>
          </cell>
          <cell r="G67">
            <v>94</v>
          </cell>
        </row>
        <row r="68">
          <cell r="A68">
            <v>702</v>
          </cell>
          <cell r="B68" t="str">
            <v>الجامعة</v>
          </cell>
          <cell r="C68">
            <v>16700</v>
          </cell>
          <cell r="D68">
            <v>930</v>
          </cell>
          <cell r="E68">
            <v>0.06</v>
          </cell>
          <cell r="F68">
            <v>15770</v>
          </cell>
          <cell r="G68">
            <v>101</v>
          </cell>
        </row>
        <row r="69">
          <cell r="A69">
            <v>999</v>
          </cell>
          <cell r="B69" t="str">
            <v>الإجمــالى</v>
          </cell>
          <cell r="C69">
            <v>2216842</v>
          </cell>
          <cell r="D69">
            <v>89495</v>
          </cell>
          <cell r="E69">
            <v>0.04</v>
          </cell>
          <cell r="F69">
            <v>2127347</v>
          </cell>
          <cell r="G69">
            <v>6760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11-2020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407</v>
          </cell>
          <cell r="B3" t="str">
            <v>توزيع العاشر</v>
          </cell>
          <cell r="C3">
            <v>850180</v>
          </cell>
          <cell r="D3">
            <v>58436</v>
          </cell>
          <cell r="E3">
            <v>7.0000000000000007E-2</v>
          </cell>
          <cell r="F3">
            <v>791745</v>
          </cell>
          <cell r="G3">
            <v>147</v>
          </cell>
        </row>
        <row r="4">
          <cell r="A4">
            <v>410</v>
          </cell>
          <cell r="B4" t="str">
            <v>توزيع الغردقة</v>
          </cell>
          <cell r="C4">
            <v>149836</v>
          </cell>
          <cell r="D4">
            <v>2068</v>
          </cell>
          <cell r="E4">
            <v>0.01</v>
          </cell>
          <cell r="F4">
            <v>147767</v>
          </cell>
          <cell r="G4">
            <v>158</v>
          </cell>
        </row>
        <row r="5">
          <cell r="A5">
            <v>411</v>
          </cell>
          <cell r="B5" t="str">
            <v>توزيع شرق</v>
          </cell>
          <cell r="C5">
            <v>475101</v>
          </cell>
          <cell r="D5">
            <v>29623</v>
          </cell>
          <cell r="E5">
            <v>0.06</v>
          </cell>
          <cell r="F5">
            <v>445477</v>
          </cell>
          <cell r="G5">
            <v>296</v>
          </cell>
        </row>
        <row r="6">
          <cell r="A6">
            <v>412</v>
          </cell>
          <cell r="B6" t="str">
            <v>توزيع غرب</v>
          </cell>
          <cell r="C6">
            <v>2536925</v>
          </cell>
          <cell r="D6">
            <v>130616</v>
          </cell>
          <cell r="E6">
            <v>0.05</v>
          </cell>
          <cell r="F6">
            <v>2406310</v>
          </cell>
          <cell r="G6">
            <v>293</v>
          </cell>
        </row>
        <row r="7">
          <cell r="A7">
            <v>413</v>
          </cell>
          <cell r="B7" t="str">
            <v>توزيع المنصوره</v>
          </cell>
          <cell r="C7">
            <v>519987</v>
          </cell>
          <cell r="D7">
            <v>20828</v>
          </cell>
          <cell r="E7">
            <v>0.04</v>
          </cell>
          <cell r="F7">
            <v>499158</v>
          </cell>
          <cell r="G7">
            <v>221</v>
          </cell>
        </row>
        <row r="8">
          <cell r="A8">
            <v>414</v>
          </cell>
          <cell r="B8" t="str">
            <v>توزيع إسكندريه</v>
          </cell>
          <cell r="C8">
            <v>476011</v>
          </cell>
          <cell r="D8">
            <v>43449</v>
          </cell>
          <cell r="E8">
            <v>0.09</v>
          </cell>
          <cell r="F8">
            <v>432562</v>
          </cell>
          <cell r="G8">
            <v>365</v>
          </cell>
        </row>
        <row r="9">
          <cell r="A9">
            <v>415</v>
          </cell>
          <cell r="B9" t="str">
            <v>توزيع سوهاج</v>
          </cell>
          <cell r="C9">
            <v>426487</v>
          </cell>
          <cell r="D9">
            <v>22996</v>
          </cell>
          <cell r="E9">
            <v>0.05</v>
          </cell>
          <cell r="F9">
            <v>403491</v>
          </cell>
          <cell r="G9">
            <v>303</v>
          </cell>
        </row>
        <row r="10">
          <cell r="A10">
            <v>467</v>
          </cell>
          <cell r="B10" t="str">
            <v>توزيع طنطا</v>
          </cell>
          <cell r="C10">
            <v>401176</v>
          </cell>
          <cell r="D10">
            <v>42435</v>
          </cell>
          <cell r="E10">
            <v>0.11</v>
          </cell>
          <cell r="F10">
            <v>358740</v>
          </cell>
          <cell r="G10">
            <v>148</v>
          </cell>
        </row>
        <row r="11">
          <cell r="A11">
            <v>29</v>
          </cell>
          <cell r="B11" t="str">
            <v>قليوب</v>
          </cell>
          <cell r="C11">
            <v>12055</v>
          </cell>
          <cell r="D11">
            <v>0</v>
          </cell>
          <cell r="E11">
            <v>0</v>
          </cell>
          <cell r="F11">
            <v>12055</v>
          </cell>
          <cell r="G11">
            <v>29</v>
          </cell>
        </row>
        <row r="12">
          <cell r="A12">
            <v>31</v>
          </cell>
          <cell r="B12" t="str">
            <v>حلوان</v>
          </cell>
          <cell r="C12">
            <v>23437</v>
          </cell>
          <cell r="D12">
            <v>604</v>
          </cell>
          <cell r="E12">
            <v>0.03</v>
          </cell>
          <cell r="F12">
            <v>22834</v>
          </cell>
          <cell r="G12">
            <v>135</v>
          </cell>
        </row>
        <row r="13">
          <cell r="A13">
            <v>32</v>
          </cell>
          <cell r="B13" t="str">
            <v>دسوق</v>
          </cell>
          <cell r="C13">
            <v>10091</v>
          </cell>
          <cell r="D13">
            <v>24</v>
          </cell>
          <cell r="E13">
            <v>0</v>
          </cell>
          <cell r="F13">
            <v>10067</v>
          </cell>
          <cell r="G13">
            <v>46</v>
          </cell>
        </row>
        <row r="14">
          <cell r="A14">
            <v>34</v>
          </cell>
          <cell r="B14" t="str">
            <v>شبين الكوم</v>
          </cell>
          <cell r="C14">
            <v>28598</v>
          </cell>
          <cell r="D14">
            <v>196</v>
          </cell>
          <cell r="E14">
            <v>0.01</v>
          </cell>
          <cell r="F14">
            <v>28402</v>
          </cell>
          <cell r="G14">
            <v>108</v>
          </cell>
        </row>
        <row r="15">
          <cell r="A15">
            <v>35</v>
          </cell>
          <cell r="B15" t="str">
            <v>مصطفى النحاس</v>
          </cell>
          <cell r="C15">
            <v>131749</v>
          </cell>
          <cell r="D15">
            <v>1949</v>
          </cell>
          <cell r="E15">
            <v>0.01</v>
          </cell>
          <cell r="F15">
            <v>129800</v>
          </cell>
          <cell r="G15">
            <v>130</v>
          </cell>
        </row>
        <row r="16">
          <cell r="A16">
            <v>36</v>
          </cell>
          <cell r="B16" t="str">
            <v>الفيوم</v>
          </cell>
          <cell r="C16">
            <v>20047</v>
          </cell>
          <cell r="D16">
            <v>449</v>
          </cell>
          <cell r="E16">
            <v>0.02</v>
          </cell>
          <cell r="F16">
            <v>19597</v>
          </cell>
          <cell r="G16">
            <v>64</v>
          </cell>
        </row>
        <row r="17">
          <cell r="A17">
            <v>38</v>
          </cell>
          <cell r="B17" t="str">
            <v>سوهاج شرق</v>
          </cell>
          <cell r="C17">
            <v>13510</v>
          </cell>
          <cell r="D17">
            <v>666</v>
          </cell>
          <cell r="E17">
            <v>0.05</v>
          </cell>
          <cell r="F17">
            <v>12844</v>
          </cell>
          <cell r="G17">
            <v>47</v>
          </cell>
        </row>
        <row r="18">
          <cell r="A18">
            <v>39</v>
          </cell>
          <cell r="B18" t="str">
            <v>دمنهور</v>
          </cell>
          <cell r="C18">
            <v>5433</v>
          </cell>
          <cell r="D18">
            <v>110</v>
          </cell>
          <cell r="E18">
            <v>0.02</v>
          </cell>
          <cell r="F18">
            <v>5323</v>
          </cell>
          <cell r="G18">
            <v>39</v>
          </cell>
        </row>
        <row r="19">
          <cell r="A19">
            <v>40</v>
          </cell>
          <cell r="B19" t="str">
            <v>طموة</v>
          </cell>
          <cell r="C19">
            <v>30876</v>
          </cell>
          <cell r="D19">
            <v>3010</v>
          </cell>
          <cell r="E19">
            <v>0.1</v>
          </cell>
          <cell r="F19">
            <v>27866</v>
          </cell>
          <cell r="G19">
            <v>82</v>
          </cell>
        </row>
        <row r="20">
          <cell r="A20">
            <v>41</v>
          </cell>
          <cell r="B20" t="str">
            <v>شبرا مصر</v>
          </cell>
          <cell r="C20">
            <v>9069</v>
          </cell>
          <cell r="D20">
            <v>863</v>
          </cell>
          <cell r="E20">
            <v>0.1</v>
          </cell>
          <cell r="F20">
            <v>8206</v>
          </cell>
          <cell r="G20">
            <v>28</v>
          </cell>
        </row>
        <row r="21">
          <cell r="A21">
            <v>42</v>
          </cell>
          <cell r="B21" t="str">
            <v>الأميرية</v>
          </cell>
          <cell r="C21">
            <v>44086</v>
          </cell>
          <cell r="D21">
            <v>1556</v>
          </cell>
          <cell r="E21">
            <v>0.04</v>
          </cell>
          <cell r="F21">
            <v>42530</v>
          </cell>
          <cell r="G21">
            <v>143</v>
          </cell>
        </row>
        <row r="22">
          <cell r="A22">
            <v>43</v>
          </cell>
          <cell r="B22" t="str">
            <v>الزيتون</v>
          </cell>
          <cell r="C22">
            <v>35341</v>
          </cell>
          <cell r="D22">
            <v>619</v>
          </cell>
          <cell r="E22">
            <v>0.02</v>
          </cell>
          <cell r="F22">
            <v>34722</v>
          </cell>
          <cell r="G22">
            <v>126</v>
          </cell>
        </row>
        <row r="23">
          <cell r="A23">
            <v>44</v>
          </cell>
          <cell r="B23" t="str">
            <v>القبه</v>
          </cell>
          <cell r="C23">
            <v>65878</v>
          </cell>
          <cell r="D23">
            <v>775</v>
          </cell>
          <cell r="E23">
            <v>0.01</v>
          </cell>
          <cell r="F23">
            <v>65102</v>
          </cell>
          <cell r="G23">
            <v>231</v>
          </cell>
        </row>
        <row r="24">
          <cell r="A24">
            <v>45</v>
          </cell>
          <cell r="B24" t="str">
            <v>مصر الجديدة</v>
          </cell>
          <cell r="C24">
            <v>5107705</v>
          </cell>
          <cell r="D24">
            <v>10006</v>
          </cell>
          <cell r="E24">
            <v>0</v>
          </cell>
          <cell r="F24">
            <v>5097698</v>
          </cell>
          <cell r="G24">
            <v>106</v>
          </cell>
        </row>
        <row r="25">
          <cell r="A25">
            <v>46</v>
          </cell>
          <cell r="B25" t="str">
            <v>شبرا الخيمة</v>
          </cell>
          <cell r="C25">
            <v>34766</v>
          </cell>
          <cell r="D25">
            <v>1357</v>
          </cell>
          <cell r="E25">
            <v>0.04</v>
          </cell>
          <cell r="F25">
            <v>33409</v>
          </cell>
          <cell r="G25">
            <v>115</v>
          </cell>
        </row>
        <row r="26">
          <cell r="A26">
            <v>47</v>
          </cell>
          <cell r="B26" t="str">
            <v>شبين القناطر</v>
          </cell>
          <cell r="C26">
            <v>21694</v>
          </cell>
          <cell r="D26">
            <v>647</v>
          </cell>
          <cell r="E26">
            <v>0.03</v>
          </cell>
          <cell r="F26">
            <v>21046</v>
          </cell>
          <cell r="G26">
            <v>113</v>
          </cell>
        </row>
        <row r="27">
          <cell r="A27">
            <v>48</v>
          </cell>
          <cell r="B27" t="str">
            <v>وسط البلد</v>
          </cell>
          <cell r="C27">
            <v>102510</v>
          </cell>
          <cell r="D27">
            <v>3680</v>
          </cell>
          <cell r="E27">
            <v>0.04</v>
          </cell>
          <cell r="F27">
            <v>98829</v>
          </cell>
          <cell r="G27">
            <v>66</v>
          </cell>
        </row>
        <row r="28">
          <cell r="A28">
            <v>49</v>
          </cell>
          <cell r="B28" t="str">
            <v>المهندسين</v>
          </cell>
          <cell r="C28">
            <v>132354</v>
          </cell>
          <cell r="D28">
            <v>6782</v>
          </cell>
          <cell r="E28">
            <v>0.05</v>
          </cell>
          <cell r="F28">
            <v>125572</v>
          </cell>
          <cell r="G28">
            <v>84</v>
          </cell>
        </row>
        <row r="29">
          <cell r="A29">
            <v>50</v>
          </cell>
          <cell r="B29" t="str">
            <v>الهرم</v>
          </cell>
          <cell r="C29">
            <v>60622</v>
          </cell>
          <cell r="D29">
            <v>1534</v>
          </cell>
          <cell r="E29">
            <v>0.03</v>
          </cell>
          <cell r="F29">
            <v>59087</v>
          </cell>
          <cell r="G29">
            <v>105</v>
          </cell>
        </row>
        <row r="30">
          <cell r="A30">
            <v>51</v>
          </cell>
          <cell r="B30" t="str">
            <v>العريش</v>
          </cell>
          <cell r="C30">
            <v>25300</v>
          </cell>
          <cell r="D30">
            <v>3144</v>
          </cell>
          <cell r="E30">
            <v>0.12</v>
          </cell>
          <cell r="F30">
            <v>22157</v>
          </cell>
          <cell r="G30">
            <v>73</v>
          </cell>
        </row>
        <row r="31">
          <cell r="A31">
            <v>52</v>
          </cell>
          <cell r="B31" t="str">
            <v>مدينة نصر</v>
          </cell>
          <cell r="C31">
            <v>50452</v>
          </cell>
          <cell r="D31">
            <v>3176</v>
          </cell>
          <cell r="E31">
            <v>0.06</v>
          </cell>
          <cell r="F31">
            <v>47276</v>
          </cell>
          <cell r="G31">
            <v>87</v>
          </cell>
        </row>
        <row r="32">
          <cell r="A32">
            <v>53</v>
          </cell>
          <cell r="B32" t="str">
            <v>امبابة</v>
          </cell>
          <cell r="C32">
            <v>24361</v>
          </cell>
          <cell r="D32">
            <v>137</v>
          </cell>
          <cell r="E32">
            <v>0.01</v>
          </cell>
          <cell r="F32">
            <v>24224</v>
          </cell>
          <cell r="G32">
            <v>101</v>
          </cell>
        </row>
        <row r="33">
          <cell r="A33">
            <v>54</v>
          </cell>
          <cell r="B33" t="str">
            <v>المعادي</v>
          </cell>
          <cell r="C33">
            <v>100427</v>
          </cell>
          <cell r="D33">
            <v>3654</v>
          </cell>
          <cell r="E33">
            <v>0.04</v>
          </cell>
          <cell r="F33">
            <v>96772</v>
          </cell>
          <cell r="G33">
            <v>125</v>
          </cell>
        </row>
        <row r="34">
          <cell r="A34">
            <v>55</v>
          </cell>
          <cell r="B34" t="str">
            <v>دار السلام</v>
          </cell>
          <cell r="C34">
            <v>56206</v>
          </cell>
          <cell r="D34">
            <v>4762</v>
          </cell>
          <cell r="E34">
            <v>0.08</v>
          </cell>
          <cell r="F34">
            <v>51444</v>
          </cell>
          <cell r="G34">
            <v>155</v>
          </cell>
        </row>
        <row r="35">
          <cell r="A35">
            <v>56</v>
          </cell>
          <cell r="B35" t="str">
            <v>البراجيل</v>
          </cell>
          <cell r="C35">
            <v>22925</v>
          </cell>
          <cell r="D35">
            <v>469</v>
          </cell>
          <cell r="E35">
            <v>0.02</v>
          </cell>
          <cell r="F35">
            <v>22456</v>
          </cell>
          <cell r="G35">
            <v>116</v>
          </cell>
        </row>
        <row r="36">
          <cell r="A36">
            <v>57</v>
          </cell>
          <cell r="B36" t="str">
            <v>بور سعيد</v>
          </cell>
          <cell r="C36">
            <v>56846</v>
          </cell>
          <cell r="D36">
            <v>1088</v>
          </cell>
          <cell r="E36">
            <v>0.02</v>
          </cell>
          <cell r="F36">
            <v>55758</v>
          </cell>
          <cell r="G36">
            <v>102</v>
          </cell>
        </row>
        <row r="37">
          <cell r="A37">
            <v>58</v>
          </cell>
          <cell r="B37" t="str">
            <v>القبارى</v>
          </cell>
          <cell r="C37">
            <v>48311</v>
          </cell>
          <cell r="D37">
            <v>956</v>
          </cell>
          <cell r="E37">
            <v>0.02</v>
          </cell>
          <cell r="F37">
            <v>47356</v>
          </cell>
          <cell r="G37">
            <v>168</v>
          </cell>
        </row>
        <row r="38">
          <cell r="A38">
            <v>59</v>
          </cell>
          <cell r="B38" t="str">
            <v>سموحة</v>
          </cell>
          <cell r="C38">
            <v>65114</v>
          </cell>
          <cell r="D38">
            <v>3556</v>
          </cell>
          <cell r="E38">
            <v>0.05</v>
          </cell>
          <cell r="F38">
            <v>61558</v>
          </cell>
          <cell r="G38">
            <v>144</v>
          </cell>
        </row>
        <row r="39">
          <cell r="A39">
            <v>60</v>
          </cell>
          <cell r="B39" t="str">
            <v>السويس</v>
          </cell>
          <cell r="C39">
            <v>44420</v>
          </cell>
          <cell r="D39">
            <v>983</v>
          </cell>
          <cell r="E39">
            <v>0.02</v>
          </cell>
          <cell r="F39">
            <v>43437</v>
          </cell>
          <cell r="G39">
            <v>88</v>
          </cell>
        </row>
        <row r="40">
          <cell r="A40">
            <v>62</v>
          </cell>
          <cell r="B40" t="str">
            <v>كفر الدوار</v>
          </cell>
          <cell r="C40">
            <v>16293</v>
          </cell>
          <cell r="D40">
            <v>6171</v>
          </cell>
          <cell r="E40">
            <v>0.38</v>
          </cell>
          <cell r="F40">
            <v>10123</v>
          </cell>
          <cell r="G40">
            <v>51</v>
          </cell>
        </row>
        <row r="41">
          <cell r="A41">
            <v>63</v>
          </cell>
          <cell r="B41" t="str">
            <v>المنيا</v>
          </cell>
          <cell r="C41">
            <v>29913</v>
          </cell>
          <cell r="D41">
            <v>710</v>
          </cell>
          <cell r="E41">
            <v>0.02</v>
          </cell>
          <cell r="F41">
            <v>29203</v>
          </cell>
          <cell r="G41">
            <v>169</v>
          </cell>
        </row>
        <row r="42">
          <cell r="A42">
            <v>64</v>
          </cell>
          <cell r="B42" t="str">
            <v>بني مزار</v>
          </cell>
          <cell r="C42">
            <v>10147</v>
          </cell>
          <cell r="D42">
            <v>638</v>
          </cell>
          <cell r="E42">
            <v>0.06</v>
          </cell>
          <cell r="F42">
            <v>9509</v>
          </cell>
          <cell r="G42">
            <v>105</v>
          </cell>
        </row>
        <row r="43">
          <cell r="A43">
            <v>65</v>
          </cell>
          <cell r="B43" t="str">
            <v>اسيوط</v>
          </cell>
          <cell r="C43">
            <v>28731</v>
          </cell>
          <cell r="D43">
            <v>455</v>
          </cell>
          <cell r="E43">
            <v>0.02</v>
          </cell>
          <cell r="F43">
            <v>28276</v>
          </cell>
          <cell r="G43">
            <v>98</v>
          </cell>
        </row>
        <row r="44">
          <cell r="A44">
            <v>66</v>
          </cell>
          <cell r="B44" t="str">
            <v>سوهاج</v>
          </cell>
          <cell r="C44">
            <v>11774</v>
          </cell>
          <cell r="D44">
            <v>3505</v>
          </cell>
          <cell r="E44">
            <v>0.3</v>
          </cell>
          <cell r="F44">
            <v>8269</v>
          </cell>
          <cell r="G44">
            <v>34</v>
          </cell>
        </row>
        <row r="45">
          <cell r="A45">
            <v>67</v>
          </cell>
          <cell r="B45" t="str">
            <v>القوصية</v>
          </cell>
          <cell r="C45">
            <v>26898</v>
          </cell>
          <cell r="D45">
            <v>595</v>
          </cell>
          <cell r="E45">
            <v>0.02</v>
          </cell>
          <cell r="F45">
            <v>26302</v>
          </cell>
          <cell r="G45">
            <v>201</v>
          </cell>
        </row>
        <row r="46">
          <cell r="A46">
            <v>68</v>
          </cell>
          <cell r="B46" t="str">
            <v>نجع حمادي</v>
          </cell>
          <cell r="C46">
            <v>15525</v>
          </cell>
          <cell r="D46">
            <v>490</v>
          </cell>
          <cell r="E46">
            <v>0.03</v>
          </cell>
          <cell r="F46">
            <v>15034</v>
          </cell>
          <cell r="G46">
            <v>91</v>
          </cell>
        </row>
        <row r="47">
          <cell r="A47">
            <v>69</v>
          </cell>
          <cell r="B47" t="str">
            <v>قنا</v>
          </cell>
          <cell r="C47">
            <v>32903</v>
          </cell>
          <cell r="D47">
            <v>1335</v>
          </cell>
          <cell r="E47">
            <v>0.04</v>
          </cell>
          <cell r="F47">
            <v>31569</v>
          </cell>
          <cell r="G47">
            <v>125</v>
          </cell>
        </row>
        <row r="48">
          <cell r="A48">
            <v>70</v>
          </cell>
          <cell r="B48" t="str">
            <v>الاقصر</v>
          </cell>
          <cell r="C48">
            <v>49278</v>
          </cell>
          <cell r="D48">
            <v>1860</v>
          </cell>
          <cell r="E48">
            <v>0.04</v>
          </cell>
          <cell r="F48">
            <v>47417</v>
          </cell>
          <cell r="G48">
            <v>188</v>
          </cell>
        </row>
        <row r="49">
          <cell r="A49">
            <v>71</v>
          </cell>
          <cell r="B49" t="str">
            <v>بني سويف</v>
          </cell>
          <cell r="C49">
            <v>42044</v>
          </cell>
          <cell r="D49">
            <v>3889</v>
          </cell>
          <cell r="E49">
            <v>0.09</v>
          </cell>
          <cell r="F49">
            <v>38154</v>
          </cell>
          <cell r="G49">
            <v>182</v>
          </cell>
        </row>
        <row r="50">
          <cell r="A50">
            <v>72</v>
          </cell>
          <cell r="B50" t="str">
            <v>جرجا</v>
          </cell>
          <cell r="C50">
            <v>17195</v>
          </cell>
          <cell r="D50">
            <v>445</v>
          </cell>
          <cell r="E50">
            <v>0.03</v>
          </cell>
          <cell r="F50">
            <v>16750</v>
          </cell>
          <cell r="G50">
            <v>125</v>
          </cell>
        </row>
        <row r="51">
          <cell r="A51">
            <v>73</v>
          </cell>
          <cell r="B51" t="str">
            <v>كفر الشيخ</v>
          </cell>
          <cell r="C51">
            <v>24924</v>
          </cell>
          <cell r="D51">
            <v>799</v>
          </cell>
          <cell r="E51">
            <v>0.03</v>
          </cell>
          <cell r="F51">
            <v>24125</v>
          </cell>
          <cell r="G51">
            <v>106</v>
          </cell>
        </row>
        <row r="52">
          <cell r="A52">
            <v>74</v>
          </cell>
          <cell r="B52" t="str">
            <v>الفلكي</v>
          </cell>
          <cell r="C52">
            <v>43372</v>
          </cell>
          <cell r="D52">
            <v>2066</v>
          </cell>
          <cell r="E52">
            <v>0.05</v>
          </cell>
          <cell r="F52">
            <v>41306</v>
          </cell>
          <cell r="G52">
            <v>111</v>
          </cell>
        </row>
        <row r="53">
          <cell r="A53">
            <v>75</v>
          </cell>
          <cell r="B53" t="str">
            <v>الاسماعيلية</v>
          </cell>
          <cell r="C53">
            <v>57678</v>
          </cell>
          <cell r="D53">
            <v>1258</v>
          </cell>
          <cell r="E53">
            <v>0.02</v>
          </cell>
          <cell r="F53">
            <v>56420</v>
          </cell>
          <cell r="G53">
            <v>214</v>
          </cell>
        </row>
        <row r="54">
          <cell r="A54">
            <v>77</v>
          </cell>
          <cell r="B54" t="str">
            <v>السواح</v>
          </cell>
          <cell r="C54">
            <v>53037</v>
          </cell>
          <cell r="D54">
            <v>1900</v>
          </cell>
          <cell r="E54">
            <v>0.04</v>
          </cell>
          <cell r="F54">
            <v>51138</v>
          </cell>
          <cell r="G54">
            <v>184</v>
          </cell>
        </row>
        <row r="55">
          <cell r="A55">
            <v>78</v>
          </cell>
          <cell r="B55" t="str">
            <v>منصورة غرب</v>
          </cell>
          <cell r="C55">
            <v>43139</v>
          </cell>
          <cell r="D55">
            <v>648</v>
          </cell>
          <cell r="E55">
            <v>0.02</v>
          </cell>
          <cell r="F55">
            <v>42490</v>
          </cell>
          <cell r="G55">
            <v>112</v>
          </cell>
        </row>
        <row r="56">
          <cell r="A56">
            <v>80</v>
          </cell>
          <cell r="B56" t="str">
            <v>المنصورة شرق</v>
          </cell>
          <cell r="C56">
            <v>16166</v>
          </cell>
          <cell r="D56">
            <v>2605</v>
          </cell>
          <cell r="E56">
            <v>0.16</v>
          </cell>
          <cell r="F56">
            <v>13561</v>
          </cell>
          <cell r="G56">
            <v>192</v>
          </cell>
        </row>
        <row r="57">
          <cell r="A57">
            <v>81</v>
          </cell>
          <cell r="B57" t="str">
            <v>كفر الزيات</v>
          </cell>
          <cell r="C57">
            <v>13138</v>
          </cell>
          <cell r="D57">
            <v>237</v>
          </cell>
          <cell r="E57">
            <v>0.02</v>
          </cell>
          <cell r="F57">
            <v>12901</v>
          </cell>
          <cell r="G57">
            <v>108</v>
          </cell>
        </row>
        <row r="58">
          <cell r="A58">
            <v>82</v>
          </cell>
          <cell r="B58" t="str">
            <v>المحلة</v>
          </cell>
          <cell r="C58">
            <v>31692</v>
          </cell>
          <cell r="D58">
            <v>1081</v>
          </cell>
          <cell r="E58">
            <v>0.03</v>
          </cell>
          <cell r="F58">
            <v>30611</v>
          </cell>
          <cell r="G58">
            <v>171</v>
          </cell>
        </row>
        <row r="59">
          <cell r="A59">
            <v>83</v>
          </cell>
          <cell r="B59" t="str">
            <v>طنطا_المأمون</v>
          </cell>
          <cell r="C59">
            <v>20553</v>
          </cell>
          <cell r="D59">
            <v>809</v>
          </cell>
          <cell r="E59">
            <v>0.04</v>
          </cell>
          <cell r="F59">
            <v>19744</v>
          </cell>
          <cell r="G59">
            <v>93</v>
          </cell>
        </row>
        <row r="60">
          <cell r="A60">
            <v>84</v>
          </cell>
          <cell r="B60" t="str">
            <v>الاستاد</v>
          </cell>
          <cell r="C60">
            <v>18316</v>
          </cell>
          <cell r="D60">
            <v>385</v>
          </cell>
          <cell r="E60">
            <v>0.02</v>
          </cell>
          <cell r="F60">
            <v>17932</v>
          </cell>
          <cell r="G60">
            <v>139</v>
          </cell>
        </row>
        <row r="61">
          <cell r="A61">
            <v>85</v>
          </cell>
          <cell r="B61" t="str">
            <v>المنزلة</v>
          </cell>
          <cell r="C61">
            <v>13026</v>
          </cell>
          <cell r="D61">
            <v>445</v>
          </cell>
          <cell r="E61">
            <v>0.03</v>
          </cell>
          <cell r="F61">
            <v>12582</v>
          </cell>
          <cell r="G61">
            <v>92</v>
          </cell>
        </row>
        <row r="62">
          <cell r="A62">
            <v>86</v>
          </cell>
          <cell r="B62" t="str">
            <v>ميت غمر</v>
          </cell>
          <cell r="C62">
            <v>40916</v>
          </cell>
          <cell r="D62">
            <v>1064</v>
          </cell>
          <cell r="E62">
            <v>0.03</v>
          </cell>
          <cell r="F62">
            <v>39853</v>
          </cell>
          <cell r="G62">
            <v>153</v>
          </cell>
        </row>
        <row r="63">
          <cell r="A63">
            <v>87</v>
          </cell>
          <cell r="B63" t="str">
            <v>شربين</v>
          </cell>
          <cell r="C63">
            <v>21030</v>
          </cell>
          <cell r="D63">
            <v>1049</v>
          </cell>
          <cell r="E63">
            <v>0.05</v>
          </cell>
          <cell r="F63">
            <v>19981</v>
          </cell>
          <cell r="G63">
            <v>129</v>
          </cell>
        </row>
        <row r="64">
          <cell r="A64">
            <v>88</v>
          </cell>
          <cell r="B64" t="str">
            <v>دمياط</v>
          </cell>
          <cell r="C64">
            <v>57127</v>
          </cell>
          <cell r="D64">
            <v>2271</v>
          </cell>
          <cell r="E64">
            <v>0.04</v>
          </cell>
          <cell r="F64">
            <v>54856</v>
          </cell>
          <cell r="G64">
            <v>178</v>
          </cell>
        </row>
        <row r="65">
          <cell r="A65">
            <v>89</v>
          </cell>
          <cell r="B65" t="str">
            <v>فاقوس</v>
          </cell>
          <cell r="C65">
            <v>55745</v>
          </cell>
          <cell r="D65">
            <v>2934</v>
          </cell>
          <cell r="E65">
            <v>0.05</v>
          </cell>
          <cell r="F65">
            <v>52811</v>
          </cell>
          <cell r="G65">
            <v>150</v>
          </cell>
        </row>
        <row r="66">
          <cell r="A66">
            <v>90</v>
          </cell>
          <cell r="B66" t="str">
            <v>بلبيس</v>
          </cell>
          <cell r="C66">
            <v>67613</v>
          </cell>
          <cell r="D66">
            <v>2479</v>
          </cell>
          <cell r="E66">
            <v>0.04</v>
          </cell>
          <cell r="F66">
            <v>65134</v>
          </cell>
          <cell r="G66">
            <v>175</v>
          </cell>
        </row>
        <row r="67">
          <cell r="A67">
            <v>91</v>
          </cell>
          <cell r="B67" t="str">
            <v>القومية</v>
          </cell>
          <cell r="C67">
            <v>19961</v>
          </cell>
          <cell r="D67">
            <v>1531</v>
          </cell>
          <cell r="E67">
            <v>0.08</v>
          </cell>
          <cell r="F67">
            <v>18430</v>
          </cell>
          <cell r="G67">
            <v>59</v>
          </cell>
        </row>
        <row r="68">
          <cell r="A68">
            <v>92</v>
          </cell>
          <cell r="B68" t="str">
            <v>الزهور</v>
          </cell>
          <cell r="C68">
            <v>11589</v>
          </cell>
          <cell r="D68">
            <v>24</v>
          </cell>
          <cell r="E68">
            <v>0</v>
          </cell>
          <cell r="F68">
            <v>11565</v>
          </cell>
          <cell r="G68">
            <v>65</v>
          </cell>
        </row>
        <row r="69">
          <cell r="A69">
            <v>93</v>
          </cell>
          <cell r="B69" t="str">
            <v>ايتاي البارود</v>
          </cell>
          <cell r="C69">
            <v>15552</v>
          </cell>
          <cell r="D69">
            <v>607</v>
          </cell>
          <cell r="E69">
            <v>0.04</v>
          </cell>
          <cell r="F69">
            <v>14945</v>
          </cell>
          <cell r="G69">
            <v>114</v>
          </cell>
        </row>
        <row r="70">
          <cell r="A70">
            <v>94</v>
          </cell>
          <cell r="B70" t="str">
            <v>بنها</v>
          </cell>
          <cell r="C70">
            <v>35586</v>
          </cell>
          <cell r="D70">
            <v>1758</v>
          </cell>
          <cell r="E70">
            <v>0.05</v>
          </cell>
          <cell r="F70">
            <v>33828</v>
          </cell>
          <cell r="G70">
            <v>119</v>
          </cell>
        </row>
        <row r="71">
          <cell r="A71">
            <v>95</v>
          </cell>
          <cell r="B71" t="str">
            <v>قويسنا</v>
          </cell>
          <cell r="C71">
            <v>16377</v>
          </cell>
          <cell r="D71">
            <v>1041</v>
          </cell>
          <cell r="E71">
            <v>0.06</v>
          </cell>
          <cell r="F71">
            <v>15336</v>
          </cell>
          <cell r="G71">
            <v>164</v>
          </cell>
        </row>
        <row r="72">
          <cell r="A72">
            <v>96</v>
          </cell>
          <cell r="B72" t="str">
            <v>اشمون</v>
          </cell>
          <cell r="C72">
            <v>19259</v>
          </cell>
          <cell r="D72">
            <v>825</v>
          </cell>
          <cell r="E72">
            <v>0.04</v>
          </cell>
          <cell r="F72">
            <v>18434</v>
          </cell>
          <cell r="G72">
            <v>114</v>
          </cell>
        </row>
        <row r="73">
          <cell r="A73">
            <v>97</v>
          </cell>
          <cell r="B73" t="str">
            <v>اسوان</v>
          </cell>
          <cell r="C73">
            <v>61273</v>
          </cell>
          <cell r="D73">
            <v>717</v>
          </cell>
          <cell r="E73">
            <v>0.01</v>
          </cell>
          <cell r="F73">
            <v>60556</v>
          </cell>
          <cell r="G73">
            <v>164</v>
          </cell>
        </row>
        <row r="74">
          <cell r="A74">
            <v>98</v>
          </cell>
          <cell r="B74" t="str">
            <v>فيصل</v>
          </cell>
          <cell r="C74">
            <v>79614</v>
          </cell>
          <cell r="D74">
            <v>311</v>
          </cell>
          <cell r="E74">
            <v>0</v>
          </cell>
          <cell r="F74">
            <v>79302</v>
          </cell>
          <cell r="G74">
            <v>118</v>
          </cell>
        </row>
        <row r="75">
          <cell r="A75">
            <v>99</v>
          </cell>
          <cell r="B75" t="str">
            <v>اكتوبر</v>
          </cell>
          <cell r="C75">
            <v>60503</v>
          </cell>
          <cell r="D75">
            <v>2192</v>
          </cell>
          <cell r="E75">
            <v>0.04</v>
          </cell>
          <cell r="F75">
            <v>58311</v>
          </cell>
          <cell r="G75">
            <v>68</v>
          </cell>
        </row>
        <row r="76">
          <cell r="A76">
            <v>100</v>
          </cell>
          <cell r="B76" t="str">
            <v>العوايد</v>
          </cell>
          <cell r="C76">
            <v>38788</v>
          </cell>
          <cell r="D76">
            <v>210</v>
          </cell>
          <cell r="E76">
            <v>0.01</v>
          </cell>
          <cell r="F76">
            <v>38578</v>
          </cell>
          <cell r="G76">
            <v>126</v>
          </cell>
        </row>
        <row r="77">
          <cell r="A77">
            <v>702</v>
          </cell>
          <cell r="B77" t="str">
            <v>الجامعة</v>
          </cell>
          <cell r="C77">
            <v>8780</v>
          </cell>
          <cell r="D77">
            <v>495</v>
          </cell>
          <cell r="E77">
            <v>0.06</v>
          </cell>
          <cell r="F77">
            <v>8285</v>
          </cell>
          <cell r="G77">
            <v>55</v>
          </cell>
        </row>
        <row r="78">
          <cell r="A78">
            <v>999</v>
          </cell>
          <cell r="B78" t="str">
            <v>الإجمــالى</v>
          </cell>
          <cell r="C78">
            <v>13445340</v>
          </cell>
          <cell r="D78">
            <v>459042</v>
          </cell>
          <cell r="E78">
            <v>0.03</v>
          </cell>
          <cell r="F78">
            <v>12986299</v>
          </cell>
          <cell r="G78">
            <v>8934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12-2020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29</v>
          </cell>
          <cell r="B3" t="str">
            <v>قليوب</v>
          </cell>
          <cell r="C3">
            <v>9426</v>
          </cell>
          <cell r="D3">
            <v>201</v>
          </cell>
          <cell r="E3">
            <v>0.02</v>
          </cell>
          <cell r="F3">
            <v>9225</v>
          </cell>
          <cell r="G3">
            <v>44</v>
          </cell>
        </row>
        <row r="4">
          <cell r="A4">
            <v>31</v>
          </cell>
          <cell r="B4" t="str">
            <v>حلوان</v>
          </cell>
          <cell r="C4">
            <v>40680</v>
          </cell>
          <cell r="D4">
            <v>877</v>
          </cell>
          <cell r="E4">
            <v>0.02</v>
          </cell>
          <cell r="F4">
            <v>39802</v>
          </cell>
          <cell r="G4">
            <v>169</v>
          </cell>
        </row>
        <row r="5">
          <cell r="A5">
            <v>32</v>
          </cell>
          <cell r="B5" t="str">
            <v>دسوق</v>
          </cell>
          <cell r="C5">
            <v>22636</v>
          </cell>
          <cell r="D5">
            <v>2098</v>
          </cell>
          <cell r="E5">
            <v>0.09</v>
          </cell>
          <cell r="F5">
            <v>20538</v>
          </cell>
          <cell r="G5">
            <v>151</v>
          </cell>
        </row>
        <row r="6">
          <cell r="A6">
            <v>34</v>
          </cell>
          <cell r="B6" t="str">
            <v>شبين الكوم</v>
          </cell>
          <cell r="C6">
            <v>37262</v>
          </cell>
          <cell r="D6">
            <v>3056</v>
          </cell>
          <cell r="E6">
            <v>0.08</v>
          </cell>
          <cell r="F6">
            <v>34205</v>
          </cell>
          <cell r="G6">
            <v>226</v>
          </cell>
        </row>
        <row r="7">
          <cell r="A7">
            <v>35</v>
          </cell>
          <cell r="B7" t="str">
            <v>مصطفى النحاس</v>
          </cell>
          <cell r="C7">
            <v>94168</v>
          </cell>
          <cell r="D7">
            <v>3269</v>
          </cell>
          <cell r="E7">
            <v>0.03</v>
          </cell>
          <cell r="F7">
            <v>90899</v>
          </cell>
          <cell r="G7">
            <v>132</v>
          </cell>
        </row>
        <row r="8">
          <cell r="A8">
            <v>36</v>
          </cell>
          <cell r="B8" t="str">
            <v>الفيوم</v>
          </cell>
          <cell r="C8">
            <v>14804</v>
          </cell>
          <cell r="D8">
            <v>552</v>
          </cell>
          <cell r="E8">
            <v>0.04</v>
          </cell>
          <cell r="F8">
            <v>14252</v>
          </cell>
          <cell r="G8">
            <v>50</v>
          </cell>
        </row>
        <row r="9">
          <cell r="A9">
            <v>38</v>
          </cell>
          <cell r="B9" t="str">
            <v>سوهاج شرق</v>
          </cell>
          <cell r="C9">
            <v>18311</v>
          </cell>
          <cell r="D9">
            <v>1030</v>
          </cell>
          <cell r="E9">
            <v>0.06</v>
          </cell>
          <cell r="F9">
            <v>17281</v>
          </cell>
          <cell r="G9">
            <v>62</v>
          </cell>
        </row>
        <row r="10">
          <cell r="A10">
            <v>39</v>
          </cell>
          <cell r="B10" t="str">
            <v>دمنهور</v>
          </cell>
          <cell r="C10">
            <v>12395</v>
          </cell>
          <cell r="D10">
            <v>529</v>
          </cell>
          <cell r="E10">
            <v>0.04</v>
          </cell>
          <cell r="F10">
            <v>11867</v>
          </cell>
          <cell r="G10">
            <v>51</v>
          </cell>
        </row>
        <row r="11">
          <cell r="A11">
            <v>40</v>
          </cell>
          <cell r="B11" t="str">
            <v>طموة</v>
          </cell>
          <cell r="C11">
            <v>42844</v>
          </cell>
          <cell r="D11">
            <v>3103</v>
          </cell>
          <cell r="E11">
            <v>7.0000000000000007E-2</v>
          </cell>
          <cell r="F11">
            <v>39741</v>
          </cell>
          <cell r="G11">
            <v>164</v>
          </cell>
        </row>
        <row r="12">
          <cell r="A12">
            <v>41</v>
          </cell>
          <cell r="B12" t="str">
            <v>شبرا مصر</v>
          </cell>
          <cell r="C12">
            <v>9140</v>
          </cell>
          <cell r="D12">
            <v>72</v>
          </cell>
          <cell r="E12">
            <v>0.01</v>
          </cell>
          <cell r="F12">
            <v>9067</v>
          </cell>
          <cell r="G12">
            <v>46</v>
          </cell>
        </row>
        <row r="13">
          <cell r="A13">
            <v>42</v>
          </cell>
          <cell r="B13" t="str">
            <v>الأميرية</v>
          </cell>
          <cell r="C13">
            <v>74588</v>
          </cell>
          <cell r="D13">
            <v>675</v>
          </cell>
          <cell r="E13">
            <v>0.01</v>
          </cell>
          <cell r="F13">
            <v>73914</v>
          </cell>
          <cell r="G13">
            <v>196</v>
          </cell>
        </row>
        <row r="14">
          <cell r="A14">
            <v>43</v>
          </cell>
          <cell r="B14" t="str">
            <v>الزيتون</v>
          </cell>
          <cell r="C14">
            <v>34759</v>
          </cell>
          <cell r="D14">
            <v>809</v>
          </cell>
          <cell r="E14">
            <v>0.02</v>
          </cell>
          <cell r="F14">
            <v>33950</v>
          </cell>
          <cell r="G14">
            <v>158</v>
          </cell>
        </row>
        <row r="15">
          <cell r="A15">
            <v>44</v>
          </cell>
          <cell r="B15" t="str">
            <v>القبه</v>
          </cell>
          <cell r="C15">
            <v>55243</v>
          </cell>
          <cell r="D15">
            <v>1999</v>
          </cell>
          <cell r="E15">
            <v>0.04</v>
          </cell>
          <cell r="F15">
            <v>53244</v>
          </cell>
          <cell r="G15">
            <v>270</v>
          </cell>
        </row>
        <row r="16">
          <cell r="A16">
            <v>45</v>
          </cell>
          <cell r="B16" t="str">
            <v>مصر الجديدة</v>
          </cell>
          <cell r="C16">
            <v>407046</v>
          </cell>
          <cell r="D16">
            <v>945681</v>
          </cell>
          <cell r="E16">
            <v>2.3199999999999998</v>
          </cell>
          <cell r="F16">
            <v>-538635</v>
          </cell>
          <cell r="G16">
            <v>123</v>
          </cell>
        </row>
        <row r="17">
          <cell r="A17">
            <v>46</v>
          </cell>
          <cell r="B17" t="str">
            <v>شبرا الخيمة</v>
          </cell>
          <cell r="C17">
            <v>34981</v>
          </cell>
          <cell r="D17">
            <v>2692</v>
          </cell>
          <cell r="E17">
            <v>0.08</v>
          </cell>
          <cell r="F17">
            <v>32288</v>
          </cell>
          <cell r="G17">
            <v>221</v>
          </cell>
        </row>
        <row r="18">
          <cell r="A18">
            <v>47</v>
          </cell>
          <cell r="B18" t="str">
            <v>شبين القناطر</v>
          </cell>
          <cell r="C18">
            <v>21443</v>
          </cell>
          <cell r="D18">
            <v>201</v>
          </cell>
          <cell r="E18">
            <v>0.01</v>
          </cell>
          <cell r="F18">
            <v>21242</v>
          </cell>
          <cell r="G18">
            <v>98</v>
          </cell>
        </row>
        <row r="19">
          <cell r="A19">
            <v>48</v>
          </cell>
          <cell r="B19" t="str">
            <v>وسط البلد</v>
          </cell>
          <cell r="C19">
            <v>181732</v>
          </cell>
          <cell r="D19">
            <v>483</v>
          </cell>
          <cell r="E19">
            <v>0</v>
          </cell>
          <cell r="F19">
            <v>181249</v>
          </cell>
          <cell r="G19">
            <v>73</v>
          </cell>
        </row>
        <row r="20">
          <cell r="A20">
            <v>49</v>
          </cell>
          <cell r="B20" t="str">
            <v>المهندسين</v>
          </cell>
          <cell r="C20">
            <v>157477</v>
          </cell>
          <cell r="D20">
            <v>28069</v>
          </cell>
          <cell r="E20">
            <v>0.18</v>
          </cell>
          <cell r="F20">
            <v>129408</v>
          </cell>
          <cell r="G20">
            <v>59</v>
          </cell>
        </row>
        <row r="21">
          <cell r="A21">
            <v>50</v>
          </cell>
          <cell r="B21" t="str">
            <v>الهرم</v>
          </cell>
          <cell r="C21">
            <v>122117</v>
          </cell>
          <cell r="D21">
            <v>6649</v>
          </cell>
          <cell r="E21">
            <v>0.05</v>
          </cell>
          <cell r="F21">
            <v>115467</v>
          </cell>
          <cell r="G21">
            <v>117</v>
          </cell>
        </row>
        <row r="22">
          <cell r="A22">
            <v>51</v>
          </cell>
          <cell r="B22" t="str">
            <v>العريش</v>
          </cell>
          <cell r="C22">
            <v>29079</v>
          </cell>
          <cell r="D22">
            <v>939</v>
          </cell>
          <cell r="E22">
            <v>0.03</v>
          </cell>
          <cell r="F22">
            <v>28140</v>
          </cell>
          <cell r="G22">
            <v>86</v>
          </cell>
        </row>
        <row r="23">
          <cell r="A23">
            <v>52</v>
          </cell>
          <cell r="B23" t="str">
            <v>مدينة نصر</v>
          </cell>
          <cell r="C23">
            <v>50540</v>
          </cell>
          <cell r="D23">
            <v>5733</v>
          </cell>
          <cell r="E23">
            <v>0.11</v>
          </cell>
          <cell r="F23">
            <v>44807</v>
          </cell>
          <cell r="G23">
            <v>89</v>
          </cell>
        </row>
        <row r="24">
          <cell r="A24">
            <v>53</v>
          </cell>
          <cell r="B24" t="str">
            <v>امبابة</v>
          </cell>
          <cell r="C24">
            <v>31198</v>
          </cell>
          <cell r="D24">
            <v>202</v>
          </cell>
          <cell r="E24">
            <v>0.01</v>
          </cell>
          <cell r="F24">
            <v>30996</v>
          </cell>
          <cell r="G24">
            <v>134</v>
          </cell>
        </row>
        <row r="25">
          <cell r="A25">
            <v>54</v>
          </cell>
          <cell r="B25" t="str">
            <v>المعادي</v>
          </cell>
          <cell r="C25">
            <v>93184</v>
          </cell>
          <cell r="D25">
            <v>1227</v>
          </cell>
          <cell r="E25">
            <v>0.01</v>
          </cell>
          <cell r="F25">
            <v>91957</v>
          </cell>
          <cell r="G25">
            <v>166</v>
          </cell>
        </row>
        <row r="26">
          <cell r="A26">
            <v>55</v>
          </cell>
          <cell r="B26" t="str">
            <v>دار السلام</v>
          </cell>
          <cell r="C26">
            <v>73734</v>
          </cell>
          <cell r="D26">
            <v>4792</v>
          </cell>
          <cell r="E26">
            <v>0.06</v>
          </cell>
          <cell r="F26">
            <v>68942</v>
          </cell>
          <cell r="G26">
            <v>188</v>
          </cell>
        </row>
        <row r="27">
          <cell r="A27">
            <v>56</v>
          </cell>
          <cell r="B27" t="str">
            <v>البراجيل</v>
          </cell>
          <cell r="C27">
            <v>37825</v>
          </cell>
          <cell r="D27">
            <v>182</v>
          </cell>
          <cell r="E27">
            <v>0</v>
          </cell>
          <cell r="F27">
            <v>37643</v>
          </cell>
          <cell r="G27">
            <v>117</v>
          </cell>
        </row>
        <row r="28">
          <cell r="A28">
            <v>57</v>
          </cell>
          <cell r="B28" t="str">
            <v>بور سعيد</v>
          </cell>
          <cell r="C28">
            <v>37613</v>
          </cell>
          <cell r="D28">
            <v>241</v>
          </cell>
          <cell r="E28">
            <v>0.01</v>
          </cell>
          <cell r="F28">
            <v>37372</v>
          </cell>
          <cell r="G28">
            <v>87</v>
          </cell>
        </row>
        <row r="29">
          <cell r="A29">
            <v>58</v>
          </cell>
          <cell r="B29" t="str">
            <v>القبارى</v>
          </cell>
          <cell r="C29">
            <v>50659</v>
          </cell>
          <cell r="D29">
            <v>2097</v>
          </cell>
          <cell r="E29">
            <v>0.04</v>
          </cell>
          <cell r="F29">
            <v>48562</v>
          </cell>
          <cell r="G29">
            <v>219</v>
          </cell>
        </row>
        <row r="30">
          <cell r="A30">
            <v>59</v>
          </cell>
          <cell r="B30" t="str">
            <v>سموحة</v>
          </cell>
          <cell r="C30">
            <v>56447</v>
          </cell>
          <cell r="D30">
            <v>1220</v>
          </cell>
          <cell r="E30">
            <v>0.02</v>
          </cell>
          <cell r="F30">
            <v>55226</v>
          </cell>
          <cell r="G30">
            <v>154</v>
          </cell>
        </row>
        <row r="31">
          <cell r="A31">
            <v>60</v>
          </cell>
          <cell r="B31" t="str">
            <v>السويس</v>
          </cell>
          <cell r="C31">
            <v>53251</v>
          </cell>
          <cell r="D31">
            <v>1839</v>
          </cell>
          <cell r="E31">
            <v>0.03</v>
          </cell>
          <cell r="F31">
            <v>51411</v>
          </cell>
          <cell r="G31">
            <v>190</v>
          </cell>
        </row>
        <row r="32">
          <cell r="A32">
            <v>62</v>
          </cell>
          <cell r="B32" t="str">
            <v>كفر الدوار</v>
          </cell>
          <cell r="C32">
            <v>14832</v>
          </cell>
          <cell r="D32">
            <v>3059</v>
          </cell>
          <cell r="E32">
            <v>0.21</v>
          </cell>
          <cell r="F32">
            <v>11773</v>
          </cell>
          <cell r="G32">
            <v>64</v>
          </cell>
        </row>
        <row r="33">
          <cell r="A33">
            <v>63</v>
          </cell>
          <cell r="B33" t="str">
            <v>المنيا</v>
          </cell>
          <cell r="C33">
            <v>31407</v>
          </cell>
          <cell r="D33">
            <v>1018</v>
          </cell>
          <cell r="E33">
            <v>0.03</v>
          </cell>
          <cell r="F33">
            <v>30389</v>
          </cell>
          <cell r="G33">
            <v>222</v>
          </cell>
        </row>
        <row r="34">
          <cell r="A34">
            <v>64</v>
          </cell>
          <cell r="B34" t="str">
            <v>بني مزار</v>
          </cell>
          <cell r="C34">
            <v>18009</v>
          </cell>
          <cell r="D34">
            <v>1317</v>
          </cell>
          <cell r="E34">
            <v>7.0000000000000007E-2</v>
          </cell>
          <cell r="F34">
            <v>16692</v>
          </cell>
          <cell r="G34">
            <v>176</v>
          </cell>
        </row>
        <row r="35">
          <cell r="A35">
            <v>65</v>
          </cell>
          <cell r="B35" t="str">
            <v>اسيوط</v>
          </cell>
          <cell r="C35">
            <v>27266</v>
          </cell>
          <cell r="D35">
            <v>302</v>
          </cell>
          <cell r="E35">
            <v>0.01</v>
          </cell>
          <cell r="F35">
            <v>26964</v>
          </cell>
          <cell r="G35">
            <v>137</v>
          </cell>
        </row>
        <row r="36">
          <cell r="A36">
            <v>66</v>
          </cell>
          <cell r="B36" t="str">
            <v>سوهاج</v>
          </cell>
          <cell r="C36">
            <v>18598</v>
          </cell>
          <cell r="D36">
            <v>632</v>
          </cell>
          <cell r="E36">
            <v>0.03</v>
          </cell>
          <cell r="F36">
            <v>17966</v>
          </cell>
          <cell r="G36">
            <v>90</v>
          </cell>
        </row>
        <row r="37">
          <cell r="A37">
            <v>67</v>
          </cell>
          <cell r="B37" t="str">
            <v>القوصية</v>
          </cell>
          <cell r="C37">
            <v>37693</v>
          </cell>
          <cell r="D37">
            <v>1034</v>
          </cell>
          <cell r="E37">
            <v>0.03</v>
          </cell>
          <cell r="F37">
            <v>36659</v>
          </cell>
          <cell r="G37">
            <v>324</v>
          </cell>
        </row>
        <row r="38">
          <cell r="A38">
            <v>68</v>
          </cell>
          <cell r="B38" t="str">
            <v>نجع حمادي</v>
          </cell>
          <cell r="C38">
            <v>23720</v>
          </cell>
          <cell r="D38">
            <v>996</v>
          </cell>
          <cell r="E38">
            <v>0.04</v>
          </cell>
          <cell r="F38">
            <v>22724</v>
          </cell>
          <cell r="G38">
            <v>220</v>
          </cell>
        </row>
        <row r="39">
          <cell r="A39">
            <v>69</v>
          </cell>
          <cell r="B39" t="str">
            <v>قنا</v>
          </cell>
          <cell r="C39">
            <v>50146</v>
          </cell>
          <cell r="D39">
            <v>911</v>
          </cell>
          <cell r="E39">
            <v>0.02</v>
          </cell>
          <cell r="F39">
            <v>49235</v>
          </cell>
          <cell r="G39">
            <v>238</v>
          </cell>
        </row>
        <row r="40">
          <cell r="A40">
            <v>70</v>
          </cell>
          <cell r="B40" t="str">
            <v>الاقصر</v>
          </cell>
          <cell r="C40">
            <v>48992</v>
          </cell>
          <cell r="D40">
            <v>8011</v>
          </cell>
          <cell r="E40">
            <v>0.16</v>
          </cell>
          <cell r="F40">
            <v>40981</v>
          </cell>
          <cell r="G40">
            <v>206</v>
          </cell>
        </row>
        <row r="41">
          <cell r="A41">
            <v>71</v>
          </cell>
          <cell r="B41" t="str">
            <v>بني سويف</v>
          </cell>
          <cell r="C41">
            <v>48258</v>
          </cell>
          <cell r="D41">
            <v>6142</v>
          </cell>
          <cell r="E41">
            <v>0.13</v>
          </cell>
          <cell r="F41">
            <v>42116</v>
          </cell>
          <cell r="G41">
            <v>236</v>
          </cell>
        </row>
        <row r="42">
          <cell r="A42">
            <v>72</v>
          </cell>
          <cell r="B42" t="str">
            <v>جرجا</v>
          </cell>
          <cell r="C42">
            <v>18908</v>
          </cell>
          <cell r="D42">
            <v>889</v>
          </cell>
          <cell r="E42">
            <v>0.05</v>
          </cell>
          <cell r="F42">
            <v>18019</v>
          </cell>
          <cell r="G42">
            <v>124</v>
          </cell>
        </row>
        <row r="43">
          <cell r="A43">
            <v>73</v>
          </cell>
          <cell r="B43" t="str">
            <v>كفر الشيخ</v>
          </cell>
          <cell r="C43">
            <v>25141</v>
          </cell>
          <cell r="D43">
            <v>285</v>
          </cell>
          <cell r="E43">
            <v>0.01</v>
          </cell>
          <cell r="F43">
            <v>24856</v>
          </cell>
          <cell r="G43">
            <v>169</v>
          </cell>
        </row>
        <row r="44">
          <cell r="A44">
            <v>74</v>
          </cell>
          <cell r="B44" t="str">
            <v>الفلكي</v>
          </cell>
          <cell r="C44">
            <v>61569</v>
          </cell>
          <cell r="D44">
            <v>3903</v>
          </cell>
          <cell r="E44">
            <v>0.06</v>
          </cell>
          <cell r="F44">
            <v>57665</v>
          </cell>
          <cell r="G44">
            <v>275</v>
          </cell>
        </row>
        <row r="45">
          <cell r="A45">
            <v>75</v>
          </cell>
          <cell r="B45" t="str">
            <v>الاسماعيلية</v>
          </cell>
          <cell r="C45">
            <v>85335</v>
          </cell>
          <cell r="D45">
            <v>477</v>
          </cell>
          <cell r="E45">
            <v>0.01</v>
          </cell>
          <cell r="F45">
            <v>84858</v>
          </cell>
          <cell r="G45">
            <v>256</v>
          </cell>
        </row>
        <row r="46">
          <cell r="A46">
            <v>77</v>
          </cell>
          <cell r="B46" t="str">
            <v>السواح</v>
          </cell>
          <cell r="C46">
            <v>56007</v>
          </cell>
          <cell r="D46">
            <v>2809</v>
          </cell>
          <cell r="E46">
            <v>0.05</v>
          </cell>
          <cell r="F46">
            <v>53198</v>
          </cell>
          <cell r="G46">
            <v>239</v>
          </cell>
        </row>
        <row r="47">
          <cell r="A47">
            <v>78</v>
          </cell>
          <cell r="B47" t="str">
            <v>منصورة غرب</v>
          </cell>
          <cell r="C47">
            <v>70982</v>
          </cell>
          <cell r="D47">
            <v>664</v>
          </cell>
          <cell r="E47">
            <v>0.01</v>
          </cell>
          <cell r="F47">
            <v>70318</v>
          </cell>
          <cell r="G47">
            <v>167</v>
          </cell>
        </row>
        <row r="48">
          <cell r="A48">
            <v>80</v>
          </cell>
          <cell r="B48" t="str">
            <v>المنصورة شرق</v>
          </cell>
          <cell r="C48">
            <v>22673</v>
          </cell>
          <cell r="D48">
            <v>347</v>
          </cell>
          <cell r="E48">
            <v>0.02</v>
          </cell>
          <cell r="F48">
            <v>22326</v>
          </cell>
          <cell r="G48">
            <v>233</v>
          </cell>
        </row>
        <row r="49">
          <cell r="A49">
            <v>81</v>
          </cell>
          <cell r="B49" t="str">
            <v>كفر الزيات</v>
          </cell>
          <cell r="C49">
            <v>16868</v>
          </cell>
          <cell r="D49">
            <v>424</v>
          </cell>
          <cell r="E49">
            <v>0.03</v>
          </cell>
          <cell r="F49">
            <v>16444</v>
          </cell>
          <cell r="G49">
            <v>209</v>
          </cell>
        </row>
        <row r="50">
          <cell r="A50">
            <v>82</v>
          </cell>
          <cell r="B50" t="str">
            <v>المحلة</v>
          </cell>
          <cell r="C50">
            <v>38203</v>
          </cell>
          <cell r="D50">
            <v>2727</v>
          </cell>
          <cell r="E50">
            <v>7.0000000000000007E-2</v>
          </cell>
          <cell r="F50">
            <v>35476</v>
          </cell>
          <cell r="G50">
            <v>286</v>
          </cell>
        </row>
        <row r="51">
          <cell r="A51">
            <v>83</v>
          </cell>
          <cell r="B51" t="str">
            <v>طنطا_المأمون</v>
          </cell>
          <cell r="C51">
            <v>21972</v>
          </cell>
          <cell r="D51">
            <v>203</v>
          </cell>
          <cell r="E51">
            <v>0.01</v>
          </cell>
          <cell r="F51">
            <v>21769</v>
          </cell>
          <cell r="G51">
            <v>105</v>
          </cell>
        </row>
        <row r="52">
          <cell r="A52">
            <v>84</v>
          </cell>
          <cell r="B52" t="str">
            <v>الاستاد</v>
          </cell>
          <cell r="C52">
            <v>19528</v>
          </cell>
          <cell r="D52">
            <v>819</v>
          </cell>
          <cell r="E52">
            <v>0.04</v>
          </cell>
          <cell r="F52">
            <v>18710</v>
          </cell>
          <cell r="G52">
            <v>161</v>
          </cell>
        </row>
        <row r="53">
          <cell r="A53">
            <v>85</v>
          </cell>
          <cell r="B53" t="str">
            <v>المنزلة</v>
          </cell>
          <cell r="C53">
            <v>20351</v>
          </cell>
          <cell r="D53">
            <v>263</v>
          </cell>
          <cell r="E53">
            <v>0.01</v>
          </cell>
          <cell r="F53">
            <v>20089</v>
          </cell>
          <cell r="G53">
            <v>223</v>
          </cell>
        </row>
        <row r="54">
          <cell r="A54">
            <v>86</v>
          </cell>
          <cell r="B54" t="str">
            <v>ميت غمر</v>
          </cell>
          <cell r="C54">
            <v>36197</v>
          </cell>
          <cell r="D54">
            <v>867</v>
          </cell>
          <cell r="E54">
            <v>0.02</v>
          </cell>
          <cell r="F54">
            <v>35330</v>
          </cell>
          <cell r="G54">
            <v>183</v>
          </cell>
        </row>
        <row r="55">
          <cell r="A55">
            <v>87</v>
          </cell>
          <cell r="B55" t="str">
            <v>شربين</v>
          </cell>
          <cell r="C55">
            <v>15260</v>
          </cell>
          <cell r="D55">
            <v>217</v>
          </cell>
          <cell r="E55">
            <v>0.01</v>
          </cell>
          <cell r="F55">
            <v>15044</v>
          </cell>
          <cell r="G55">
            <v>180</v>
          </cell>
        </row>
        <row r="56">
          <cell r="A56">
            <v>88</v>
          </cell>
          <cell r="B56" t="str">
            <v>دمياط</v>
          </cell>
          <cell r="C56">
            <v>65878</v>
          </cell>
          <cell r="D56">
            <v>2692</v>
          </cell>
          <cell r="E56">
            <v>0.04</v>
          </cell>
          <cell r="F56">
            <v>63186</v>
          </cell>
          <cell r="G56">
            <v>267</v>
          </cell>
        </row>
        <row r="57">
          <cell r="A57">
            <v>89</v>
          </cell>
          <cell r="B57" t="str">
            <v>فاقوس</v>
          </cell>
          <cell r="C57">
            <v>43405</v>
          </cell>
          <cell r="D57">
            <v>1526</v>
          </cell>
          <cell r="E57">
            <v>0.04</v>
          </cell>
          <cell r="F57">
            <v>41878</v>
          </cell>
          <cell r="G57">
            <v>154</v>
          </cell>
        </row>
        <row r="58">
          <cell r="A58">
            <v>90</v>
          </cell>
          <cell r="B58" t="str">
            <v>بلبيس</v>
          </cell>
          <cell r="C58">
            <v>57613</v>
          </cell>
          <cell r="D58">
            <v>599</v>
          </cell>
          <cell r="E58">
            <v>0.01</v>
          </cell>
          <cell r="F58">
            <v>57014</v>
          </cell>
          <cell r="G58">
            <v>230</v>
          </cell>
        </row>
        <row r="59">
          <cell r="A59">
            <v>91</v>
          </cell>
          <cell r="B59" t="str">
            <v>القومية</v>
          </cell>
          <cell r="C59">
            <v>17231</v>
          </cell>
          <cell r="D59">
            <v>616</v>
          </cell>
          <cell r="E59">
            <v>0.04</v>
          </cell>
          <cell r="F59">
            <v>16616</v>
          </cell>
          <cell r="G59">
            <v>66</v>
          </cell>
        </row>
        <row r="60">
          <cell r="A60">
            <v>92</v>
          </cell>
          <cell r="B60" t="str">
            <v>الزهور</v>
          </cell>
          <cell r="C60">
            <v>27030</v>
          </cell>
          <cell r="D60">
            <v>5649</v>
          </cell>
          <cell r="E60">
            <v>0.21</v>
          </cell>
          <cell r="F60">
            <v>21381</v>
          </cell>
          <cell r="G60">
            <v>96</v>
          </cell>
        </row>
        <row r="61">
          <cell r="A61">
            <v>93</v>
          </cell>
          <cell r="B61" t="str">
            <v>ايتاي البارود</v>
          </cell>
          <cell r="C61">
            <v>31937</v>
          </cell>
          <cell r="D61">
            <v>1310</v>
          </cell>
          <cell r="E61">
            <v>0.04</v>
          </cell>
          <cell r="F61">
            <v>30627</v>
          </cell>
          <cell r="G61">
            <v>256</v>
          </cell>
        </row>
        <row r="62">
          <cell r="A62">
            <v>94</v>
          </cell>
          <cell r="B62" t="str">
            <v>بنها</v>
          </cell>
          <cell r="C62">
            <v>25032</v>
          </cell>
          <cell r="D62">
            <v>497</v>
          </cell>
          <cell r="E62">
            <v>0.02</v>
          </cell>
          <cell r="F62">
            <v>24534</v>
          </cell>
          <cell r="G62">
            <v>221</v>
          </cell>
        </row>
        <row r="63">
          <cell r="A63">
            <v>95</v>
          </cell>
          <cell r="B63" t="str">
            <v>قويسنا</v>
          </cell>
          <cell r="C63">
            <v>17374</v>
          </cell>
          <cell r="D63">
            <v>226</v>
          </cell>
          <cell r="E63">
            <v>0.01</v>
          </cell>
          <cell r="F63">
            <v>17149</v>
          </cell>
          <cell r="G63">
            <v>150</v>
          </cell>
        </row>
        <row r="64">
          <cell r="A64">
            <v>96</v>
          </cell>
          <cell r="B64" t="str">
            <v>اشمون</v>
          </cell>
          <cell r="C64">
            <v>25738</v>
          </cell>
          <cell r="D64">
            <v>4830</v>
          </cell>
          <cell r="E64">
            <v>0.19</v>
          </cell>
          <cell r="F64">
            <v>20908</v>
          </cell>
          <cell r="G64">
            <v>180</v>
          </cell>
        </row>
        <row r="65">
          <cell r="A65">
            <v>97</v>
          </cell>
          <cell r="B65" t="str">
            <v>اسوان</v>
          </cell>
          <cell r="C65">
            <v>110236</v>
          </cell>
          <cell r="D65">
            <v>5801</v>
          </cell>
          <cell r="E65">
            <v>0.05</v>
          </cell>
          <cell r="F65">
            <v>104435</v>
          </cell>
          <cell r="G65">
            <v>237</v>
          </cell>
        </row>
        <row r="66">
          <cell r="A66">
            <v>98</v>
          </cell>
          <cell r="B66" t="str">
            <v>فيصل</v>
          </cell>
          <cell r="C66">
            <v>47199</v>
          </cell>
          <cell r="D66">
            <v>923</v>
          </cell>
          <cell r="E66">
            <v>0.02</v>
          </cell>
          <cell r="F66">
            <v>46276</v>
          </cell>
          <cell r="G66">
            <v>129</v>
          </cell>
        </row>
        <row r="67">
          <cell r="A67">
            <v>99</v>
          </cell>
          <cell r="B67" t="str">
            <v>اكتوبر</v>
          </cell>
          <cell r="C67">
            <v>82819</v>
          </cell>
          <cell r="D67">
            <v>2826</v>
          </cell>
          <cell r="E67">
            <v>0.03</v>
          </cell>
          <cell r="F67">
            <v>79992</v>
          </cell>
          <cell r="G67">
            <v>69</v>
          </cell>
        </row>
        <row r="68">
          <cell r="A68">
            <v>100</v>
          </cell>
          <cell r="B68" t="str">
            <v>العوايد</v>
          </cell>
          <cell r="C68">
            <v>31668</v>
          </cell>
          <cell r="D68">
            <v>2601</v>
          </cell>
          <cell r="E68">
            <v>0.08</v>
          </cell>
          <cell r="F68">
            <v>29067</v>
          </cell>
          <cell r="G68">
            <v>155</v>
          </cell>
        </row>
        <row r="69">
          <cell r="A69">
            <v>702</v>
          </cell>
          <cell r="B69" t="str">
            <v>الجامعة</v>
          </cell>
          <cell r="C69">
            <v>16795</v>
          </cell>
          <cell r="D69">
            <v>478</v>
          </cell>
          <cell r="E69">
            <v>0.03</v>
          </cell>
          <cell r="F69">
            <v>16317</v>
          </cell>
          <cell r="G69">
            <v>133</v>
          </cell>
        </row>
        <row r="70">
          <cell r="A70">
            <v>999</v>
          </cell>
          <cell r="B70" t="str">
            <v>الإجمــالى</v>
          </cell>
          <cell r="C70">
            <v>3332452</v>
          </cell>
          <cell r="D70">
            <v>1089409</v>
          </cell>
          <cell r="E70">
            <v>0.33</v>
          </cell>
          <cell r="F70">
            <v>2243042</v>
          </cell>
          <cell r="G70">
            <v>10863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1-2019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407</v>
          </cell>
          <cell r="B3" t="str">
            <v>توزيع العاشر</v>
          </cell>
          <cell r="C3">
            <v>2872025</v>
          </cell>
          <cell r="D3">
            <v>162540</v>
          </cell>
          <cell r="E3">
            <v>0.06</v>
          </cell>
          <cell r="F3">
            <v>2709484</v>
          </cell>
          <cell r="G3">
            <v>224</v>
          </cell>
        </row>
        <row r="4">
          <cell r="A4">
            <v>410</v>
          </cell>
          <cell r="B4" t="str">
            <v>توزيع الغردقة</v>
          </cell>
          <cell r="C4">
            <v>4258679</v>
          </cell>
          <cell r="D4">
            <v>107915</v>
          </cell>
          <cell r="E4">
            <v>0.03</v>
          </cell>
          <cell r="F4">
            <v>4150764</v>
          </cell>
          <cell r="G4">
            <v>483</v>
          </cell>
        </row>
        <row r="5">
          <cell r="A5">
            <v>411</v>
          </cell>
          <cell r="B5" t="str">
            <v>توزيع شرق</v>
          </cell>
          <cell r="C5">
            <v>28834346</v>
          </cell>
          <cell r="D5">
            <v>1548933</v>
          </cell>
          <cell r="E5">
            <v>0.05</v>
          </cell>
          <cell r="F5">
            <v>27285412</v>
          </cell>
          <cell r="G5">
            <v>833</v>
          </cell>
        </row>
        <row r="6">
          <cell r="A6">
            <v>412</v>
          </cell>
          <cell r="B6" t="str">
            <v>توزيع غرب</v>
          </cell>
          <cell r="C6">
            <v>30546608</v>
          </cell>
          <cell r="D6">
            <v>2265718</v>
          </cell>
          <cell r="E6">
            <v>7.0000000000000007E-2</v>
          </cell>
          <cell r="F6">
            <v>28280890</v>
          </cell>
          <cell r="G6">
            <v>837</v>
          </cell>
        </row>
        <row r="7">
          <cell r="A7">
            <v>413</v>
          </cell>
          <cell r="B7" t="str">
            <v>توزيع المنصوره</v>
          </cell>
          <cell r="C7">
            <v>5634676</v>
          </cell>
          <cell r="D7">
            <v>300442</v>
          </cell>
          <cell r="E7">
            <v>0.05</v>
          </cell>
          <cell r="F7">
            <v>5334233</v>
          </cell>
          <cell r="G7">
            <v>676</v>
          </cell>
        </row>
        <row r="8">
          <cell r="A8">
            <v>414</v>
          </cell>
          <cell r="B8" t="str">
            <v>توزيع إسكندريه</v>
          </cell>
          <cell r="C8">
            <v>8967460</v>
          </cell>
          <cell r="D8">
            <v>694219</v>
          </cell>
          <cell r="E8">
            <v>0.08</v>
          </cell>
          <cell r="F8">
            <v>8273242</v>
          </cell>
          <cell r="G8">
            <v>971</v>
          </cell>
        </row>
        <row r="9">
          <cell r="A9">
            <v>415</v>
          </cell>
          <cell r="B9" t="str">
            <v>توزيع سوهاج</v>
          </cell>
          <cell r="C9">
            <v>4858898</v>
          </cell>
          <cell r="D9">
            <v>268827</v>
          </cell>
          <cell r="E9">
            <v>0.06</v>
          </cell>
          <cell r="F9">
            <v>4590071</v>
          </cell>
          <cell r="G9">
            <v>962</v>
          </cell>
        </row>
        <row r="10">
          <cell r="A10">
            <v>467</v>
          </cell>
          <cell r="B10" t="str">
            <v>توزيع طنطا</v>
          </cell>
          <cell r="C10">
            <v>5276650</v>
          </cell>
          <cell r="D10">
            <v>428247</v>
          </cell>
          <cell r="E10">
            <v>0.08</v>
          </cell>
          <cell r="F10">
            <v>4848404</v>
          </cell>
          <cell r="G10">
            <v>514</v>
          </cell>
        </row>
        <row r="11">
          <cell r="A11">
            <v>27</v>
          </cell>
          <cell r="B11" t="str">
            <v>كبار عملاء العوايد</v>
          </cell>
          <cell r="C11">
            <v>143653</v>
          </cell>
          <cell r="D11">
            <v>29408</v>
          </cell>
          <cell r="E11">
            <v>0.2</v>
          </cell>
          <cell r="F11">
            <v>114245</v>
          </cell>
          <cell r="G11">
            <v>25</v>
          </cell>
        </row>
        <row r="12">
          <cell r="A12">
            <v>29</v>
          </cell>
          <cell r="B12" t="str">
            <v>قليوب</v>
          </cell>
          <cell r="C12">
            <v>220435</v>
          </cell>
          <cell r="D12">
            <v>3742</v>
          </cell>
          <cell r="E12">
            <v>0.02</v>
          </cell>
          <cell r="F12">
            <v>216693</v>
          </cell>
          <cell r="G12">
            <v>159</v>
          </cell>
        </row>
        <row r="13">
          <cell r="A13">
            <v>31</v>
          </cell>
          <cell r="B13" t="str">
            <v>حلوان</v>
          </cell>
          <cell r="C13">
            <v>441946</v>
          </cell>
          <cell r="D13">
            <v>8933</v>
          </cell>
          <cell r="E13">
            <v>0.02</v>
          </cell>
          <cell r="F13">
            <v>433013</v>
          </cell>
          <cell r="G13">
            <v>308</v>
          </cell>
        </row>
        <row r="14">
          <cell r="A14">
            <v>32</v>
          </cell>
          <cell r="B14" t="str">
            <v>دسوق</v>
          </cell>
          <cell r="C14">
            <v>288364</v>
          </cell>
          <cell r="D14">
            <v>12359</v>
          </cell>
          <cell r="E14">
            <v>0.04</v>
          </cell>
          <cell r="F14">
            <v>276005</v>
          </cell>
          <cell r="G14">
            <v>229</v>
          </cell>
        </row>
        <row r="15">
          <cell r="A15">
            <v>34</v>
          </cell>
          <cell r="B15" t="str">
            <v>شبين الكوم</v>
          </cell>
          <cell r="C15">
            <v>390035</v>
          </cell>
          <cell r="D15">
            <v>22797</v>
          </cell>
          <cell r="E15">
            <v>0.06</v>
          </cell>
          <cell r="F15">
            <v>367238</v>
          </cell>
          <cell r="G15">
            <v>303</v>
          </cell>
        </row>
        <row r="16">
          <cell r="A16">
            <v>35</v>
          </cell>
          <cell r="B16" t="str">
            <v>مصطفى النحاس</v>
          </cell>
          <cell r="C16">
            <v>372962</v>
          </cell>
          <cell r="D16">
            <v>8753</v>
          </cell>
          <cell r="E16">
            <v>0.02</v>
          </cell>
          <cell r="F16">
            <v>364208</v>
          </cell>
          <cell r="G16">
            <v>164</v>
          </cell>
        </row>
        <row r="17">
          <cell r="A17">
            <v>36</v>
          </cell>
          <cell r="B17" t="str">
            <v>الفيوم</v>
          </cell>
          <cell r="C17">
            <v>400287</v>
          </cell>
          <cell r="D17">
            <v>12430</v>
          </cell>
          <cell r="E17">
            <v>0.03</v>
          </cell>
          <cell r="F17">
            <v>387857</v>
          </cell>
          <cell r="G17">
            <v>281</v>
          </cell>
        </row>
        <row r="18">
          <cell r="A18">
            <v>38</v>
          </cell>
          <cell r="B18" t="str">
            <v>سوهاج شرق</v>
          </cell>
          <cell r="C18">
            <v>265984</v>
          </cell>
          <cell r="D18">
            <v>13789</v>
          </cell>
          <cell r="E18">
            <v>0.05</v>
          </cell>
          <cell r="F18">
            <v>252194</v>
          </cell>
          <cell r="G18">
            <v>181</v>
          </cell>
        </row>
        <row r="19">
          <cell r="A19">
            <v>39</v>
          </cell>
          <cell r="B19" t="str">
            <v>دمنهور</v>
          </cell>
          <cell r="C19">
            <v>159487</v>
          </cell>
          <cell r="D19">
            <v>7329</v>
          </cell>
          <cell r="E19">
            <v>0.05</v>
          </cell>
          <cell r="F19">
            <v>152158</v>
          </cell>
          <cell r="G19">
            <v>287</v>
          </cell>
        </row>
        <row r="20">
          <cell r="A20">
            <v>40</v>
          </cell>
          <cell r="B20" t="str">
            <v>طموة</v>
          </cell>
          <cell r="C20">
            <v>329759</v>
          </cell>
          <cell r="D20">
            <v>22457</v>
          </cell>
          <cell r="E20">
            <v>7.0000000000000007E-2</v>
          </cell>
          <cell r="F20">
            <v>307302</v>
          </cell>
          <cell r="G20">
            <v>279</v>
          </cell>
        </row>
        <row r="21">
          <cell r="A21">
            <v>41</v>
          </cell>
          <cell r="B21" t="str">
            <v>شبرا مصر</v>
          </cell>
          <cell r="C21">
            <v>115688</v>
          </cell>
          <cell r="D21">
            <v>5529</v>
          </cell>
          <cell r="E21">
            <v>0.05</v>
          </cell>
          <cell r="F21">
            <v>110159</v>
          </cell>
          <cell r="G21">
            <v>142</v>
          </cell>
        </row>
        <row r="22">
          <cell r="A22">
            <v>42</v>
          </cell>
          <cell r="B22" t="str">
            <v>الأميرية</v>
          </cell>
          <cell r="C22">
            <v>479962</v>
          </cell>
          <cell r="D22">
            <v>8079</v>
          </cell>
          <cell r="E22">
            <v>0.02</v>
          </cell>
          <cell r="F22">
            <v>471883</v>
          </cell>
          <cell r="G22">
            <v>252</v>
          </cell>
        </row>
        <row r="23">
          <cell r="A23">
            <v>43</v>
          </cell>
          <cell r="B23" t="str">
            <v>الزيتون</v>
          </cell>
          <cell r="C23">
            <v>360469</v>
          </cell>
          <cell r="D23">
            <v>6757</v>
          </cell>
          <cell r="E23">
            <v>0.02</v>
          </cell>
          <cell r="F23">
            <v>353712</v>
          </cell>
          <cell r="G23">
            <v>213</v>
          </cell>
        </row>
        <row r="24">
          <cell r="A24">
            <v>44</v>
          </cell>
          <cell r="B24" t="str">
            <v>القبه</v>
          </cell>
          <cell r="C24">
            <v>545716</v>
          </cell>
          <cell r="D24">
            <v>14497</v>
          </cell>
          <cell r="E24">
            <v>0.03</v>
          </cell>
          <cell r="F24">
            <v>531220</v>
          </cell>
          <cell r="G24">
            <v>327</v>
          </cell>
        </row>
        <row r="25">
          <cell r="A25">
            <v>45</v>
          </cell>
          <cell r="B25" t="str">
            <v>مصر الجديدة</v>
          </cell>
          <cell r="C25">
            <v>1673790</v>
          </cell>
          <cell r="D25">
            <v>36631</v>
          </cell>
          <cell r="E25">
            <v>0.02</v>
          </cell>
          <cell r="F25">
            <v>1637160</v>
          </cell>
          <cell r="G25">
            <v>252</v>
          </cell>
        </row>
        <row r="26">
          <cell r="A26">
            <v>46</v>
          </cell>
          <cell r="B26" t="str">
            <v>شبرا الخيمة</v>
          </cell>
          <cell r="C26">
            <v>287808</v>
          </cell>
          <cell r="D26">
            <v>14869</v>
          </cell>
          <cell r="E26">
            <v>0.05</v>
          </cell>
          <cell r="F26">
            <v>272939</v>
          </cell>
          <cell r="G26">
            <v>234</v>
          </cell>
        </row>
        <row r="27">
          <cell r="A27">
            <v>47</v>
          </cell>
          <cell r="B27" t="str">
            <v>شبين القناطر</v>
          </cell>
          <cell r="C27">
            <v>171938</v>
          </cell>
          <cell r="D27">
            <v>9506</v>
          </cell>
          <cell r="E27">
            <v>0.06</v>
          </cell>
          <cell r="F27">
            <v>162432</v>
          </cell>
          <cell r="G27">
            <v>222</v>
          </cell>
        </row>
        <row r="28">
          <cell r="A28">
            <v>48</v>
          </cell>
          <cell r="B28" t="str">
            <v>وسط البلد</v>
          </cell>
          <cell r="C28">
            <v>775094</v>
          </cell>
          <cell r="D28">
            <v>63258</v>
          </cell>
          <cell r="E28">
            <v>0.08</v>
          </cell>
          <cell r="F28">
            <v>711836</v>
          </cell>
          <cell r="G28">
            <v>89</v>
          </cell>
        </row>
        <row r="29">
          <cell r="A29">
            <v>49</v>
          </cell>
          <cell r="B29" t="str">
            <v>المهندسين</v>
          </cell>
          <cell r="C29">
            <v>1154290</v>
          </cell>
          <cell r="D29">
            <v>74245</v>
          </cell>
          <cell r="E29">
            <v>0.06</v>
          </cell>
          <cell r="F29">
            <v>1080045</v>
          </cell>
          <cell r="G29">
            <v>201</v>
          </cell>
        </row>
        <row r="30">
          <cell r="A30">
            <v>50</v>
          </cell>
          <cell r="B30" t="str">
            <v>الهرم</v>
          </cell>
          <cell r="C30">
            <v>992308</v>
          </cell>
          <cell r="D30">
            <v>73342</v>
          </cell>
          <cell r="E30">
            <v>7.0000000000000007E-2</v>
          </cell>
          <cell r="F30">
            <v>918965</v>
          </cell>
          <cell r="G30">
            <v>268</v>
          </cell>
        </row>
        <row r="31">
          <cell r="A31">
            <v>51</v>
          </cell>
          <cell r="B31" t="str">
            <v>العريش</v>
          </cell>
          <cell r="C31">
            <v>251172</v>
          </cell>
          <cell r="D31">
            <v>8957</v>
          </cell>
          <cell r="E31">
            <v>0.04</v>
          </cell>
          <cell r="F31">
            <v>242215</v>
          </cell>
          <cell r="G31">
            <v>139</v>
          </cell>
        </row>
        <row r="32">
          <cell r="A32">
            <v>52</v>
          </cell>
          <cell r="B32" t="str">
            <v>مدينة نصر</v>
          </cell>
          <cell r="C32">
            <v>1314559</v>
          </cell>
          <cell r="D32">
            <v>55940</v>
          </cell>
          <cell r="E32">
            <v>0.04</v>
          </cell>
          <cell r="F32">
            <v>1258618</v>
          </cell>
          <cell r="G32">
            <v>403</v>
          </cell>
        </row>
        <row r="33">
          <cell r="A33">
            <v>53</v>
          </cell>
          <cell r="B33" t="str">
            <v>امبابة</v>
          </cell>
          <cell r="C33">
            <v>395773</v>
          </cell>
          <cell r="D33">
            <v>8149</v>
          </cell>
          <cell r="E33">
            <v>0.02</v>
          </cell>
          <cell r="F33">
            <v>387623</v>
          </cell>
          <cell r="G33">
            <v>265</v>
          </cell>
        </row>
        <row r="34">
          <cell r="A34">
            <v>54</v>
          </cell>
          <cell r="B34" t="str">
            <v>المعادي</v>
          </cell>
          <cell r="C34">
            <v>891593</v>
          </cell>
          <cell r="D34">
            <v>59693</v>
          </cell>
          <cell r="E34">
            <v>7.0000000000000007E-2</v>
          </cell>
          <cell r="F34">
            <v>831900</v>
          </cell>
          <cell r="G34">
            <v>215</v>
          </cell>
        </row>
        <row r="35">
          <cell r="A35">
            <v>55</v>
          </cell>
          <cell r="B35" t="str">
            <v>دار السلام</v>
          </cell>
          <cell r="C35">
            <v>528181</v>
          </cell>
          <cell r="D35">
            <v>15594</v>
          </cell>
          <cell r="E35">
            <v>0.03</v>
          </cell>
          <cell r="F35">
            <v>512587</v>
          </cell>
          <cell r="G35">
            <v>320</v>
          </cell>
        </row>
        <row r="36">
          <cell r="A36">
            <v>56</v>
          </cell>
          <cell r="B36" t="str">
            <v>البراجيل</v>
          </cell>
          <cell r="C36">
            <v>236619</v>
          </cell>
          <cell r="D36">
            <v>4423</v>
          </cell>
          <cell r="E36">
            <v>0.02</v>
          </cell>
          <cell r="F36">
            <v>232195</v>
          </cell>
          <cell r="G36">
            <v>197</v>
          </cell>
        </row>
        <row r="37">
          <cell r="A37">
            <v>57</v>
          </cell>
          <cell r="B37" t="str">
            <v>بور سعيد</v>
          </cell>
          <cell r="C37">
            <v>467549</v>
          </cell>
          <cell r="D37">
            <v>7876</v>
          </cell>
          <cell r="E37">
            <v>0.02</v>
          </cell>
          <cell r="F37">
            <v>459673</v>
          </cell>
          <cell r="G37">
            <v>242</v>
          </cell>
        </row>
        <row r="38">
          <cell r="A38">
            <v>58</v>
          </cell>
          <cell r="B38" t="str">
            <v>القبارى</v>
          </cell>
          <cell r="C38">
            <v>621375</v>
          </cell>
          <cell r="D38">
            <v>30327</v>
          </cell>
          <cell r="E38">
            <v>0.05</v>
          </cell>
          <cell r="F38">
            <v>591049</v>
          </cell>
          <cell r="G38">
            <v>462</v>
          </cell>
        </row>
        <row r="39">
          <cell r="A39">
            <v>59</v>
          </cell>
          <cell r="B39" t="str">
            <v>سموحة</v>
          </cell>
          <cell r="C39">
            <v>842114</v>
          </cell>
          <cell r="D39">
            <v>37137</v>
          </cell>
          <cell r="E39">
            <v>0.04</v>
          </cell>
          <cell r="F39">
            <v>804977</v>
          </cell>
          <cell r="G39">
            <v>362</v>
          </cell>
        </row>
        <row r="40">
          <cell r="A40">
            <v>60</v>
          </cell>
          <cell r="B40" t="str">
            <v>السويس</v>
          </cell>
          <cell r="C40">
            <v>1097048</v>
          </cell>
          <cell r="D40">
            <v>55675</v>
          </cell>
          <cell r="E40">
            <v>0.05</v>
          </cell>
          <cell r="F40">
            <v>1041373</v>
          </cell>
          <cell r="G40">
            <v>319</v>
          </cell>
        </row>
        <row r="41">
          <cell r="A41">
            <v>61</v>
          </cell>
          <cell r="B41" t="str">
            <v>العصافرة</v>
          </cell>
          <cell r="C41">
            <v>44704</v>
          </cell>
          <cell r="D41">
            <v>4342</v>
          </cell>
          <cell r="E41">
            <v>0.1</v>
          </cell>
          <cell r="F41">
            <v>40362</v>
          </cell>
          <cell r="G41">
            <v>182</v>
          </cell>
        </row>
        <row r="42">
          <cell r="A42">
            <v>62</v>
          </cell>
          <cell r="B42" t="str">
            <v>كفر الدوار</v>
          </cell>
          <cell r="C42">
            <v>672998</v>
          </cell>
          <cell r="D42">
            <v>33227</v>
          </cell>
          <cell r="E42">
            <v>0.05</v>
          </cell>
          <cell r="F42">
            <v>639770</v>
          </cell>
          <cell r="G42">
            <v>362</v>
          </cell>
        </row>
        <row r="43">
          <cell r="A43">
            <v>63</v>
          </cell>
          <cell r="B43" t="str">
            <v>المنيا</v>
          </cell>
          <cell r="C43">
            <v>237618</v>
          </cell>
          <cell r="D43">
            <v>12704</v>
          </cell>
          <cell r="E43">
            <v>0.05</v>
          </cell>
          <cell r="F43">
            <v>224914</v>
          </cell>
          <cell r="G43">
            <v>282</v>
          </cell>
        </row>
        <row r="44">
          <cell r="A44">
            <v>64</v>
          </cell>
          <cell r="B44" t="str">
            <v>بني مزار</v>
          </cell>
          <cell r="C44">
            <v>246338</v>
          </cell>
          <cell r="D44">
            <v>13232</v>
          </cell>
          <cell r="E44">
            <v>0.05</v>
          </cell>
          <cell r="F44">
            <v>233106</v>
          </cell>
          <cell r="G44">
            <v>306</v>
          </cell>
        </row>
        <row r="45">
          <cell r="A45">
            <v>65</v>
          </cell>
          <cell r="B45" t="str">
            <v>اسيوط</v>
          </cell>
          <cell r="C45">
            <v>292277</v>
          </cell>
          <cell r="D45">
            <v>8778</v>
          </cell>
          <cell r="E45">
            <v>0.03</v>
          </cell>
          <cell r="F45">
            <v>283499</v>
          </cell>
          <cell r="G45">
            <v>346</v>
          </cell>
        </row>
        <row r="46">
          <cell r="A46">
            <v>66</v>
          </cell>
          <cell r="B46" t="str">
            <v>سوهاج</v>
          </cell>
          <cell r="C46">
            <v>251764</v>
          </cell>
          <cell r="D46">
            <v>11801</v>
          </cell>
          <cell r="E46">
            <v>0.05</v>
          </cell>
          <cell r="F46">
            <v>239963</v>
          </cell>
          <cell r="G46">
            <v>243</v>
          </cell>
        </row>
        <row r="47">
          <cell r="A47">
            <v>67</v>
          </cell>
          <cell r="B47" t="str">
            <v>القوصية</v>
          </cell>
          <cell r="C47">
            <v>207478</v>
          </cell>
          <cell r="D47">
            <v>11254</v>
          </cell>
          <cell r="E47">
            <v>0.05</v>
          </cell>
          <cell r="F47">
            <v>196224</v>
          </cell>
          <cell r="G47">
            <v>341</v>
          </cell>
        </row>
        <row r="48">
          <cell r="A48">
            <v>68</v>
          </cell>
          <cell r="B48" t="str">
            <v>نجع حمادي</v>
          </cell>
          <cell r="C48">
            <v>205142</v>
          </cell>
          <cell r="D48">
            <v>10982</v>
          </cell>
          <cell r="E48">
            <v>0.05</v>
          </cell>
          <cell r="F48">
            <v>194160</v>
          </cell>
          <cell r="G48">
            <v>352</v>
          </cell>
        </row>
        <row r="49">
          <cell r="A49">
            <v>69</v>
          </cell>
          <cell r="B49" t="str">
            <v>قنا</v>
          </cell>
          <cell r="C49">
            <v>350320</v>
          </cell>
          <cell r="D49">
            <v>21740</v>
          </cell>
          <cell r="E49">
            <v>0.06</v>
          </cell>
          <cell r="F49">
            <v>328580</v>
          </cell>
          <cell r="G49">
            <v>369</v>
          </cell>
        </row>
        <row r="50">
          <cell r="A50">
            <v>70</v>
          </cell>
          <cell r="B50" t="str">
            <v>الاقصر</v>
          </cell>
          <cell r="C50">
            <v>317398</v>
          </cell>
          <cell r="D50">
            <v>27233</v>
          </cell>
          <cell r="E50">
            <v>0.09</v>
          </cell>
          <cell r="F50">
            <v>290166</v>
          </cell>
          <cell r="G50">
            <v>281</v>
          </cell>
        </row>
        <row r="51">
          <cell r="A51">
            <v>71</v>
          </cell>
          <cell r="B51" t="str">
            <v>بني سويف</v>
          </cell>
          <cell r="C51">
            <v>487210</v>
          </cell>
          <cell r="D51">
            <v>36340</v>
          </cell>
          <cell r="E51">
            <v>7.0000000000000007E-2</v>
          </cell>
          <cell r="F51">
            <v>450870</v>
          </cell>
          <cell r="G51">
            <v>347</v>
          </cell>
        </row>
        <row r="52">
          <cell r="A52">
            <v>72</v>
          </cell>
          <cell r="B52" t="str">
            <v>جرجا</v>
          </cell>
          <cell r="C52">
            <v>130713</v>
          </cell>
          <cell r="D52">
            <v>4494</v>
          </cell>
          <cell r="E52">
            <v>0.03</v>
          </cell>
          <cell r="F52">
            <v>126219</v>
          </cell>
          <cell r="G52">
            <v>210</v>
          </cell>
        </row>
        <row r="53">
          <cell r="A53">
            <v>73</v>
          </cell>
          <cell r="B53" t="str">
            <v>كفر الشيخ</v>
          </cell>
          <cell r="C53">
            <v>291090</v>
          </cell>
          <cell r="D53">
            <v>9287</v>
          </cell>
          <cell r="E53">
            <v>0.03</v>
          </cell>
          <cell r="F53">
            <v>281803</v>
          </cell>
          <cell r="G53">
            <v>235</v>
          </cell>
        </row>
        <row r="54">
          <cell r="A54">
            <v>74</v>
          </cell>
          <cell r="B54" t="str">
            <v>الفلكي</v>
          </cell>
          <cell r="C54">
            <v>1258959</v>
          </cell>
          <cell r="D54">
            <v>53628</v>
          </cell>
          <cell r="E54">
            <v>0.04</v>
          </cell>
          <cell r="F54">
            <v>1205331</v>
          </cell>
          <cell r="G54">
            <v>691</v>
          </cell>
        </row>
        <row r="55">
          <cell r="A55">
            <v>75</v>
          </cell>
          <cell r="B55" t="str">
            <v>الاسماعيلية</v>
          </cell>
          <cell r="C55">
            <v>670036</v>
          </cell>
          <cell r="D55">
            <v>24373</v>
          </cell>
          <cell r="E55">
            <v>0.04</v>
          </cell>
          <cell r="F55">
            <v>645663</v>
          </cell>
          <cell r="G55">
            <v>361</v>
          </cell>
        </row>
        <row r="56">
          <cell r="A56">
            <v>77</v>
          </cell>
          <cell r="B56" t="str">
            <v>السواح</v>
          </cell>
          <cell r="C56">
            <v>930507</v>
          </cell>
          <cell r="D56">
            <v>33047</v>
          </cell>
          <cell r="E56">
            <v>0.04</v>
          </cell>
          <cell r="F56">
            <v>897460</v>
          </cell>
          <cell r="G56">
            <v>323</v>
          </cell>
        </row>
        <row r="57">
          <cell r="A57">
            <v>78</v>
          </cell>
          <cell r="B57" t="str">
            <v>منصورة غرب</v>
          </cell>
          <cell r="C57">
            <v>394322</v>
          </cell>
          <cell r="D57">
            <v>31690</v>
          </cell>
          <cell r="E57">
            <v>0.08</v>
          </cell>
          <cell r="F57">
            <v>362632</v>
          </cell>
          <cell r="G57">
            <v>277</v>
          </cell>
        </row>
        <row r="58">
          <cell r="A58">
            <v>80</v>
          </cell>
          <cell r="B58" t="str">
            <v>المنصورة شرق</v>
          </cell>
          <cell r="C58">
            <v>273237</v>
          </cell>
          <cell r="D58">
            <v>17086</v>
          </cell>
          <cell r="E58">
            <v>0.06</v>
          </cell>
          <cell r="F58">
            <v>256151</v>
          </cell>
          <cell r="G58">
            <v>244</v>
          </cell>
        </row>
        <row r="59">
          <cell r="A59">
            <v>81</v>
          </cell>
          <cell r="B59" t="str">
            <v>كفر الزيات</v>
          </cell>
          <cell r="C59">
            <v>195563</v>
          </cell>
          <cell r="D59">
            <v>8356</v>
          </cell>
          <cell r="E59">
            <v>0.04</v>
          </cell>
          <cell r="F59">
            <v>187207</v>
          </cell>
          <cell r="G59">
            <v>257</v>
          </cell>
        </row>
        <row r="60">
          <cell r="A60">
            <v>82</v>
          </cell>
          <cell r="B60" t="str">
            <v>المحلة</v>
          </cell>
          <cell r="C60">
            <v>336860</v>
          </cell>
          <cell r="D60">
            <v>20410</v>
          </cell>
          <cell r="E60">
            <v>0.06</v>
          </cell>
          <cell r="F60">
            <v>316451</v>
          </cell>
          <cell r="G60">
            <v>361</v>
          </cell>
        </row>
        <row r="61">
          <cell r="A61">
            <v>83</v>
          </cell>
          <cell r="B61" t="str">
            <v>طنطا_المأمون</v>
          </cell>
          <cell r="C61">
            <v>377408</v>
          </cell>
          <cell r="D61">
            <v>7461</v>
          </cell>
          <cell r="E61">
            <v>0.02</v>
          </cell>
          <cell r="F61">
            <v>369947</v>
          </cell>
          <cell r="G61">
            <v>265</v>
          </cell>
        </row>
        <row r="62">
          <cell r="A62">
            <v>84</v>
          </cell>
          <cell r="B62" t="str">
            <v>الاستاد</v>
          </cell>
          <cell r="C62">
            <v>284149</v>
          </cell>
          <cell r="D62">
            <v>12830</v>
          </cell>
          <cell r="E62">
            <v>0.05</v>
          </cell>
          <cell r="F62">
            <v>271319</v>
          </cell>
          <cell r="G62">
            <v>311</v>
          </cell>
        </row>
        <row r="63">
          <cell r="A63">
            <v>85</v>
          </cell>
          <cell r="B63" t="str">
            <v>المنزلة</v>
          </cell>
          <cell r="C63">
            <v>221030</v>
          </cell>
          <cell r="D63">
            <v>9120</v>
          </cell>
          <cell r="E63">
            <v>0.04</v>
          </cell>
          <cell r="F63">
            <v>211910</v>
          </cell>
          <cell r="G63">
            <v>245</v>
          </cell>
        </row>
        <row r="64">
          <cell r="A64">
            <v>86</v>
          </cell>
          <cell r="B64" t="str">
            <v>ميت غمر</v>
          </cell>
          <cell r="C64">
            <v>384336</v>
          </cell>
          <cell r="D64">
            <v>57847</v>
          </cell>
          <cell r="E64">
            <v>0.15</v>
          </cell>
          <cell r="F64">
            <v>326488</v>
          </cell>
          <cell r="G64">
            <v>342</v>
          </cell>
        </row>
        <row r="65">
          <cell r="A65">
            <v>87</v>
          </cell>
          <cell r="B65" t="str">
            <v>شربين</v>
          </cell>
          <cell r="C65">
            <v>223239</v>
          </cell>
          <cell r="D65">
            <v>4820</v>
          </cell>
          <cell r="E65">
            <v>0.02</v>
          </cell>
          <cell r="F65">
            <v>218420</v>
          </cell>
          <cell r="G65">
            <v>261</v>
          </cell>
        </row>
        <row r="66">
          <cell r="A66">
            <v>88</v>
          </cell>
          <cell r="B66" t="str">
            <v>دمياط</v>
          </cell>
          <cell r="C66">
            <v>471007</v>
          </cell>
          <cell r="D66">
            <v>18312</v>
          </cell>
          <cell r="E66">
            <v>0.04</v>
          </cell>
          <cell r="F66">
            <v>452695</v>
          </cell>
          <cell r="G66">
            <v>264</v>
          </cell>
        </row>
        <row r="67">
          <cell r="A67">
            <v>89</v>
          </cell>
          <cell r="B67" t="str">
            <v>فاقوس</v>
          </cell>
          <cell r="C67">
            <v>550928</v>
          </cell>
          <cell r="D67">
            <v>21299</v>
          </cell>
          <cell r="E67">
            <v>0.04</v>
          </cell>
          <cell r="F67">
            <v>529630</v>
          </cell>
          <cell r="G67">
            <v>418</v>
          </cell>
        </row>
        <row r="68">
          <cell r="A68">
            <v>90</v>
          </cell>
          <cell r="B68" t="str">
            <v>بلبيس</v>
          </cell>
          <cell r="C68">
            <v>452024</v>
          </cell>
          <cell r="D68">
            <v>23020</v>
          </cell>
          <cell r="E68">
            <v>0.05</v>
          </cell>
          <cell r="F68">
            <v>429005</v>
          </cell>
          <cell r="G68">
            <v>270</v>
          </cell>
        </row>
        <row r="69">
          <cell r="A69">
            <v>91</v>
          </cell>
          <cell r="B69" t="str">
            <v>القومية</v>
          </cell>
          <cell r="C69">
            <v>409282</v>
          </cell>
          <cell r="D69">
            <v>12671</v>
          </cell>
          <cell r="E69">
            <v>0.03</v>
          </cell>
          <cell r="F69">
            <v>396611</v>
          </cell>
          <cell r="G69">
            <v>388</v>
          </cell>
        </row>
        <row r="70">
          <cell r="A70">
            <v>92</v>
          </cell>
          <cell r="B70" t="str">
            <v>الزهور</v>
          </cell>
          <cell r="C70">
            <v>322409</v>
          </cell>
          <cell r="D70">
            <v>29062</v>
          </cell>
          <cell r="E70">
            <v>0.09</v>
          </cell>
          <cell r="F70">
            <v>293347</v>
          </cell>
          <cell r="G70">
            <v>309</v>
          </cell>
        </row>
        <row r="71">
          <cell r="A71">
            <v>93</v>
          </cell>
          <cell r="B71" t="str">
            <v>ايتاي البارود</v>
          </cell>
          <cell r="C71">
            <v>300800</v>
          </cell>
          <cell r="D71">
            <v>46128</v>
          </cell>
          <cell r="E71">
            <v>0.15</v>
          </cell>
          <cell r="F71">
            <v>254672</v>
          </cell>
          <cell r="G71">
            <v>356</v>
          </cell>
        </row>
        <row r="72">
          <cell r="A72">
            <v>94</v>
          </cell>
          <cell r="B72" t="str">
            <v>بنها</v>
          </cell>
          <cell r="C72">
            <v>385988</v>
          </cell>
          <cell r="D72">
            <v>9451</v>
          </cell>
          <cell r="E72">
            <v>0.02</v>
          </cell>
          <cell r="F72">
            <v>376537</v>
          </cell>
          <cell r="G72">
            <v>327</v>
          </cell>
        </row>
        <row r="73">
          <cell r="A73">
            <v>95</v>
          </cell>
          <cell r="B73" t="str">
            <v>قويسنا</v>
          </cell>
          <cell r="C73">
            <v>219587</v>
          </cell>
          <cell r="D73">
            <v>7427</v>
          </cell>
          <cell r="E73">
            <v>0.03</v>
          </cell>
          <cell r="F73">
            <v>212160</v>
          </cell>
          <cell r="G73">
            <v>288</v>
          </cell>
        </row>
        <row r="74">
          <cell r="A74">
            <v>96</v>
          </cell>
          <cell r="B74" t="str">
            <v>اشمون</v>
          </cell>
          <cell r="C74">
            <v>252389</v>
          </cell>
          <cell r="D74">
            <v>34441</v>
          </cell>
          <cell r="E74">
            <v>0.14000000000000001</v>
          </cell>
          <cell r="F74">
            <v>217948</v>
          </cell>
          <cell r="G74">
            <v>329</v>
          </cell>
        </row>
        <row r="75">
          <cell r="A75">
            <v>97</v>
          </cell>
          <cell r="B75" t="str">
            <v>اسوان</v>
          </cell>
          <cell r="C75">
            <v>644442</v>
          </cell>
          <cell r="D75">
            <v>40259</v>
          </cell>
          <cell r="E75">
            <v>0.06</v>
          </cell>
          <cell r="F75">
            <v>604183</v>
          </cell>
          <cell r="G75">
            <v>351</v>
          </cell>
        </row>
        <row r="76">
          <cell r="A76">
            <v>98</v>
          </cell>
          <cell r="B76" t="str">
            <v>فيصل</v>
          </cell>
          <cell r="C76">
            <v>417596</v>
          </cell>
          <cell r="D76">
            <v>12939</v>
          </cell>
          <cell r="E76">
            <v>0.03</v>
          </cell>
          <cell r="F76">
            <v>404656</v>
          </cell>
          <cell r="G76">
            <v>217</v>
          </cell>
        </row>
        <row r="77">
          <cell r="A77">
            <v>99</v>
          </cell>
          <cell r="B77" t="str">
            <v>اكتوبر</v>
          </cell>
          <cell r="C77">
            <v>634286</v>
          </cell>
          <cell r="D77">
            <v>15821</v>
          </cell>
          <cell r="E77">
            <v>0.02</v>
          </cell>
          <cell r="F77">
            <v>618465</v>
          </cell>
          <cell r="G77">
            <v>169</v>
          </cell>
        </row>
        <row r="78">
          <cell r="A78">
            <v>100</v>
          </cell>
          <cell r="B78" t="str">
            <v>العوايد</v>
          </cell>
          <cell r="C78">
            <v>576281</v>
          </cell>
          <cell r="D78">
            <v>22059</v>
          </cell>
          <cell r="E78">
            <v>0.04</v>
          </cell>
          <cell r="F78">
            <v>554222</v>
          </cell>
          <cell r="G78">
            <v>384</v>
          </cell>
        </row>
        <row r="79">
          <cell r="A79">
            <v>999</v>
          </cell>
          <cell r="B79" t="str">
            <v>الإجمــالى</v>
          </cell>
          <cell r="C79">
            <v>122387012</v>
          </cell>
          <cell r="D79">
            <v>7288292</v>
          </cell>
          <cell r="E79">
            <v>0.06</v>
          </cell>
          <cell r="F79">
            <v>115098719</v>
          </cell>
          <cell r="G79">
            <v>20326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1-2020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407</v>
          </cell>
          <cell r="B3" t="str">
            <v>توزيع العاشر</v>
          </cell>
          <cell r="C3">
            <v>13989392</v>
          </cell>
          <cell r="D3">
            <v>702913</v>
          </cell>
          <cell r="E3">
            <v>0.05</v>
          </cell>
          <cell r="F3">
            <v>13286479</v>
          </cell>
          <cell r="G3">
            <v>456</v>
          </cell>
        </row>
        <row r="4">
          <cell r="A4">
            <v>410</v>
          </cell>
          <cell r="B4" t="str">
            <v>توزيع الغردقة</v>
          </cell>
          <cell r="C4">
            <v>2036274</v>
          </cell>
          <cell r="D4">
            <v>228478</v>
          </cell>
          <cell r="E4">
            <v>0.11</v>
          </cell>
          <cell r="F4">
            <v>1807796</v>
          </cell>
          <cell r="G4">
            <v>371</v>
          </cell>
        </row>
        <row r="5">
          <cell r="A5">
            <v>411</v>
          </cell>
          <cell r="B5" t="str">
            <v>توزيع شرق</v>
          </cell>
          <cell r="C5">
            <v>8714527</v>
          </cell>
          <cell r="D5">
            <v>649173</v>
          </cell>
          <cell r="E5">
            <v>7.0000000000000007E-2</v>
          </cell>
          <cell r="F5">
            <v>8065354</v>
          </cell>
          <cell r="G5">
            <v>674</v>
          </cell>
        </row>
        <row r="6">
          <cell r="A6">
            <v>412</v>
          </cell>
          <cell r="B6" t="str">
            <v>توزيع غرب</v>
          </cell>
          <cell r="C6">
            <v>28018628</v>
          </cell>
          <cell r="D6">
            <v>1926354</v>
          </cell>
          <cell r="E6">
            <v>7.0000000000000007E-2</v>
          </cell>
          <cell r="F6">
            <v>26092274</v>
          </cell>
          <cell r="G6">
            <v>719</v>
          </cell>
        </row>
        <row r="7">
          <cell r="A7">
            <v>413</v>
          </cell>
          <cell r="B7" t="str">
            <v>توزيع المنصوره</v>
          </cell>
          <cell r="C7">
            <v>6963066</v>
          </cell>
          <cell r="D7">
            <v>473773</v>
          </cell>
          <cell r="E7">
            <v>7.0000000000000007E-2</v>
          </cell>
          <cell r="F7">
            <v>6489293</v>
          </cell>
          <cell r="G7">
            <v>570</v>
          </cell>
        </row>
        <row r="8">
          <cell r="A8">
            <v>414</v>
          </cell>
          <cell r="B8" t="str">
            <v>توزيع إسكندريه</v>
          </cell>
          <cell r="C8">
            <v>8657715</v>
          </cell>
          <cell r="D8">
            <v>1139595</v>
          </cell>
          <cell r="E8">
            <v>0.13</v>
          </cell>
          <cell r="F8">
            <v>7518120</v>
          </cell>
          <cell r="G8">
            <v>888</v>
          </cell>
        </row>
        <row r="9">
          <cell r="A9">
            <v>415</v>
          </cell>
          <cell r="B9" t="str">
            <v>توزيع سوهاج</v>
          </cell>
          <cell r="C9">
            <v>5352508</v>
          </cell>
          <cell r="D9">
            <v>202426</v>
          </cell>
          <cell r="E9">
            <v>0.04</v>
          </cell>
          <cell r="F9">
            <v>5150083</v>
          </cell>
          <cell r="G9">
            <v>755</v>
          </cell>
        </row>
        <row r="10">
          <cell r="A10">
            <v>467</v>
          </cell>
          <cell r="B10" t="str">
            <v>توزيع طنطا</v>
          </cell>
          <cell r="C10">
            <v>5720547</v>
          </cell>
          <cell r="D10">
            <v>514723</v>
          </cell>
          <cell r="E10">
            <v>0.09</v>
          </cell>
          <cell r="F10">
            <v>5205825</v>
          </cell>
          <cell r="G10">
            <v>533</v>
          </cell>
        </row>
        <row r="11">
          <cell r="A11">
            <v>29</v>
          </cell>
          <cell r="B11" t="str">
            <v>قليوب</v>
          </cell>
          <cell r="C11">
            <v>173122</v>
          </cell>
          <cell r="D11">
            <v>5769</v>
          </cell>
          <cell r="E11">
            <v>0.03</v>
          </cell>
          <cell r="F11">
            <v>167353</v>
          </cell>
          <cell r="G11">
            <v>210</v>
          </cell>
        </row>
        <row r="12">
          <cell r="A12">
            <v>31</v>
          </cell>
          <cell r="B12" t="str">
            <v>حلوان</v>
          </cell>
          <cell r="C12">
            <v>340140</v>
          </cell>
          <cell r="D12">
            <v>8387</v>
          </cell>
          <cell r="E12">
            <v>0.02</v>
          </cell>
          <cell r="F12">
            <v>331753</v>
          </cell>
          <cell r="G12">
            <v>307</v>
          </cell>
        </row>
        <row r="13">
          <cell r="A13">
            <v>32</v>
          </cell>
          <cell r="B13" t="str">
            <v>دسوق</v>
          </cell>
          <cell r="C13">
            <v>148084</v>
          </cell>
          <cell r="D13">
            <v>6632</v>
          </cell>
          <cell r="E13">
            <v>0.04</v>
          </cell>
          <cell r="F13">
            <v>141452</v>
          </cell>
          <cell r="G13">
            <v>224</v>
          </cell>
        </row>
        <row r="14">
          <cell r="A14">
            <v>34</v>
          </cell>
          <cell r="B14" t="str">
            <v>شبين الكوم</v>
          </cell>
          <cell r="C14">
            <v>252371</v>
          </cell>
          <cell r="D14">
            <v>17914</v>
          </cell>
          <cell r="E14">
            <v>7.0000000000000007E-2</v>
          </cell>
          <cell r="F14">
            <v>234458</v>
          </cell>
          <cell r="G14">
            <v>319</v>
          </cell>
        </row>
        <row r="15">
          <cell r="A15">
            <v>35</v>
          </cell>
          <cell r="B15" t="str">
            <v>مصطفى النحاس</v>
          </cell>
          <cell r="C15">
            <v>1286104</v>
          </cell>
          <cell r="D15">
            <v>53614</v>
          </cell>
          <cell r="E15">
            <v>0.04</v>
          </cell>
          <cell r="F15">
            <v>1232490</v>
          </cell>
          <cell r="G15">
            <v>233</v>
          </cell>
        </row>
        <row r="16">
          <cell r="A16">
            <v>36</v>
          </cell>
          <cell r="B16" t="str">
            <v>الفيوم</v>
          </cell>
          <cell r="C16">
            <v>296459</v>
          </cell>
          <cell r="D16">
            <v>22038</v>
          </cell>
          <cell r="E16">
            <v>7.0000000000000007E-2</v>
          </cell>
          <cell r="F16">
            <v>274420</v>
          </cell>
          <cell r="G16">
            <v>357</v>
          </cell>
        </row>
        <row r="17">
          <cell r="A17">
            <v>38</v>
          </cell>
          <cell r="B17" t="str">
            <v>سوهاج شرق</v>
          </cell>
          <cell r="C17">
            <v>115304</v>
          </cell>
          <cell r="D17">
            <v>5546</v>
          </cell>
          <cell r="E17">
            <v>0.05</v>
          </cell>
          <cell r="F17">
            <v>109757</v>
          </cell>
          <cell r="G17">
            <v>168</v>
          </cell>
        </row>
        <row r="18">
          <cell r="A18">
            <v>39</v>
          </cell>
          <cell r="B18" t="str">
            <v>دمنهور</v>
          </cell>
          <cell r="C18">
            <v>110926</v>
          </cell>
          <cell r="D18">
            <v>7008</v>
          </cell>
          <cell r="E18">
            <v>0.06</v>
          </cell>
          <cell r="F18">
            <v>103918</v>
          </cell>
          <cell r="G18">
            <v>287</v>
          </cell>
        </row>
        <row r="19">
          <cell r="A19">
            <v>40</v>
          </cell>
          <cell r="B19" t="str">
            <v>طموة</v>
          </cell>
          <cell r="C19">
            <v>264805</v>
          </cell>
          <cell r="D19">
            <v>11449</v>
          </cell>
          <cell r="E19">
            <v>0.04</v>
          </cell>
          <cell r="F19">
            <v>253356</v>
          </cell>
          <cell r="G19">
            <v>270</v>
          </cell>
        </row>
        <row r="20">
          <cell r="A20">
            <v>41</v>
          </cell>
          <cell r="B20" t="str">
            <v>شبرا مصر</v>
          </cell>
          <cell r="C20">
            <v>103370</v>
          </cell>
          <cell r="D20">
            <v>5155</v>
          </cell>
          <cell r="E20">
            <v>0.05</v>
          </cell>
          <cell r="F20">
            <v>98215</v>
          </cell>
          <cell r="G20">
            <v>98</v>
          </cell>
        </row>
        <row r="21">
          <cell r="A21">
            <v>42</v>
          </cell>
          <cell r="B21" t="str">
            <v>الأميرية</v>
          </cell>
          <cell r="C21">
            <v>528197</v>
          </cell>
          <cell r="D21">
            <v>10115</v>
          </cell>
          <cell r="E21">
            <v>0.02</v>
          </cell>
          <cell r="F21">
            <v>518082</v>
          </cell>
          <cell r="G21">
            <v>276</v>
          </cell>
        </row>
        <row r="22">
          <cell r="A22">
            <v>43</v>
          </cell>
          <cell r="B22" t="str">
            <v>الزيتون</v>
          </cell>
          <cell r="C22">
            <v>283698</v>
          </cell>
          <cell r="D22">
            <v>5141</v>
          </cell>
          <cell r="E22">
            <v>0.02</v>
          </cell>
          <cell r="F22">
            <v>278557</v>
          </cell>
          <cell r="G22">
            <v>254</v>
          </cell>
        </row>
        <row r="23">
          <cell r="A23">
            <v>44</v>
          </cell>
          <cell r="B23" t="str">
            <v>القبه</v>
          </cell>
          <cell r="C23">
            <v>583258</v>
          </cell>
          <cell r="D23">
            <v>13571</v>
          </cell>
          <cell r="E23">
            <v>0.02</v>
          </cell>
          <cell r="F23">
            <v>569687</v>
          </cell>
          <cell r="G23">
            <v>360</v>
          </cell>
        </row>
        <row r="24">
          <cell r="A24">
            <v>45</v>
          </cell>
          <cell r="B24" t="str">
            <v>مصر الجديدة</v>
          </cell>
          <cell r="C24">
            <v>6055948</v>
          </cell>
          <cell r="D24">
            <v>989201</v>
          </cell>
          <cell r="E24">
            <v>0.16</v>
          </cell>
          <cell r="F24">
            <v>5066747</v>
          </cell>
          <cell r="G24">
            <v>249</v>
          </cell>
        </row>
        <row r="25">
          <cell r="A25">
            <v>46</v>
          </cell>
          <cell r="B25" t="str">
            <v>شبرا الخيمة</v>
          </cell>
          <cell r="C25">
            <v>243404</v>
          </cell>
          <cell r="D25">
            <v>11845</v>
          </cell>
          <cell r="E25">
            <v>0.05</v>
          </cell>
          <cell r="F25">
            <v>231559</v>
          </cell>
          <cell r="G25">
            <v>294</v>
          </cell>
        </row>
        <row r="26">
          <cell r="A26">
            <v>47</v>
          </cell>
          <cell r="B26" t="str">
            <v>شبين القناطر</v>
          </cell>
          <cell r="C26">
            <v>183654</v>
          </cell>
          <cell r="D26">
            <v>6119</v>
          </cell>
          <cell r="E26">
            <v>0.03</v>
          </cell>
          <cell r="F26">
            <v>177535</v>
          </cell>
          <cell r="G26">
            <v>258</v>
          </cell>
        </row>
        <row r="27">
          <cell r="A27">
            <v>48</v>
          </cell>
          <cell r="B27" t="str">
            <v>وسط البلد</v>
          </cell>
          <cell r="C27">
            <v>1105253</v>
          </cell>
          <cell r="D27">
            <v>59871</v>
          </cell>
          <cell r="E27">
            <v>0.05</v>
          </cell>
          <cell r="F27">
            <v>1045382</v>
          </cell>
          <cell r="G27">
            <v>93</v>
          </cell>
        </row>
        <row r="28">
          <cell r="A28">
            <v>49</v>
          </cell>
          <cell r="B28" t="str">
            <v>المهندسين</v>
          </cell>
          <cell r="C28">
            <v>1137020</v>
          </cell>
          <cell r="D28">
            <v>96208</v>
          </cell>
          <cell r="E28">
            <v>0.08</v>
          </cell>
          <cell r="F28">
            <v>1040812</v>
          </cell>
          <cell r="G28">
            <v>182</v>
          </cell>
        </row>
        <row r="29">
          <cell r="A29">
            <v>50</v>
          </cell>
          <cell r="B29" t="str">
            <v>الهرم</v>
          </cell>
          <cell r="C29">
            <v>914195</v>
          </cell>
          <cell r="D29">
            <v>116131</v>
          </cell>
          <cell r="E29">
            <v>0.13</v>
          </cell>
          <cell r="F29">
            <v>798064</v>
          </cell>
          <cell r="G29">
            <v>262</v>
          </cell>
        </row>
        <row r="30">
          <cell r="A30">
            <v>51</v>
          </cell>
          <cell r="B30" t="str">
            <v>العريش</v>
          </cell>
          <cell r="C30">
            <v>272506</v>
          </cell>
          <cell r="D30">
            <v>16386</v>
          </cell>
          <cell r="E30">
            <v>0.06</v>
          </cell>
          <cell r="F30">
            <v>256120</v>
          </cell>
          <cell r="G30">
            <v>145</v>
          </cell>
        </row>
        <row r="31">
          <cell r="A31">
            <v>52</v>
          </cell>
          <cell r="B31" t="str">
            <v>مدينة نصر</v>
          </cell>
          <cell r="C31">
            <v>516425</v>
          </cell>
          <cell r="D31">
            <v>25294</v>
          </cell>
          <cell r="E31">
            <v>0.05</v>
          </cell>
          <cell r="F31">
            <v>491131</v>
          </cell>
          <cell r="G31">
            <v>181</v>
          </cell>
        </row>
        <row r="32">
          <cell r="A32">
            <v>53</v>
          </cell>
          <cell r="B32" t="str">
            <v>امبابة</v>
          </cell>
          <cell r="C32">
            <v>303341</v>
          </cell>
          <cell r="D32">
            <v>9957</v>
          </cell>
          <cell r="E32">
            <v>0.03</v>
          </cell>
          <cell r="F32">
            <v>293385</v>
          </cell>
          <cell r="G32">
            <v>289</v>
          </cell>
        </row>
        <row r="33">
          <cell r="A33">
            <v>54</v>
          </cell>
          <cell r="B33" t="str">
            <v>المعادي</v>
          </cell>
          <cell r="C33">
            <v>761294</v>
          </cell>
          <cell r="D33">
            <v>36883</v>
          </cell>
          <cell r="E33">
            <v>0.05</v>
          </cell>
          <cell r="F33">
            <v>724411</v>
          </cell>
          <cell r="G33">
            <v>233</v>
          </cell>
        </row>
        <row r="34">
          <cell r="A34">
            <v>55</v>
          </cell>
          <cell r="B34" t="str">
            <v>دار السلام</v>
          </cell>
          <cell r="C34">
            <v>653447</v>
          </cell>
          <cell r="D34">
            <v>35117</v>
          </cell>
          <cell r="E34">
            <v>0.05</v>
          </cell>
          <cell r="F34">
            <v>618330</v>
          </cell>
          <cell r="G34">
            <v>356</v>
          </cell>
        </row>
        <row r="35">
          <cell r="A35">
            <v>56</v>
          </cell>
          <cell r="B35" t="str">
            <v>البراجيل</v>
          </cell>
          <cell r="C35">
            <v>305429</v>
          </cell>
          <cell r="D35">
            <v>8758</v>
          </cell>
          <cell r="E35">
            <v>0.03</v>
          </cell>
          <cell r="F35">
            <v>296671</v>
          </cell>
          <cell r="G35">
            <v>217</v>
          </cell>
        </row>
        <row r="36">
          <cell r="A36">
            <v>57</v>
          </cell>
          <cell r="B36" t="str">
            <v>بور سعيد</v>
          </cell>
          <cell r="C36">
            <v>483026</v>
          </cell>
          <cell r="D36">
            <v>9892</v>
          </cell>
          <cell r="E36">
            <v>0.02</v>
          </cell>
          <cell r="F36">
            <v>473134</v>
          </cell>
          <cell r="G36">
            <v>234</v>
          </cell>
        </row>
        <row r="37">
          <cell r="A37">
            <v>58</v>
          </cell>
          <cell r="B37" t="str">
            <v>القبارى</v>
          </cell>
          <cell r="C37">
            <v>491380</v>
          </cell>
          <cell r="D37">
            <v>15828</v>
          </cell>
          <cell r="E37">
            <v>0.03</v>
          </cell>
          <cell r="F37">
            <v>475552</v>
          </cell>
          <cell r="G37">
            <v>396</v>
          </cell>
        </row>
        <row r="38">
          <cell r="A38">
            <v>59</v>
          </cell>
          <cell r="B38" t="str">
            <v>سموحة</v>
          </cell>
          <cell r="C38">
            <v>625529</v>
          </cell>
          <cell r="D38">
            <v>23872</v>
          </cell>
          <cell r="E38">
            <v>0.04</v>
          </cell>
          <cell r="F38">
            <v>601656</v>
          </cell>
          <cell r="G38">
            <v>320</v>
          </cell>
        </row>
        <row r="39">
          <cell r="A39">
            <v>60</v>
          </cell>
          <cell r="B39" t="str">
            <v>السويس</v>
          </cell>
          <cell r="C39">
            <v>623459</v>
          </cell>
          <cell r="D39">
            <v>24443</v>
          </cell>
          <cell r="E39">
            <v>0.04</v>
          </cell>
          <cell r="F39">
            <v>599016</v>
          </cell>
          <cell r="G39">
            <v>318</v>
          </cell>
        </row>
        <row r="40">
          <cell r="A40">
            <v>62</v>
          </cell>
          <cell r="B40" t="str">
            <v>كفر الدوار</v>
          </cell>
          <cell r="C40">
            <v>359019</v>
          </cell>
          <cell r="D40">
            <v>35266</v>
          </cell>
          <cell r="E40">
            <v>0.1</v>
          </cell>
          <cell r="F40">
            <v>323752</v>
          </cell>
          <cell r="G40">
            <v>319</v>
          </cell>
        </row>
        <row r="41">
          <cell r="A41">
            <v>63</v>
          </cell>
          <cell r="B41" t="str">
            <v>المنيا</v>
          </cell>
          <cell r="C41">
            <v>314915</v>
          </cell>
          <cell r="D41">
            <v>16984</v>
          </cell>
          <cell r="E41">
            <v>0.05</v>
          </cell>
          <cell r="F41">
            <v>297932</v>
          </cell>
          <cell r="G41">
            <v>434</v>
          </cell>
        </row>
        <row r="42">
          <cell r="A42">
            <v>64</v>
          </cell>
          <cell r="B42" t="str">
            <v>بني مزار</v>
          </cell>
          <cell r="C42">
            <v>212084</v>
          </cell>
          <cell r="D42">
            <v>12571</v>
          </cell>
          <cell r="E42">
            <v>0.06</v>
          </cell>
          <cell r="F42">
            <v>199513</v>
          </cell>
          <cell r="G42">
            <v>392</v>
          </cell>
        </row>
        <row r="43">
          <cell r="A43">
            <v>65</v>
          </cell>
          <cell r="B43" t="str">
            <v>اسيوط</v>
          </cell>
          <cell r="C43">
            <v>230691</v>
          </cell>
          <cell r="D43">
            <v>5072</v>
          </cell>
          <cell r="E43">
            <v>0.02</v>
          </cell>
          <cell r="F43">
            <v>225619</v>
          </cell>
          <cell r="G43">
            <v>302</v>
          </cell>
        </row>
        <row r="44">
          <cell r="A44">
            <v>66</v>
          </cell>
          <cell r="B44" t="str">
            <v>سوهاج</v>
          </cell>
          <cell r="C44">
            <v>172742</v>
          </cell>
          <cell r="D44">
            <v>13013</v>
          </cell>
          <cell r="E44">
            <v>0.08</v>
          </cell>
          <cell r="F44">
            <v>159729</v>
          </cell>
          <cell r="G44">
            <v>243</v>
          </cell>
        </row>
        <row r="45">
          <cell r="A45">
            <v>67</v>
          </cell>
          <cell r="B45" t="str">
            <v>القوصية</v>
          </cell>
          <cell r="C45">
            <v>274780</v>
          </cell>
          <cell r="D45">
            <v>12109</v>
          </cell>
          <cell r="E45">
            <v>0.04</v>
          </cell>
          <cell r="F45">
            <v>262672</v>
          </cell>
          <cell r="G45">
            <v>468</v>
          </cell>
        </row>
        <row r="46">
          <cell r="A46">
            <v>68</v>
          </cell>
          <cell r="B46" t="str">
            <v>نجع حمادي</v>
          </cell>
          <cell r="C46">
            <v>172889</v>
          </cell>
          <cell r="D46">
            <v>7253</v>
          </cell>
          <cell r="E46">
            <v>0.04</v>
          </cell>
          <cell r="F46">
            <v>165636</v>
          </cell>
          <cell r="G46">
            <v>342</v>
          </cell>
        </row>
        <row r="47">
          <cell r="A47">
            <v>69</v>
          </cell>
          <cell r="B47" t="str">
            <v>قنا</v>
          </cell>
          <cell r="C47">
            <v>352659</v>
          </cell>
          <cell r="D47">
            <v>8163</v>
          </cell>
          <cell r="E47">
            <v>0.02</v>
          </cell>
          <cell r="F47">
            <v>344496</v>
          </cell>
          <cell r="G47">
            <v>375</v>
          </cell>
        </row>
        <row r="48">
          <cell r="A48">
            <v>70</v>
          </cell>
          <cell r="B48" t="str">
            <v>الاقصر</v>
          </cell>
          <cell r="C48">
            <v>316320</v>
          </cell>
          <cell r="D48">
            <v>37218</v>
          </cell>
          <cell r="E48">
            <v>0.12</v>
          </cell>
          <cell r="F48">
            <v>279103</v>
          </cell>
          <cell r="G48">
            <v>342</v>
          </cell>
        </row>
        <row r="49">
          <cell r="A49">
            <v>71</v>
          </cell>
          <cell r="B49" t="str">
            <v>بني سويف</v>
          </cell>
          <cell r="C49">
            <v>376056</v>
          </cell>
          <cell r="D49">
            <v>36319</v>
          </cell>
          <cell r="E49">
            <v>0.1</v>
          </cell>
          <cell r="F49">
            <v>339737</v>
          </cell>
          <cell r="G49">
            <v>454</v>
          </cell>
        </row>
        <row r="50">
          <cell r="A50">
            <v>72</v>
          </cell>
          <cell r="B50" t="str">
            <v>جرجا</v>
          </cell>
          <cell r="C50">
            <v>134321</v>
          </cell>
          <cell r="D50">
            <v>4288</v>
          </cell>
          <cell r="E50">
            <v>0.03</v>
          </cell>
          <cell r="F50">
            <v>130033</v>
          </cell>
          <cell r="G50">
            <v>282</v>
          </cell>
        </row>
        <row r="51">
          <cell r="A51">
            <v>73</v>
          </cell>
          <cell r="B51" t="str">
            <v>كفر الشيخ</v>
          </cell>
          <cell r="C51">
            <v>257570</v>
          </cell>
          <cell r="D51">
            <v>6720</v>
          </cell>
          <cell r="E51">
            <v>0.03</v>
          </cell>
          <cell r="F51">
            <v>250851</v>
          </cell>
          <cell r="G51">
            <v>256</v>
          </cell>
        </row>
        <row r="52">
          <cell r="A52">
            <v>74</v>
          </cell>
          <cell r="B52" t="str">
            <v>الفلكي</v>
          </cell>
          <cell r="C52">
            <v>891426</v>
          </cell>
          <cell r="D52">
            <v>36240</v>
          </cell>
          <cell r="E52">
            <v>0.04</v>
          </cell>
          <cell r="F52">
            <v>855186</v>
          </cell>
          <cell r="G52">
            <v>440</v>
          </cell>
        </row>
        <row r="53">
          <cell r="A53">
            <v>75</v>
          </cell>
          <cell r="B53" t="str">
            <v>الاسماعيلية</v>
          </cell>
          <cell r="C53">
            <v>626812</v>
          </cell>
          <cell r="D53">
            <v>18554</v>
          </cell>
          <cell r="E53">
            <v>0.03</v>
          </cell>
          <cell r="F53">
            <v>608258</v>
          </cell>
          <cell r="G53">
            <v>354</v>
          </cell>
        </row>
        <row r="54">
          <cell r="A54">
            <v>77</v>
          </cell>
          <cell r="B54" t="str">
            <v>السواح</v>
          </cell>
          <cell r="C54">
            <v>548876</v>
          </cell>
          <cell r="D54">
            <v>32067</v>
          </cell>
          <cell r="E54">
            <v>0.06</v>
          </cell>
          <cell r="F54">
            <v>516810</v>
          </cell>
          <cell r="G54">
            <v>334</v>
          </cell>
        </row>
        <row r="55">
          <cell r="A55">
            <v>78</v>
          </cell>
          <cell r="B55" t="str">
            <v>منصورة غرب</v>
          </cell>
          <cell r="C55">
            <v>454521</v>
          </cell>
          <cell r="D55">
            <v>26157</v>
          </cell>
          <cell r="E55">
            <v>0.06</v>
          </cell>
          <cell r="F55">
            <v>428364</v>
          </cell>
          <cell r="G55">
            <v>268</v>
          </cell>
        </row>
        <row r="56">
          <cell r="A56">
            <v>80</v>
          </cell>
          <cell r="B56" t="str">
            <v>المنصورة شرق</v>
          </cell>
          <cell r="C56">
            <v>248056</v>
          </cell>
          <cell r="D56">
            <v>23980</v>
          </cell>
          <cell r="E56">
            <v>0.1</v>
          </cell>
          <cell r="F56">
            <v>224076</v>
          </cell>
          <cell r="G56">
            <v>308</v>
          </cell>
        </row>
        <row r="57">
          <cell r="A57">
            <v>81</v>
          </cell>
          <cell r="B57" t="str">
            <v>كفر الزيات</v>
          </cell>
          <cell r="C57">
            <v>164372</v>
          </cell>
          <cell r="D57">
            <v>8908</v>
          </cell>
          <cell r="E57">
            <v>0.05</v>
          </cell>
          <cell r="F57">
            <v>155464</v>
          </cell>
          <cell r="G57">
            <v>281</v>
          </cell>
        </row>
        <row r="58">
          <cell r="A58">
            <v>82</v>
          </cell>
          <cell r="B58" t="str">
            <v>المحلة</v>
          </cell>
          <cell r="C58">
            <v>353175</v>
          </cell>
          <cell r="D58">
            <v>13749</v>
          </cell>
          <cell r="E58">
            <v>0.04</v>
          </cell>
          <cell r="F58">
            <v>339426</v>
          </cell>
          <cell r="G58">
            <v>395</v>
          </cell>
        </row>
        <row r="59">
          <cell r="A59">
            <v>83</v>
          </cell>
          <cell r="B59" t="str">
            <v>طنطا_المأمون</v>
          </cell>
          <cell r="C59">
            <v>222433</v>
          </cell>
          <cell r="D59">
            <v>8497</v>
          </cell>
          <cell r="E59">
            <v>0.04</v>
          </cell>
          <cell r="F59">
            <v>213935</v>
          </cell>
          <cell r="G59">
            <v>237</v>
          </cell>
        </row>
        <row r="60">
          <cell r="A60">
            <v>84</v>
          </cell>
          <cell r="B60" t="str">
            <v>الاستاد</v>
          </cell>
          <cell r="C60">
            <v>176213</v>
          </cell>
          <cell r="D60">
            <v>5695</v>
          </cell>
          <cell r="E60">
            <v>0.03</v>
          </cell>
          <cell r="F60">
            <v>170519</v>
          </cell>
          <cell r="G60">
            <v>316</v>
          </cell>
        </row>
        <row r="61">
          <cell r="A61">
            <v>85</v>
          </cell>
          <cell r="B61" t="str">
            <v>المنزلة</v>
          </cell>
          <cell r="C61">
            <v>212375</v>
          </cell>
          <cell r="D61">
            <v>16675</v>
          </cell>
          <cell r="E61">
            <v>0.08</v>
          </cell>
          <cell r="F61">
            <v>195700</v>
          </cell>
          <cell r="G61">
            <v>295</v>
          </cell>
        </row>
        <row r="62">
          <cell r="A62">
            <v>86</v>
          </cell>
          <cell r="B62" t="str">
            <v>ميت غمر</v>
          </cell>
          <cell r="C62">
            <v>320786</v>
          </cell>
          <cell r="D62">
            <v>13694</v>
          </cell>
          <cell r="E62">
            <v>0.04</v>
          </cell>
          <cell r="F62">
            <v>307093</v>
          </cell>
          <cell r="G62">
            <v>366</v>
          </cell>
        </row>
        <row r="63">
          <cell r="A63">
            <v>87</v>
          </cell>
          <cell r="B63" t="str">
            <v>شربين</v>
          </cell>
          <cell r="C63">
            <v>209767</v>
          </cell>
          <cell r="D63">
            <v>5812</v>
          </cell>
          <cell r="E63">
            <v>0.03</v>
          </cell>
          <cell r="F63">
            <v>203955</v>
          </cell>
          <cell r="G63">
            <v>307</v>
          </cell>
        </row>
        <row r="64">
          <cell r="A64">
            <v>88</v>
          </cell>
          <cell r="B64" t="str">
            <v>دمياط</v>
          </cell>
          <cell r="C64">
            <v>591045</v>
          </cell>
          <cell r="D64">
            <v>17841</v>
          </cell>
          <cell r="E64">
            <v>0.03</v>
          </cell>
          <cell r="F64">
            <v>573205</v>
          </cell>
          <cell r="G64">
            <v>336</v>
          </cell>
        </row>
        <row r="65">
          <cell r="A65">
            <v>89</v>
          </cell>
          <cell r="B65" t="str">
            <v>فاقوس</v>
          </cell>
          <cell r="C65">
            <v>424752</v>
          </cell>
          <cell r="D65">
            <v>17619</v>
          </cell>
          <cell r="E65">
            <v>0.04</v>
          </cell>
          <cell r="F65">
            <v>407133</v>
          </cell>
          <cell r="G65">
            <v>379</v>
          </cell>
        </row>
        <row r="66">
          <cell r="A66">
            <v>90</v>
          </cell>
          <cell r="B66" t="str">
            <v>بلبيس</v>
          </cell>
          <cell r="C66">
            <v>544029</v>
          </cell>
          <cell r="D66">
            <v>35051</v>
          </cell>
          <cell r="E66">
            <v>0.06</v>
          </cell>
          <cell r="F66">
            <v>508978</v>
          </cell>
          <cell r="G66">
            <v>320</v>
          </cell>
        </row>
        <row r="67">
          <cell r="A67">
            <v>91</v>
          </cell>
          <cell r="B67" t="str">
            <v>القومية</v>
          </cell>
          <cell r="C67">
            <v>215579</v>
          </cell>
          <cell r="D67">
            <v>8786</v>
          </cell>
          <cell r="E67">
            <v>0.04</v>
          </cell>
          <cell r="F67">
            <v>206793</v>
          </cell>
          <cell r="G67">
            <v>250</v>
          </cell>
        </row>
        <row r="68">
          <cell r="A68">
            <v>92</v>
          </cell>
          <cell r="B68" t="str">
            <v>الزهور</v>
          </cell>
          <cell r="C68">
            <v>196742</v>
          </cell>
          <cell r="D68">
            <v>15773</v>
          </cell>
          <cell r="E68">
            <v>0.08</v>
          </cell>
          <cell r="F68">
            <v>180968</v>
          </cell>
          <cell r="G68">
            <v>265</v>
          </cell>
        </row>
        <row r="69">
          <cell r="A69">
            <v>93</v>
          </cell>
          <cell r="B69" t="str">
            <v>ايتاي البارود</v>
          </cell>
          <cell r="C69">
            <v>274078</v>
          </cell>
          <cell r="D69">
            <v>27630</v>
          </cell>
          <cell r="E69">
            <v>0.1</v>
          </cell>
          <cell r="F69">
            <v>246448</v>
          </cell>
          <cell r="G69">
            <v>418</v>
          </cell>
        </row>
        <row r="70">
          <cell r="A70">
            <v>94</v>
          </cell>
          <cell r="B70" t="str">
            <v>بنها</v>
          </cell>
          <cell r="C70">
            <v>337074</v>
          </cell>
          <cell r="D70">
            <v>7483</v>
          </cell>
          <cell r="E70">
            <v>0.02</v>
          </cell>
          <cell r="F70">
            <v>329591</v>
          </cell>
          <cell r="G70">
            <v>352</v>
          </cell>
        </row>
        <row r="71">
          <cell r="A71">
            <v>95</v>
          </cell>
          <cell r="B71" t="str">
            <v>قويسنا</v>
          </cell>
          <cell r="C71">
            <v>144783</v>
          </cell>
          <cell r="D71">
            <v>6829</v>
          </cell>
          <cell r="E71">
            <v>0.05</v>
          </cell>
          <cell r="F71">
            <v>137954</v>
          </cell>
          <cell r="G71">
            <v>352</v>
          </cell>
        </row>
        <row r="72">
          <cell r="A72">
            <v>96</v>
          </cell>
          <cell r="B72" t="str">
            <v>اشمون</v>
          </cell>
          <cell r="C72">
            <v>203439</v>
          </cell>
          <cell r="D72">
            <v>16549</v>
          </cell>
          <cell r="E72">
            <v>0.08</v>
          </cell>
          <cell r="F72">
            <v>186890</v>
          </cell>
          <cell r="G72">
            <v>332</v>
          </cell>
        </row>
        <row r="73">
          <cell r="A73">
            <v>97</v>
          </cell>
          <cell r="B73" t="str">
            <v>اسوان</v>
          </cell>
          <cell r="C73">
            <v>675882</v>
          </cell>
          <cell r="D73">
            <v>34946</v>
          </cell>
          <cell r="E73">
            <v>0.05</v>
          </cell>
          <cell r="F73">
            <v>640936</v>
          </cell>
          <cell r="G73">
            <v>334</v>
          </cell>
        </row>
        <row r="74">
          <cell r="A74">
            <v>98</v>
          </cell>
          <cell r="B74" t="str">
            <v>فيصل</v>
          </cell>
          <cell r="C74">
            <v>461657</v>
          </cell>
          <cell r="D74">
            <v>24944</v>
          </cell>
          <cell r="E74">
            <v>0.05</v>
          </cell>
          <cell r="F74">
            <v>436713</v>
          </cell>
          <cell r="G74">
            <v>218</v>
          </cell>
        </row>
        <row r="75">
          <cell r="A75">
            <v>99</v>
          </cell>
          <cell r="B75" t="str">
            <v>اكتوبر</v>
          </cell>
          <cell r="C75">
            <v>785207</v>
          </cell>
          <cell r="D75">
            <v>13483</v>
          </cell>
          <cell r="E75">
            <v>0.02</v>
          </cell>
          <cell r="F75">
            <v>771724</v>
          </cell>
          <cell r="G75">
            <v>172</v>
          </cell>
        </row>
        <row r="76">
          <cell r="A76">
            <v>100</v>
          </cell>
          <cell r="B76" t="str">
            <v>العوايد</v>
          </cell>
          <cell r="C76">
            <v>424120</v>
          </cell>
          <cell r="D76">
            <v>8203</v>
          </cell>
          <cell r="E76">
            <v>0.02</v>
          </cell>
          <cell r="F76">
            <v>415917</v>
          </cell>
          <cell r="G76">
            <v>339</v>
          </cell>
        </row>
        <row r="77">
          <cell r="A77">
            <v>702</v>
          </cell>
          <cell r="B77" t="str">
            <v>الجامعة</v>
          </cell>
          <cell r="C77">
            <v>107426</v>
          </cell>
          <cell r="D77">
            <v>4221</v>
          </cell>
          <cell r="E77">
            <v>0.04</v>
          </cell>
          <cell r="F77">
            <v>103205</v>
          </cell>
          <cell r="G77">
            <v>234</v>
          </cell>
        </row>
        <row r="78">
          <cell r="A78">
            <v>999</v>
          </cell>
          <cell r="B78" t="str">
            <v>الإجمــالى</v>
          </cell>
          <cell r="C78">
            <v>111602479</v>
          </cell>
          <cell r="D78">
            <v>8139941</v>
          </cell>
          <cell r="E78">
            <v>7.0000000000000007E-2</v>
          </cell>
          <cell r="F78">
            <v>103462538</v>
          </cell>
          <cell r="G78">
            <v>21142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12-2020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407</v>
          </cell>
          <cell r="B3" t="str">
            <v>توزيع العاشر</v>
          </cell>
          <cell r="C3">
            <v>2016031</v>
          </cell>
          <cell r="D3">
            <v>28240</v>
          </cell>
          <cell r="E3">
            <v>0.01</v>
          </cell>
          <cell r="F3">
            <v>1987791</v>
          </cell>
          <cell r="G3">
            <v>143</v>
          </cell>
        </row>
        <row r="4">
          <cell r="A4">
            <v>410</v>
          </cell>
          <cell r="B4" t="str">
            <v>توزيع الغردقة</v>
          </cell>
          <cell r="C4">
            <v>140274</v>
          </cell>
          <cell r="D4">
            <v>5429</v>
          </cell>
          <cell r="E4">
            <v>0.04</v>
          </cell>
          <cell r="F4">
            <v>134845</v>
          </cell>
          <cell r="G4">
            <v>153</v>
          </cell>
        </row>
        <row r="5">
          <cell r="A5">
            <v>411</v>
          </cell>
          <cell r="B5" t="str">
            <v>توزيع شرق</v>
          </cell>
          <cell r="C5">
            <v>450315</v>
          </cell>
          <cell r="D5">
            <v>54035</v>
          </cell>
          <cell r="E5">
            <v>0.12</v>
          </cell>
          <cell r="F5">
            <v>396280</v>
          </cell>
          <cell r="G5">
            <v>280</v>
          </cell>
        </row>
        <row r="6">
          <cell r="A6">
            <v>412</v>
          </cell>
          <cell r="B6" t="str">
            <v>توزيع غرب</v>
          </cell>
          <cell r="C6">
            <v>2869662</v>
          </cell>
          <cell r="D6">
            <v>96234</v>
          </cell>
          <cell r="E6">
            <v>0.03</v>
          </cell>
          <cell r="F6">
            <v>2773428</v>
          </cell>
          <cell r="G6">
            <v>355</v>
          </cell>
        </row>
        <row r="7">
          <cell r="A7">
            <v>413</v>
          </cell>
          <cell r="B7" t="str">
            <v>توزيع المنصوره</v>
          </cell>
          <cell r="C7">
            <v>543840</v>
          </cell>
          <cell r="D7">
            <v>27940</v>
          </cell>
          <cell r="E7">
            <v>0.05</v>
          </cell>
          <cell r="F7">
            <v>515900</v>
          </cell>
          <cell r="G7">
            <v>275</v>
          </cell>
        </row>
        <row r="8">
          <cell r="A8">
            <v>414</v>
          </cell>
          <cell r="B8" t="str">
            <v>توزيع إسكندريه</v>
          </cell>
          <cell r="C8">
            <v>755396</v>
          </cell>
          <cell r="D8">
            <v>17831</v>
          </cell>
          <cell r="E8">
            <v>0.02</v>
          </cell>
          <cell r="F8">
            <v>737565</v>
          </cell>
          <cell r="G8">
            <v>481</v>
          </cell>
        </row>
        <row r="9">
          <cell r="A9">
            <v>415</v>
          </cell>
          <cell r="B9" t="str">
            <v>توزيع سوهاج</v>
          </cell>
          <cell r="C9">
            <v>526420</v>
          </cell>
          <cell r="D9">
            <v>12993</v>
          </cell>
          <cell r="E9">
            <v>0.02</v>
          </cell>
          <cell r="F9">
            <v>513427</v>
          </cell>
          <cell r="G9">
            <v>317</v>
          </cell>
        </row>
        <row r="10">
          <cell r="A10">
            <v>467</v>
          </cell>
          <cell r="B10" t="str">
            <v>توزيع طنطا</v>
          </cell>
          <cell r="C10">
            <v>437323</v>
          </cell>
          <cell r="D10">
            <v>35275</v>
          </cell>
          <cell r="E10">
            <v>0.08</v>
          </cell>
          <cell r="F10">
            <v>402049</v>
          </cell>
          <cell r="G10">
            <v>240</v>
          </cell>
        </row>
        <row r="11">
          <cell r="A11">
            <v>999</v>
          </cell>
          <cell r="B11" t="str">
            <v>الإجمــالى</v>
          </cell>
          <cell r="C11">
            <v>7739262</v>
          </cell>
          <cell r="D11">
            <v>277977</v>
          </cell>
          <cell r="E11">
            <v>0.04</v>
          </cell>
          <cell r="F11">
            <v>7461285</v>
          </cell>
          <cell r="G11">
            <v>2235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1-2020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202001:بيع</v>
          </cell>
          <cell r="D2" t="str">
            <v>202001:عملاء</v>
          </cell>
          <cell r="E2" t="str">
            <v>202002:بيع</v>
          </cell>
          <cell r="F2" t="str">
            <v>202002:عملاء</v>
          </cell>
          <cell r="G2" t="str">
            <v>202003:بيع</v>
          </cell>
          <cell r="H2" t="str">
            <v>202003:عملاء</v>
          </cell>
          <cell r="I2" t="str">
            <v>202004:بيع</v>
          </cell>
          <cell r="J2" t="str">
            <v>202004:عملاء</v>
          </cell>
          <cell r="K2" t="str">
            <v>202005:بيع</v>
          </cell>
          <cell r="L2" t="str">
            <v>202005:عملاء</v>
          </cell>
          <cell r="M2" t="str">
            <v>202006:بيع</v>
          </cell>
          <cell r="N2" t="str">
            <v>202006:عملاء</v>
          </cell>
          <cell r="O2" t="str">
            <v>202007:بيع</v>
          </cell>
          <cell r="P2" t="str">
            <v>202007:عملاء</v>
          </cell>
          <cell r="Q2" t="str">
            <v>202008:بيع</v>
          </cell>
          <cell r="R2" t="str">
            <v>202008:عملاء</v>
          </cell>
          <cell r="S2" t="str">
            <v>202009:بيع</v>
          </cell>
          <cell r="T2" t="str">
            <v>202009:عملاء</v>
          </cell>
          <cell r="U2" t="str">
            <v>202010:بيع</v>
          </cell>
          <cell r="V2" t="str">
            <v>202010:عملاء</v>
          </cell>
          <cell r="W2" t="str">
            <v>202011:بيع</v>
          </cell>
          <cell r="X2" t="str">
            <v>202011:عملاء</v>
          </cell>
          <cell r="Y2" t="str">
            <v>إجمالى البيع</v>
          </cell>
          <cell r="Z2" t="str">
            <v>إجمالى عدد عملاء</v>
          </cell>
        </row>
        <row r="3">
          <cell r="A3">
            <v>414</v>
          </cell>
          <cell r="B3" t="str">
            <v>توزيع إسكندريه</v>
          </cell>
          <cell r="C3">
            <v>518870</v>
          </cell>
          <cell r="D3">
            <v>430</v>
          </cell>
          <cell r="E3">
            <v>306004</v>
          </cell>
          <cell r="F3">
            <v>388</v>
          </cell>
          <cell r="G3">
            <v>911878</v>
          </cell>
          <cell r="H3">
            <v>542</v>
          </cell>
          <cell r="I3">
            <v>152312</v>
          </cell>
          <cell r="J3">
            <v>286</v>
          </cell>
          <cell r="K3">
            <v>512986</v>
          </cell>
          <cell r="L3">
            <v>405</v>
          </cell>
          <cell r="M3">
            <v>962890</v>
          </cell>
          <cell r="N3">
            <v>476</v>
          </cell>
          <cell r="O3">
            <v>642375</v>
          </cell>
          <cell r="P3">
            <v>485</v>
          </cell>
          <cell r="Q3">
            <v>912644</v>
          </cell>
          <cell r="R3">
            <v>439</v>
          </cell>
          <cell r="S3">
            <v>1036746</v>
          </cell>
          <cell r="T3">
            <v>430</v>
          </cell>
          <cell r="U3">
            <v>391287</v>
          </cell>
          <cell r="V3">
            <v>386</v>
          </cell>
          <cell r="W3">
            <v>133128</v>
          </cell>
          <cell r="X3">
            <v>156</v>
          </cell>
          <cell r="Y3">
            <v>6481121</v>
          </cell>
          <cell r="Z3">
            <v>853</v>
          </cell>
        </row>
        <row r="4">
          <cell r="A4">
            <v>407</v>
          </cell>
          <cell r="B4" t="str">
            <v>توزيع العاشر</v>
          </cell>
          <cell r="C4">
            <v>409571</v>
          </cell>
          <cell r="D4">
            <v>127</v>
          </cell>
          <cell r="E4">
            <v>138890</v>
          </cell>
          <cell r="F4">
            <v>113</v>
          </cell>
          <cell r="G4">
            <v>3505397</v>
          </cell>
          <cell r="H4">
            <v>235</v>
          </cell>
          <cell r="I4">
            <v>261955</v>
          </cell>
          <cell r="J4">
            <v>140</v>
          </cell>
          <cell r="K4">
            <v>1243227</v>
          </cell>
          <cell r="L4">
            <v>166</v>
          </cell>
          <cell r="M4">
            <v>988871</v>
          </cell>
          <cell r="N4">
            <v>189</v>
          </cell>
          <cell r="O4">
            <v>875043</v>
          </cell>
          <cell r="P4">
            <v>283</v>
          </cell>
          <cell r="Q4">
            <v>1278437</v>
          </cell>
          <cell r="R4">
            <v>157</v>
          </cell>
          <cell r="S4">
            <v>1485312</v>
          </cell>
          <cell r="T4">
            <v>180</v>
          </cell>
          <cell r="U4">
            <v>320242</v>
          </cell>
          <cell r="V4">
            <v>143</v>
          </cell>
          <cell r="W4">
            <v>266057</v>
          </cell>
          <cell r="X4">
            <v>57</v>
          </cell>
          <cell r="Y4">
            <v>10773001</v>
          </cell>
          <cell r="Z4">
            <v>439</v>
          </cell>
        </row>
        <row r="5">
          <cell r="A5">
            <v>410</v>
          </cell>
          <cell r="B5" t="str">
            <v>توزيع الغردقة</v>
          </cell>
          <cell r="C5">
            <v>178955</v>
          </cell>
          <cell r="D5">
            <v>206</v>
          </cell>
          <cell r="E5">
            <v>273339</v>
          </cell>
          <cell r="F5">
            <v>177</v>
          </cell>
          <cell r="G5">
            <v>161847</v>
          </cell>
          <cell r="H5">
            <v>155</v>
          </cell>
          <cell r="I5">
            <v>184</v>
          </cell>
          <cell r="J5">
            <v>97</v>
          </cell>
          <cell r="K5">
            <v>120958</v>
          </cell>
          <cell r="L5">
            <v>104</v>
          </cell>
          <cell r="M5">
            <v>74395</v>
          </cell>
          <cell r="N5">
            <v>149</v>
          </cell>
          <cell r="O5">
            <v>149282</v>
          </cell>
          <cell r="P5">
            <v>130</v>
          </cell>
          <cell r="Q5">
            <v>270605</v>
          </cell>
          <cell r="R5">
            <v>158</v>
          </cell>
          <cell r="S5">
            <v>139712</v>
          </cell>
          <cell r="T5">
            <v>149</v>
          </cell>
          <cell r="U5">
            <v>155908</v>
          </cell>
          <cell r="V5">
            <v>157</v>
          </cell>
          <cell r="W5">
            <v>30351</v>
          </cell>
          <cell r="X5">
            <v>73</v>
          </cell>
          <cell r="Y5">
            <v>1555535</v>
          </cell>
          <cell r="Z5">
            <v>359</v>
          </cell>
        </row>
        <row r="6">
          <cell r="A6">
            <v>413</v>
          </cell>
          <cell r="B6" t="str">
            <v>توزيع المنصوره</v>
          </cell>
          <cell r="C6">
            <v>554892</v>
          </cell>
          <cell r="D6">
            <v>255</v>
          </cell>
          <cell r="E6">
            <v>222170</v>
          </cell>
          <cell r="F6">
            <v>258</v>
          </cell>
          <cell r="G6">
            <v>996747</v>
          </cell>
          <cell r="H6">
            <v>209</v>
          </cell>
          <cell r="I6">
            <v>739347</v>
          </cell>
          <cell r="J6">
            <v>230</v>
          </cell>
          <cell r="K6">
            <v>408145</v>
          </cell>
          <cell r="L6">
            <v>182</v>
          </cell>
          <cell r="M6">
            <v>454550</v>
          </cell>
          <cell r="N6">
            <v>250</v>
          </cell>
          <cell r="O6">
            <v>893726</v>
          </cell>
          <cell r="P6">
            <v>254</v>
          </cell>
          <cell r="Q6">
            <v>416205</v>
          </cell>
          <cell r="R6">
            <v>213</v>
          </cell>
          <cell r="S6">
            <v>490726</v>
          </cell>
          <cell r="T6">
            <v>215</v>
          </cell>
          <cell r="U6">
            <v>297725</v>
          </cell>
          <cell r="V6">
            <v>168</v>
          </cell>
          <cell r="W6">
            <v>93482</v>
          </cell>
          <cell r="X6">
            <v>82</v>
          </cell>
          <cell r="Y6">
            <v>5567717</v>
          </cell>
          <cell r="Z6">
            <v>533</v>
          </cell>
        </row>
        <row r="7">
          <cell r="A7">
            <v>415</v>
          </cell>
          <cell r="B7" t="str">
            <v>توزيع سوهاج</v>
          </cell>
          <cell r="C7">
            <v>426157</v>
          </cell>
          <cell r="D7">
            <v>320</v>
          </cell>
          <cell r="E7">
            <v>222047</v>
          </cell>
          <cell r="F7">
            <v>246</v>
          </cell>
          <cell r="G7">
            <v>326482</v>
          </cell>
          <cell r="H7">
            <v>247</v>
          </cell>
          <cell r="I7">
            <v>417856</v>
          </cell>
          <cell r="J7">
            <v>260</v>
          </cell>
          <cell r="K7">
            <v>439225</v>
          </cell>
          <cell r="L7">
            <v>260</v>
          </cell>
          <cell r="M7">
            <v>633858</v>
          </cell>
          <cell r="N7">
            <v>485</v>
          </cell>
          <cell r="O7">
            <v>379872</v>
          </cell>
          <cell r="P7">
            <v>237</v>
          </cell>
          <cell r="Q7">
            <v>598650</v>
          </cell>
          <cell r="R7">
            <v>294</v>
          </cell>
          <cell r="S7">
            <v>413542</v>
          </cell>
          <cell r="T7">
            <v>265</v>
          </cell>
          <cell r="U7">
            <v>375475</v>
          </cell>
          <cell r="V7">
            <v>262</v>
          </cell>
          <cell r="W7">
            <v>44663</v>
          </cell>
          <cell r="X7">
            <v>85</v>
          </cell>
          <cell r="Y7">
            <v>4277828</v>
          </cell>
          <cell r="Z7">
            <v>717</v>
          </cell>
        </row>
        <row r="8">
          <cell r="A8">
            <v>411</v>
          </cell>
          <cell r="B8" t="str">
            <v>توزيع شرق</v>
          </cell>
          <cell r="C8">
            <v>437266</v>
          </cell>
          <cell r="D8">
            <v>284</v>
          </cell>
          <cell r="E8">
            <v>518087</v>
          </cell>
          <cell r="F8">
            <v>259</v>
          </cell>
          <cell r="G8">
            <v>828178</v>
          </cell>
          <cell r="H8">
            <v>363</v>
          </cell>
          <cell r="I8">
            <v>1979612</v>
          </cell>
          <cell r="J8">
            <v>293</v>
          </cell>
          <cell r="K8">
            <v>894806</v>
          </cell>
          <cell r="L8">
            <v>304</v>
          </cell>
          <cell r="M8">
            <v>568827</v>
          </cell>
          <cell r="N8">
            <v>324</v>
          </cell>
          <cell r="O8">
            <v>694118</v>
          </cell>
          <cell r="P8">
            <v>277</v>
          </cell>
          <cell r="Q8">
            <v>468877</v>
          </cell>
          <cell r="R8">
            <v>280</v>
          </cell>
          <cell r="S8">
            <v>475036</v>
          </cell>
          <cell r="T8">
            <v>322</v>
          </cell>
          <cell r="U8">
            <v>358790</v>
          </cell>
          <cell r="V8">
            <v>251</v>
          </cell>
          <cell r="W8">
            <v>166203</v>
          </cell>
          <cell r="X8">
            <v>133</v>
          </cell>
          <cell r="Y8">
            <v>7389800</v>
          </cell>
          <cell r="Z8">
            <v>648</v>
          </cell>
        </row>
        <row r="9">
          <cell r="A9">
            <v>467</v>
          </cell>
          <cell r="B9" t="str">
            <v>توزيع طنطا</v>
          </cell>
          <cell r="C9">
            <v>409488</v>
          </cell>
          <cell r="D9">
            <v>210</v>
          </cell>
          <cell r="E9">
            <v>536263</v>
          </cell>
          <cell r="F9">
            <v>190</v>
          </cell>
          <cell r="G9">
            <v>709694</v>
          </cell>
          <cell r="H9">
            <v>168</v>
          </cell>
          <cell r="I9">
            <v>423217</v>
          </cell>
          <cell r="J9">
            <v>258</v>
          </cell>
          <cell r="K9">
            <v>565121</v>
          </cell>
          <cell r="L9">
            <v>140</v>
          </cell>
          <cell r="M9">
            <v>388666</v>
          </cell>
          <cell r="N9">
            <v>196</v>
          </cell>
          <cell r="O9">
            <v>464981</v>
          </cell>
          <cell r="P9">
            <v>158</v>
          </cell>
          <cell r="Q9">
            <v>353100</v>
          </cell>
          <cell r="R9">
            <v>158</v>
          </cell>
          <cell r="S9">
            <v>289223</v>
          </cell>
          <cell r="T9">
            <v>151</v>
          </cell>
          <cell r="U9">
            <v>305282</v>
          </cell>
          <cell r="V9">
            <v>146</v>
          </cell>
          <cell r="W9">
            <v>46024</v>
          </cell>
          <cell r="X9">
            <v>64</v>
          </cell>
          <cell r="Y9">
            <v>4491061</v>
          </cell>
          <cell r="Z9">
            <v>502</v>
          </cell>
        </row>
        <row r="10">
          <cell r="A10">
            <v>412</v>
          </cell>
          <cell r="B10" t="str">
            <v>توزيع غرب</v>
          </cell>
          <cell r="C10">
            <v>1019011</v>
          </cell>
          <cell r="D10">
            <v>289</v>
          </cell>
          <cell r="E10">
            <v>931550</v>
          </cell>
          <cell r="F10">
            <v>301</v>
          </cell>
          <cell r="G10">
            <v>2378829</v>
          </cell>
          <cell r="H10">
            <v>414</v>
          </cell>
          <cell r="I10">
            <v>1090516</v>
          </cell>
          <cell r="J10">
            <v>298</v>
          </cell>
          <cell r="K10">
            <v>2262983</v>
          </cell>
          <cell r="L10">
            <v>274</v>
          </cell>
          <cell r="M10">
            <v>3378173</v>
          </cell>
          <cell r="N10">
            <v>340</v>
          </cell>
          <cell r="O10">
            <v>1511595</v>
          </cell>
          <cell r="P10">
            <v>302</v>
          </cell>
          <cell r="Q10">
            <v>2802721</v>
          </cell>
          <cell r="R10">
            <v>283</v>
          </cell>
          <cell r="S10">
            <v>2411717</v>
          </cell>
          <cell r="T10">
            <v>371</v>
          </cell>
          <cell r="U10">
            <v>3125442</v>
          </cell>
          <cell r="V10">
            <v>274</v>
          </cell>
          <cell r="W10">
            <v>107781</v>
          </cell>
          <cell r="X10">
            <v>100</v>
          </cell>
          <cell r="Y10">
            <v>21020318</v>
          </cell>
          <cell r="Z10">
            <v>674</v>
          </cell>
        </row>
        <row r="11">
          <cell r="A11">
            <v>97</v>
          </cell>
          <cell r="B11" t="str">
            <v>اسوان</v>
          </cell>
          <cell r="C11">
            <v>71364</v>
          </cell>
          <cell r="D11">
            <v>170</v>
          </cell>
          <cell r="E11">
            <v>59686</v>
          </cell>
          <cell r="F11">
            <v>149</v>
          </cell>
          <cell r="G11">
            <v>32522</v>
          </cell>
          <cell r="H11">
            <v>114</v>
          </cell>
          <cell r="I11">
            <v>32910</v>
          </cell>
          <cell r="J11">
            <v>119</v>
          </cell>
          <cell r="K11">
            <v>47047</v>
          </cell>
          <cell r="L11">
            <v>125</v>
          </cell>
          <cell r="M11">
            <v>49501</v>
          </cell>
          <cell r="N11">
            <v>114</v>
          </cell>
          <cell r="O11">
            <v>40622</v>
          </cell>
          <cell r="P11">
            <v>100</v>
          </cell>
          <cell r="Q11">
            <v>37031</v>
          </cell>
          <cell r="R11">
            <v>112</v>
          </cell>
          <cell r="S11">
            <v>57734</v>
          </cell>
          <cell r="T11">
            <v>146</v>
          </cell>
          <cell r="U11">
            <v>47528</v>
          </cell>
          <cell r="V11">
            <v>149</v>
          </cell>
          <cell r="W11">
            <v>35923</v>
          </cell>
          <cell r="X11">
            <v>109</v>
          </cell>
          <cell r="Y11">
            <v>511868</v>
          </cell>
          <cell r="Z11">
            <v>310</v>
          </cell>
        </row>
        <row r="12">
          <cell r="A12">
            <v>65</v>
          </cell>
          <cell r="B12" t="str">
            <v>اسيوط</v>
          </cell>
          <cell r="C12">
            <v>21958</v>
          </cell>
          <cell r="D12">
            <v>138</v>
          </cell>
          <cell r="E12">
            <v>12498</v>
          </cell>
          <cell r="F12">
            <v>78</v>
          </cell>
          <cell r="G12">
            <v>17458</v>
          </cell>
          <cell r="H12">
            <v>71</v>
          </cell>
          <cell r="I12">
            <v>26693</v>
          </cell>
          <cell r="J12">
            <v>74</v>
          </cell>
          <cell r="K12">
            <v>17167</v>
          </cell>
          <cell r="L12">
            <v>84</v>
          </cell>
          <cell r="M12">
            <v>13133</v>
          </cell>
          <cell r="N12">
            <v>63</v>
          </cell>
          <cell r="O12">
            <v>16173</v>
          </cell>
          <cell r="P12">
            <v>94</v>
          </cell>
          <cell r="Q12">
            <v>11201</v>
          </cell>
          <cell r="R12">
            <v>52</v>
          </cell>
          <cell r="S12">
            <v>19917</v>
          </cell>
          <cell r="T12">
            <v>73</v>
          </cell>
          <cell r="U12">
            <v>14180</v>
          </cell>
          <cell r="V12">
            <v>72</v>
          </cell>
          <cell r="W12">
            <v>13107</v>
          </cell>
          <cell r="X12">
            <v>53</v>
          </cell>
          <cell r="Y12">
            <v>183486</v>
          </cell>
          <cell r="Z12">
            <v>279</v>
          </cell>
        </row>
        <row r="13">
          <cell r="A13">
            <v>96</v>
          </cell>
          <cell r="B13" t="str">
            <v>اشمون</v>
          </cell>
          <cell r="C13">
            <v>26956</v>
          </cell>
          <cell r="D13">
            <v>111</v>
          </cell>
          <cell r="E13">
            <v>12885</v>
          </cell>
          <cell r="F13">
            <v>135</v>
          </cell>
          <cell r="G13">
            <v>17017</v>
          </cell>
          <cell r="H13">
            <v>59</v>
          </cell>
          <cell r="I13">
            <v>9801</v>
          </cell>
          <cell r="J13">
            <v>53</v>
          </cell>
          <cell r="K13">
            <v>15819</v>
          </cell>
          <cell r="L13">
            <v>64</v>
          </cell>
          <cell r="M13">
            <v>12166</v>
          </cell>
          <cell r="N13">
            <v>56</v>
          </cell>
          <cell r="O13">
            <v>13245</v>
          </cell>
          <cell r="P13">
            <v>51</v>
          </cell>
          <cell r="Q13">
            <v>6319</v>
          </cell>
          <cell r="R13">
            <v>33</v>
          </cell>
          <cell r="S13">
            <v>12693</v>
          </cell>
          <cell r="T13">
            <v>96</v>
          </cell>
          <cell r="U13">
            <v>20646</v>
          </cell>
          <cell r="V13">
            <v>126</v>
          </cell>
          <cell r="W13">
            <v>16197</v>
          </cell>
          <cell r="X13">
            <v>96</v>
          </cell>
          <cell r="Y13">
            <v>163744</v>
          </cell>
          <cell r="Z13">
            <v>304</v>
          </cell>
        </row>
        <row r="14">
          <cell r="A14">
            <v>99</v>
          </cell>
          <cell r="B14" t="str">
            <v>اكتوبر</v>
          </cell>
          <cell r="C14">
            <v>49939</v>
          </cell>
          <cell r="D14">
            <v>78</v>
          </cell>
          <cell r="E14">
            <v>28545</v>
          </cell>
          <cell r="F14">
            <v>58</v>
          </cell>
          <cell r="G14">
            <v>16084</v>
          </cell>
          <cell r="H14">
            <v>44</v>
          </cell>
          <cell r="I14">
            <v>36947</v>
          </cell>
          <cell r="J14">
            <v>72</v>
          </cell>
          <cell r="K14">
            <v>32618</v>
          </cell>
          <cell r="L14">
            <v>75</v>
          </cell>
          <cell r="M14">
            <v>44322</v>
          </cell>
          <cell r="N14">
            <v>82</v>
          </cell>
          <cell r="O14">
            <v>55292</v>
          </cell>
          <cell r="P14">
            <v>71</v>
          </cell>
          <cell r="Q14">
            <v>56081</v>
          </cell>
          <cell r="R14">
            <v>76</v>
          </cell>
          <cell r="S14">
            <v>141812</v>
          </cell>
          <cell r="T14">
            <v>102</v>
          </cell>
          <cell r="U14">
            <v>171780</v>
          </cell>
          <cell r="V14">
            <v>82</v>
          </cell>
          <cell r="W14">
            <v>25050</v>
          </cell>
          <cell r="X14">
            <v>49</v>
          </cell>
          <cell r="Y14">
            <v>658470</v>
          </cell>
          <cell r="Z14">
            <v>166</v>
          </cell>
        </row>
        <row r="15">
          <cell r="A15">
            <v>42</v>
          </cell>
          <cell r="B15" t="str">
            <v>الأميرية</v>
          </cell>
          <cell r="C15">
            <v>40701</v>
          </cell>
          <cell r="D15">
            <v>106</v>
          </cell>
          <cell r="E15">
            <v>31637</v>
          </cell>
          <cell r="F15">
            <v>82</v>
          </cell>
          <cell r="G15">
            <v>26607</v>
          </cell>
          <cell r="H15">
            <v>56</v>
          </cell>
          <cell r="I15">
            <v>30407</v>
          </cell>
          <cell r="J15">
            <v>61</v>
          </cell>
          <cell r="K15">
            <v>36690</v>
          </cell>
          <cell r="L15">
            <v>71</v>
          </cell>
          <cell r="M15">
            <v>53807</v>
          </cell>
          <cell r="N15">
            <v>56</v>
          </cell>
          <cell r="O15">
            <v>47881</v>
          </cell>
          <cell r="P15">
            <v>73</v>
          </cell>
          <cell r="Q15">
            <v>41339</v>
          </cell>
          <cell r="R15">
            <v>56</v>
          </cell>
          <cell r="S15">
            <v>45607</v>
          </cell>
          <cell r="T15">
            <v>81</v>
          </cell>
          <cell r="U15">
            <v>46962</v>
          </cell>
          <cell r="V15">
            <v>128</v>
          </cell>
          <cell r="W15">
            <v>27200</v>
          </cell>
          <cell r="X15">
            <v>71</v>
          </cell>
          <cell r="Y15">
            <v>428839</v>
          </cell>
          <cell r="Z15">
            <v>223</v>
          </cell>
        </row>
        <row r="16">
          <cell r="A16">
            <v>84</v>
          </cell>
          <cell r="B16" t="str">
            <v>الاستاد</v>
          </cell>
          <cell r="C16">
            <v>14527</v>
          </cell>
          <cell r="D16">
            <v>94</v>
          </cell>
          <cell r="E16">
            <v>13374</v>
          </cell>
          <cell r="F16">
            <v>73</v>
          </cell>
          <cell r="G16">
            <v>8403</v>
          </cell>
          <cell r="H16">
            <v>52</v>
          </cell>
          <cell r="I16">
            <v>16323</v>
          </cell>
          <cell r="J16">
            <v>52</v>
          </cell>
          <cell r="K16">
            <v>11239</v>
          </cell>
          <cell r="L16">
            <v>66</v>
          </cell>
          <cell r="M16">
            <v>13278</v>
          </cell>
          <cell r="N16">
            <v>79</v>
          </cell>
          <cell r="O16">
            <v>15247</v>
          </cell>
          <cell r="P16">
            <v>148</v>
          </cell>
          <cell r="Q16">
            <v>12322</v>
          </cell>
          <cell r="R16">
            <v>108</v>
          </cell>
          <cell r="S16">
            <v>14117</v>
          </cell>
          <cell r="T16">
            <v>117</v>
          </cell>
          <cell r="U16">
            <v>15047</v>
          </cell>
          <cell r="V16">
            <v>116</v>
          </cell>
          <cell r="W16">
            <v>11047</v>
          </cell>
          <cell r="X16">
            <v>88</v>
          </cell>
          <cell r="Y16">
            <v>144924</v>
          </cell>
          <cell r="Z16">
            <v>290</v>
          </cell>
        </row>
        <row r="17">
          <cell r="A17">
            <v>75</v>
          </cell>
          <cell r="B17" t="str">
            <v>الاسماعيلية</v>
          </cell>
          <cell r="C17">
            <v>49105</v>
          </cell>
          <cell r="D17">
            <v>173</v>
          </cell>
          <cell r="E17">
            <v>34194</v>
          </cell>
          <cell r="F17">
            <v>127</v>
          </cell>
          <cell r="G17">
            <v>30989</v>
          </cell>
          <cell r="H17">
            <v>150</v>
          </cell>
          <cell r="I17">
            <v>25528</v>
          </cell>
          <cell r="J17">
            <v>81</v>
          </cell>
          <cell r="K17">
            <v>46457</v>
          </cell>
          <cell r="L17">
            <v>125</v>
          </cell>
          <cell r="M17">
            <v>47919</v>
          </cell>
          <cell r="N17">
            <v>147</v>
          </cell>
          <cell r="O17">
            <v>72284</v>
          </cell>
          <cell r="P17">
            <v>167</v>
          </cell>
          <cell r="Q17">
            <v>61264</v>
          </cell>
          <cell r="R17">
            <v>141</v>
          </cell>
          <cell r="S17">
            <v>46781</v>
          </cell>
          <cell r="T17">
            <v>144</v>
          </cell>
          <cell r="U17">
            <v>52459</v>
          </cell>
          <cell r="V17">
            <v>151</v>
          </cell>
          <cell r="W17">
            <v>46527</v>
          </cell>
          <cell r="X17">
            <v>181</v>
          </cell>
          <cell r="Y17">
            <v>513507</v>
          </cell>
          <cell r="Z17">
            <v>328</v>
          </cell>
        </row>
        <row r="18">
          <cell r="A18">
            <v>70</v>
          </cell>
          <cell r="B18" t="str">
            <v>الاقصر</v>
          </cell>
          <cell r="C18">
            <v>25661</v>
          </cell>
          <cell r="D18">
            <v>100</v>
          </cell>
          <cell r="E18">
            <v>33428</v>
          </cell>
          <cell r="F18">
            <v>115</v>
          </cell>
          <cell r="G18">
            <v>11411</v>
          </cell>
          <cell r="H18">
            <v>106</v>
          </cell>
          <cell r="I18">
            <v>23505</v>
          </cell>
          <cell r="J18">
            <v>174</v>
          </cell>
          <cell r="K18">
            <v>15570</v>
          </cell>
          <cell r="L18">
            <v>91</v>
          </cell>
          <cell r="M18">
            <v>15951</v>
          </cell>
          <cell r="N18">
            <v>86</v>
          </cell>
          <cell r="O18">
            <v>17205</v>
          </cell>
          <cell r="P18">
            <v>125</v>
          </cell>
          <cell r="Q18">
            <v>21525</v>
          </cell>
          <cell r="R18">
            <v>104</v>
          </cell>
          <cell r="S18">
            <v>13464</v>
          </cell>
          <cell r="T18">
            <v>57</v>
          </cell>
          <cell r="U18">
            <v>12984</v>
          </cell>
          <cell r="V18">
            <v>52</v>
          </cell>
          <cell r="W18">
            <v>29957</v>
          </cell>
          <cell r="X18">
            <v>75</v>
          </cell>
          <cell r="Y18">
            <v>220661</v>
          </cell>
          <cell r="Z18">
            <v>281</v>
          </cell>
        </row>
        <row r="19">
          <cell r="A19">
            <v>56</v>
          </cell>
          <cell r="B19" t="str">
            <v>البراجيل</v>
          </cell>
          <cell r="C19">
            <v>26659</v>
          </cell>
          <cell r="D19">
            <v>102</v>
          </cell>
          <cell r="E19">
            <v>25854</v>
          </cell>
          <cell r="F19">
            <v>79</v>
          </cell>
          <cell r="G19">
            <v>12243</v>
          </cell>
          <cell r="H19">
            <v>80</v>
          </cell>
          <cell r="I19">
            <v>16809</v>
          </cell>
          <cell r="J19">
            <v>116</v>
          </cell>
          <cell r="K19">
            <v>17979</v>
          </cell>
          <cell r="L19">
            <v>95</v>
          </cell>
          <cell r="M19">
            <v>26482</v>
          </cell>
          <cell r="N19">
            <v>68</v>
          </cell>
          <cell r="O19">
            <v>31622</v>
          </cell>
          <cell r="P19">
            <v>80</v>
          </cell>
          <cell r="Q19">
            <v>16003</v>
          </cell>
          <cell r="R19">
            <v>66</v>
          </cell>
          <cell r="S19">
            <v>33273</v>
          </cell>
          <cell r="T19">
            <v>98</v>
          </cell>
          <cell r="U19">
            <v>29649</v>
          </cell>
          <cell r="V19">
            <v>84</v>
          </cell>
          <cell r="W19">
            <v>16195</v>
          </cell>
          <cell r="X19">
            <v>77</v>
          </cell>
          <cell r="Y19">
            <v>252767</v>
          </cell>
          <cell r="Z19">
            <v>206</v>
          </cell>
        </row>
        <row r="20">
          <cell r="A20">
            <v>702</v>
          </cell>
          <cell r="B20" t="str">
            <v>الجامعة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8059</v>
          </cell>
          <cell r="H20">
            <v>77</v>
          </cell>
          <cell r="I20">
            <v>5262</v>
          </cell>
          <cell r="J20">
            <v>37</v>
          </cell>
          <cell r="K20">
            <v>10292</v>
          </cell>
          <cell r="L20">
            <v>52</v>
          </cell>
          <cell r="M20">
            <v>7556</v>
          </cell>
          <cell r="N20">
            <v>42</v>
          </cell>
          <cell r="O20">
            <v>8770</v>
          </cell>
          <cell r="P20">
            <v>47</v>
          </cell>
          <cell r="Q20">
            <v>14545</v>
          </cell>
          <cell r="R20">
            <v>82</v>
          </cell>
          <cell r="S20">
            <v>9874</v>
          </cell>
          <cell r="T20">
            <v>60</v>
          </cell>
          <cell r="U20">
            <v>14244</v>
          </cell>
          <cell r="V20">
            <v>73</v>
          </cell>
          <cell r="W20">
            <v>5418</v>
          </cell>
          <cell r="X20">
            <v>39</v>
          </cell>
          <cell r="Y20">
            <v>84021</v>
          </cell>
          <cell r="Z20">
            <v>195</v>
          </cell>
        </row>
        <row r="21">
          <cell r="A21">
            <v>92</v>
          </cell>
          <cell r="B21" t="str">
            <v>الزهور</v>
          </cell>
          <cell r="C21">
            <v>21141</v>
          </cell>
          <cell r="D21">
            <v>101</v>
          </cell>
          <cell r="E21">
            <v>22238</v>
          </cell>
          <cell r="F21">
            <v>98</v>
          </cell>
          <cell r="G21">
            <v>7190</v>
          </cell>
          <cell r="H21">
            <v>56</v>
          </cell>
          <cell r="I21">
            <v>11529</v>
          </cell>
          <cell r="J21">
            <v>38</v>
          </cell>
          <cell r="K21">
            <v>19618</v>
          </cell>
          <cell r="L21">
            <v>120</v>
          </cell>
          <cell r="M21">
            <v>10141</v>
          </cell>
          <cell r="N21">
            <v>80</v>
          </cell>
          <cell r="O21">
            <v>12765</v>
          </cell>
          <cell r="P21">
            <v>99</v>
          </cell>
          <cell r="Q21">
            <v>13917</v>
          </cell>
          <cell r="R21">
            <v>60</v>
          </cell>
          <cell r="S21">
            <v>17433</v>
          </cell>
          <cell r="T21">
            <v>76</v>
          </cell>
          <cell r="U21">
            <v>12050</v>
          </cell>
          <cell r="V21">
            <v>74</v>
          </cell>
          <cell r="W21">
            <v>8700</v>
          </cell>
          <cell r="X21">
            <v>29</v>
          </cell>
          <cell r="Y21">
            <v>156722</v>
          </cell>
          <cell r="Z21">
            <v>248</v>
          </cell>
        </row>
        <row r="22">
          <cell r="A22">
            <v>43</v>
          </cell>
          <cell r="B22" t="str">
            <v>الزيتون</v>
          </cell>
          <cell r="C22">
            <v>27196</v>
          </cell>
          <cell r="D22">
            <v>90</v>
          </cell>
          <cell r="E22">
            <v>14799</v>
          </cell>
          <cell r="F22">
            <v>73</v>
          </cell>
          <cell r="G22">
            <v>13913</v>
          </cell>
          <cell r="H22">
            <v>54</v>
          </cell>
          <cell r="I22">
            <v>20173</v>
          </cell>
          <cell r="J22">
            <v>72</v>
          </cell>
          <cell r="K22">
            <v>24648</v>
          </cell>
          <cell r="L22">
            <v>89</v>
          </cell>
          <cell r="M22">
            <v>17096</v>
          </cell>
          <cell r="N22">
            <v>46</v>
          </cell>
          <cell r="O22">
            <v>16426</v>
          </cell>
          <cell r="P22">
            <v>64</v>
          </cell>
          <cell r="Q22">
            <v>18964</v>
          </cell>
          <cell r="R22">
            <v>82</v>
          </cell>
          <cell r="S22">
            <v>30973</v>
          </cell>
          <cell r="T22">
            <v>123</v>
          </cell>
          <cell r="U22">
            <v>25697</v>
          </cell>
          <cell r="V22">
            <v>108</v>
          </cell>
          <cell r="W22">
            <v>18023</v>
          </cell>
          <cell r="X22">
            <v>89</v>
          </cell>
          <cell r="Y22">
            <v>227907</v>
          </cell>
          <cell r="Z22">
            <v>227</v>
          </cell>
        </row>
        <row r="23">
          <cell r="A23">
            <v>77</v>
          </cell>
          <cell r="B23" t="str">
            <v>السواح</v>
          </cell>
          <cell r="C23">
            <v>41414</v>
          </cell>
          <cell r="D23">
            <v>149</v>
          </cell>
          <cell r="E23">
            <v>34227</v>
          </cell>
          <cell r="F23">
            <v>98</v>
          </cell>
          <cell r="G23">
            <v>25113</v>
          </cell>
          <cell r="H23">
            <v>76</v>
          </cell>
          <cell r="I23">
            <v>51446</v>
          </cell>
          <cell r="J23">
            <v>169</v>
          </cell>
          <cell r="K23">
            <v>40844</v>
          </cell>
          <cell r="L23">
            <v>100</v>
          </cell>
          <cell r="M23">
            <v>29030</v>
          </cell>
          <cell r="N23">
            <v>74</v>
          </cell>
          <cell r="O23">
            <v>32026</v>
          </cell>
          <cell r="P23">
            <v>74</v>
          </cell>
          <cell r="Q23">
            <v>85770</v>
          </cell>
          <cell r="R23">
            <v>119</v>
          </cell>
          <cell r="S23">
            <v>40723</v>
          </cell>
          <cell r="T23">
            <v>161</v>
          </cell>
          <cell r="U23">
            <v>31881</v>
          </cell>
          <cell r="V23">
            <v>112</v>
          </cell>
          <cell r="W23">
            <v>34838</v>
          </cell>
          <cell r="X23">
            <v>110</v>
          </cell>
          <cell r="Y23">
            <v>447312</v>
          </cell>
          <cell r="Z23">
            <v>297</v>
          </cell>
        </row>
        <row r="24">
          <cell r="A24">
            <v>60</v>
          </cell>
          <cell r="B24" t="str">
            <v>السويس</v>
          </cell>
          <cell r="C24">
            <v>47776</v>
          </cell>
          <cell r="D24">
            <v>117</v>
          </cell>
          <cell r="E24">
            <v>47696</v>
          </cell>
          <cell r="F24">
            <v>99</v>
          </cell>
          <cell r="G24">
            <v>41019</v>
          </cell>
          <cell r="H24">
            <v>84</v>
          </cell>
          <cell r="I24">
            <v>25935</v>
          </cell>
          <cell r="J24">
            <v>85</v>
          </cell>
          <cell r="K24">
            <v>46340</v>
          </cell>
          <cell r="L24">
            <v>102</v>
          </cell>
          <cell r="M24">
            <v>26645</v>
          </cell>
          <cell r="N24">
            <v>86</v>
          </cell>
          <cell r="O24">
            <v>41216</v>
          </cell>
          <cell r="P24">
            <v>73</v>
          </cell>
          <cell r="Q24">
            <v>82213</v>
          </cell>
          <cell r="R24">
            <v>156</v>
          </cell>
          <cell r="S24">
            <v>75608</v>
          </cell>
          <cell r="T24">
            <v>108</v>
          </cell>
          <cell r="U24">
            <v>69720</v>
          </cell>
          <cell r="V24">
            <v>121</v>
          </cell>
          <cell r="W24">
            <v>36579</v>
          </cell>
          <cell r="X24">
            <v>76</v>
          </cell>
          <cell r="Y24">
            <v>540746</v>
          </cell>
          <cell r="Z24">
            <v>283</v>
          </cell>
        </row>
        <row r="25">
          <cell r="A25">
            <v>51</v>
          </cell>
          <cell r="B25" t="str">
            <v>العريش</v>
          </cell>
          <cell r="C25">
            <v>14877</v>
          </cell>
          <cell r="D25">
            <v>98</v>
          </cell>
          <cell r="E25">
            <v>14717</v>
          </cell>
          <cell r="F25">
            <v>53</v>
          </cell>
          <cell r="G25">
            <v>15609</v>
          </cell>
          <cell r="H25">
            <v>50</v>
          </cell>
          <cell r="I25">
            <v>13107</v>
          </cell>
          <cell r="J25">
            <v>40</v>
          </cell>
          <cell r="K25">
            <v>16778</v>
          </cell>
          <cell r="L25">
            <v>63</v>
          </cell>
          <cell r="M25">
            <v>21785</v>
          </cell>
          <cell r="N25">
            <v>62</v>
          </cell>
          <cell r="O25">
            <v>31308</v>
          </cell>
          <cell r="P25">
            <v>67</v>
          </cell>
          <cell r="Q25">
            <v>22028</v>
          </cell>
          <cell r="R25">
            <v>59</v>
          </cell>
          <cell r="S25">
            <v>27922</v>
          </cell>
          <cell r="T25">
            <v>70</v>
          </cell>
          <cell r="U25">
            <v>27692</v>
          </cell>
          <cell r="V25">
            <v>60</v>
          </cell>
          <cell r="W25">
            <v>17263</v>
          </cell>
          <cell r="X25">
            <v>50</v>
          </cell>
          <cell r="Y25">
            <v>223086</v>
          </cell>
          <cell r="Z25">
            <v>136</v>
          </cell>
        </row>
        <row r="26">
          <cell r="A26">
            <v>100</v>
          </cell>
          <cell r="B26" t="str">
            <v>العوايد</v>
          </cell>
          <cell r="C26">
            <v>31129</v>
          </cell>
          <cell r="D26">
            <v>140</v>
          </cell>
          <cell r="E26">
            <v>25834</v>
          </cell>
          <cell r="F26">
            <v>107</v>
          </cell>
          <cell r="G26">
            <v>19776</v>
          </cell>
          <cell r="H26">
            <v>99</v>
          </cell>
          <cell r="I26">
            <v>27200</v>
          </cell>
          <cell r="J26">
            <v>170</v>
          </cell>
          <cell r="K26">
            <v>29494</v>
          </cell>
          <cell r="L26">
            <v>150</v>
          </cell>
          <cell r="M26">
            <v>34509</v>
          </cell>
          <cell r="N26">
            <v>154</v>
          </cell>
          <cell r="O26">
            <v>42224</v>
          </cell>
          <cell r="P26">
            <v>154</v>
          </cell>
          <cell r="Q26">
            <v>72056</v>
          </cell>
          <cell r="R26">
            <v>154</v>
          </cell>
          <cell r="S26">
            <v>41120</v>
          </cell>
          <cell r="T26">
            <v>157</v>
          </cell>
          <cell r="U26">
            <v>24930</v>
          </cell>
          <cell r="V26">
            <v>126</v>
          </cell>
          <cell r="W26">
            <v>25474</v>
          </cell>
          <cell r="X26">
            <v>94</v>
          </cell>
          <cell r="Y26">
            <v>373746</v>
          </cell>
          <cell r="Z26">
            <v>325</v>
          </cell>
        </row>
        <row r="27">
          <cell r="A27">
            <v>74</v>
          </cell>
          <cell r="B27" t="str">
            <v>الفلكي</v>
          </cell>
          <cell r="C27">
            <v>74716</v>
          </cell>
          <cell r="D27">
            <v>193</v>
          </cell>
          <cell r="E27">
            <v>142190</v>
          </cell>
          <cell r="F27">
            <v>177</v>
          </cell>
          <cell r="G27">
            <v>66639</v>
          </cell>
          <cell r="H27">
            <v>227</v>
          </cell>
          <cell r="I27">
            <v>65859</v>
          </cell>
          <cell r="J27">
            <v>244</v>
          </cell>
          <cell r="K27">
            <v>61250</v>
          </cell>
          <cell r="L27">
            <v>199</v>
          </cell>
          <cell r="M27">
            <v>49959</v>
          </cell>
          <cell r="N27">
            <v>153</v>
          </cell>
          <cell r="O27">
            <v>47492</v>
          </cell>
          <cell r="P27">
            <v>133</v>
          </cell>
          <cell r="Q27">
            <v>75468</v>
          </cell>
          <cell r="R27">
            <v>160</v>
          </cell>
          <cell r="S27">
            <v>123155</v>
          </cell>
          <cell r="T27">
            <v>174</v>
          </cell>
          <cell r="U27">
            <v>49486</v>
          </cell>
          <cell r="V27">
            <v>134</v>
          </cell>
          <cell r="W27">
            <v>34421</v>
          </cell>
          <cell r="X27">
            <v>96</v>
          </cell>
          <cell r="Y27">
            <v>790635</v>
          </cell>
          <cell r="Z27">
            <v>413</v>
          </cell>
        </row>
        <row r="28">
          <cell r="A28">
            <v>36</v>
          </cell>
          <cell r="B28" t="str">
            <v>الفيوم</v>
          </cell>
          <cell r="C28">
            <v>15787</v>
          </cell>
          <cell r="D28">
            <v>129</v>
          </cell>
          <cell r="E28">
            <v>34467</v>
          </cell>
          <cell r="F28">
            <v>102</v>
          </cell>
          <cell r="G28">
            <v>18089</v>
          </cell>
          <cell r="H28">
            <v>84</v>
          </cell>
          <cell r="I28">
            <v>12811</v>
          </cell>
          <cell r="J28">
            <v>112</v>
          </cell>
          <cell r="K28">
            <v>25629</v>
          </cell>
          <cell r="L28">
            <v>149</v>
          </cell>
          <cell r="M28">
            <v>16484</v>
          </cell>
          <cell r="N28">
            <v>116</v>
          </cell>
          <cell r="O28">
            <v>26360</v>
          </cell>
          <cell r="P28">
            <v>190</v>
          </cell>
          <cell r="Q28">
            <v>47273</v>
          </cell>
          <cell r="R28">
            <v>109</v>
          </cell>
          <cell r="S28">
            <v>23961</v>
          </cell>
          <cell r="T28">
            <v>107</v>
          </cell>
          <cell r="U28">
            <v>19711</v>
          </cell>
          <cell r="V28">
            <v>68</v>
          </cell>
          <cell r="W28">
            <v>11827</v>
          </cell>
          <cell r="X28">
            <v>44</v>
          </cell>
          <cell r="Y28">
            <v>252398</v>
          </cell>
          <cell r="Z28">
            <v>351</v>
          </cell>
        </row>
        <row r="29">
          <cell r="A29">
            <v>58</v>
          </cell>
          <cell r="B29" t="str">
            <v>القبارى</v>
          </cell>
          <cell r="C29">
            <v>35896</v>
          </cell>
          <cell r="D29">
            <v>177</v>
          </cell>
          <cell r="E29">
            <v>29096</v>
          </cell>
          <cell r="F29">
            <v>137</v>
          </cell>
          <cell r="G29">
            <v>39286</v>
          </cell>
          <cell r="H29">
            <v>179</v>
          </cell>
          <cell r="I29">
            <v>48195</v>
          </cell>
          <cell r="J29">
            <v>180</v>
          </cell>
          <cell r="K29">
            <v>32700</v>
          </cell>
          <cell r="L29">
            <v>185</v>
          </cell>
          <cell r="M29">
            <v>33143</v>
          </cell>
          <cell r="N29">
            <v>139</v>
          </cell>
          <cell r="O29">
            <v>32016</v>
          </cell>
          <cell r="P29">
            <v>119</v>
          </cell>
          <cell r="Q29">
            <v>45185</v>
          </cell>
          <cell r="R29">
            <v>127</v>
          </cell>
          <cell r="S29">
            <v>34018</v>
          </cell>
          <cell r="T29">
            <v>147</v>
          </cell>
          <cell r="U29">
            <v>50099</v>
          </cell>
          <cell r="V29">
            <v>179</v>
          </cell>
          <cell r="W29">
            <v>35768</v>
          </cell>
          <cell r="X29">
            <v>118</v>
          </cell>
          <cell r="Y29">
            <v>415401</v>
          </cell>
          <cell r="Z29">
            <v>374</v>
          </cell>
        </row>
        <row r="30">
          <cell r="A30">
            <v>44</v>
          </cell>
          <cell r="B30" t="str">
            <v>القبه</v>
          </cell>
          <cell r="C30">
            <v>55914</v>
          </cell>
          <cell r="D30">
            <v>165</v>
          </cell>
          <cell r="E30">
            <v>39025</v>
          </cell>
          <cell r="F30">
            <v>136</v>
          </cell>
          <cell r="G30">
            <v>35370</v>
          </cell>
          <cell r="H30">
            <v>99</v>
          </cell>
          <cell r="I30">
            <v>33912</v>
          </cell>
          <cell r="J30">
            <v>115</v>
          </cell>
          <cell r="K30">
            <v>37628</v>
          </cell>
          <cell r="L30">
            <v>157</v>
          </cell>
          <cell r="M30">
            <v>48456</v>
          </cell>
          <cell r="N30">
            <v>187</v>
          </cell>
          <cell r="O30">
            <v>41391</v>
          </cell>
          <cell r="P30">
            <v>160</v>
          </cell>
          <cell r="Q30">
            <v>44919</v>
          </cell>
          <cell r="R30">
            <v>94</v>
          </cell>
          <cell r="S30">
            <v>50302</v>
          </cell>
          <cell r="T30">
            <v>163</v>
          </cell>
          <cell r="U30">
            <v>64423</v>
          </cell>
          <cell r="V30">
            <v>209</v>
          </cell>
          <cell r="W30">
            <v>50005</v>
          </cell>
          <cell r="X30">
            <v>116</v>
          </cell>
          <cell r="Y30">
            <v>501347</v>
          </cell>
          <cell r="Z30">
            <v>343</v>
          </cell>
        </row>
        <row r="31">
          <cell r="A31">
            <v>67</v>
          </cell>
          <cell r="B31" t="str">
            <v>القوصية</v>
          </cell>
          <cell r="C31">
            <v>26034</v>
          </cell>
          <cell r="D31">
            <v>191</v>
          </cell>
          <cell r="E31">
            <v>21533</v>
          </cell>
          <cell r="F31">
            <v>180</v>
          </cell>
          <cell r="G31">
            <v>16977</v>
          </cell>
          <cell r="H31">
            <v>167</v>
          </cell>
          <cell r="I31">
            <v>19906</v>
          </cell>
          <cell r="J31">
            <v>196</v>
          </cell>
          <cell r="K31">
            <v>18031</v>
          </cell>
          <cell r="L31">
            <v>226</v>
          </cell>
          <cell r="M31">
            <v>17712</v>
          </cell>
          <cell r="N31">
            <v>192</v>
          </cell>
          <cell r="O31">
            <v>17011</v>
          </cell>
          <cell r="P31">
            <v>223</v>
          </cell>
          <cell r="Q31">
            <v>17434</v>
          </cell>
          <cell r="R31">
            <v>130</v>
          </cell>
          <cell r="S31">
            <v>21437</v>
          </cell>
          <cell r="T31">
            <v>164</v>
          </cell>
          <cell r="U31">
            <v>23635</v>
          </cell>
          <cell r="V31">
            <v>184</v>
          </cell>
          <cell r="W31">
            <v>20849</v>
          </cell>
          <cell r="X31">
            <v>71</v>
          </cell>
          <cell r="Y31">
            <v>220559</v>
          </cell>
          <cell r="Z31">
            <v>439</v>
          </cell>
        </row>
        <row r="32">
          <cell r="A32">
            <v>91</v>
          </cell>
          <cell r="B32" t="str">
            <v>القومية</v>
          </cell>
          <cell r="C32">
            <v>19992</v>
          </cell>
          <cell r="D32">
            <v>94</v>
          </cell>
          <cell r="E32">
            <v>10613</v>
          </cell>
          <cell r="F32">
            <v>77</v>
          </cell>
          <cell r="G32">
            <v>6588</v>
          </cell>
          <cell r="H32">
            <v>43</v>
          </cell>
          <cell r="I32">
            <v>13767</v>
          </cell>
          <cell r="J32">
            <v>48</v>
          </cell>
          <cell r="K32">
            <v>10636</v>
          </cell>
          <cell r="L32">
            <v>63</v>
          </cell>
          <cell r="M32">
            <v>16474</v>
          </cell>
          <cell r="N32">
            <v>58</v>
          </cell>
          <cell r="O32">
            <v>19074</v>
          </cell>
          <cell r="P32">
            <v>53</v>
          </cell>
          <cell r="Q32">
            <v>15436</v>
          </cell>
          <cell r="R32">
            <v>48</v>
          </cell>
          <cell r="S32">
            <v>46821</v>
          </cell>
          <cell r="T32">
            <v>52</v>
          </cell>
          <cell r="U32">
            <v>12347</v>
          </cell>
          <cell r="V32">
            <v>44</v>
          </cell>
          <cell r="W32">
            <v>13217</v>
          </cell>
          <cell r="X32">
            <v>43</v>
          </cell>
          <cell r="Y32">
            <v>184965</v>
          </cell>
          <cell r="Z32">
            <v>236</v>
          </cell>
        </row>
        <row r="33">
          <cell r="A33">
            <v>82</v>
          </cell>
          <cell r="B33" t="str">
            <v>المحلة</v>
          </cell>
          <cell r="C33">
            <v>16318</v>
          </cell>
          <cell r="D33">
            <v>144</v>
          </cell>
          <cell r="E33">
            <v>27757</v>
          </cell>
          <cell r="F33">
            <v>104</v>
          </cell>
          <cell r="G33">
            <v>18620</v>
          </cell>
          <cell r="H33">
            <v>111</v>
          </cell>
          <cell r="I33">
            <v>30794</v>
          </cell>
          <cell r="J33">
            <v>172</v>
          </cell>
          <cell r="K33">
            <v>26760</v>
          </cell>
          <cell r="L33">
            <v>193</v>
          </cell>
          <cell r="M33">
            <v>45274</v>
          </cell>
          <cell r="N33">
            <v>208</v>
          </cell>
          <cell r="O33">
            <v>48544</v>
          </cell>
          <cell r="P33">
            <v>229</v>
          </cell>
          <cell r="Q33">
            <v>15771</v>
          </cell>
          <cell r="R33">
            <v>104</v>
          </cell>
          <cell r="S33">
            <v>25341</v>
          </cell>
          <cell r="T33">
            <v>182</v>
          </cell>
          <cell r="U33">
            <v>18159</v>
          </cell>
          <cell r="V33">
            <v>163</v>
          </cell>
          <cell r="W33">
            <v>12280</v>
          </cell>
          <cell r="X33">
            <v>79</v>
          </cell>
          <cell r="Y33">
            <v>285619</v>
          </cell>
          <cell r="Z33">
            <v>366</v>
          </cell>
        </row>
        <row r="34">
          <cell r="A34">
            <v>54</v>
          </cell>
          <cell r="B34" t="str">
            <v>المعادي</v>
          </cell>
          <cell r="C34">
            <v>46780</v>
          </cell>
          <cell r="D34">
            <v>132</v>
          </cell>
          <cell r="E34">
            <v>43668</v>
          </cell>
          <cell r="F34">
            <v>109</v>
          </cell>
          <cell r="G34">
            <v>42566</v>
          </cell>
          <cell r="H34">
            <v>92</v>
          </cell>
          <cell r="I34">
            <v>50914</v>
          </cell>
          <cell r="J34">
            <v>130</v>
          </cell>
          <cell r="K34">
            <v>41291</v>
          </cell>
          <cell r="L34">
            <v>128</v>
          </cell>
          <cell r="M34">
            <v>48710</v>
          </cell>
          <cell r="N34">
            <v>143</v>
          </cell>
          <cell r="O34">
            <v>49327</v>
          </cell>
          <cell r="P34">
            <v>98</v>
          </cell>
          <cell r="Q34">
            <v>66012</v>
          </cell>
          <cell r="R34">
            <v>96</v>
          </cell>
          <cell r="S34">
            <v>74719</v>
          </cell>
          <cell r="T34">
            <v>137</v>
          </cell>
          <cell r="U34">
            <v>71693</v>
          </cell>
          <cell r="V34">
            <v>111</v>
          </cell>
          <cell r="W34">
            <v>47070</v>
          </cell>
          <cell r="X34">
            <v>100</v>
          </cell>
          <cell r="Y34">
            <v>582752</v>
          </cell>
          <cell r="Z34">
            <v>228</v>
          </cell>
        </row>
        <row r="35">
          <cell r="A35">
            <v>85</v>
          </cell>
          <cell r="B35" t="str">
            <v>المنزلة</v>
          </cell>
          <cell r="C35">
            <v>12532</v>
          </cell>
          <cell r="D35">
            <v>88</v>
          </cell>
          <cell r="E35">
            <v>14482</v>
          </cell>
          <cell r="F35">
            <v>72</v>
          </cell>
          <cell r="G35">
            <v>20354</v>
          </cell>
          <cell r="H35">
            <v>126</v>
          </cell>
          <cell r="I35">
            <v>8983</v>
          </cell>
          <cell r="J35">
            <v>82</v>
          </cell>
          <cell r="K35">
            <v>19529</v>
          </cell>
          <cell r="L35">
            <v>89</v>
          </cell>
          <cell r="M35">
            <v>18733</v>
          </cell>
          <cell r="N35">
            <v>93</v>
          </cell>
          <cell r="O35">
            <v>11232</v>
          </cell>
          <cell r="P35">
            <v>101</v>
          </cell>
          <cell r="Q35">
            <v>17428</v>
          </cell>
          <cell r="R35">
            <v>103</v>
          </cell>
          <cell r="S35">
            <v>21856</v>
          </cell>
          <cell r="T35">
            <v>136</v>
          </cell>
          <cell r="U35">
            <v>17900</v>
          </cell>
          <cell r="V35">
            <v>123</v>
          </cell>
          <cell r="W35">
            <v>4976</v>
          </cell>
          <cell r="X35">
            <v>49</v>
          </cell>
          <cell r="Y35">
            <v>168005</v>
          </cell>
          <cell r="Z35">
            <v>260</v>
          </cell>
        </row>
        <row r="36">
          <cell r="A36">
            <v>80</v>
          </cell>
          <cell r="B36" t="str">
            <v>المنصورة شرق</v>
          </cell>
          <cell r="C36">
            <v>26533</v>
          </cell>
          <cell r="D36">
            <v>125</v>
          </cell>
          <cell r="E36">
            <v>29899</v>
          </cell>
          <cell r="F36">
            <v>85</v>
          </cell>
          <cell r="G36">
            <v>17224</v>
          </cell>
          <cell r="H36">
            <v>131</v>
          </cell>
          <cell r="I36">
            <v>9523</v>
          </cell>
          <cell r="J36">
            <v>115</v>
          </cell>
          <cell r="K36">
            <v>22950</v>
          </cell>
          <cell r="L36">
            <v>143</v>
          </cell>
          <cell r="M36">
            <v>19909</v>
          </cell>
          <cell r="N36">
            <v>144</v>
          </cell>
          <cell r="O36">
            <v>8113</v>
          </cell>
          <cell r="P36">
            <v>89</v>
          </cell>
          <cell r="Q36">
            <v>14174</v>
          </cell>
          <cell r="R36">
            <v>95</v>
          </cell>
          <cell r="S36">
            <v>22983</v>
          </cell>
          <cell r="T36">
            <v>111</v>
          </cell>
          <cell r="U36">
            <v>16880</v>
          </cell>
          <cell r="V36">
            <v>123</v>
          </cell>
          <cell r="W36">
            <v>5191</v>
          </cell>
          <cell r="X36">
            <v>56</v>
          </cell>
          <cell r="Y36">
            <v>193379</v>
          </cell>
          <cell r="Z36">
            <v>263</v>
          </cell>
        </row>
        <row r="37">
          <cell r="A37">
            <v>63</v>
          </cell>
          <cell r="B37" t="str">
            <v>المنيا</v>
          </cell>
          <cell r="C37">
            <v>35110</v>
          </cell>
          <cell r="D37">
            <v>102</v>
          </cell>
          <cell r="E37">
            <v>24059</v>
          </cell>
          <cell r="F37">
            <v>89</v>
          </cell>
          <cell r="G37">
            <v>34602</v>
          </cell>
          <cell r="H37">
            <v>80</v>
          </cell>
          <cell r="I37">
            <v>16528</v>
          </cell>
          <cell r="J37">
            <v>74</v>
          </cell>
          <cell r="K37">
            <v>24951</v>
          </cell>
          <cell r="L37">
            <v>87</v>
          </cell>
          <cell r="M37">
            <v>25318</v>
          </cell>
          <cell r="N37">
            <v>147</v>
          </cell>
          <cell r="O37">
            <v>18055</v>
          </cell>
          <cell r="P37">
            <v>176</v>
          </cell>
          <cell r="Q37">
            <v>15987</v>
          </cell>
          <cell r="R37">
            <v>66</v>
          </cell>
          <cell r="S37">
            <v>24409</v>
          </cell>
          <cell r="T37">
            <v>68</v>
          </cell>
          <cell r="U37">
            <v>19320</v>
          </cell>
          <cell r="V37">
            <v>102</v>
          </cell>
          <cell r="W37">
            <v>25236</v>
          </cell>
          <cell r="X37">
            <v>56</v>
          </cell>
          <cell r="Y37">
            <v>263575</v>
          </cell>
          <cell r="Z37">
            <v>369</v>
          </cell>
        </row>
        <row r="38">
          <cell r="A38">
            <v>49</v>
          </cell>
          <cell r="B38" t="str">
            <v>المهندسين</v>
          </cell>
          <cell r="C38">
            <v>66813</v>
          </cell>
          <cell r="D38">
            <v>100</v>
          </cell>
          <cell r="E38">
            <v>83009</v>
          </cell>
          <cell r="F38">
            <v>70</v>
          </cell>
          <cell r="G38">
            <v>31249</v>
          </cell>
          <cell r="H38">
            <v>55</v>
          </cell>
          <cell r="I38">
            <v>40943</v>
          </cell>
          <cell r="J38">
            <v>105</v>
          </cell>
          <cell r="K38">
            <v>60918</v>
          </cell>
          <cell r="L38">
            <v>76</v>
          </cell>
          <cell r="M38">
            <v>78564</v>
          </cell>
          <cell r="N38">
            <v>79</v>
          </cell>
          <cell r="O38">
            <v>79357</v>
          </cell>
          <cell r="P38">
            <v>72</v>
          </cell>
          <cell r="Q38">
            <v>60423</v>
          </cell>
          <cell r="R38">
            <v>59</v>
          </cell>
          <cell r="S38">
            <v>121594</v>
          </cell>
          <cell r="T38">
            <v>96</v>
          </cell>
          <cell r="U38">
            <v>162962</v>
          </cell>
          <cell r="V38">
            <v>93</v>
          </cell>
          <cell r="W38">
            <v>111014</v>
          </cell>
          <cell r="X38">
            <v>61</v>
          </cell>
          <cell r="Y38">
            <v>896846</v>
          </cell>
          <cell r="Z38">
            <v>180</v>
          </cell>
        </row>
        <row r="39">
          <cell r="A39">
            <v>50</v>
          </cell>
          <cell r="B39" t="str">
            <v>الهرم</v>
          </cell>
          <cell r="C39">
            <v>-7910</v>
          </cell>
          <cell r="D39">
            <v>81</v>
          </cell>
          <cell r="E39">
            <v>76651</v>
          </cell>
          <cell r="F39">
            <v>72</v>
          </cell>
          <cell r="G39">
            <v>57576</v>
          </cell>
          <cell r="H39">
            <v>66</v>
          </cell>
          <cell r="I39">
            <v>40352</v>
          </cell>
          <cell r="J39">
            <v>71</v>
          </cell>
          <cell r="K39">
            <v>75729</v>
          </cell>
          <cell r="L39">
            <v>123</v>
          </cell>
          <cell r="M39">
            <v>66199</v>
          </cell>
          <cell r="N39">
            <v>90</v>
          </cell>
          <cell r="O39">
            <v>97146</v>
          </cell>
          <cell r="P39">
            <v>130</v>
          </cell>
          <cell r="Q39">
            <v>81614</v>
          </cell>
          <cell r="R39">
            <v>88</v>
          </cell>
          <cell r="S39">
            <v>53462</v>
          </cell>
          <cell r="T39">
            <v>89</v>
          </cell>
          <cell r="U39">
            <v>82691</v>
          </cell>
          <cell r="V39">
            <v>112</v>
          </cell>
          <cell r="W39">
            <v>41217</v>
          </cell>
          <cell r="X39">
            <v>74</v>
          </cell>
          <cell r="Y39">
            <v>664727</v>
          </cell>
          <cell r="Z39">
            <v>248</v>
          </cell>
        </row>
        <row r="40">
          <cell r="A40">
            <v>53</v>
          </cell>
          <cell r="B40" t="str">
            <v>امبابة</v>
          </cell>
          <cell r="C40">
            <v>31586</v>
          </cell>
          <cell r="D40">
            <v>112</v>
          </cell>
          <cell r="E40">
            <v>41260</v>
          </cell>
          <cell r="F40">
            <v>98</v>
          </cell>
          <cell r="G40">
            <v>6966</v>
          </cell>
          <cell r="H40">
            <v>85</v>
          </cell>
          <cell r="I40">
            <v>18476</v>
          </cell>
          <cell r="J40">
            <v>130</v>
          </cell>
          <cell r="K40">
            <v>30209</v>
          </cell>
          <cell r="L40">
            <v>116</v>
          </cell>
          <cell r="M40">
            <v>18689</v>
          </cell>
          <cell r="N40">
            <v>89</v>
          </cell>
          <cell r="O40">
            <v>22550</v>
          </cell>
          <cell r="P40">
            <v>216</v>
          </cell>
          <cell r="Q40">
            <v>20945</v>
          </cell>
          <cell r="R40">
            <v>112</v>
          </cell>
          <cell r="S40">
            <v>21491</v>
          </cell>
          <cell r="T40">
            <v>136</v>
          </cell>
          <cell r="U40">
            <v>25992</v>
          </cell>
          <cell r="V40">
            <v>134</v>
          </cell>
          <cell r="W40">
            <v>20182</v>
          </cell>
          <cell r="X40">
            <v>89</v>
          </cell>
          <cell r="Y40">
            <v>258346</v>
          </cell>
          <cell r="Z40">
            <v>283</v>
          </cell>
        </row>
        <row r="41">
          <cell r="A41">
            <v>93</v>
          </cell>
          <cell r="B41" t="str">
            <v>ايتاي البارود</v>
          </cell>
          <cell r="C41">
            <v>17481</v>
          </cell>
          <cell r="D41">
            <v>154</v>
          </cell>
          <cell r="E41">
            <v>45540</v>
          </cell>
          <cell r="F41">
            <v>165</v>
          </cell>
          <cell r="G41">
            <v>20785</v>
          </cell>
          <cell r="H41">
            <v>151</v>
          </cell>
          <cell r="I41">
            <v>13692</v>
          </cell>
          <cell r="J41">
            <v>132</v>
          </cell>
          <cell r="K41">
            <v>17566</v>
          </cell>
          <cell r="L41">
            <v>139</v>
          </cell>
          <cell r="M41">
            <v>18571</v>
          </cell>
          <cell r="N41">
            <v>126</v>
          </cell>
          <cell r="O41">
            <v>15184</v>
          </cell>
          <cell r="P41">
            <v>98</v>
          </cell>
          <cell r="Q41">
            <v>19932</v>
          </cell>
          <cell r="R41">
            <v>151</v>
          </cell>
          <cell r="S41">
            <v>14607</v>
          </cell>
          <cell r="T41">
            <v>64</v>
          </cell>
          <cell r="U41">
            <v>17518</v>
          </cell>
          <cell r="V41">
            <v>150</v>
          </cell>
          <cell r="W41">
            <v>8098</v>
          </cell>
          <cell r="X41">
            <v>77</v>
          </cell>
          <cell r="Y41">
            <v>208974</v>
          </cell>
          <cell r="Z41">
            <v>368</v>
          </cell>
        </row>
        <row r="42">
          <cell r="A42">
            <v>90</v>
          </cell>
          <cell r="B42" t="str">
            <v>بلبيس</v>
          </cell>
          <cell r="C42">
            <v>28458</v>
          </cell>
          <cell r="D42">
            <v>84</v>
          </cell>
          <cell r="E42">
            <v>27927</v>
          </cell>
          <cell r="F42">
            <v>87</v>
          </cell>
          <cell r="G42">
            <v>16060</v>
          </cell>
          <cell r="H42">
            <v>55</v>
          </cell>
          <cell r="I42">
            <v>39911</v>
          </cell>
          <cell r="J42">
            <v>79</v>
          </cell>
          <cell r="K42">
            <v>45408</v>
          </cell>
          <cell r="L42">
            <v>108</v>
          </cell>
          <cell r="M42">
            <v>33934</v>
          </cell>
          <cell r="N42">
            <v>99</v>
          </cell>
          <cell r="O42">
            <v>39205</v>
          </cell>
          <cell r="P42">
            <v>84</v>
          </cell>
          <cell r="Q42">
            <v>46168</v>
          </cell>
          <cell r="R42">
            <v>73</v>
          </cell>
          <cell r="S42">
            <v>57553</v>
          </cell>
          <cell r="T42">
            <v>89</v>
          </cell>
          <cell r="U42">
            <v>52206</v>
          </cell>
          <cell r="V42">
            <v>129</v>
          </cell>
          <cell r="W42">
            <v>45130</v>
          </cell>
          <cell r="X42">
            <v>72</v>
          </cell>
          <cell r="Y42">
            <v>431960</v>
          </cell>
          <cell r="Z42">
            <v>250</v>
          </cell>
        </row>
        <row r="43">
          <cell r="A43">
            <v>94</v>
          </cell>
          <cell r="B43" t="str">
            <v>بنها</v>
          </cell>
          <cell r="C43">
            <v>34092</v>
          </cell>
          <cell r="D43">
            <v>172</v>
          </cell>
          <cell r="E43">
            <v>34103</v>
          </cell>
          <cell r="F43">
            <v>167</v>
          </cell>
          <cell r="G43">
            <v>19917</v>
          </cell>
          <cell r="H43">
            <v>114</v>
          </cell>
          <cell r="I43">
            <v>20642</v>
          </cell>
          <cell r="J43">
            <v>150</v>
          </cell>
          <cell r="K43">
            <v>25503</v>
          </cell>
          <cell r="L43">
            <v>126</v>
          </cell>
          <cell r="M43">
            <v>34190</v>
          </cell>
          <cell r="N43">
            <v>117</v>
          </cell>
          <cell r="O43">
            <v>25270</v>
          </cell>
          <cell r="P43">
            <v>178</v>
          </cell>
          <cell r="Q43">
            <v>21931</v>
          </cell>
          <cell r="R43">
            <v>113</v>
          </cell>
          <cell r="S43">
            <v>16903</v>
          </cell>
          <cell r="T43">
            <v>178</v>
          </cell>
          <cell r="U43">
            <v>38676</v>
          </cell>
          <cell r="V43">
            <v>150</v>
          </cell>
          <cell r="W43">
            <v>30975</v>
          </cell>
          <cell r="X43">
            <v>104</v>
          </cell>
          <cell r="Y43">
            <v>302202</v>
          </cell>
          <cell r="Z43">
            <v>342</v>
          </cell>
        </row>
        <row r="44">
          <cell r="A44">
            <v>71</v>
          </cell>
          <cell r="B44" t="str">
            <v>بني سويف</v>
          </cell>
          <cell r="C44">
            <v>25882</v>
          </cell>
          <cell r="D44">
            <v>187</v>
          </cell>
          <cell r="E44">
            <v>16578</v>
          </cell>
          <cell r="F44">
            <v>106</v>
          </cell>
          <cell r="G44">
            <v>13226</v>
          </cell>
          <cell r="H44">
            <v>64</v>
          </cell>
          <cell r="I44">
            <v>17897</v>
          </cell>
          <cell r="J44">
            <v>99</v>
          </cell>
          <cell r="K44">
            <v>24665</v>
          </cell>
          <cell r="L44">
            <v>132</v>
          </cell>
          <cell r="M44">
            <v>29522</v>
          </cell>
          <cell r="N44">
            <v>214</v>
          </cell>
          <cell r="O44">
            <v>26807</v>
          </cell>
          <cell r="P44">
            <v>279</v>
          </cell>
          <cell r="Q44">
            <v>33748</v>
          </cell>
          <cell r="R44">
            <v>198</v>
          </cell>
          <cell r="S44">
            <v>39895</v>
          </cell>
          <cell r="T44">
            <v>246</v>
          </cell>
          <cell r="U44">
            <v>31245</v>
          </cell>
          <cell r="V44">
            <v>240</v>
          </cell>
          <cell r="W44">
            <v>20751</v>
          </cell>
          <cell r="X44">
            <v>149</v>
          </cell>
          <cell r="Y44">
            <v>280218</v>
          </cell>
          <cell r="Z44">
            <v>437</v>
          </cell>
        </row>
        <row r="45">
          <cell r="A45">
            <v>64</v>
          </cell>
          <cell r="B45" t="str">
            <v>بني مزار</v>
          </cell>
          <cell r="C45">
            <v>14657</v>
          </cell>
          <cell r="D45">
            <v>68</v>
          </cell>
          <cell r="E45">
            <v>26404</v>
          </cell>
          <cell r="F45">
            <v>103</v>
          </cell>
          <cell r="G45">
            <v>21339</v>
          </cell>
          <cell r="H45">
            <v>110</v>
          </cell>
          <cell r="I45">
            <v>8874</v>
          </cell>
          <cell r="J45">
            <v>107</v>
          </cell>
          <cell r="K45">
            <v>25898</v>
          </cell>
          <cell r="L45">
            <v>121</v>
          </cell>
          <cell r="M45">
            <v>11600</v>
          </cell>
          <cell r="N45">
            <v>91</v>
          </cell>
          <cell r="O45">
            <v>13172</v>
          </cell>
          <cell r="P45">
            <v>189</v>
          </cell>
          <cell r="Q45">
            <v>16029</v>
          </cell>
          <cell r="R45">
            <v>96</v>
          </cell>
          <cell r="S45">
            <v>18596</v>
          </cell>
          <cell r="T45">
            <v>112</v>
          </cell>
          <cell r="U45">
            <v>16743</v>
          </cell>
          <cell r="V45">
            <v>114</v>
          </cell>
          <cell r="W45">
            <v>5311</v>
          </cell>
          <cell r="X45">
            <v>54</v>
          </cell>
          <cell r="Y45">
            <v>178622</v>
          </cell>
          <cell r="Z45">
            <v>348</v>
          </cell>
        </row>
        <row r="46">
          <cell r="A46">
            <v>57</v>
          </cell>
          <cell r="B46" t="str">
            <v>بور سعيد</v>
          </cell>
          <cell r="C46">
            <v>31863</v>
          </cell>
          <cell r="D46">
            <v>113</v>
          </cell>
          <cell r="E46">
            <v>38122</v>
          </cell>
          <cell r="F46">
            <v>81</v>
          </cell>
          <cell r="G46">
            <v>27409</v>
          </cell>
          <cell r="H46">
            <v>120</v>
          </cell>
          <cell r="I46">
            <v>13424</v>
          </cell>
          <cell r="J46">
            <v>42</v>
          </cell>
          <cell r="K46">
            <v>35563</v>
          </cell>
          <cell r="L46">
            <v>70</v>
          </cell>
          <cell r="M46">
            <v>35416</v>
          </cell>
          <cell r="N46">
            <v>91</v>
          </cell>
          <cell r="O46">
            <v>30477</v>
          </cell>
          <cell r="P46">
            <v>82</v>
          </cell>
          <cell r="Q46">
            <v>49778</v>
          </cell>
          <cell r="R46">
            <v>99</v>
          </cell>
          <cell r="S46">
            <v>59160</v>
          </cell>
          <cell r="T46">
            <v>104</v>
          </cell>
          <cell r="U46">
            <v>58790</v>
          </cell>
          <cell r="V46">
            <v>133</v>
          </cell>
          <cell r="W46">
            <v>40196</v>
          </cell>
          <cell r="X46">
            <v>83</v>
          </cell>
          <cell r="Y46">
            <v>420199</v>
          </cell>
          <cell r="Z46">
            <v>227</v>
          </cell>
        </row>
        <row r="47">
          <cell r="A47">
            <v>72</v>
          </cell>
          <cell r="B47" t="str">
            <v>جرجا</v>
          </cell>
          <cell r="C47">
            <v>8007</v>
          </cell>
          <cell r="D47">
            <v>35</v>
          </cell>
          <cell r="E47">
            <v>14411</v>
          </cell>
          <cell r="F47">
            <v>80</v>
          </cell>
          <cell r="G47">
            <v>6541</v>
          </cell>
          <cell r="H47">
            <v>27</v>
          </cell>
          <cell r="I47">
            <v>5265</v>
          </cell>
          <cell r="J47">
            <v>21</v>
          </cell>
          <cell r="K47">
            <v>9805</v>
          </cell>
          <cell r="L47">
            <v>43</v>
          </cell>
          <cell r="M47">
            <v>16198</v>
          </cell>
          <cell r="N47">
            <v>85</v>
          </cell>
          <cell r="O47">
            <v>9460</v>
          </cell>
          <cell r="P47">
            <v>107</v>
          </cell>
          <cell r="Q47">
            <v>7120</v>
          </cell>
          <cell r="R47">
            <v>77</v>
          </cell>
          <cell r="S47">
            <v>8826</v>
          </cell>
          <cell r="T47">
            <v>83</v>
          </cell>
          <cell r="U47">
            <v>9631</v>
          </cell>
          <cell r="V47">
            <v>71</v>
          </cell>
          <cell r="W47">
            <v>12600</v>
          </cell>
          <cell r="X47">
            <v>68</v>
          </cell>
          <cell r="Y47">
            <v>107864</v>
          </cell>
          <cell r="Z47">
            <v>252</v>
          </cell>
        </row>
        <row r="48">
          <cell r="A48">
            <v>31</v>
          </cell>
          <cell r="B48" t="str">
            <v>حلوان</v>
          </cell>
          <cell r="C48">
            <v>35920</v>
          </cell>
          <cell r="D48">
            <v>144</v>
          </cell>
          <cell r="E48">
            <v>27734</v>
          </cell>
          <cell r="F48">
            <v>136</v>
          </cell>
          <cell r="G48">
            <v>18467</v>
          </cell>
          <cell r="H48">
            <v>106</v>
          </cell>
          <cell r="I48">
            <v>31542</v>
          </cell>
          <cell r="J48">
            <v>144</v>
          </cell>
          <cell r="K48">
            <v>28147</v>
          </cell>
          <cell r="L48">
            <v>201</v>
          </cell>
          <cell r="M48">
            <v>34184</v>
          </cell>
          <cell r="N48">
            <v>165</v>
          </cell>
          <cell r="O48">
            <v>31040</v>
          </cell>
          <cell r="P48">
            <v>112</v>
          </cell>
          <cell r="Q48">
            <v>23265</v>
          </cell>
          <cell r="R48">
            <v>75</v>
          </cell>
          <cell r="S48">
            <v>21403</v>
          </cell>
          <cell r="T48">
            <v>178</v>
          </cell>
          <cell r="U48">
            <v>17415</v>
          </cell>
          <cell r="V48">
            <v>99</v>
          </cell>
          <cell r="W48">
            <v>17957</v>
          </cell>
          <cell r="X48">
            <v>100</v>
          </cell>
          <cell r="Y48">
            <v>287074</v>
          </cell>
          <cell r="Z48">
            <v>294</v>
          </cell>
        </row>
        <row r="49">
          <cell r="A49">
            <v>55</v>
          </cell>
          <cell r="B49" t="str">
            <v>دار السلام</v>
          </cell>
          <cell r="C49">
            <v>48193</v>
          </cell>
          <cell r="D49">
            <v>164</v>
          </cell>
          <cell r="E49">
            <v>39238</v>
          </cell>
          <cell r="F49">
            <v>132</v>
          </cell>
          <cell r="G49">
            <v>25043</v>
          </cell>
          <cell r="H49">
            <v>124</v>
          </cell>
          <cell r="I49">
            <v>45424</v>
          </cell>
          <cell r="J49">
            <v>126</v>
          </cell>
          <cell r="K49">
            <v>44280</v>
          </cell>
          <cell r="L49">
            <v>151</v>
          </cell>
          <cell r="M49">
            <v>49299</v>
          </cell>
          <cell r="N49">
            <v>178</v>
          </cell>
          <cell r="O49">
            <v>55251</v>
          </cell>
          <cell r="P49">
            <v>202</v>
          </cell>
          <cell r="Q49">
            <v>48569</v>
          </cell>
          <cell r="R49">
            <v>132</v>
          </cell>
          <cell r="S49">
            <v>60548</v>
          </cell>
          <cell r="T49">
            <v>152</v>
          </cell>
          <cell r="U49">
            <v>82099</v>
          </cell>
          <cell r="V49">
            <v>158</v>
          </cell>
          <cell r="W49">
            <v>31101</v>
          </cell>
          <cell r="X49">
            <v>115</v>
          </cell>
          <cell r="Y49">
            <v>529046</v>
          </cell>
          <cell r="Z49">
            <v>347</v>
          </cell>
        </row>
        <row r="50">
          <cell r="A50">
            <v>32</v>
          </cell>
          <cell r="B50" t="str">
            <v>دسوق</v>
          </cell>
          <cell r="C50">
            <v>9183</v>
          </cell>
          <cell r="D50">
            <v>74</v>
          </cell>
          <cell r="E50">
            <v>12506</v>
          </cell>
          <cell r="F50">
            <v>88</v>
          </cell>
          <cell r="G50">
            <v>9828</v>
          </cell>
          <cell r="H50">
            <v>71</v>
          </cell>
          <cell r="I50">
            <v>8687</v>
          </cell>
          <cell r="J50">
            <v>55</v>
          </cell>
          <cell r="K50">
            <v>14544</v>
          </cell>
          <cell r="L50">
            <v>94</v>
          </cell>
          <cell r="M50">
            <v>17019</v>
          </cell>
          <cell r="N50">
            <v>73</v>
          </cell>
          <cell r="O50">
            <v>12342</v>
          </cell>
          <cell r="P50">
            <v>63</v>
          </cell>
          <cell r="Q50">
            <v>10464</v>
          </cell>
          <cell r="R50">
            <v>40</v>
          </cell>
          <cell r="S50">
            <v>10165</v>
          </cell>
          <cell r="T50">
            <v>40</v>
          </cell>
          <cell r="U50">
            <v>6109</v>
          </cell>
          <cell r="V50">
            <v>36</v>
          </cell>
          <cell r="W50">
            <v>7261</v>
          </cell>
          <cell r="X50">
            <v>37</v>
          </cell>
          <cell r="Y50">
            <v>118108</v>
          </cell>
          <cell r="Z50">
            <v>194</v>
          </cell>
        </row>
        <row r="51">
          <cell r="A51">
            <v>39</v>
          </cell>
          <cell r="B51" t="str">
            <v>دمنهور</v>
          </cell>
          <cell r="C51">
            <v>9711</v>
          </cell>
          <cell r="D51">
            <v>74</v>
          </cell>
          <cell r="E51">
            <v>16915</v>
          </cell>
          <cell r="F51">
            <v>58</v>
          </cell>
          <cell r="G51">
            <v>5116</v>
          </cell>
          <cell r="H51">
            <v>38</v>
          </cell>
          <cell r="I51">
            <v>8098</v>
          </cell>
          <cell r="J51">
            <v>79</v>
          </cell>
          <cell r="K51">
            <v>11101</v>
          </cell>
          <cell r="L51">
            <v>66</v>
          </cell>
          <cell r="M51">
            <v>12421</v>
          </cell>
          <cell r="N51">
            <v>87</v>
          </cell>
          <cell r="O51">
            <v>5701</v>
          </cell>
          <cell r="P51">
            <v>50</v>
          </cell>
          <cell r="Q51">
            <v>5306</v>
          </cell>
          <cell r="R51">
            <v>67</v>
          </cell>
          <cell r="S51">
            <v>5080</v>
          </cell>
          <cell r="T51">
            <v>31</v>
          </cell>
          <cell r="U51">
            <v>7279</v>
          </cell>
          <cell r="V51">
            <v>58</v>
          </cell>
          <cell r="W51">
            <v>3695</v>
          </cell>
          <cell r="X51">
            <v>29</v>
          </cell>
          <cell r="Y51">
            <v>90424</v>
          </cell>
          <cell r="Z51">
            <v>271</v>
          </cell>
        </row>
        <row r="52">
          <cell r="A52">
            <v>88</v>
          </cell>
          <cell r="B52" t="str">
            <v>دمياط</v>
          </cell>
          <cell r="C52">
            <v>38802</v>
          </cell>
          <cell r="D52">
            <v>153</v>
          </cell>
          <cell r="E52">
            <v>23267</v>
          </cell>
          <cell r="F52">
            <v>102</v>
          </cell>
          <cell r="G52">
            <v>23843</v>
          </cell>
          <cell r="H52">
            <v>128</v>
          </cell>
          <cell r="I52">
            <v>30817</v>
          </cell>
          <cell r="J52">
            <v>138</v>
          </cell>
          <cell r="K52">
            <v>45965</v>
          </cell>
          <cell r="L52">
            <v>128</v>
          </cell>
          <cell r="M52">
            <v>45945</v>
          </cell>
          <cell r="N52">
            <v>132</v>
          </cell>
          <cell r="O52">
            <v>61689</v>
          </cell>
          <cell r="P52">
            <v>161</v>
          </cell>
          <cell r="Q52">
            <v>55842</v>
          </cell>
          <cell r="R52">
            <v>125</v>
          </cell>
          <cell r="S52">
            <v>65705</v>
          </cell>
          <cell r="T52">
            <v>198</v>
          </cell>
          <cell r="U52">
            <v>63287</v>
          </cell>
          <cell r="V52">
            <v>168</v>
          </cell>
          <cell r="W52">
            <v>41891</v>
          </cell>
          <cell r="X52">
            <v>125</v>
          </cell>
          <cell r="Y52">
            <v>497053</v>
          </cell>
          <cell r="Z52">
            <v>319</v>
          </cell>
        </row>
        <row r="53">
          <cell r="A53">
            <v>59</v>
          </cell>
          <cell r="B53" t="str">
            <v>سموحة</v>
          </cell>
          <cell r="C53">
            <v>32386</v>
          </cell>
          <cell r="D53">
            <v>112</v>
          </cell>
          <cell r="E53">
            <v>32133</v>
          </cell>
          <cell r="F53">
            <v>124</v>
          </cell>
          <cell r="G53">
            <v>50102</v>
          </cell>
          <cell r="H53">
            <v>129</v>
          </cell>
          <cell r="I53">
            <v>46553</v>
          </cell>
          <cell r="J53">
            <v>158</v>
          </cell>
          <cell r="K53">
            <v>46103</v>
          </cell>
          <cell r="L53">
            <v>152</v>
          </cell>
          <cell r="M53">
            <v>47215</v>
          </cell>
          <cell r="N53">
            <v>154</v>
          </cell>
          <cell r="O53">
            <v>45420</v>
          </cell>
          <cell r="P53">
            <v>156</v>
          </cell>
          <cell r="Q53">
            <v>60739</v>
          </cell>
          <cell r="R53">
            <v>149</v>
          </cell>
          <cell r="S53">
            <v>68853</v>
          </cell>
          <cell r="T53">
            <v>155</v>
          </cell>
          <cell r="U53">
            <v>55368</v>
          </cell>
          <cell r="V53">
            <v>140</v>
          </cell>
          <cell r="W53">
            <v>46148</v>
          </cell>
          <cell r="X53">
            <v>118</v>
          </cell>
          <cell r="Y53">
            <v>531020</v>
          </cell>
          <cell r="Z53">
            <v>313</v>
          </cell>
        </row>
        <row r="54">
          <cell r="A54">
            <v>66</v>
          </cell>
          <cell r="B54" t="str">
            <v>سوهاج</v>
          </cell>
          <cell r="C54">
            <v>15927</v>
          </cell>
          <cell r="D54">
            <v>69</v>
          </cell>
          <cell r="E54">
            <v>17074</v>
          </cell>
          <cell r="F54">
            <v>89</v>
          </cell>
          <cell r="G54">
            <v>12233</v>
          </cell>
          <cell r="H54">
            <v>48</v>
          </cell>
          <cell r="I54">
            <v>8917</v>
          </cell>
          <cell r="J54">
            <v>28</v>
          </cell>
          <cell r="K54">
            <v>16032</v>
          </cell>
          <cell r="L54">
            <v>50</v>
          </cell>
          <cell r="M54">
            <v>12557</v>
          </cell>
          <cell r="N54">
            <v>48</v>
          </cell>
          <cell r="O54">
            <v>16031</v>
          </cell>
          <cell r="P54">
            <v>137</v>
          </cell>
          <cell r="Q54">
            <v>17080</v>
          </cell>
          <cell r="R54">
            <v>57</v>
          </cell>
          <cell r="S54">
            <v>9457</v>
          </cell>
          <cell r="T54">
            <v>68</v>
          </cell>
          <cell r="U54">
            <v>8189</v>
          </cell>
          <cell r="V54">
            <v>40</v>
          </cell>
          <cell r="W54">
            <v>6015</v>
          </cell>
          <cell r="X54">
            <v>29</v>
          </cell>
          <cell r="Y54">
            <v>139510</v>
          </cell>
          <cell r="Z54">
            <v>228</v>
          </cell>
        </row>
        <row r="55">
          <cell r="A55">
            <v>38</v>
          </cell>
          <cell r="B55" t="str">
            <v>سوهاج شرق</v>
          </cell>
          <cell r="C55">
            <v>10881</v>
          </cell>
          <cell r="D55">
            <v>49</v>
          </cell>
          <cell r="E55">
            <v>10243</v>
          </cell>
          <cell r="F55">
            <v>26</v>
          </cell>
          <cell r="G55">
            <v>15816</v>
          </cell>
          <cell r="H55">
            <v>63</v>
          </cell>
          <cell r="I55">
            <v>2400</v>
          </cell>
          <cell r="J55">
            <v>13</v>
          </cell>
          <cell r="K55">
            <v>7611</v>
          </cell>
          <cell r="L55">
            <v>39</v>
          </cell>
          <cell r="M55">
            <v>2004</v>
          </cell>
          <cell r="N55">
            <v>23</v>
          </cell>
          <cell r="O55">
            <v>4489</v>
          </cell>
          <cell r="P55">
            <v>36</v>
          </cell>
          <cell r="Q55">
            <v>9028</v>
          </cell>
          <cell r="R55">
            <v>65</v>
          </cell>
          <cell r="S55">
            <v>11668</v>
          </cell>
          <cell r="T55">
            <v>55</v>
          </cell>
          <cell r="U55">
            <v>5493</v>
          </cell>
          <cell r="V55">
            <v>19</v>
          </cell>
          <cell r="W55">
            <v>8302</v>
          </cell>
          <cell r="X55">
            <v>16</v>
          </cell>
          <cell r="Y55">
            <v>87935</v>
          </cell>
          <cell r="Z55">
            <v>149</v>
          </cell>
        </row>
        <row r="56">
          <cell r="A56">
            <v>46</v>
          </cell>
          <cell r="B56" t="str">
            <v>شبرا الخيمة</v>
          </cell>
          <cell r="C56">
            <v>23944</v>
          </cell>
          <cell r="D56">
            <v>88</v>
          </cell>
          <cell r="E56">
            <v>10521</v>
          </cell>
          <cell r="F56">
            <v>55</v>
          </cell>
          <cell r="G56">
            <v>12195</v>
          </cell>
          <cell r="H56">
            <v>48</v>
          </cell>
          <cell r="I56">
            <v>15009</v>
          </cell>
          <cell r="J56">
            <v>68</v>
          </cell>
          <cell r="K56">
            <v>23432</v>
          </cell>
          <cell r="L56">
            <v>92</v>
          </cell>
          <cell r="M56">
            <v>18110</v>
          </cell>
          <cell r="N56">
            <v>59</v>
          </cell>
          <cell r="O56">
            <v>20230</v>
          </cell>
          <cell r="P56">
            <v>84</v>
          </cell>
          <cell r="Q56">
            <v>16112</v>
          </cell>
          <cell r="R56">
            <v>40</v>
          </cell>
          <cell r="S56">
            <v>12470</v>
          </cell>
          <cell r="T56">
            <v>37</v>
          </cell>
          <cell r="U56">
            <v>13836</v>
          </cell>
          <cell r="V56">
            <v>81</v>
          </cell>
          <cell r="W56">
            <v>20174</v>
          </cell>
          <cell r="X56">
            <v>64</v>
          </cell>
          <cell r="Y56">
            <v>186036</v>
          </cell>
          <cell r="Z56">
            <v>213</v>
          </cell>
        </row>
        <row r="57">
          <cell r="A57">
            <v>41</v>
          </cell>
          <cell r="B57" t="str">
            <v>شبرا مصر</v>
          </cell>
          <cell r="C57">
            <v>9272</v>
          </cell>
          <cell r="D57">
            <v>25</v>
          </cell>
          <cell r="E57">
            <v>6197</v>
          </cell>
          <cell r="F57">
            <v>23</v>
          </cell>
          <cell r="G57">
            <v>6312</v>
          </cell>
          <cell r="H57">
            <v>16</v>
          </cell>
          <cell r="I57">
            <v>10126</v>
          </cell>
          <cell r="J57">
            <v>27</v>
          </cell>
          <cell r="K57">
            <v>6983</v>
          </cell>
          <cell r="L57">
            <v>19</v>
          </cell>
          <cell r="M57">
            <v>8390</v>
          </cell>
          <cell r="N57">
            <v>26</v>
          </cell>
          <cell r="O57">
            <v>9029</v>
          </cell>
          <cell r="P57">
            <v>38</v>
          </cell>
          <cell r="Q57">
            <v>6458</v>
          </cell>
          <cell r="R57">
            <v>19</v>
          </cell>
          <cell r="S57">
            <v>10155</v>
          </cell>
          <cell r="T57">
            <v>39</v>
          </cell>
          <cell r="U57">
            <v>8021</v>
          </cell>
          <cell r="V57">
            <v>25</v>
          </cell>
          <cell r="W57">
            <v>5069</v>
          </cell>
          <cell r="X57">
            <v>19</v>
          </cell>
          <cell r="Y57">
            <v>86012</v>
          </cell>
          <cell r="Z57">
            <v>91</v>
          </cell>
        </row>
        <row r="58">
          <cell r="A58">
            <v>47</v>
          </cell>
          <cell r="B58" t="str">
            <v>شبين القناطر</v>
          </cell>
          <cell r="C58">
            <v>17991</v>
          </cell>
          <cell r="D58">
            <v>75</v>
          </cell>
          <cell r="E58">
            <v>17477</v>
          </cell>
          <cell r="F58">
            <v>60</v>
          </cell>
          <cell r="G58">
            <v>7571</v>
          </cell>
          <cell r="H58">
            <v>43</v>
          </cell>
          <cell r="I58">
            <v>9931</v>
          </cell>
          <cell r="J58">
            <v>51</v>
          </cell>
          <cell r="K58">
            <v>14226</v>
          </cell>
          <cell r="L58">
            <v>55</v>
          </cell>
          <cell r="M58">
            <v>9645</v>
          </cell>
          <cell r="N58">
            <v>36</v>
          </cell>
          <cell r="O58">
            <v>12218</v>
          </cell>
          <cell r="P58">
            <v>51</v>
          </cell>
          <cell r="Q58">
            <v>14232</v>
          </cell>
          <cell r="R58">
            <v>57</v>
          </cell>
          <cell r="S58">
            <v>18178</v>
          </cell>
          <cell r="T58">
            <v>92</v>
          </cell>
          <cell r="U58">
            <v>13776</v>
          </cell>
          <cell r="V58">
            <v>66</v>
          </cell>
          <cell r="W58">
            <v>14687</v>
          </cell>
          <cell r="X58">
            <v>59</v>
          </cell>
          <cell r="Y58">
            <v>149934</v>
          </cell>
          <cell r="Z58">
            <v>204</v>
          </cell>
        </row>
        <row r="59">
          <cell r="A59">
            <v>34</v>
          </cell>
          <cell r="B59" t="str">
            <v>شبين الكوم</v>
          </cell>
          <cell r="C59">
            <v>16725</v>
          </cell>
          <cell r="D59">
            <v>158</v>
          </cell>
          <cell r="E59">
            <v>16404</v>
          </cell>
          <cell r="F59">
            <v>88</v>
          </cell>
          <cell r="G59">
            <v>15441</v>
          </cell>
          <cell r="H59">
            <v>58</v>
          </cell>
          <cell r="I59">
            <v>9920</v>
          </cell>
          <cell r="J59">
            <v>47</v>
          </cell>
          <cell r="K59">
            <v>20534</v>
          </cell>
          <cell r="L59">
            <v>65</v>
          </cell>
          <cell r="M59">
            <v>15411</v>
          </cell>
          <cell r="N59">
            <v>117</v>
          </cell>
          <cell r="O59">
            <v>12395</v>
          </cell>
          <cell r="P59">
            <v>73</v>
          </cell>
          <cell r="Q59">
            <v>15380</v>
          </cell>
          <cell r="R59">
            <v>67</v>
          </cell>
          <cell r="S59">
            <v>26008</v>
          </cell>
          <cell r="T59">
            <v>143</v>
          </cell>
          <cell r="U59">
            <v>23633</v>
          </cell>
          <cell r="V59">
            <v>152</v>
          </cell>
          <cell r="W59">
            <v>23998</v>
          </cell>
          <cell r="X59">
            <v>59</v>
          </cell>
          <cell r="Y59">
            <v>195848</v>
          </cell>
          <cell r="Z59">
            <v>286</v>
          </cell>
        </row>
        <row r="60">
          <cell r="A60">
            <v>87</v>
          </cell>
          <cell r="B60" t="str">
            <v>شربين</v>
          </cell>
          <cell r="C60">
            <v>13867</v>
          </cell>
          <cell r="D60">
            <v>97</v>
          </cell>
          <cell r="E60">
            <v>13700</v>
          </cell>
          <cell r="F60">
            <v>64</v>
          </cell>
          <cell r="G60">
            <v>20962</v>
          </cell>
          <cell r="H60">
            <v>95</v>
          </cell>
          <cell r="I60">
            <v>14143</v>
          </cell>
          <cell r="J60">
            <v>113</v>
          </cell>
          <cell r="K60">
            <v>17521</v>
          </cell>
          <cell r="L60">
            <v>84</v>
          </cell>
          <cell r="M60">
            <v>10991</v>
          </cell>
          <cell r="N60">
            <v>80</v>
          </cell>
          <cell r="O60">
            <v>17580</v>
          </cell>
          <cell r="P60">
            <v>80</v>
          </cell>
          <cell r="Q60">
            <v>17687</v>
          </cell>
          <cell r="R60">
            <v>105</v>
          </cell>
          <cell r="S60">
            <v>20389</v>
          </cell>
          <cell r="T60">
            <v>127</v>
          </cell>
          <cell r="U60">
            <v>22090</v>
          </cell>
          <cell r="V60">
            <v>158</v>
          </cell>
          <cell r="W60">
            <v>14561</v>
          </cell>
          <cell r="X60">
            <v>80</v>
          </cell>
          <cell r="Y60">
            <v>183491</v>
          </cell>
          <cell r="Z60">
            <v>273</v>
          </cell>
        </row>
        <row r="61">
          <cell r="A61">
            <v>40</v>
          </cell>
          <cell r="B61" t="str">
            <v>طموة</v>
          </cell>
          <cell r="C61">
            <v>23415</v>
          </cell>
          <cell r="D61">
            <v>64</v>
          </cell>
          <cell r="E61">
            <v>18770</v>
          </cell>
          <cell r="F61">
            <v>51</v>
          </cell>
          <cell r="G61">
            <v>18449</v>
          </cell>
          <cell r="H61">
            <v>62</v>
          </cell>
          <cell r="I61">
            <v>10265</v>
          </cell>
          <cell r="J61">
            <v>93</v>
          </cell>
          <cell r="K61">
            <v>15664</v>
          </cell>
          <cell r="L61">
            <v>70</v>
          </cell>
          <cell r="M61">
            <v>19181</v>
          </cell>
          <cell r="N61">
            <v>50</v>
          </cell>
          <cell r="O61">
            <v>14742</v>
          </cell>
          <cell r="P61">
            <v>156</v>
          </cell>
          <cell r="Q61">
            <v>24110</v>
          </cell>
          <cell r="R61">
            <v>127</v>
          </cell>
          <cell r="S61">
            <v>16572</v>
          </cell>
          <cell r="T61">
            <v>112</v>
          </cell>
          <cell r="U61">
            <v>24581</v>
          </cell>
          <cell r="V61">
            <v>54</v>
          </cell>
          <cell r="W61">
            <v>25097</v>
          </cell>
          <cell r="X61">
            <v>46</v>
          </cell>
          <cell r="Y61">
            <v>210846</v>
          </cell>
          <cell r="Z61">
            <v>240</v>
          </cell>
        </row>
        <row r="62">
          <cell r="A62">
            <v>83</v>
          </cell>
          <cell r="B62" t="str">
            <v>طنطا_المأمون</v>
          </cell>
          <cell r="C62">
            <v>16598</v>
          </cell>
          <cell r="D62">
            <v>92</v>
          </cell>
          <cell r="E62">
            <v>13760</v>
          </cell>
          <cell r="F62">
            <v>81</v>
          </cell>
          <cell r="G62">
            <v>25791</v>
          </cell>
          <cell r="H62">
            <v>52</v>
          </cell>
          <cell r="I62">
            <v>12699</v>
          </cell>
          <cell r="J62">
            <v>87</v>
          </cell>
          <cell r="K62">
            <v>14557</v>
          </cell>
          <cell r="L62">
            <v>90</v>
          </cell>
          <cell r="M62">
            <v>11125</v>
          </cell>
          <cell r="N62">
            <v>80</v>
          </cell>
          <cell r="O62">
            <v>13932</v>
          </cell>
          <cell r="P62">
            <v>84</v>
          </cell>
          <cell r="Q62">
            <v>15125</v>
          </cell>
          <cell r="R62">
            <v>89</v>
          </cell>
          <cell r="S62">
            <v>17348</v>
          </cell>
          <cell r="T62">
            <v>85</v>
          </cell>
          <cell r="U62">
            <v>31487</v>
          </cell>
          <cell r="V62">
            <v>107</v>
          </cell>
          <cell r="W62">
            <v>14575</v>
          </cell>
          <cell r="X62">
            <v>71</v>
          </cell>
          <cell r="Y62">
            <v>186998</v>
          </cell>
          <cell r="Z62">
            <v>229</v>
          </cell>
        </row>
        <row r="63">
          <cell r="A63">
            <v>89</v>
          </cell>
          <cell r="B63" t="str">
            <v>فاقوس</v>
          </cell>
          <cell r="C63">
            <v>39937</v>
          </cell>
          <cell r="D63">
            <v>146</v>
          </cell>
          <cell r="E63">
            <v>25298</v>
          </cell>
          <cell r="F63">
            <v>125</v>
          </cell>
          <cell r="G63">
            <v>18389</v>
          </cell>
          <cell r="H63">
            <v>103</v>
          </cell>
          <cell r="I63">
            <v>22070</v>
          </cell>
          <cell r="J63">
            <v>114</v>
          </cell>
          <cell r="K63">
            <v>33424</v>
          </cell>
          <cell r="L63">
            <v>121</v>
          </cell>
          <cell r="M63">
            <v>34941</v>
          </cell>
          <cell r="N63">
            <v>148</v>
          </cell>
          <cell r="O63">
            <v>38008</v>
          </cell>
          <cell r="P63">
            <v>149</v>
          </cell>
          <cell r="Q63">
            <v>36242</v>
          </cell>
          <cell r="R63">
            <v>105</v>
          </cell>
          <cell r="S63">
            <v>32028</v>
          </cell>
          <cell r="T63">
            <v>107</v>
          </cell>
          <cell r="U63">
            <v>32108</v>
          </cell>
          <cell r="V63">
            <v>161</v>
          </cell>
          <cell r="W63">
            <v>47761</v>
          </cell>
          <cell r="X63">
            <v>118</v>
          </cell>
          <cell r="Y63">
            <v>360205</v>
          </cell>
          <cell r="Z63">
            <v>362</v>
          </cell>
        </row>
        <row r="64">
          <cell r="A64">
            <v>98</v>
          </cell>
          <cell r="B64" t="str">
            <v>فيصل</v>
          </cell>
          <cell r="C64">
            <v>24542</v>
          </cell>
          <cell r="D64">
            <v>92</v>
          </cell>
          <cell r="E64">
            <v>46611</v>
          </cell>
          <cell r="F64">
            <v>89</v>
          </cell>
          <cell r="G64">
            <v>10438</v>
          </cell>
          <cell r="H64">
            <v>62</v>
          </cell>
          <cell r="I64">
            <v>16330</v>
          </cell>
          <cell r="J64">
            <v>65</v>
          </cell>
          <cell r="K64">
            <v>29613</v>
          </cell>
          <cell r="L64">
            <v>108</v>
          </cell>
          <cell r="M64">
            <v>21596</v>
          </cell>
          <cell r="N64">
            <v>93</v>
          </cell>
          <cell r="O64">
            <v>36691</v>
          </cell>
          <cell r="P64">
            <v>98</v>
          </cell>
          <cell r="Q64">
            <v>38107</v>
          </cell>
          <cell r="R64">
            <v>102</v>
          </cell>
          <cell r="S64">
            <v>47907</v>
          </cell>
          <cell r="T64">
            <v>81</v>
          </cell>
          <cell r="U64">
            <v>39301</v>
          </cell>
          <cell r="V64">
            <v>82</v>
          </cell>
          <cell r="W64">
            <v>59636</v>
          </cell>
          <cell r="X64">
            <v>52</v>
          </cell>
          <cell r="Y64">
            <v>370770</v>
          </cell>
          <cell r="Z64">
            <v>196</v>
          </cell>
        </row>
        <row r="65">
          <cell r="A65">
            <v>29</v>
          </cell>
          <cell r="B65" t="str">
            <v>قليوب</v>
          </cell>
          <cell r="C65">
            <v>18063</v>
          </cell>
          <cell r="D65">
            <v>46</v>
          </cell>
          <cell r="E65">
            <v>9943</v>
          </cell>
          <cell r="F65">
            <v>37</v>
          </cell>
          <cell r="G65">
            <v>8308</v>
          </cell>
          <cell r="H65">
            <v>34</v>
          </cell>
          <cell r="I65">
            <v>11410</v>
          </cell>
          <cell r="J65">
            <v>56</v>
          </cell>
          <cell r="K65">
            <v>14771</v>
          </cell>
          <cell r="L65">
            <v>64</v>
          </cell>
          <cell r="M65">
            <v>12661</v>
          </cell>
          <cell r="N65">
            <v>42</v>
          </cell>
          <cell r="O65">
            <v>13879</v>
          </cell>
          <cell r="P65">
            <v>49</v>
          </cell>
          <cell r="Q65">
            <v>28524</v>
          </cell>
          <cell r="R65">
            <v>101</v>
          </cell>
          <cell r="S65">
            <v>12296</v>
          </cell>
          <cell r="T65">
            <v>56</v>
          </cell>
          <cell r="U65">
            <v>16218</v>
          </cell>
          <cell r="V65">
            <v>31</v>
          </cell>
          <cell r="W65">
            <v>8554</v>
          </cell>
          <cell r="X65">
            <v>23</v>
          </cell>
          <cell r="Y65">
            <v>154627</v>
          </cell>
          <cell r="Z65">
            <v>205</v>
          </cell>
        </row>
        <row r="66">
          <cell r="A66">
            <v>69</v>
          </cell>
          <cell r="B66" t="str">
            <v>قنا</v>
          </cell>
          <cell r="C66">
            <v>33671</v>
          </cell>
          <cell r="D66">
            <v>143</v>
          </cell>
          <cell r="E66">
            <v>39319</v>
          </cell>
          <cell r="F66">
            <v>168</v>
          </cell>
          <cell r="G66">
            <v>21143</v>
          </cell>
          <cell r="H66">
            <v>130</v>
          </cell>
          <cell r="I66">
            <v>17906</v>
          </cell>
          <cell r="J66">
            <v>84</v>
          </cell>
          <cell r="K66">
            <v>29921</v>
          </cell>
          <cell r="L66">
            <v>115</v>
          </cell>
          <cell r="M66">
            <v>28827</v>
          </cell>
          <cell r="N66">
            <v>107</v>
          </cell>
          <cell r="O66">
            <v>38661</v>
          </cell>
          <cell r="P66">
            <v>137</v>
          </cell>
          <cell r="Q66">
            <v>18035</v>
          </cell>
          <cell r="R66">
            <v>75</v>
          </cell>
          <cell r="S66">
            <v>13063</v>
          </cell>
          <cell r="T66">
            <v>61</v>
          </cell>
          <cell r="U66">
            <v>23146</v>
          </cell>
          <cell r="V66">
            <v>101</v>
          </cell>
          <cell r="W66">
            <v>18259</v>
          </cell>
          <cell r="X66">
            <v>68</v>
          </cell>
          <cell r="Y66">
            <v>281951</v>
          </cell>
          <cell r="Z66">
            <v>325</v>
          </cell>
        </row>
        <row r="67">
          <cell r="A67">
            <v>95</v>
          </cell>
          <cell r="B67" t="str">
            <v>قويسنا</v>
          </cell>
          <cell r="C67">
            <v>11878</v>
          </cell>
          <cell r="D67">
            <v>147</v>
          </cell>
          <cell r="E67">
            <v>11148</v>
          </cell>
          <cell r="F67">
            <v>80</v>
          </cell>
          <cell r="G67">
            <v>7383</v>
          </cell>
          <cell r="H67">
            <v>67</v>
          </cell>
          <cell r="I67">
            <v>6865</v>
          </cell>
          <cell r="J67">
            <v>101</v>
          </cell>
          <cell r="K67">
            <v>9598</v>
          </cell>
          <cell r="L67">
            <v>111</v>
          </cell>
          <cell r="M67">
            <v>11831</v>
          </cell>
          <cell r="N67">
            <v>83</v>
          </cell>
          <cell r="O67">
            <v>7637</v>
          </cell>
          <cell r="P67">
            <v>87</v>
          </cell>
          <cell r="Q67">
            <v>8973</v>
          </cell>
          <cell r="R67">
            <v>139</v>
          </cell>
          <cell r="S67">
            <v>17291</v>
          </cell>
          <cell r="T67">
            <v>188</v>
          </cell>
          <cell r="U67">
            <v>12867</v>
          </cell>
          <cell r="V67">
            <v>190</v>
          </cell>
          <cell r="W67">
            <v>8230</v>
          </cell>
          <cell r="X67">
            <v>86</v>
          </cell>
          <cell r="Y67">
            <v>113701</v>
          </cell>
          <cell r="Z67">
            <v>341</v>
          </cell>
        </row>
        <row r="68">
          <cell r="A68">
            <v>62</v>
          </cell>
          <cell r="B68" t="str">
            <v>كفر الدوار</v>
          </cell>
          <cell r="C68">
            <v>21004</v>
          </cell>
          <cell r="D68">
            <v>85</v>
          </cell>
          <cell r="E68">
            <v>77110</v>
          </cell>
          <cell r="F68">
            <v>126</v>
          </cell>
          <cell r="G68">
            <v>82528</v>
          </cell>
          <cell r="H68">
            <v>82</v>
          </cell>
          <cell r="I68">
            <v>34331</v>
          </cell>
          <cell r="J68">
            <v>97</v>
          </cell>
          <cell r="K68">
            <v>16801</v>
          </cell>
          <cell r="L68">
            <v>81</v>
          </cell>
          <cell r="M68">
            <v>13609</v>
          </cell>
          <cell r="N68">
            <v>61</v>
          </cell>
          <cell r="O68">
            <v>9258</v>
          </cell>
          <cell r="P68">
            <v>60</v>
          </cell>
          <cell r="Q68">
            <v>26814</v>
          </cell>
          <cell r="R68">
            <v>192</v>
          </cell>
          <cell r="S68">
            <v>13162</v>
          </cell>
          <cell r="T68">
            <v>67</v>
          </cell>
          <cell r="U68">
            <v>7238</v>
          </cell>
          <cell r="V68">
            <v>34</v>
          </cell>
          <cell r="W68">
            <v>9114</v>
          </cell>
          <cell r="X68">
            <v>46</v>
          </cell>
          <cell r="Y68">
            <v>310971</v>
          </cell>
          <cell r="Z68">
            <v>314</v>
          </cell>
        </row>
        <row r="69">
          <cell r="A69">
            <v>81</v>
          </cell>
          <cell r="B69" t="str">
            <v>كفر الزيات</v>
          </cell>
          <cell r="C69">
            <v>10037</v>
          </cell>
          <cell r="D69">
            <v>111</v>
          </cell>
          <cell r="E69">
            <v>32008</v>
          </cell>
          <cell r="F69">
            <v>109</v>
          </cell>
          <cell r="G69">
            <v>9601</v>
          </cell>
          <cell r="H69">
            <v>100</v>
          </cell>
          <cell r="I69">
            <v>7371</v>
          </cell>
          <cell r="J69">
            <v>130</v>
          </cell>
          <cell r="K69">
            <v>17552</v>
          </cell>
          <cell r="L69">
            <v>173</v>
          </cell>
          <cell r="M69">
            <v>10927</v>
          </cell>
          <cell r="N69">
            <v>164</v>
          </cell>
          <cell r="O69">
            <v>10523</v>
          </cell>
          <cell r="P69">
            <v>176</v>
          </cell>
          <cell r="Q69">
            <v>7379</v>
          </cell>
          <cell r="R69">
            <v>49</v>
          </cell>
          <cell r="S69">
            <v>11879</v>
          </cell>
          <cell r="T69">
            <v>176</v>
          </cell>
          <cell r="U69">
            <v>8842</v>
          </cell>
          <cell r="V69">
            <v>128</v>
          </cell>
          <cell r="W69">
            <v>9395</v>
          </cell>
          <cell r="X69">
            <v>91</v>
          </cell>
          <cell r="Y69">
            <v>135514</v>
          </cell>
          <cell r="Z69">
            <v>273</v>
          </cell>
        </row>
        <row r="70">
          <cell r="A70">
            <v>73</v>
          </cell>
          <cell r="B70" t="str">
            <v>كفر الشيخ</v>
          </cell>
          <cell r="C70">
            <v>21802</v>
          </cell>
          <cell r="D70">
            <v>118</v>
          </cell>
          <cell r="E70">
            <v>13395</v>
          </cell>
          <cell r="F70">
            <v>63</v>
          </cell>
          <cell r="G70">
            <v>19436</v>
          </cell>
          <cell r="H70">
            <v>55</v>
          </cell>
          <cell r="I70">
            <v>10617</v>
          </cell>
          <cell r="J70">
            <v>69</v>
          </cell>
          <cell r="K70">
            <v>22432</v>
          </cell>
          <cell r="L70">
            <v>80</v>
          </cell>
          <cell r="M70">
            <v>17162</v>
          </cell>
          <cell r="N70">
            <v>55</v>
          </cell>
          <cell r="O70">
            <v>24567</v>
          </cell>
          <cell r="P70">
            <v>61</v>
          </cell>
          <cell r="Q70">
            <v>15338</v>
          </cell>
          <cell r="R70">
            <v>57</v>
          </cell>
          <cell r="S70">
            <v>26997</v>
          </cell>
          <cell r="T70">
            <v>97</v>
          </cell>
          <cell r="U70">
            <v>30127</v>
          </cell>
          <cell r="V70">
            <v>101</v>
          </cell>
          <cell r="W70">
            <v>13065</v>
          </cell>
          <cell r="X70">
            <v>71</v>
          </cell>
          <cell r="Y70">
            <v>214935</v>
          </cell>
          <cell r="Z70">
            <v>223</v>
          </cell>
        </row>
        <row r="71">
          <cell r="A71">
            <v>52</v>
          </cell>
          <cell r="B71" t="str">
            <v>مدينة نصر</v>
          </cell>
          <cell r="C71">
            <v>27061</v>
          </cell>
          <cell r="D71">
            <v>66</v>
          </cell>
          <cell r="E71">
            <v>18687</v>
          </cell>
          <cell r="F71">
            <v>59</v>
          </cell>
          <cell r="G71">
            <v>26389</v>
          </cell>
          <cell r="H71">
            <v>74</v>
          </cell>
          <cell r="I71">
            <v>45720</v>
          </cell>
          <cell r="J71">
            <v>86</v>
          </cell>
          <cell r="K71">
            <v>28676</v>
          </cell>
          <cell r="L71">
            <v>79</v>
          </cell>
          <cell r="M71">
            <v>37410</v>
          </cell>
          <cell r="N71">
            <v>71</v>
          </cell>
          <cell r="O71">
            <v>37379</v>
          </cell>
          <cell r="P71">
            <v>59</v>
          </cell>
          <cell r="Q71">
            <v>54255</v>
          </cell>
          <cell r="R71">
            <v>72</v>
          </cell>
          <cell r="S71">
            <v>79498</v>
          </cell>
          <cell r="T71">
            <v>98</v>
          </cell>
          <cell r="U71">
            <v>43974</v>
          </cell>
          <cell r="V71">
            <v>84</v>
          </cell>
          <cell r="W71">
            <v>37053</v>
          </cell>
          <cell r="X71">
            <v>65</v>
          </cell>
          <cell r="Y71">
            <v>436101</v>
          </cell>
          <cell r="Z71">
            <v>170</v>
          </cell>
        </row>
        <row r="72">
          <cell r="A72">
            <v>45</v>
          </cell>
          <cell r="B72" t="str">
            <v>مصر الجديدة</v>
          </cell>
          <cell r="C72">
            <v>63808</v>
          </cell>
          <cell r="D72">
            <v>138</v>
          </cell>
          <cell r="E72">
            <v>44201</v>
          </cell>
          <cell r="F72">
            <v>89</v>
          </cell>
          <cell r="G72">
            <v>28461</v>
          </cell>
          <cell r="H72">
            <v>81</v>
          </cell>
          <cell r="I72">
            <v>51500</v>
          </cell>
          <cell r="J72">
            <v>108</v>
          </cell>
          <cell r="K72">
            <v>25784</v>
          </cell>
          <cell r="L72">
            <v>116</v>
          </cell>
          <cell r="M72">
            <v>42123</v>
          </cell>
          <cell r="N72">
            <v>137</v>
          </cell>
          <cell r="O72">
            <v>40212</v>
          </cell>
          <cell r="P72">
            <v>102</v>
          </cell>
          <cell r="Q72">
            <v>64760</v>
          </cell>
          <cell r="R72">
            <v>100</v>
          </cell>
          <cell r="S72">
            <v>71865</v>
          </cell>
          <cell r="T72">
            <v>106</v>
          </cell>
          <cell r="U72">
            <v>74970</v>
          </cell>
          <cell r="V72">
            <v>114</v>
          </cell>
          <cell r="W72">
            <v>2742946</v>
          </cell>
          <cell r="X72">
            <v>68</v>
          </cell>
          <cell r="Y72">
            <v>3250630</v>
          </cell>
          <cell r="Z72">
            <v>238</v>
          </cell>
        </row>
        <row r="73">
          <cell r="A73">
            <v>35</v>
          </cell>
          <cell r="B73" t="str">
            <v>مصطفى النحاس</v>
          </cell>
          <cell r="C73">
            <v>70238</v>
          </cell>
          <cell r="D73">
            <v>99</v>
          </cell>
          <cell r="E73">
            <v>53894</v>
          </cell>
          <cell r="F73">
            <v>82</v>
          </cell>
          <cell r="G73">
            <v>49008</v>
          </cell>
          <cell r="H73">
            <v>89</v>
          </cell>
          <cell r="I73">
            <v>125211</v>
          </cell>
          <cell r="J73">
            <v>126</v>
          </cell>
          <cell r="K73">
            <v>73055</v>
          </cell>
          <cell r="L73">
            <v>115</v>
          </cell>
          <cell r="M73">
            <v>94102</v>
          </cell>
          <cell r="N73">
            <v>116</v>
          </cell>
          <cell r="O73">
            <v>119138</v>
          </cell>
          <cell r="P73">
            <v>106</v>
          </cell>
          <cell r="Q73">
            <v>211693</v>
          </cell>
          <cell r="R73">
            <v>102</v>
          </cell>
          <cell r="S73">
            <v>119782</v>
          </cell>
          <cell r="T73">
            <v>115</v>
          </cell>
          <cell r="U73">
            <v>95672</v>
          </cell>
          <cell r="V73">
            <v>113</v>
          </cell>
          <cell r="W73">
            <v>88072</v>
          </cell>
          <cell r="X73">
            <v>92</v>
          </cell>
          <cell r="Y73">
            <v>1099863</v>
          </cell>
          <cell r="Z73">
            <v>223</v>
          </cell>
        </row>
        <row r="74">
          <cell r="A74">
            <v>78</v>
          </cell>
          <cell r="B74" t="str">
            <v>منصورة غرب</v>
          </cell>
          <cell r="C74">
            <v>32954</v>
          </cell>
          <cell r="D74">
            <v>122</v>
          </cell>
          <cell r="E74">
            <v>31582</v>
          </cell>
          <cell r="F74">
            <v>80</v>
          </cell>
          <cell r="G74">
            <v>41216</v>
          </cell>
          <cell r="H74">
            <v>116</v>
          </cell>
          <cell r="I74">
            <v>22871</v>
          </cell>
          <cell r="J74">
            <v>51</v>
          </cell>
          <cell r="K74">
            <v>28760</v>
          </cell>
          <cell r="L74">
            <v>72</v>
          </cell>
          <cell r="M74">
            <v>24540</v>
          </cell>
          <cell r="N74">
            <v>62</v>
          </cell>
          <cell r="O74">
            <v>20417</v>
          </cell>
          <cell r="P74">
            <v>72</v>
          </cell>
          <cell r="Q74">
            <v>15228</v>
          </cell>
          <cell r="R74">
            <v>32</v>
          </cell>
          <cell r="S74">
            <v>50912</v>
          </cell>
          <cell r="T74">
            <v>113</v>
          </cell>
          <cell r="U74">
            <v>47076</v>
          </cell>
          <cell r="V74">
            <v>78</v>
          </cell>
          <cell r="W74">
            <v>24879</v>
          </cell>
          <cell r="X74">
            <v>64</v>
          </cell>
          <cell r="Y74">
            <v>340435</v>
          </cell>
          <cell r="Z74">
            <v>243</v>
          </cell>
        </row>
        <row r="75">
          <cell r="A75">
            <v>86</v>
          </cell>
          <cell r="B75" t="str">
            <v>ميت غمر</v>
          </cell>
          <cell r="C75">
            <v>13488</v>
          </cell>
          <cell r="D75">
            <v>164</v>
          </cell>
          <cell r="E75">
            <v>28205</v>
          </cell>
          <cell r="F75">
            <v>141</v>
          </cell>
          <cell r="G75">
            <v>23265</v>
          </cell>
          <cell r="H75">
            <v>166</v>
          </cell>
          <cell r="I75">
            <v>26772</v>
          </cell>
          <cell r="J75">
            <v>160</v>
          </cell>
          <cell r="K75">
            <v>13301</v>
          </cell>
          <cell r="L75">
            <v>132</v>
          </cell>
          <cell r="M75">
            <v>24078</v>
          </cell>
          <cell r="N75">
            <v>161</v>
          </cell>
          <cell r="O75">
            <v>26256</v>
          </cell>
          <cell r="P75">
            <v>194</v>
          </cell>
          <cell r="Q75">
            <v>25024</v>
          </cell>
          <cell r="R75">
            <v>118</v>
          </cell>
          <cell r="S75">
            <v>17560</v>
          </cell>
          <cell r="T75">
            <v>162</v>
          </cell>
          <cell r="U75">
            <v>33961</v>
          </cell>
          <cell r="V75">
            <v>125</v>
          </cell>
          <cell r="W75">
            <v>25555</v>
          </cell>
          <cell r="X75">
            <v>99</v>
          </cell>
          <cell r="Y75">
            <v>257465</v>
          </cell>
          <cell r="Z75">
            <v>343</v>
          </cell>
        </row>
        <row r="76">
          <cell r="A76">
            <v>68</v>
          </cell>
          <cell r="B76" t="str">
            <v>نجع حمادي</v>
          </cell>
          <cell r="C76">
            <v>20296</v>
          </cell>
          <cell r="D76">
            <v>94</v>
          </cell>
          <cell r="E76">
            <v>15493</v>
          </cell>
          <cell r="F76">
            <v>68</v>
          </cell>
          <cell r="G76">
            <v>19012</v>
          </cell>
          <cell r="H76">
            <v>135</v>
          </cell>
          <cell r="I76">
            <v>5139</v>
          </cell>
          <cell r="J76">
            <v>84</v>
          </cell>
          <cell r="K76">
            <v>11337</v>
          </cell>
          <cell r="L76">
            <v>55</v>
          </cell>
          <cell r="M76">
            <v>14832</v>
          </cell>
          <cell r="N76">
            <v>88</v>
          </cell>
          <cell r="O76">
            <v>12729</v>
          </cell>
          <cell r="P76">
            <v>83</v>
          </cell>
          <cell r="Q76">
            <v>11990</v>
          </cell>
          <cell r="R76">
            <v>68</v>
          </cell>
          <cell r="S76">
            <v>8010</v>
          </cell>
          <cell r="T76">
            <v>29</v>
          </cell>
          <cell r="U76">
            <v>9037</v>
          </cell>
          <cell r="V76">
            <v>54</v>
          </cell>
          <cell r="W76">
            <v>11498</v>
          </cell>
          <cell r="X76">
            <v>73</v>
          </cell>
          <cell r="Y76">
            <v>139375</v>
          </cell>
          <cell r="Z76">
            <v>281</v>
          </cell>
        </row>
        <row r="77">
          <cell r="A77">
            <v>48</v>
          </cell>
          <cell r="B77" t="str">
            <v>وسط البلد</v>
          </cell>
          <cell r="C77">
            <v>98340</v>
          </cell>
          <cell r="D77">
            <v>52</v>
          </cell>
          <cell r="E77">
            <v>34866</v>
          </cell>
          <cell r="F77">
            <v>40</v>
          </cell>
          <cell r="G77">
            <v>82146</v>
          </cell>
          <cell r="H77">
            <v>43</v>
          </cell>
          <cell r="I77">
            <v>59988</v>
          </cell>
          <cell r="J77">
            <v>49</v>
          </cell>
          <cell r="K77">
            <v>52935</v>
          </cell>
          <cell r="L77">
            <v>54</v>
          </cell>
          <cell r="M77">
            <v>52607</v>
          </cell>
          <cell r="N77">
            <v>49</v>
          </cell>
          <cell r="O77">
            <v>71114</v>
          </cell>
          <cell r="P77">
            <v>62</v>
          </cell>
          <cell r="Q77">
            <v>47817</v>
          </cell>
          <cell r="R77">
            <v>46</v>
          </cell>
          <cell r="S77">
            <v>183072</v>
          </cell>
          <cell r="T77">
            <v>66</v>
          </cell>
          <cell r="U77">
            <v>82420</v>
          </cell>
          <cell r="V77">
            <v>63</v>
          </cell>
          <cell r="W77">
            <v>30979</v>
          </cell>
          <cell r="X77">
            <v>55</v>
          </cell>
          <cell r="Y77">
            <v>796283</v>
          </cell>
          <cell r="Z77">
            <v>88</v>
          </cell>
        </row>
        <row r="78">
          <cell r="A78">
            <v>999</v>
          </cell>
          <cell r="B78" t="str">
            <v>الإجمــالى</v>
          </cell>
          <cell r="C78">
            <v>5911087</v>
          </cell>
          <cell r="D78">
            <v>8820</v>
          </cell>
          <cell r="E78">
            <v>5138457</v>
          </cell>
          <cell r="F78">
            <v>7585</v>
          </cell>
          <cell r="G78">
            <v>11373740</v>
          </cell>
          <cell r="H78">
            <v>7381</v>
          </cell>
          <cell r="I78">
            <v>6697874</v>
          </cell>
          <cell r="J78">
            <v>7569</v>
          </cell>
          <cell r="K78">
            <v>8283331</v>
          </cell>
          <cell r="L78">
            <v>8085</v>
          </cell>
          <cell r="M78">
            <v>9311349</v>
          </cell>
          <cell r="N78">
            <v>8279</v>
          </cell>
          <cell r="O78">
            <v>7621102</v>
          </cell>
          <cell r="P78">
            <v>8820</v>
          </cell>
          <cell r="Q78">
            <v>9356171</v>
          </cell>
          <cell r="R78">
            <v>7561</v>
          </cell>
          <cell r="S78">
            <v>9331474</v>
          </cell>
          <cell r="T78">
            <v>8586</v>
          </cell>
          <cell r="U78">
            <v>7747327</v>
          </cell>
          <cell r="V78">
            <v>8343</v>
          </cell>
          <cell r="W78">
            <v>5267026</v>
          </cell>
          <cell r="X78">
            <v>5485</v>
          </cell>
          <cell r="Y78">
            <v>86038940</v>
          </cell>
          <cell r="Z78">
            <v>19583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1-2021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29</v>
          </cell>
          <cell r="B3" t="str">
            <v>قليوب</v>
          </cell>
          <cell r="C3">
            <v>11945</v>
          </cell>
          <cell r="D3">
            <v>0</v>
          </cell>
          <cell r="E3">
            <v>0</v>
          </cell>
          <cell r="F3">
            <v>11945</v>
          </cell>
          <cell r="G3">
            <v>40</v>
          </cell>
        </row>
        <row r="4">
          <cell r="A4">
            <v>31</v>
          </cell>
          <cell r="B4" t="str">
            <v>حلوان</v>
          </cell>
          <cell r="C4">
            <v>36332</v>
          </cell>
          <cell r="D4">
            <v>772</v>
          </cell>
          <cell r="E4">
            <v>0.02</v>
          </cell>
          <cell r="F4">
            <v>35560</v>
          </cell>
          <cell r="G4">
            <v>201</v>
          </cell>
        </row>
        <row r="5">
          <cell r="A5">
            <v>32</v>
          </cell>
          <cell r="B5" t="str">
            <v>دسوق</v>
          </cell>
          <cell r="C5">
            <v>4708</v>
          </cell>
          <cell r="D5">
            <v>226</v>
          </cell>
          <cell r="E5">
            <v>0.05</v>
          </cell>
          <cell r="F5">
            <v>4483</v>
          </cell>
          <cell r="G5">
            <v>39</v>
          </cell>
        </row>
        <row r="6">
          <cell r="A6">
            <v>34</v>
          </cell>
          <cell r="B6" t="str">
            <v>شبين الكوم</v>
          </cell>
          <cell r="C6">
            <v>31458</v>
          </cell>
          <cell r="D6">
            <v>1204</v>
          </cell>
          <cell r="E6">
            <v>0.04</v>
          </cell>
          <cell r="F6">
            <v>30254</v>
          </cell>
          <cell r="G6">
            <v>160</v>
          </cell>
        </row>
        <row r="7">
          <cell r="A7">
            <v>35</v>
          </cell>
          <cell r="B7" t="str">
            <v>مصطفى النحاس</v>
          </cell>
          <cell r="C7">
            <v>86248</v>
          </cell>
          <cell r="D7">
            <v>1866</v>
          </cell>
          <cell r="E7">
            <v>0.02</v>
          </cell>
          <cell r="F7">
            <v>84382</v>
          </cell>
          <cell r="G7">
            <v>117</v>
          </cell>
        </row>
        <row r="8">
          <cell r="A8">
            <v>36</v>
          </cell>
          <cell r="B8" t="str">
            <v>الفيوم</v>
          </cell>
          <cell r="C8">
            <v>36568</v>
          </cell>
          <cell r="D8">
            <v>2841</v>
          </cell>
          <cell r="E8">
            <v>0.08</v>
          </cell>
          <cell r="F8">
            <v>33727</v>
          </cell>
          <cell r="G8">
            <v>167</v>
          </cell>
        </row>
        <row r="9">
          <cell r="A9">
            <v>38</v>
          </cell>
          <cell r="B9" t="str">
            <v>سوهاج شرق</v>
          </cell>
          <cell r="C9">
            <v>15234</v>
          </cell>
          <cell r="D9">
            <v>822</v>
          </cell>
          <cell r="E9">
            <v>0.05</v>
          </cell>
          <cell r="F9">
            <v>14412</v>
          </cell>
          <cell r="G9">
            <v>65</v>
          </cell>
        </row>
        <row r="10">
          <cell r="A10">
            <v>39</v>
          </cell>
          <cell r="B10" t="str">
            <v>دمنهور</v>
          </cell>
          <cell r="C10">
            <v>7171</v>
          </cell>
          <cell r="D10">
            <v>2183</v>
          </cell>
          <cell r="E10">
            <v>0.3</v>
          </cell>
          <cell r="F10">
            <v>4988</v>
          </cell>
          <cell r="G10">
            <v>27</v>
          </cell>
        </row>
        <row r="11">
          <cell r="A11">
            <v>40</v>
          </cell>
          <cell r="B11" t="str">
            <v>طموة</v>
          </cell>
          <cell r="C11">
            <v>20887</v>
          </cell>
          <cell r="D11">
            <v>433</v>
          </cell>
          <cell r="E11">
            <v>0.02</v>
          </cell>
          <cell r="F11">
            <v>20454</v>
          </cell>
          <cell r="G11">
            <v>131</v>
          </cell>
        </row>
        <row r="12">
          <cell r="A12">
            <v>41</v>
          </cell>
          <cell r="B12" t="str">
            <v>شبرا مصر</v>
          </cell>
          <cell r="C12">
            <v>7473</v>
          </cell>
          <cell r="D12">
            <v>991</v>
          </cell>
          <cell r="E12">
            <v>0.13</v>
          </cell>
          <cell r="F12">
            <v>6483</v>
          </cell>
          <cell r="G12">
            <v>22</v>
          </cell>
        </row>
        <row r="13">
          <cell r="A13">
            <v>42</v>
          </cell>
          <cell r="B13" t="str">
            <v>الأميرية</v>
          </cell>
          <cell r="C13">
            <v>40460</v>
          </cell>
          <cell r="D13">
            <v>1674</v>
          </cell>
          <cell r="E13">
            <v>0.04</v>
          </cell>
          <cell r="F13">
            <v>38786</v>
          </cell>
          <cell r="G13">
            <v>116</v>
          </cell>
        </row>
        <row r="14">
          <cell r="A14">
            <v>43</v>
          </cell>
          <cell r="B14" t="str">
            <v>الزيتون</v>
          </cell>
          <cell r="C14">
            <v>24522</v>
          </cell>
          <cell r="D14">
            <v>775</v>
          </cell>
          <cell r="E14">
            <v>0.03</v>
          </cell>
          <cell r="F14">
            <v>23747</v>
          </cell>
          <cell r="G14">
            <v>90</v>
          </cell>
        </row>
        <row r="15">
          <cell r="A15">
            <v>44</v>
          </cell>
          <cell r="B15" t="str">
            <v>القبه</v>
          </cell>
          <cell r="C15">
            <v>45860</v>
          </cell>
          <cell r="D15">
            <v>802</v>
          </cell>
          <cell r="E15">
            <v>0.02</v>
          </cell>
          <cell r="F15">
            <v>45058</v>
          </cell>
          <cell r="G15">
            <v>224</v>
          </cell>
        </row>
        <row r="16">
          <cell r="A16">
            <v>45</v>
          </cell>
          <cell r="B16" t="str">
            <v>مصر الجديدة</v>
          </cell>
          <cell r="C16">
            <v>88253</v>
          </cell>
          <cell r="D16">
            <v>2388</v>
          </cell>
          <cell r="E16">
            <v>0.03</v>
          </cell>
          <cell r="F16">
            <v>85865</v>
          </cell>
          <cell r="G16">
            <v>90</v>
          </cell>
        </row>
        <row r="17">
          <cell r="A17">
            <v>46</v>
          </cell>
          <cell r="B17" t="str">
            <v>شبرا الخيمة</v>
          </cell>
          <cell r="C17">
            <v>34886</v>
          </cell>
          <cell r="D17">
            <v>1357</v>
          </cell>
          <cell r="E17">
            <v>0.04</v>
          </cell>
          <cell r="F17">
            <v>33529</v>
          </cell>
          <cell r="G17">
            <v>209</v>
          </cell>
        </row>
        <row r="18">
          <cell r="A18">
            <v>47</v>
          </cell>
          <cell r="B18" t="str">
            <v>شبين القناطر</v>
          </cell>
          <cell r="C18">
            <v>10386</v>
          </cell>
          <cell r="D18">
            <v>505</v>
          </cell>
          <cell r="E18">
            <v>0.05</v>
          </cell>
          <cell r="F18">
            <v>9882</v>
          </cell>
          <cell r="G18">
            <v>44</v>
          </cell>
        </row>
        <row r="19">
          <cell r="A19">
            <v>48</v>
          </cell>
          <cell r="B19" t="str">
            <v>وسط البلد</v>
          </cell>
          <cell r="C19">
            <v>140351</v>
          </cell>
          <cell r="D19">
            <v>5439</v>
          </cell>
          <cell r="E19">
            <v>0.04</v>
          </cell>
          <cell r="F19">
            <v>134912</v>
          </cell>
          <cell r="G19">
            <v>74</v>
          </cell>
        </row>
        <row r="20">
          <cell r="A20">
            <v>49</v>
          </cell>
          <cell r="B20" t="str">
            <v>المهندسين</v>
          </cell>
          <cell r="C20">
            <v>101659</v>
          </cell>
          <cell r="D20">
            <v>3616</v>
          </cell>
          <cell r="E20">
            <v>0.04</v>
          </cell>
          <cell r="F20">
            <v>98044</v>
          </cell>
          <cell r="G20">
            <v>69</v>
          </cell>
        </row>
        <row r="21">
          <cell r="A21">
            <v>50</v>
          </cell>
          <cell r="B21" t="str">
            <v>الهرم</v>
          </cell>
          <cell r="C21">
            <v>62888</v>
          </cell>
          <cell r="D21">
            <v>3013</v>
          </cell>
          <cell r="E21">
            <v>0.05</v>
          </cell>
          <cell r="F21">
            <v>59875</v>
          </cell>
          <cell r="G21">
            <v>82</v>
          </cell>
        </row>
        <row r="22">
          <cell r="A22">
            <v>51</v>
          </cell>
          <cell r="B22" t="str">
            <v>العريش</v>
          </cell>
          <cell r="C22">
            <v>25168</v>
          </cell>
          <cell r="D22">
            <v>266</v>
          </cell>
          <cell r="E22">
            <v>0.01</v>
          </cell>
          <cell r="F22">
            <v>24902</v>
          </cell>
          <cell r="G22">
            <v>61</v>
          </cell>
        </row>
        <row r="23">
          <cell r="A23">
            <v>52</v>
          </cell>
          <cell r="B23" t="str">
            <v>مدينة نصر</v>
          </cell>
          <cell r="C23">
            <v>18039</v>
          </cell>
          <cell r="D23">
            <v>369</v>
          </cell>
          <cell r="E23">
            <v>0.02</v>
          </cell>
          <cell r="F23">
            <v>17670</v>
          </cell>
          <cell r="G23">
            <v>47</v>
          </cell>
        </row>
        <row r="24">
          <cell r="A24">
            <v>53</v>
          </cell>
          <cell r="B24" t="str">
            <v>امبابة</v>
          </cell>
          <cell r="C24">
            <v>27273</v>
          </cell>
          <cell r="D24">
            <v>38</v>
          </cell>
          <cell r="E24">
            <v>0</v>
          </cell>
          <cell r="F24">
            <v>27235</v>
          </cell>
          <cell r="G24">
            <v>121</v>
          </cell>
        </row>
        <row r="25">
          <cell r="A25">
            <v>54</v>
          </cell>
          <cell r="B25" t="str">
            <v>المعادي</v>
          </cell>
          <cell r="C25">
            <v>40075</v>
          </cell>
          <cell r="D25">
            <v>357</v>
          </cell>
          <cell r="E25">
            <v>0.01</v>
          </cell>
          <cell r="F25">
            <v>39718</v>
          </cell>
          <cell r="G25">
            <v>132</v>
          </cell>
        </row>
        <row r="26">
          <cell r="A26">
            <v>55</v>
          </cell>
          <cell r="B26" t="str">
            <v>دار السلام</v>
          </cell>
          <cell r="C26">
            <v>57995</v>
          </cell>
          <cell r="D26">
            <v>214</v>
          </cell>
          <cell r="E26">
            <v>0</v>
          </cell>
          <cell r="F26">
            <v>57781</v>
          </cell>
          <cell r="G26">
            <v>118</v>
          </cell>
        </row>
        <row r="27">
          <cell r="A27">
            <v>56</v>
          </cell>
          <cell r="B27" t="str">
            <v>البراجيل</v>
          </cell>
          <cell r="C27">
            <v>25982</v>
          </cell>
          <cell r="D27">
            <v>379</v>
          </cell>
          <cell r="E27">
            <v>0.01</v>
          </cell>
          <cell r="F27">
            <v>25603</v>
          </cell>
          <cell r="G27">
            <v>117</v>
          </cell>
        </row>
        <row r="28">
          <cell r="A28">
            <v>57</v>
          </cell>
          <cell r="B28" t="str">
            <v>بور سعيد</v>
          </cell>
          <cell r="C28">
            <v>39721</v>
          </cell>
          <cell r="D28">
            <v>115</v>
          </cell>
          <cell r="E28">
            <v>0</v>
          </cell>
          <cell r="F28">
            <v>39606</v>
          </cell>
          <cell r="G28">
            <v>60</v>
          </cell>
        </row>
        <row r="29">
          <cell r="A29">
            <v>58</v>
          </cell>
          <cell r="B29" t="str">
            <v>القبارى</v>
          </cell>
          <cell r="C29">
            <v>33324</v>
          </cell>
          <cell r="D29">
            <v>751</v>
          </cell>
          <cell r="E29">
            <v>0.02</v>
          </cell>
          <cell r="F29">
            <v>32573</v>
          </cell>
          <cell r="G29">
            <v>178</v>
          </cell>
        </row>
        <row r="30">
          <cell r="A30">
            <v>59</v>
          </cell>
          <cell r="B30" t="str">
            <v>سموحة</v>
          </cell>
          <cell r="C30">
            <v>40611</v>
          </cell>
          <cell r="D30">
            <v>878</v>
          </cell>
          <cell r="E30">
            <v>0.02</v>
          </cell>
          <cell r="F30">
            <v>39733</v>
          </cell>
          <cell r="G30">
            <v>130</v>
          </cell>
        </row>
        <row r="31">
          <cell r="A31">
            <v>60</v>
          </cell>
          <cell r="B31" t="str">
            <v>السويس</v>
          </cell>
          <cell r="C31">
            <v>49319</v>
          </cell>
          <cell r="D31">
            <v>4277</v>
          </cell>
          <cell r="E31">
            <v>0.09</v>
          </cell>
          <cell r="F31">
            <v>45042</v>
          </cell>
          <cell r="G31">
            <v>117</v>
          </cell>
        </row>
        <row r="32">
          <cell r="A32">
            <v>62</v>
          </cell>
          <cell r="B32" t="str">
            <v>كفر الدوار</v>
          </cell>
          <cell r="C32">
            <v>15910</v>
          </cell>
          <cell r="D32">
            <v>5218</v>
          </cell>
          <cell r="E32">
            <v>0.33</v>
          </cell>
          <cell r="F32">
            <v>10692</v>
          </cell>
          <cell r="G32">
            <v>49</v>
          </cell>
        </row>
        <row r="33">
          <cell r="A33">
            <v>63</v>
          </cell>
          <cell r="B33" t="str">
            <v>المنيا</v>
          </cell>
          <cell r="C33">
            <v>28025</v>
          </cell>
          <cell r="D33">
            <v>1672</v>
          </cell>
          <cell r="E33">
            <v>0.06</v>
          </cell>
          <cell r="F33">
            <v>26353</v>
          </cell>
          <cell r="G33">
            <v>137</v>
          </cell>
        </row>
        <row r="34">
          <cell r="A34">
            <v>64</v>
          </cell>
          <cell r="B34" t="str">
            <v>بني مزار</v>
          </cell>
          <cell r="C34">
            <v>10353</v>
          </cell>
          <cell r="D34">
            <v>1098</v>
          </cell>
          <cell r="E34">
            <v>0.11</v>
          </cell>
          <cell r="F34">
            <v>9255</v>
          </cell>
          <cell r="G34">
            <v>89</v>
          </cell>
        </row>
        <row r="35">
          <cell r="A35">
            <v>65</v>
          </cell>
          <cell r="B35" t="str">
            <v>اسيوط</v>
          </cell>
          <cell r="C35">
            <v>18528</v>
          </cell>
          <cell r="D35">
            <v>444</v>
          </cell>
          <cell r="E35">
            <v>0.02</v>
          </cell>
          <cell r="F35">
            <v>18084</v>
          </cell>
          <cell r="G35">
            <v>83</v>
          </cell>
        </row>
        <row r="36">
          <cell r="A36">
            <v>66</v>
          </cell>
          <cell r="B36" t="str">
            <v>سوهاج</v>
          </cell>
          <cell r="C36">
            <v>10018</v>
          </cell>
          <cell r="D36">
            <v>2446</v>
          </cell>
          <cell r="E36">
            <v>0.24</v>
          </cell>
          <cell r="F36">
            <v>7572</v>
          </cell>
          <cell r="G36">
            <v>60</v>
          </cell>
        </row>
        <row r="37">
          <cell r="A37">
            <v>67</v>
          </cell>
          <cell r="B37" t="str">
            <v>القوصية</v>
          </cell>
          <cell r="C37">
            <v>28939</v>
          </cell>
          <cell r="D37">
            <v>712</v>
          </cell>
          <cell r="E37">
            <v>0.02</v>
          </cell>
          <cell r="F37">
            <v>28228</v>
          </cell>
          <cell r="G37">
            <v>226</v>
          </cell>
        </row>
        <row r="38">
          <cell r="A38">
            <v>68</v>
          </cell>
          <cell r="B38" t="str">
            <v>نجع حمادي</v>
          </cell>
          <cell r="C38">
            <v>13583</v>
          </cell>
          <cell r="D38">
            <v>992</v>
          </cell>
          <cell r="E38">
            <v>7.0000000000000007E-2</v>
          </cell>
          <cell r="F38">
            <v>12590</v>
          </cell>
          <cell r="G38">
            <v>67</v>
          </cell>
        </row>
        <row r="39">
          <cell r="A39">
            <v>69</v>
          </cell>
          <cell r="B39" t="str">
            <v>قنا</v>
          </cell>
          <cell r="C39">
            <v>34616</v>
          </cell>
          <cell r="D39">
            <v>475</v>
          </cell>
          <cell r="E39">
            <v>0.01</v>
          </cell>
          <cell r="F39">
            <v>34141</v>
          </cell>
          <cell r="G39">
            <v>201</v>
          </cell>
        </row>
        <row r="40">
          <cell r="A40">
            <v>70</v>
          </cell>
          <cell r="B40" t="str">
            <v>الاقصر</v>
          </cell>
          <cell r="C40">
            <v>14031</v>
          </cell>
          <cell r="D40">
            <v>891</v>
          </cell>
          <cell r="E40">
            <v>0.06</v>
          </cell>
          <cell r="F40">
            <v>13140</v>
          </cell>
          <cell r="G40">
            <v>48</v>
          </cell>
        </row>
        <row r="41">
          <cell r="A41">
            <v>71</v>
          </cell>
          <cell r="B41" t="str">
            <v>بني سويف</v>
          </cell>
          <cell r="C41">
            <v>29548</v>
          </cell>
          <cell r="D41">
            <v>2633</v>
          </cell>
          <cell r="E41">
            <v>0.09</v>
          </cell>
          <cell r="F41">
            <v>26915</v>
          </cell>
          <cell r="G41">
            <v>217</v>
          </cell>
        </row>
        <row r="42">
          <cell r="A42">
            <v>72</v>
          </cell>
          <cell r="B42" t="str">
            <v>جرجا</v>
          </cell>
          <cell r="C42">
            <v>10449</v>
          </cell>
          <cell r="D42">
            <v>12</v>
          </cell>
          <cell r="E42">
            <v>0</v>
          </cell>
          <cell r="F42">
            <v>10437</v>
          </cell>
          <cell r="G42">
            <v>52</v>
          </cell>
        </row>
        <row r="43">
          <cell r="A43">
            <v>73</v>
          </cell>
          <cell r="B43" t="str">
            <v>كفر الشيخ</v>
          </cell>
          <cell r="C43">
            <v>14101</v>
          </cell>
          <cell r="D43">
            <v>206</v>
          </cell>
          <cell r="E43">
            <v>0.01</v>
          </cell>
          <cell r="F43">
            <v>13894</v>
          </cell>
          <cell r="G43">
            <v>87</v>
          </cell>
        </row>
        <row r="44">
          <cell r="A44">
            <v>74</v>
          </cell>
          <cell r="B44" t="str">
            <v>الفلكي</v>
          </cell>
          <cell r="C44">
            <v>40783</v>
          </cell>
          <cell r="D44">
            <v>618</v>
          </cell>
          <cell r="E44">
            <v>0.02</v>
          </cell>
          <cell r="F44">
            <v>40165</v>
          </cell>
          <cell r="G44">
            <v>162</v>
          </cell>
        </row>
        <row r="45">
          <cell r="A45">
            <v>75</v>
          </cell>
          <cell r="B45" t="str">
            <v>الاسماعيلية</v>
          </cell>
          <cell r="C45">
            <v>43603</v>
          </cell>
          <cell r="D45">
            <v>251</v>
          </cell>
          <cell r="E45">
            <v>0.01</v>
          </cell>
          <cell r="F45">
            <v>43352</v>
          </cell>
          <cell r="G45">
            <v>177</v>
          </cell>
        </row>
        <row r="46">
          <cell r="A46">
            <v>77</v>
          </cell>
          <cell r="B46" t="str">
            <v>السواح</v>
          </cell>
          <cell r="C46">
            <v>33256</v>
          </cell>
          <cell r="D46">
            <v>1164</v>
          </cell>
          <cell r="E46">
            <v>0.03</v>
          </cell>
          <cell r="F46">
            <v>32092</v>
          </cell>
          <cell r="G46">
            <v>142</v>
          </cell>
        </row>
        <row r="47">
          <cell r="A47">
            <v>78</v>
          </cell>
          <cell r="B47" t="str">
            <v>منصورة غرب</v>
          </cell>
          <cell r="C47">
            <v>57734</v>
          </cell>
          <cell r="D47">
            <v>159</v>
          </cell>
          <cell r="E47">
            <v>0</v>
          </cell>
          <cell r="F47">
            <v>57575</v>
          </cell>
          <cell r="G47">
            <v>135</v>
          </cell>
        </row>
        <row r="48">
          <cell r="A48">
            <v>80</v>
          </cell>
          <cell r="B48" t="str">
            <v>المنصورة شرق</v>
          </cell>
          <cell r="C48">
            <v>13874</v>
          </cell>
          <cell r="D48">
            <v>351</v>
          </cell>
          <cell r="E48">
            <v>0.03</v>
          </cell>
          <cell r="F48">
            <v>13522</v>
          </cell>
          <cell r="G48">
            <v>137</v>
          </cell>
        </row>
        <row r="49">
          <cell r="A49">
            <v>81</v>
          </cell>
          <cell r="B49" t="str">
            <v>كفر الزيات</v>
          </cell>
          <cell r="C49">
            <v>9271</v>
          </cell>
          <cell r="D49">
            <v>544</v>
          </cell>
          <cell r="E49">
            <v>0.06</v>
          </cell>
          <cell r="F49">
            <v>8727</v>
          </cell>
          <cell r="G49">
            <v>146</v>
          </cell>
        </row>
        <row r="50">
          <cell r="A50">
            <v>82</v>
          </cell>
          <cell r="B50" t="str">
            <v>المحلة</v>
          </cell>
          <cell r="C50">
            <v>9038</v>
          </cell>
          <cell r="D50">
            <v>24</v>
          </cell>
          <cell r="E50">
            <v>0</v>
          </cell>
          <cell r="F50">
            <v>9014</v>
          </cell>
          <cell r="G50">
            <v>128</v>
          </cell>
        </row>
        <row r="51">
          <cell r="A51">
            <v>83</v>
          </cell>
          <cell r="B51" t="str">
            <v>طنطا_المأمون</v>
          </cell>
          <cell r="C51">
            <v>14243</v>
          </cell>
          <cell r="D51">
            <v>340</v>
          </cell>
          <cell r="E51">
            <v>0.02</v>
          </cell>
          <cell r="F51">
            <v>13902</v>
          </cell>
          <cell r="G51">
            <v>90</v>
          </cell>
        </row>
        <row r="52">
          <cell r="A52">
            <v>84</v>
          </cell>
          <cell r="B52" t="str">
            <v>الاستاد</v>
          </cell>
          <cell r="C52">
            <v>7703</v>
          </cell>
          <cell r="D52">
            <v>0</v>
          </cell>
          <cell r="E52">
            <v>0</v>
          </cell>
          <cell r="F52">
            <v>7703</v>
          </cell>
          <cell r="G52">
            <v>56</v>
          </cell>
        </row>
        <row r="53">
          <cell r="A53">
            <v>85</v>
          </cell>
          <cell r="B53" t="str">
            <v>المنزلة</v>
          </cell>
          <cell r="C53">
            <v>17456</v>
          </cell>
          <cell r="D53">
            <v>128</v>
          </cell>
          <cell r="E53">
            <v>0.01</v>
          </cell>
          <cell r="F53">
            <v>17328</v>
          </cell>
          <cell r="G53">
            <v>140</v>
          </cell>
        </row>
        <row r="54">
          <cell r="A54">
            <v>86</v>
          </cell>
          <cell r="B54" t="str">
            <v>ميت غمر</v>
          </cell>
          <cell r="C54">
            <v>20601</v>
          </cell>
          <cell r="D54">
            <v>790</v>
          </cell>
          <cell r="E54">
            <v>0.04</v>
          </cell>
          <cell r="F54">
            <v>19811</v>
          </cell>
          <cell r="G54">
            <v>112</v>
          </cell>
        </row>
        <row r="55">
          <cell r="A55">
            <v>87</v>
          </cell>
          <cell r="B55" t="str">
            <v>شربين</v>
          </cell>
          <cell r="C55">
            <v>19015</v>
          </cell>
          <cell r="D55">
            <v>214</v>
          </cell>
          <cell r="E55">
            <v>0.01</v>
          </cell>
          <cell r="F55">
            <v>18800</v>
          </cell>
          <cell r="G55">
            <v>118</v>
          </cell>
        </row>
        <row r="56">
          <cell r="A56">
            <v>88</v>
          </cell>
          <cell r="B56" t="str">
            <v>دمياط</v>
          </cell>
          <cell r="C56">
            <v>55169</v>
          </cell>
          <cell r="D56">
            <v>1231</v>
          </cell>
          <cell r="E56">
            <v>0.02</v>
          </cell>
          <cell r="F56">
            <v>53938</v>
          </cell>
          <cell r="G56">
            <v>245</v>
          </cell>
        </row>
        <row r="57">
          <cell r="A57">
            <v>89</v>
          </cell>
          <cell r="B57" t="str">
            <v>فاقوس</v>
          </cell>
          <cell r="C57">
            <v>27211</v>
          </cell>
          <cell r="D57">
            <v>330</v>
          </cell>
          <cell r="E57">
            <v>0.01</v>
          </cell>
          <cell r="F57">
            <v>26881</v>
          </cell>
          <cell r="G57">
            <v>106</v>
          </cell>
        </row>
        <row r="58">
          <cell r="A58">
            <v>90</v>
          </cell>
          <cell r="B58" t="str">
            <v>بلبيس</v>
          </cell>
          <cell r="C58">
            <v>48615</v>
          </cell>
          <cell r="D58">
            <v>1185</v>
          </cell>
          <cell r="E58">
            <v>0.02</v>
          </cell>
          <cell r="F58">
            <v>47430</v>
          </cell>
          <cell r="G58">
            <v>153</v>
          </cell>
        </row>
        <row r="59">
          <cell r="A59">
            <v>91</v>
          </cell>
          <cell r="B59" t="str">
            <v>القومية</v>
          </cell>
          <cell r="C59">
            <v>15719</v>
          </cell>
          <cell r="D59">
            <v>977</v>
          </cell>
          <cell r="E59">
            <v>0.06</v>
          </cell>
          <cell r="F59">
            <v>14742</v>
          </cell>
          <cell r="G59">
            <v>52</v>
          </cell>
        </row>
        <row r="60">
          <cell r="A60">
            <v>92</v>
          </cell>
          <cell r="B60" t="str">
            <v>الزهور</v>
          </cell>
          <cell r="C60">
            <v>7948</v>
          </cell>
          <cell r="D60">
            <v>191</v>
          </cell>
          <cell r="E60">
            <v>0.02</v>
          </cell>
          <cell r="F60">
            <v>7757</v>
          </cell>
          <cell r="G60">
            <v>30</v>
          </cell>
        </row>
        <row r="61">
          <cell r="A61">
            <v>93</v>
          </cell>
          <cell r="B61" t="str">
            <v>ايتاي البارود</v>
          </cell>
          <cell r="C61">
            <v>25189</v>
          </cell>
          <cell r="D61">
            <v>2038</v>
          </cell>
          <cell r="E61">
            <v>0.08</v>
          </cell>
          <cell r="F61">
            <v>23150</v>
          </cell>
          <cell r="G61">
            <v>207</v>
          </cell>
        </row>
        <row r="62">
          <cell r="A62">
            <v>94</v>
          </cell>
          <cell r="B62" t="str">
            <v>بنها</v>
          </cell>
          <cell r="C62">
            <v>21596</v>
          </cell>
          <cell r="D62">
            <v>210</v>
          </cell>
          <cell r="E62">
            <v>0.01</v>
          </cell>
          <cell r="F62">
            <v>21385</v>
          </cell>
          <cell r="G62">
            <v>149</v>
          </cell>
        </row>
        <row r="63">
          <cell r="A63">
            <v>95</v>
          </cell>
          <cell r="B63" t="str">
            <v>قويسنا</v>
          </cell>
          <cell r="C63">
            <v>13165</v>
          </cell>
          <cell r="D63">
            <v>441</v>
          </cell>
          <cell r="E63">
            <v>0.03</v>
          </cell>
          <cell r="F63">
            <v>12724</v>
          </cell>
          <cell r="G63">
            <v>126</v>
          </cell>
        </row>
        <row r="64">
          <cell r="A64">
            <v>96</v>
          </cell>
          <cell r="B64" t="str">
            <v>اشمون</v>
          </cell>
          <cell r="C64">
            <v>12668</v>
          </cell>
          <cell r="D64">
            <v>786</v>
          </cell>
          <cell r="E64">
            <v>0.06</v>
          </cell>
          <cell r="F64">
            <v>11882</v>
          </cell>
          <cell r="G64">
            <v>66</v>
          </cell>
        </row>
        <row r="65">
          <cell r="A65">
            <v>97</v>
          </cell>
          <cell r="B65" t="str">
            <v>اسوان</v>
          </cell>
          <cell r="C65">
            <v>68838</v>
          </cell>
          <cell r="D65">
            <v>4216</v>
          </cell>
          <cell r="E65">
            <v>0.06</v>
          </cell>
          <cell r="F65">
            <v>64622</v>
          </cell>
          <cell r="G65">
            <v>163</v>
          </cell>
        </row>
        <row r="66">
          <cell r="A66">
            <v>98</v>
          </cell>
          <cell r="B66" t="str">
            <v>فيصل</v>
          </cell>
          <cell r="C66">
            <v>21181</v>
          </cell>
          <cell r="D66">
            <v>3002</v>
          </cell>
          <cell r="E66">
            <v>0.14000000000000001</v>
          </cell>
          <cell r="F66">
            <v>18179</v>
          </cell>
          <cell r="G66">
            <v>71</v>
          </cell>
        </row>
        <row r="67">
          <cell r="A67">
            <v>99</v>
          </cell>
          <cell r="B67" t="str">
            <v>اكتوبر</v>
          </cell>
          <cell r="C67">
            <v>31770</v>
          </cell>
          <cell r="D67">
            <v>361</v>
          </cell>
          <cell r="E67">
            <v>0.01</v>
          </cell>
          <cell r="F67">
            <v>31408</v>
          </cell>
          <cell r="G67">
            <v>48</v>
          </cell>
        </row>
        <row r="68">
          <cell r="A68">
            <v>100</v>
          </cell>
          <cell r="B68" t="str">
            <v>العوايد</v>
          </cell>
          <cell r="C68">
            <v>24382</v>
          </cell>
          <cell r="D68">
            <v>799</v>
          </cell>
          <cell r="E68">
            <v>0.03</v>
          </cell>
          <cell r="F68">
            <v>23583</v>
          </cell>
          <cell r="G68">
            <v>80</v>
          </cell>
        </row>
        <row r="69">
          <cell r="A69">
            <v>702</v>
          </cell>
          <cell r="B69" t="str">
            <v>الجامعة</v>
          </cell>
          <cell r="C69">
            <v>8485</v>
          </cell>
          <cell r="D69">
            <v>138</v>
          </cell>
          <cell r="E69">
            <v>0.02</v>
          </cell>
          <cell r="F69">
            <v>8347</v>
          </cell>
          <cell r="G69">
            <v>46</v>
          </cell>
        </row>
        <row r="70">
          <cell r="A70">
            <v>999</v>
          </cell>
          <cell r="B70" t="str">
            <v>الإجمــالى</v>
          </cell>
          <cell r="C70">
            <v>2061410</v>
          </cell>
          <cell r="D70">
            <v>75841</v>
          </cell>
          <cell r="E70">
            <v>0.04</v>
          </cell>
          <cell r="F70">
            <v>1985570</v>
          </cell>
          <cell r="G70">
            <v>7409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حقق الفروع "/>
      <sheetName val="محقق امس"/>
      <sheetName val="الفروع المميزة"/>
      <sheetName val="Sheet1"/>
      <sheetName val="محقق التليسيلز اليوم"/>
      <sheetName val="مبيعات التليسيلز امس"/>
      <sheetName val="مشرفين نيفيا"/>
      <sheetName val="الملخص"/>
      <sheetName val="مبيعات التخصص بالفروع"/>
      <sheetName val="تفاصيل التخصص"/>
    </sheetNames>
    <sheetDataSet>
      <sheetData sheetId="0">
        <row r="1">
          <cell r="B1" t="str">
            <v>الفرع</v>
          </cell>
          <cell r="C1" t="str">
            <v>الخطه</v>
          </cell>
          <cell r="D1" t="str">
            <v>Nivea 82</v>
          </cell>
          <cell r="E1" t="str">
            <v>محقق نيفيا21</v>
          </cell>
          <cell r="F1" t="str">
            <v>اجمالى التحقيق</v>
          </cell>
          <cell r="G1" t="str">
            <v>%</v>
          </cell>
          <cell r="H1" t="str">
            <v xml:space="preserve">الادخال </v>
          </cell>
          <cell r="I1" t="str">
            <v>الشهر السابق</v>
          </cell>
          <cell r="J1" t="str">
            <v>الفرق</v>
          </cell>
          <cell r="K1" t="str">
            <v>GRW</v>
          </cell>
          <cell r="L1" t="str">
            <v xml:space="preserve"> عملاء القائمة</v>
          </cell>
          <cell r="M1" t="str">
            <v>المتعامل نيفيا</v>
          </cell>
        </row>
        <row r="2">
          <cell r="B2" t="str">
            <v>الهرم</v>
          </cell>
          <cell r="C2">
            <v>120000</v>
          </cell>
          <cell r="D2">
            <v>39441</v>
          </cell>
          <cell r="E2">
            <v>0</v>
          </cell>
          <cell r="F2">
            <v>39441</v>
          </cell>
          <cell r="G2">
            <v>0.32867499999999999</v>
          </cell>
          <cell r="H2">
            <v>196</v>
          </cell>
          <cell r="I2">
            <v>59420</v>
          </cell>
          <cell r="J2">
            <v>-19979</v>
          </cell>
          <cell r="K2">
            <v>-0.33623359138337261</v>
          </cell>
          <cell r="L2">
            <v>388</v>
          </cell>
          <cell r="M2">
            <v>71</v>
          </cell>
        </row>
        <row r="3">
          <cell r="B3" t="str">
            <v>الفيوم</v>
          </cell>
          <cell r="C3">
            <v>40000</v>
          </cell>
          <cell r="D3">
            <v>23880</v>
          </cell>
          <cell r="E3">
            <v>0</v>
          </cell>
          <cell r="F3">
            <v>23880</v>
          </cell>
          <cell r="G3">
            <v>0.59699999999999998</v>
          </cell>
          <cell r="H3">
            <v>741</v>
          </cell>
          <cell r="I3">
            <v>31639</v>
          </cell>
          <cell r="J3">
            <v>-7759</v>
          </cell>
          <cell r="K3">
            <v>-0.24523531085053252</v>
          </cell>
          <cell r="L3">
            <v>360</v>
          </cell>
          <cell r="M3">
            <v>202</v>
          </cell>
        </row>
        <row r="4">
          <cell r="B4" t="str">
            <v>امبابة</v>
          </cell>
          <cell r="C4">
            <v>40000</v>
          </cell>
          <cell r="D4">
            <v>29872</v>
          </cell>
          <cell r="E4">
            <v>12</v>
          </cell>
          <cell r="F4">
            <v>29884</v>
          </cell>
          <cell r="G4">
            <v>0.74709999999999999</v>
          </cell>
          <cell r="H4">
            <v>1790</v>
          </cell>
          <cell r="I4">
            <v>26765</v>
          </cell>
          <cell r="J4">
            <v>3119</v>
          </cell>
          <cell r="K4">
            <v>0.11653278535400702</v>
          </cell>
          <cell r="L4">
            <v>325</v>
          </cell>
          <cell r="M4">
            <v>211</v>
          </cell>
        </row>
        <row r="5">
          <cell r="B5" t="str">
            <v>البراجيل</v>
          </cell>
          <cell r="C5">
            <v>40000</v>
          </cell>
          <cell r="D5">
            <v>14997</v>
          </cell>
          <cell r="E5">
            <v>48</v>
          </cell>
          <cell r="F5">
            <v>15045</v>
          </cell>
          <cell r="G5">
            <v>0.37612499999999999</v>
          </cell>
          <cell r="H5">
            <v>0</v>
          </cell>
          <cell r="I5">
            <v>24276</v>
          </cell>
          <cell r="J5">
            <v>-9231</v>
          </cell>
          <cell r="K5">
            <v>-0.38025210084033612</v>
          </cell>
          <cell r="L5">
            <v>209</v>
          </cell>
          <cell r="M5">
            <v>49</v>
          </cell>
        </row>
        <row r="6">
          <cell r="B6" t="str">
            <v>المهندسين</v>
          </cell>
          <cell r="C6">
            <v>175000</v>
          </cell>
          <cell r="D6">
            <v>89848</v>
          </cell>
          <cell r="E6">
            <v>0</v>
          </cell>
          <cell r="F6">
            <v>89848</v>
          </cell>
          <cell r="G6">
            <v>0.51341714285714291</v>
          </cell>
          <cell r="H6">
            <v>-262</v>
          </cell>
          <cell r="I6">
            <v>97442</v>
          </cell>
          <cell r="J6">
            <v>-7594</v>
          </cell>
          <cell r="K6">
            <v>-7.7933539951971387E-2</v>
          </cell>
          <cell r="L6">
            <v>188</v>
          </cell>
          <cell r="M6">
            <v>79</v>
          </cell>
        </row>
        <row r="7">
          <cell r="B7" t="str">
            <v>فيصل</v>
          </cell>
          <cell r="C7">
            <v>65000</v>
          </cell>
          <cell r="D7">
            <v>28413</v>
          </cell>
          <cell r="E7">
            <v>12</v>
          </cell>
          <cell r="F7">
            <v>28425</v>
          </cell>
          <cell r="G7">
            <v>0.43730769230769229</v>
          </cell>
          <cell r="H7">
            <v>250</v>
          </cell>
          <cell r="I7">
            <v>17390</v>
          </cell>
          <cell r="J7">
            <v>11035</v>
          </cell>
          <cell r="K7">
            <v>0.63456009200690056</v>
          </cell>
          <cell r="L7">
            <v>270</v>
          </cell>
          <cell r="M7">
            <v>85</v>
          </cell>
        </row>
        <row r="8">
          <cell r="B8" t="str">
            <v>أحمد عبد القادر</v>
          </cell>
          <cell r="C8">
            <v>480000</v>
          </cell>
          <cell r="D8">
            <v>226451</v>
          </cell>
          <cell r="E8">
            <v>72</v>
          </cell>
          <cell r="F8">
            <v>226523</v>
          </cell>
          <cell r="G8">
            <v>0.47192291666666669</v>
          </cell>
          <cell r="H8">
            <v>2715</v>
          </cell>
          <cell r="I8">
            <v>256932</v>
          </cell>
          <cell r="J8">
            <v>-30409</v>
          </cell>
          <cell r="K8">
            <v>-0.11835427272585741</v>
          </cell>
          <cell r="L8">
            <v>1740</v>
          </cell>
          <cell r="M8">
            <v>697</v>
          </cell>
        </row>
        <row r="9">
          <cell r="B9" t="str">
            <v>الاميرية</v>
          </cell>
          <cell r="C9">
            <v>75000</v>
          </cell>
          <cell r="D9">
            <v>36990</v>
          </cell>
          <cell r="E9">
            <v>230</v>
          </cell>
          <cell r="F9">
            <v>37220</v>
          </cell>
          <cell r="G9">
            <v>0.49626666666666669</v>
          </cell>
          <cell r="H9">
            <v>501</v>
          </cell>
          <cell r="I9">
            <v>36955</v>
          </cell>
          <cell r="J9">
            <v>265</v>
          </cell>
          <cell r="K9">
            <v>7.1708835069679289E-3</v>
          </cell>
          <cell r="L9">
            <v>305</v>
          </cell>
          <cell r="M9">
            <v>143</v>
          </cell>
        </row>
        <row r="10">
          <cell r="B10" t="str">
            <v>القبه</v>
          </cell>
          <cell r="C10">
            <v>80000</v>
          </cell>
          <cell r="D10">
            <v>58533</v>
          </cell>
          <cell r="E10">
            <v>289</v>
          </cell>
          <cell r="F10">
            <v>58822</v>
          </cell>
          <cell r="G10">
            <v>0.73527500000000001</v>
          </cell>
          <cell r="H10">
            <v>1411</v>
          </cell>
          <cell r="I10">
            <v>44676</v>
          </cell>
          <cell r="J10">
            <v>14146</v>
          </cell>
          <cell r="K10">
            <v>0.31663532993105914</v>
          </cell>
          <cell r="L10">
            <v>371</v>
          </cell>
          <cell r="M10">
            <v>219</v>
          </cell>
        </row>
        <row r="11">
          <cell r="B11" t="str">
            <v>شبرا مصر</v>
          </cell>
          <cell r="C11">
            <v>12000</v>
          </cell>
          <cell r="D11">
            <v>7462</v>
          </cell>
          <cell r="E11">
            <v>0</v>
          </cell>
          <cell r="F11">
            <v>7462</v>
          </cell>
          <cell r="G11">
            <v>0.62183333333333335</v>
          </cell>
          <cell r="H11">
            <v>234</v>
          </cell>
          <cell r="I11">
            <v>6244</v>
          </cell>
          <cell r="J11">
            <v>1218</v>
          </cell>
          <cell r="K11">
            <v>0.19506726457399104</v>
          </cell>
          <cell r="L11">
            <v>210</v>
          </cell>
          <cell r="M11">
            <v>63</v>
          </cell>
        </row>
        <row r="12">
          <cell r="B12" t="str">
            <v>شبرا الخيمة</v>
          </cell>
          <cell r="C12">
            <v>35000</v>
          </cell>
          <cell r="D12">
            <v>28371</v>
          </cell>
          <cell r="E12">
            <v>0</v>
          </cell>
          <cell r="F12">
            <v>28371</v>
          </cell>
          <cell r="G12">
            <v>0.81059999999999999</v>
          </cell>
          <cell r="H12">
            <v>1812</v>
          </cell>
          <cell r="I12">
            <v>31662</v>
          </cell>
          <cell r="J12">
            <v>-3291</v>
          </cell>
          <cell r="K12">
            <v>-0.10394163350388474</v>
          </cell>
          <cell r="L12">
            <v>265</v>
          </cell>
          <cell r="M12">
            <v>193</v>
          </cell>
        </row>
        <row r="13">
          <cell r="B13" t="str">
            <v>أحمد المرسى</v>
          </cell>
          <cell r="C13">
            <v>202000</v>
          </cell>
          <cell r="D13">
            <v>131356</v>
          </cell>
          <cell r="E13">
            <v>519</v>
          </cell>
          <cell r="F13">
            <v>131875</v>
          </cell>
          <cell r="G13">
            <v>0.65284653465346532</v>
          </cell>
          <cell r="H13">
            <v>3958</v>
          </cell>
          <cell r="I13">
            <v>119537</v>
          </cell>
          <cell r="J13">
            <v>12338</v>
          </cell>
          <cell r="K13">
            <v>0.10321490417193013</v>
          </cell>
          <cell r="L13">
            <v>1151</v>
          </cell>
          <cell r="M13">
            <v>618</v>
          </cell>
        </row>
        <row r="14">
          <cell r="B14" t="str">
            <v>مدينة نصر</v>
          </cell>
          <cell r="C14">
            <v>70000</v>
          </cell>
          <cell r="D14">
            <v>29916</v>
          </cell>
          <cell r="E14">
            <v>220</v>
          </cell>
          <cell r="F14">
            <v>30136</v>
          </cell>
          <cell r="G14">
            <v>0.43051428571428574</v>
          </cell>
          <cell r="H14">
            <v>2203</v>
          </cell>
          <cell r="I14">
            <v>17161</v>
          </cell>
          <cell r="J14">
            <v>12975</v>
          </cell>
          <cell r="K14">
            <v>0.75607482081463795</v>
          </cell>
          <cell r="L14">
            <v>214</v>
          </cell>
          <cell r="M14">
            <v>48</v>
          </cell>
        </row>
        <row r="15">
          <cell r="B15" t="str">
            <v>مصطفى النحاس</v>
          </cell>
          <cell r="C15">
            <v>140000</v>
          </cell>
          <cell r="D15">
            <v>159725</v>
          </cell>
          <cell r="E15">
            <v>1189</v>
          </cell>
          <cell r="F15">
            <v>160914</v>
          </cell>
          <cell r="G15">
            <v>1.1493857142857142</v>
          </cell>
          <cell r="H15">
            <v>1003</v>
          </cell>
          <cell r="I15">
            <v>83215</v>
          </cell>
          <cell r="J15">
            <v>77699</v>
          </cell>
          <cell r="K15">
            <v>0.93371387370065495</v>
          </cell>
          <cell r="L15">
            <v>253</v>
          </cell>
          <cell r="M15">
            <v>104</v>
          </cell>
        </row>
        <row r="16">
          <cell r="B16" t="str">
            <v>السواح</v>
          </cell>
          <cell r="C16">
            <v>70000</v>
          </cell>
          <cell r="D16">
            <v>43664</v>
          </cell>
          <cell r="E16">
            <v>124</v>
          </cell>
          <cell r="F16">
            <v>43788</v>
          </cell>
          <cell r="G16">
            <v>0.62554285714285718</v>
          </cell>
          <cell r="H16">
            <v>1491</v>
          </cell>
          <cell r="I16">
            <v>31549</v>
          </cell>
          <cell r="J16">
            <v>12239</v>
          </cell>
          <cell r="K16">
            <v>0.38793622618783474</v>
          </cell>
          <cell r="L16">
            <v>371</v>
          </cell>
          <cell r="M16">
            <v>180</v>
          </cell>
        </row>
        <row r="17">
          <cell r="B17" t="str">
            <v>الزيتون</v>
          </cell>
          <cell r="C17">
            <v>40000</v>
          </cell>
          <cell r="D17">
            <v>17371</v>
          </cell>
          <cell r="E17">
            <v>66</v>
          </cell>
          <cell r="F17">
            <v>17437</v>
          </cell>
          <cell r="G17">
            <v>0.43592500000000001</v>
          </cell>
          <cell r="H17">
            <v>-78</v>
          </cell>
          <cell r="I17">
            <v>22008</v>
          </cell>
          <cell r="J17">
            <v>-4571</v>
          </cell>
          <cell r="K17">
            <v>-0.20769720101781175</v>
          </cell>
          <cell r="L17">
            <v>285</v>
          </cell>
          <cell r="M17">
            <v>75</v>
          </cell>
        </row>
        <row r="18">
          <cell r="B18" t="str">
            <v>رامى رواش</v>
          </cell>
          <cell r="C18">
            <v>320000</v>
          </cell>
          <cell r="D18">
            <v>250676</v>
          </cell>
          <cell r="E18">
            <v>1599</v>
          </cell>
          <cell r="F18">
            <v>252275</v>
          </cell>
          <cell r="G18">
            <v>0.78835937499999997</v>
          </cell>
          <cell r="H18">
            <v>4619</v>
          </cell>
          <cell r="I18">
            <v>153933</v>
          </cell>
          <cell r="J18">
            <v>98342</v>
          </cell>
          <cell r="K18">
            <v>0.63886236219654013</v>
          </cell>
          <cell r="L18">
            <v>1123</v>
          </cell>
          <cell r="M18">
            <v>407</v>
          </cell>
        </row>
        <row r="19">
          <cell r="B19" t="str">
            <v>مصر الجديدة</v>
          </cell>
          <cell r="C19">
            <v>90000</v>
          </cell>
          <cell r="D19">
            <v>62350</v>
          </cell>
          <cell r="E19">
            <v>230</v>
          </cell>
          <cell r="F19">
            <v>62580</v>
          </cell>
          <cell r="G19">
            <v>0.69533333333333336</v>
          </cell>
          <cell r="H19">
            <v>2039</v>
          </cell>
          <cell r="I19">
            <v>84574</v>
          </cell>
          <cell r="J19">
            <v>-21994</v>
          </cell>
          <cell r="K19">
            <v>-0.26005628207250453</v>
          </cell>
          <cell r="L19">
            <v>274</v>
          </cell>
          <cell r="M19">
            <v>107</v>
          </cell>
        </row>
        <row r="20">
          <cell r="B20" t="str">
            <v>محمد عبد الحميد 1</v>
          </cell>
          <cell r="C20">
            <v>90000</v>
          </cell>
          <cell r="D20">
            <v>62350</v>
          </cell>
          <cell r="E20">
            <v>230</v>
          </cell>
          <cell r="F20">
            <v>62580</v>
          </cell>
          <cell r="G20">
            <v>0.69533333333333336</v>
          </cell>
          <cell r="H20">
            <v>2039</v>
          </cell>
          <cell r="I20">
            <v>84574</v>
          </cell>
          <cell r="J20">
            <v>-21994</v>
          </cell>
          <cell r="K20">
            <v>-0.26005628207250453</v>
          </cell>
          <cell r="L20">
            <v>274</v>
          </cell>
          <cell r="M20">
            <v>107</v>
          </cell>
        </row>
        <row r="21">
          <cell r="B21" t="str">
            <v>محمد عبد الحميد</v>
          </cell>
          <cell r="C21">
            <v>1092000</v>
          </cell>
          <cell r="D21">
            <v>670833</v>
          </cell>
          <cell r="E21">
            <v>2420</v>
          </cell>
          <cell r="F21">
            <v>673253</v>
          </cell>
          <cell r="G21">
            <v>0.61653205128205124</v>
          </cell>
          <cell r="H21">
            <v>13331</v>
          </cell>
          <cell r="I21">
            <v>614976</v>
          </cell>
          <cell r="J21">
            <v>58277</v>
          </cell>
          <cell r="K21">
            <v>9.4763047663648736E-2</v>
          </cell>
          <cell r="L21">
            <v>4288</v>
          </cell>
          <cell r="M21">
            <v>1829</v>
          </cell>
        </row>
        <row r="22">
          <cell r="B22" t="str">
            <v>حلوان</v>
          </cell>
          <cell r="C22">
            <v>45000</v>
          </cell>
          <cell r="D22">
            <v>32828</v>
          </cell>
          <cell r="E22">
            <v>507</v>
          </cell>
          <cell r="F22">
            <v>33335</v>
          </cell>
          <cell r="G22">
            <v>0.74077777777777776</v>
          </cell>
          <cell r="H22">
            <v>1765</v>
          </cell>
          <cell r="I22">
            <v>35043</v>
          </cell>
          <cell r="J22">
            <v>-1708</v>
          </cell>
          <cell r="K22">
            <v>-4.874011928202493E-2</v>
          </cell>
          <cell r="L22">
            <v>356</v>
          </cell>
          <cell r="M22">
            <v>171</v>
          </cell>
        </row>
        <row r="23">
          <cell r="B23" t="str">
            <v>اكتوبر</v>
          </cell>
          <cell r="C23">
            <v>140000</v>
          </cell>
          <cell r="D23">
            <v>57132</v>
          </cell>
          <cell r="E23">
            <v>127</v>
          </cell>
          <cell r="F23">
            <v>57259</v>
          </cell>
          <cell r="G23">
            <v>0.40899285714285716</v>
          </cell>
          <cell r="H23">
            <v>8978</v>
          </cell>
          <cell r="I23">
            <v>30718</v>
          </cell>
          <cell r="J23">
            <v>26541</v>
          </cell>
          <cell r="K23">
            <v>0.86402109512338043</v>
          </cell>
          <cell r="L23">
            <v>199</v>
          </cell>
          <cell r="M23">
            <v>52</v>
          </cell>
        </row>
        <row r="24">
          <cell r="B24" t="str">
            <v>وسط البلد</v>
          </cell>
          <cell r="C24">
            <v>150000</v>
          </cell>
          <cell r="D24">
            <v>30081</v>
          </cell>
          <cell r="E24">
            <v>0</v>
          </cell>
          <cell r="F24">
            <v>30081</v>
          </cell>
          <cell r="G24">
            <v>0.20054</v>
          </cell>
          <cell r="H24">
            <v>243</v>
          </cell>
          <cell r="I24">
            <v>134882</v>
          </cell>
          <cell r="J24">
            <v>-104801</v>
          </cell>
          <cell r="K24">
            <v>-0.77698284426387509</v>
          </cell>
          <cell r="L24">
            <v>91</v>
          </cell>
          <cell r="M24">
            <v>62</v>
          </cell>
        </row>
        <row r="25">
          <cell r="B25" t="str">
            <v>طموة</v>
          </cell>
          <cell r="C25">
            <v>40000</v>
          </cell>
          <cell r="D25">
            <v>50867</v>
          </cell>
          <cell r="E25">
            <v>1215</v>
          </cell>
          <cell r="F25">
            <v>52082</v>
          </cell>
          <cell r="G25">
            <v>1.3020499999999999</v>
          </cell>
          <cell r="H25">
            <v>-28</v>
          </cell>
          <cell r="I25">
            <v>19166</v>
          </cell>
          <cell r="J25">
            <v>32916</v>
          </cell>
          <cell r="K25">
            <v>1.7174162579567986</v>
          </cell>
          <cell r="L25">
            <v>250</v>
          </cell>
          <cell r="M25">
            <v>109</v>
          </cell>
        </row>
        <row r="26">
          <cell r="B26" t="str">
            <v>بني سويف</v>
          </cell>
          <cell r="C26">
            <v>55000</v>
          </cell>
          <cell r="D26">
            <v>34280</v>
          </cell>
          <cell r="E26">
            <v>0</v>
          </cell>
          <cell r="F26">
            <v>34280</v>
          </cell>
          <cell r="G26">
            <v>0.62327272727272731</v>
          </cell>
          <cell r="H26">
            <v>1412</v>
          </cell>
          <cell r="I26">
            <v>26027</v>
          </cell>
          <cell r="J26">
            <v>8253</v>
          </cell>
          <cell r="K26">
            <v>0.31709378722096293</v>
          </cell>
          <cell r="L26">
            <v>468</v>
          </cell>
          <cell r="M26">
            <v>293</v>
          </cell>
        </row>
        <row r="27">
          <cell r="B27" t="str">
            <v>احمد الشحات</v>
          </cell>
          <cell r="C27">
            <v>430000</v>
          </cell>
          <cell r="D27">
            <v>205188</v>
          </cell>
          <cell r="E27">
            <v>1849</v>
          </cell>
          <cell r="F27">
            <v>207037</v>
          </cell>
          <cell r="G27">
            <v>0.48148139534883722</v>
          </cell>
          <cell r="H27">
            <v>12370</v>
          </cell>
          <cell r="I27">
            <v>245836</v>
          </cell>
          <cell r="J27">
            <v>-38799</v>
          </cell>
          <cell r="K27">
            <v>-0.15782472868090924</v>
          </cell>
          <cell r="L27">
            <v>1364</v>
          </cell>
          <cell r="M27">
            <v>687</v>
          </cell>
        </row>
        <row r="28">
          <cell r="B28" t="str">
            <v>دار السلام</v>
          </cell>
          <cell r="C28">
            <v>90000</v>
          </cell>
          <cell r="D28">
            <v>51817</v>
          </cell>
          <cell r="E28">
            <v>132</v>
          </cell>
          <cell r="F28">
            <v>51949</v>
          </cell>
          <cell r="G28">
            <v>0.57721111111111112</v>
          </cell>
          <cell r="H28">
            <v>1160</v>
          </cell>
          <cell r="I28">
            <v>57042</v>
          </cell>
          <cell r="J28">
            <v>-5093</v>
          </cell>
          <cell r="K28">
            <v>-8.928508818063885E-2</v>
          </cell>
          <cell r="L28">
            <v>360</v>
          </cell>
          <cell r="M28">
            <v>129</v>
          </cell>
        </row>
        <row r="29">
          <cell r="B29" t="str">
            <v>المعادي</v>
          </cell>
          <cell r="C29">
            <v>105000</v>
          </cell>
          <cell r="D29">
            <v>45088</v>
          </cell>
          <cell r="E29">
            <v>0</v>
          </cell>
          <cell r="F29">
            <v>45088</v>
          </cell>
          <cell r="G29">
            <v>0.4294095238095238</v>
          </cell>
          <cell r="H29">
            <v>190</v>
          </cell>
          <cell r="I29">
            <v>37590</v>
          </cell>
          <cell r="J29">
            <v>7498</v>
          </cell>
          <cell r="K29">
            <v>0.19946794360202191</v>
          </cell>
          <cell r="L29">
            <v>248</v>
          </cell>
          <cell r="M29">
            <v>106</v>
          </cell>
        </row>
        <row r="30">
          <cell r="B30" t="str">
            <v>بور سعيد</v>
          </cell>
          <cell r="C30">
            <v>65000</v>
          </cell>
          <cell r="D30">
            <v>36353</v>
          </cell>
          <cell r="E30">
            <v>220</v>
          </cell>
          <cell r="F30">
            <v>36573</v>
          </cell>
          <cell r="G30">
            <v>0.56266153846153844</v>
          </cell>
          <cell r="H30">
            <v>0</v>
          </cell>
          <cell r="I30">
            <v>38972</v>
          </cell>
          <cell r="J30">
            <v>-2399</v>
          </cell>
          <cell r="K30">
            <v>-6.1557015293030926E-2</v>
          </cell>
          <cell r="L30">
            <v>229</v>
          </cell>
          <cell r="M30">
            <v>74</v>
          </cell>
        </row>
        <row r="31">
          <cell r="B31" t="str">
            <v>ميت غمر</v>
          </cell>
          <cell r="C31">
            <v>45000</v>
          </cell>
          <cell r="D31">
            <v>30306</v>
          </cell>
          <cell r="E31">
            <v>0</v>
          </cell>
          <cell r="F31">
            <v>30306</v>
          </cell>
          <cell r="G31">
            <v>0.67346666666666666</v>
          </cell>
          <cell r="H31">
            <v>1753</v>
          </cell>
          <cell r="I31">
            <v>18986</v>
          </cell>
          <cell r="J31">
            <v>11320</v>
          </cell>
          <cell r="K31">
            <v>0.59622880016854518</v>
          </cell>
          <cell r="L31">
            <v>351</v>
          </cell>
          <cell r="M31">
            <v>194</v>
          </cell>
        </row>
        <row r="32">
          <cell r="B32" t="str">
            <v>أسامه السعيد</v>
          </cell>
          <cell r="C32">
            <v>305000</v>
          </cell>
          <cell r="D32">
            <v>163564</v>
          </cell>
          <cell r="E32">
            <v>352</v>
          </cell>
          <cell r="F32">
            <v>163916</v>
          </cell>
          <cell r="G32">
            <v>0.53742950819672131</v>
          </cell>
          <cell r="H32">
            <v>3103</v>
          </cell>
          <cell r="I32">
            <v>152590</v>
          </cell>
          <cell r="J32">
            <v>11326</v>
          </cell>
          <cell r="K32">
            <v>7.4225047512943121E-2</v>
          </cell>
          <cell r="L32">
            <v>1188</v>
          </cell>
          <cell r="M32">
            <v>503</v>
          </cell>
        </row>
        <row r="33">
          <cell r="B33" t="str">
            <v>السويس</v>
          </cell>
          <cell r="C33">
            <v>85000</v>
          </cell>
          <cell r="D33">
            <v>36835</v>
          </cell>
          <cell r="E33">
            <v>164</v>
          </cell>
          <cell r="F33">
            <v>36999</v>
          </cell>
          <cell r="G33">
            <v>0.43528235294117645</v>
          </cell>
          <cell r="H33">
            <v>988</v>
          </cell>
          <cell r="I33">
            <v>43853</v>
          </cell>
          <cell r="J33">
            <v>-6854</v>
          </cell>
          <cell r="K33">
            <v>-0.15629489430597676</v>
          </cell>
          <cell r="L33">
            <v>354</v>
          </cell>
          <cell r="M33">
            <v>122</v>
          </cell>
        </row>
        <row r="34">
          <cell r="B34" t="str">
            <v>الاسماعيلية</v>
          </cell>
          <cell r="C34">
            <v>90000</v>
          </cell>
          <cell r="D34">
            <v>26111</v>
          </cell>
          <cell r="E34">
            <v>33</v>
          </cell>
          <cell r="F34">
            <v>26144</v>
          </cell>
          <cell r="G34">
            <v>0.29048888888888891</v>
          </cell>
          <cell r="H34">
            <v>280</v>
          </cell>
          <cell r="I34">
            <v>42305</v>
          </cell>
          <cell r="J34">
            <v>-16161</v>
          </cell>
          <cell r="K34">
            <v>-0.38201158255525347</v>
          </cell>
          <cell r="L34">
            <v>355</v>
          </cell>
          <cell r="M34">
            <v>111</v>
          </cell>
        </row>
        <row r="35">
          <cell r="B35" t="str">
            <v>القومية</v>
          </cell>
          <cell r="C35">
            <v>34000</v>
          </cell>
          <cell r="D35">
            <v>14562</v>
          </cell>
          <cell r="E35">
            <v>197</v>
          </cell>
          <cell r="F35">
            <v>14759</v>
          </cell>
          <cell r="G35">
            <v>0.43408823529411766</v>
          </cell>
          <cell r="H35">
            <v>0</v>
          </cell>
          <cell r="I35">
            <v>13284</v>
          </cell>
          <cell r="J35">
            <v>1475</v>
          </cell>
          <cell r="K35">
            <v>0.11103583258054806</v>
          </cell>
          <cell r="L35">
            <v>333</v>
          </cell>
          <cell r="M35">
            <v>54</v>
          </cell>
        </row>
        <row r="36">
          <cell r="B36" t="str">
            <v>فاقوس</v>
          </cell>
          <cell r="C36">
            <v>60000</v>
          </cell>
          <cell r="D36">
            <v>26002</v>
          </cell>
          <cell r="E36">
            <v>33</v>
          </cell>
          <cell r="F36">
            <v>26035</v>
          </cell>
          <cell r="G36">
            <v>0.43391666666666667</v>
          </cell>
          <cell r="H36">
            <v>98</v>
          </cell>
          <cell r="I36">
            <v>21440</v>
          </cell>
          <cell r="J36">
            <v>4595</v>
          </cell>
          <cell r="K36">
            <v>0.21431902985074625</v>
          </cell>
          <cell r="L36">
            <v>366</v>
          </cell>
          <cell r="M36">
            <v>90</v>
          </cell>
        </row>
        <row r="37">
          <cell r="B37" t="str">
            <v>الجامعة</v>
          </cell>
          <cell r="C37">
            <v>18000</v>
          </cell>
          <cell r="D37">
            <v>10250</v>
          </cell>
          <cell r="E37">
            <v>149</v>
          </cell>
          <cell r="F37">
            <v>10399</v>
          </cell>
          <cell r="G37">
            <v>0.57772222222222225</v>
          </cell>
          <cell r="H37">
            <v>201</v>
          </cell>
          <cell r="I37">
            <v>7957</v>
          </cell>
          <cell r="J37">
            <v>2442</v>
          </cell>
          <cell r="K37">
            <v>0.30689958527083072</v>
          </cell>
          <cell r="L37">
            <v>281</v>
          </cell>
          <cell r="M37">
            <v>57</v>
          </cell>
        </row>
        <row r="38">
          <cell r="B38" t="str">
            <v>الزهور</v>
          </cell>
          <cell r="C38">
            <v>25000</v>
          </cell>
          <cell r="D38">
            <v>9376</v>
          </cell>
          <cell r="E38">
            <v>0</v>
          </cell>
          <cell r="F38">
            <v>9376</v>
          </cell>
          <cell r="G38">
            <v>0.37503999999999998</v>
          </cell>
          <cell r="H38">
            <v>0</v>
          </cell>
          <cell r="I38">
            <v>6852</v>
          </cell>
          <cell r="J38">
            <v>2524</v>
          </cell>
          <cell r="K38">
            <v>0.36835960303560999</v>
          </cell>
          <cell r="L38">
            <v>274</v>
          </cell>
          <cell r="M38">
            <v>41</v>
          </cell>
        </row>
        <row r="39">
          <cell r="B39" t="str">
            <v>معتز محمد</v>
          </cell>
          <cell r="C39">
            <v>312000</v>
          </cell>
          <cell r="D39">
            <v>123136</v>
          </cell>
          <cell r="E39">
            <v>576</v>
          </cell>
          <cell r="F39">
            <v>123712</v>
          </cell>
          <cell r="G39">
            <v>0.3965128205128205</v>
          </cell>
          <cell r="H39">
            <v>1567</v>
          </cell>
          <cell r="I39">
            <v>135691</v>
          </cell>
          <cell r="J39">
            <v>-11979</v>
          </cell>
          <cell r="K39">
            <v>-8.8281463029972529E-2</v>
          </cell>
          <cell r="L39">
            <v>1963</v>
          </cell>
          <cell r="M39">
            <v>475</v>
          </cell>
        </row>
        <row r="40">
          <cell r="B40" t="str">
            <v>المنصورة شرق</v>
          </cell>
          <cell r="C40">
            <v>28000</v>
          </cell>
          <cell r="D40">
            <v>36674</v>
          </cell>
          <cell r="E40">
            <v>81</v>
          </cell>
          <cell r="F40">
            <v>36755</v>
          </cell>
          <cell r="G40">
            <v>1.3126785714285714</v>
          </cell>
          <cell r="H40">
            <v>25412</v>
          </cell>
          <cell r="I40">
            <v>13522</v>
          </cell>
          <cell r="J40">
            <v>23233</v>
          </cell>
          <cell r="K40">
            <v>1.7181629936399943</v>
          </cell>
          <cell r="L40">
            <v>314</v>
          </cell>
          <cell r="M40">
            <v>174</v>
          </cell>
        </row>
        <row r="41">
          <cell r="B41" t="str">
            <v>شربين</v>
          </cell>
          <cell r="C41">
            <v>28000</v>
          </cell>
          <cell r="D41">
            <v>16060</v>
          </cell>
          <cell r="E41">
            <v>0</v>
          </cell>
          <cell r="F41">
            <v>16060</v>
          </cell>
          <cell r="G41">
            <v>0.57357142857142862</v>
          </cell>
          <cell r="H41">
            <v>302</v>
          </cell>
          <cell r="I41">
            <v>16528</v>
          </cell>
          <cell r="J41">
            <v>-468</v>
          </cell>
          <cell r="K41">
            <v>-2.8315585672797683E-2</v>
          </cell>
          <cell r="L41">
            <v>361</v>
          </cell>
          <cell r="M41">
            <v>172</v>
          </cell>
        </row>
        <row r="42">
          <cell r="B42" t="str">
            <v>المنزلة</v>
          </cell>
          <cell r="C42">
            <v>25000</v>
          </cell>
          <cell r="D42">
            <v>14426</v>
          </cell>
          <cell r="E42">
            <v>0</v>
          </cell>
          <cell r="F42">
            <v>14426</v>
          </cell>
          <cell r="G42">
            <v>0.57704</v>
          </cell>
          <cell r="H42">
            <v>404</v>
          </cell>
          <cell r="I42">
            <v>16633</v>
          </cell>
          <cell r="J42">
            <v>-2207</v>
          </cell>
          <cell r="K42">
            <v>-0.13268802982023686</v>
          </cell>
          <cell r="L42">
            <v>294</v>
          </cell>
          <cell r="M42">
            <v>174</v>
          </cell>
        </row>
        <row r="43">
          <cell r="B43" t="str">
            <v>دمياط</v>
          </cell>
          <cell r="C43">
            <v>75000</v>
          </cell>
          <cell r="D43">
            <v>56975</v>
          </cell>
          <cell r="E43">
            <v>474</v>
          </cell>
          <cell r="F43">
            <v>57449</v>
          </cell>
          <cell r="G43">
            <v>0.7659866666666667</v>
          </cell>
          <cell r="H43">
            <v>1271</v>
          </cell>
          <cell r="I43">
            <v>53284</v>
          </cell>
          <cell r="J43">
            <v>4165</v>
          </cell>
          <cell r="K43">
            <v>7.8166053599579621E-2</v>
          </cell>
          <cell r="L43">
            <v>351</v>
          </cell>
          <cell r="M43">
            <v>217</v>
          </cell>
        </row>
        <row r="44">
          <cell r="B44" t="str">
            <v>أحمد طعيمه</v>
          </cell>
          <cell r="C44">
            <v>156000</v>
          </cell>
          <cell r="D44">
            <v>124135</v>
          </cell>
          <cell r="E44">
            <v>555</v>
          </cell>
          <cell r="F44">
            <v>124690</v>
          </cell>
          <cell r="G44">
            <v>0.7992948717948718</v>
          </cell>
          <cell r="H44">
            <v>27389</v>
          </cell>
          <cell r="I44">
            <v>99967</v>
          </cell>
          <cell r="J44">
            <v>24723</v>
          </cell>
          <cell r="K44">
            <v>0.24731161283223457</v>
          </cell>
          <cell r="L44">
            <v>1320</v>
          </cell>
          <cell r="M44">
            <v>737</v>
          </cell>
        </row>
        <row r="45">
          <cell r="B45" t="str">
            <v>العريش</v>
          </cell>
          <cell r="C45">
            <v>35000</v>
          </cell>
          <cell r="D45">
            <v>15611</v>
          </cell>
          <cell r="E45">
            <v>0</v>
          </cell>
          <cell r="F45">
            <v>15611</v>
          </cell>
          <cell r="G45">
            <v>0.44602857142857144</v>
          </cell>
          <cell r="H45">
            <v>-27</v>
          </cell>
          <cell r="I45">
            <v>21641</v>
          </cell>
          <cell r="J45">
            <v>-6030</v>
          </cell>
          <cell r="K45">
            <v>-0.27863777089783281</v>
          </cell>
          <cell r="L45">
            <v>150</v>
          </cell>
          <cell r="M45">
            <v>49</v>
          </cell>
        </row>
        <row r="46">
          <cell r="B46" t="str">
            <v>منصورة غرب</v>
          </cell>
          <cell r="C46">
            <v>65000</v>
          </cell>
          <cell r="D46">
            <v>20458</v>
          </cell>
          <cell r="E46">
            <v>0</v>
          </cell>
          <cell r="F46">
            <v>20458</v>
          </cell>
          <cell r="G46">
            <v>0.31473846153846152</v>
          </cell>
          <cell r="H46">
            <v>551</v>
          </cell>
          <cell r="I46">
            <v>57575</v>
          </cell>
          <cell r="J46">
            <v>-37117</v>
          </cell>
          <cell r="K46">
            <v>-0.64467216673903605</v>
          </cell>
          <cell r="L46">
            <v>245</v>
          </cell>
          <cell r="M46">
            <v>100</v>
          </cell>
        </row>
        <row r="47">
          <cell r="B47" t="str">
            <v>علاء السعيد 1</v>
          </cell>
          <cell r="C47">
            <v>100000</v>
          </cell>
          <cell r="D47">
            <v>36069</v>
          </cell>
          <cell r="E47">
            <v>0</v>
          </cell>
          <cell r="F47">
            <v>36069</v>
          </cell>
          <cell r="G47">
            <v>0.36069000000000001</v>
          </cell>
          <cell r="H47">
            <v>524</v>
          </cell>
          <cell r="I47">
            <v>79216</v>
          </cell>
          <cell r="J47">
            <v>-43147</v>
          </cell>
          <cell r="K47">
            <v>-0.54467531811755199</v>
          </cell>
          <cell r="L47">
            <v>395</v>
          </cell>
          <cell r="M47">
            <v>149</v>
          </cell>
        </row>
        <row r="48">
          <cell r="B48" t="str">
            <v>علاء السعيد</v>
          </cell>
          <cell r="C48">
            <v>1303000</v>
          </cell>
          <cell r="D48">
            <v>652092</v>
          </cell>
          <cell r="E48">
            <v>3332</v>
          </cell>
          <cell r="F48">
            <v>655424</v>
          </cell>
          <cell r="G48">
            <v>0.50301151189562543</v>
          </cell>
          <cell r="H48">
            <v>44953</v>
          </cell>
          <cell r="I48">
            <v>713300</v>
          </cell>
          <cell r="J48">
            <v>-57876</v>
          </cell>
          <cell r="K48">
            <v>-8.1138370951913674E-2</v>
          </cell>
          <cell r="L48">
            <v>6230</v>
          </cell>
          <cell r="M48">
            <v>2551</v>
          </cell>
        </row>
        <row r="49">
          <cell r="B49" t="str">
            <v>الاستاد</v>
          </cell>
          <cell r="C49">
            <v>25000</v>
          </cell>
          <cell r="D49">
            <v>12661</v>
          </cell>
          <cell r="E49">
            <v>40</v>
          </cell>
          <cell r="F49">
            <v>12701</v>
          </cell>
          <cell r="G49">
            <v>0.50804000000000005</v>
          </cell>
          <cell r="H49">
            <v>295</v>
          </cell>
          <cell r="I49">
            <v>7225</v>
          </cell>
          <cell r="J49">
            <v>5476</v>
          </cell>
          <cell r="K49">
            <v>0.75792387543252593</v>
          </cell>
          <cell r="L49">
            <v>389</v>
          </cell>
          <cell r="M49">
            <v>114</v>
          </cell>
        </row>
        <row r="50">
          <cell r="B50" t="str">
            <v>كفر الزيات</v>
          </cell>
          <cell r="C50">
            <v>20000</v>
          </cell>
          <cell r="D50">
            <v>9801</v>
          </cell>
          <cell r="E50">
            <v>24</v>
          </cell>
          <cell r="F50">
            <v>9825</v>
          </cell>
          <cell r="G50">
            <v>0.49125000000000002</v>
          </cell>
          <cell r="H50">
            <v>190</v>
          </cell>
          <cell r="I50">
            <v>8286</v>
          </cell>
          <cell r="J50">
            <v>1539</v>
          </cell>
          <cell r="K50">
            <v>0.18573497465604638</v>
          </cell>
          <cell r="L50">
            <v>266</v>
          </cell>
          <cell r="M50">
            <v>102</v>
          </cell>
        </row>
        <row r="51">
          <cell r="B51" t="str">
            <v>كفر الشيخ</v>
          </cell>
          <cell r="C51">
            <v>35000</v>
          </cell>
          <cell r="D51">
            <v>14489</v>
          </cell>
          <cell r="E51">
            <v>0</v>
          </cell>
          <cell r="F51">
            <v>14489</v>
          </cell>
          <cell r="G51">
            <v>0.41397142857142855</v>
          </cell>
          <cell r="H51">
            <v>74</v>
          </cell>
          <cell r="I51">
            <v>13697</v>
          </cell>
          <cell r="J51">
            <v>792</v>
          </cell>
          <cell r="K51">
            <v>5.7822880922829833E-2</v>
          </cell>
          <cell r="L51">
            <v>277</v>
          </cell>
          <cell r="M51">
            <v>165</v>
          </cell>
        </row>
        <row r="52">
          <cell r="B52" t="str">
            <v>ايتاي البارود</v>
          </cell>
          <cell r="C52">
            <v>25000</v>
          </cell>
          <cell r="D52">
            <v>29589</v>
          </cell>
          <cell r="E52">
            <v>12</v>
          </cell>
          <cell r="F52">
            <v>29601</v>
          </cell>
          <cell r="G52">
            <v>1.18404</v>
          </cell>
          <cell r="H52">
            <v>792</v>
          </cell>
          <cell r="I52">
            <v>22786</v>
          </cell>
          <cell r="J52">
            <v>6815</v>
          </cell>
          <cell r="K52">
            <v>0.29908715878170811</v>
          </cell>
          <cell r="L52">
            <v>511</v>
          </cell>
          <cell r="M52">
            <v>303</v>
          </cell>
        </row>
        <row r="53">
          <cell r="B53" t="str">
            <v>دسوق</v>
          </cell>
          <cell r="C53">
            <v>25000</v>
          </cell>
          <cell r="D53">
            <v>8470</v>
          </cell>
          <cell r="E53">
            <v>32</v>
          </cell>
          <cell r="F53">
            <v>8502</v>
          </cell>
          <cell r="G53">
            <v>0.34007999999999999</v>
          </cell>
          <cell r="H53">
            <v>150</v>
          </cell>
          <cell r="I53">
            <v>4457</v>
          </cell>
          <cell r="J53">
            <v>4045</v>
          </cell>
          <cell r="K53">
            <v>0.9075611397801211</v>
          </cell>
          <cell r="L53">
            <v>267</v>
          </cell>
          <cell r="M53">
            <v>135</v>
          </cell>
        </row>
        <row r="54">
          <cell r="B54" t="str">
            <v>محمد عبد الوهاب</v>
          </cell>
          <cell r="C54">
            <v>130000</v>
          </cell>
          <cell r="D54">
            <v>75010</v>
          </cell>
          <cell r="E54">
            <v>108</v>
          </cell>
          <cell r="F54">
            <v>75118</v>
          </cell>
          <cell r="G54">
            <v>0.57783076923076926</v>
          </cell>
          <cell r="H54">
            <v>1501</v>
          </cell>
          <cell r="I54">
            <v>56451</v>
          </cell>
          <cell r="J54">
            <v>18667</v>
          </cell>
          <cell r="K54">
            <v>0.33067616162689761</v>
          </cell>
          <cell r="L54">
            <v>1710</v>
          </cell>
          <cell r="M54">
            <v>819</v>
          </cell>
        </row>
        <row r="55">
          <cell r="B55" t="str">
            <v>بلبيس</v>
          </cell>
          <cell r="C55">
            <v>70000</v>
          </cell>
          <cell r="D55">
            <v>43787</v>
          </cell>
          <cell r="E55">
            <v>0</v>
          </cell>
          <cell r="F55">
            <v>43787</v>
          </cell>
          <cell r="G55">
            <v>0.62552857142857143</v>
          </cell>
          <cell r="H55">
            <v>1420</v>
          </cell>
          <cell r="I55">
            <v>45928</v>
          </cell>
          <cell r="J55">
            <v>-2141</v>
          </cell>
          <cell r="K55">
            <v>-4.6616443128374874E-2</v>
          </cell>
          <cell r="L55">
            <v>338</v>
          </cell>
          <cell r="M55">
            <v>179</v>
          </cell>
        </row>
        <row r="56">
          <cell r="B56" t="str">
            <v>اشمون</v>
          </cell>
          <cell r="C56">
            <v>25000</v>
          </cell>
          <cell r="D56">
            <v>12310</v>
          </cell>
          <cell r="E56">
            <v>48</v>
          </cell>
          <cell r="F56">
            <v>12358</v>
          </cell>
          <cell r="G56">
            <v>0.49431999999999998</v>
          </cell>
          <cell r="H56">
            <v>-8</v>
          </cell>
          <cell r="I56">
            <v>11349</v>
          </cell>
          <cell r="J56">
            <v>1009</v>
          </cell>
          <cell r="K56">
            <v>8.8906511586923864E-2</v>
          </cell>
          <cell r="L56">
            <v>399</v>
          </cell>
          <cell r="M56">
            <v>62</v>
          </cell>
        </row>
        <row r="57">
          <cell r="B57" t="str">
            <v>طنطا_المأمون</v>
          </cell>
          <cell r="C57">
            <v>30000</v>
          </cell>
          <cell r="D57">
            <v>13685</v>
          </cell>
          <cell r="E57">
            <v>105</v>
          </cell>
          <cell r="F57">
            <v>13790</v>
          </cell>
          <cell r="G57">
            <v>0.45966666666666667</v>
          </cell>
          <cell r="H57">
            <v>654</v>
          </cell>
          <cell r="I57">
            <v>13317</v>
          </cell>
          <cell r="J57">
            <v>473</v>
          </cell>
          <cell r="K57">
            <v>3.5518510174964435E-2</v>
          </cell>
          <cell r="L57">
            <v>283</v>
          </cell>
          <cell r="M57">
            <v>75</v>
          </cell>
        </row>
        <row r="58">
          <cell r="B58" t="str">
            <v>المحلة</v>
          </cell>
          <cell r="C58">
            <v>40000</v>
          </cell>
          <cell r="D58">
            <v>11890</v>
          </cell>
          <cell r="E58">
            <v>0</v>
          </cell>
          <cell r="F58">
            <v>11890</v>
          </cell>
          <cell r="G58">
            <v>0.29725000000000001</v>
          </cell>
          <cell r="H58">
            <v>-48</v>
          </cell>
          <cell r="I58">
            <v>8973</v>
          </cell>
          <cell r="J58">
            <v>2917</v>
          </cell>
          <cell r="K58">
            <v>0.32508637022177633</v>
          </cell>
          <cell r="L58">
            <v>396</v>
          </cell>
          <cell r="M58">
            <v>84</v>
          </cell>
        </row>
        <row r="59">
          <cell r="B59" t="str">
            <v>محمد عادل</v>
          </cell>
          <cell r="C59">
            <v>165000</v>
          </cell>
          <cell r="D59">
            <v>81672</v>
          </cell>
          <cell r="E59">
            <v>153</v>
          </cell>
          <cell r="F59">
            <v>81825</v>
          </cell>
          <cell r="G59">
            <v>0.49590909090909091</v>
          </cell>
          <cell r="H59">
            <v>2018</v>
          </cell>
          <cell r="I59">
            <v>79567</v>
          </cell>
          <cell r="J59">
            <v>2258</v>
          </cell>
          <cell r="K59">
            <v>2.8378599167996788E-2</v>
          </cell>
          <cell r="L59">
            <v>1416</v>
          </cell>
          <cell r="M59">
            <v>400</v>
          </cell>
        </row>
        <row r="60">
          <cell r="B60" t="str">
            <v>قليوب</v>
          </cell>
          <cell r="C60">
            <v>22000</v>
          </cell>
          <cell r="D60">
            <v>9285</v>
          </cell>
          <cell r="E60">
            <v>66</v>
          </cell>
          <cell r="F60">
            <v>9351</v>
          </cell>
          <cell r="G60">
            <v>0.42504545454545456</v>
          </cell>
          <cell r="H60">
            <v>0</v>
          </cell>
          <cell r="I60">
            <v>11029</v>
          </cell>
          <cell r="J60">
            <v>-1678</v>
          </cell>
          <cell r="K60">
            <v>-0.15214434672227761</v>
          </cell>
          <cell r="L60">
            <v>302</v>
          </cell>
          <cell r="M60">
            <v>41</v>
          </cell>
        </row>
        <row r="61">
          <cell r="B61" t="str">
            <v>شبين القناطر</v>
          </cell>
          <cell r="C61">
            <v>25000</v>
          </cell>
          <cell r="D61">
            <v>17065</v>
          </cell>
          <cell r="E61">
            <v>131</v>
          </cell>
          <cell r="F61">
            <v>17196</v>
          </cell>
          <cell r="G61">
            <v>0.68784000000000001</v>
          </cell>
          <cell r="H61">
            <v>1623</v>
          </cell>
          <cell r="I61">
            <v>9355</v>
          </cell>
          <cell r="J61">
            <v>7841</v>
          </cell>
          <cell r="K61">
            <v>0.83816141101015496</v>
          </cell>
          <cell r="L61">
            <v>324</v>
          </cell>
          <cell r="M61">
            <v>132</v>
          </cell>
        </row>
        <row r="62">
          <cell r="B62" t="str">
            <v>بنها</v>
          </cell>
          <cell r="C62">
            <v>40000</v>
          </cell>
          <cell r="D62">
            <v>17599</v>
          </cell>
          <cell r="E62">
            <v>0</v>
          </cell>
          <cell r="F62">
            <v>17599</v>
          </cell>
          <cell r="G62">
            <v>0.439975</v>
          </cell>
          <cell r="H62">
            <v>1886</v>
          </cell>
          <cell r="I62">
            <v>21234</v>
          </cell>
          <cell r="J62">
            <v>-3635</v>
          </cell>
          <cell r="K62">
            <v>-0.17118771781105768</v>
          </cell>
          <cell r="L62">
            <v>343</v>
          </cell>
          <cell r="M62">
            <v>165</v>
          </cell>
        </row>
        <row r="63">
          <cell r="B63" t="str">
            <v>محمد إبراهيم</v>
          </cell>
          <cell r="C63">
            <v>87000</v>
          </cell>
          <cell r="D63">
            <v>43949</v>
          </cell>
          <cell r="E63">
            <v>197</v>
          </cell>
          <cell r="F63">
            <v>44146</v>
          </cell>
          <cell r="G63">
            <v>0.50742528735632186</v>
          </cell>
          <cell r="H63">
            <v>3509</v>
          </cell>
          <cell r="I63">
            <v>41618</v>
          </cell>
          <cell r="J63">
            <v>2528</v>
          </cell>
          <cell r="K63">
            <v>6.0742947762987276E-2</v>
          </cell>
          <cell r="L63">
            <v>969</v>
          </cell>
          <cell r="M63">
            <v>338</v>
          </cell>
        </row>
        <row r="64">
          <cell r="B64" t="str">
            <v>قويسنا</v>
          </cell>
          <cell r="C64">
            <v>20000</v>
          </cell>
          <cell r="D64">
            <v>10834</v>
          </cell>
          <cell r="E64">
            <v>257</v>
          </cell>
          <cell r="F64">
            <v>11091</v>
          </cell>
          <cell r="G64">
            <v>0.55454999999999999</v>
          </cell>
          <cell r="H64">
            <v>215</v>
          </cell>
          <cell r="I64">
            <v>12070</v>
          </cell>
          <cell r="J64">
            <v>-979</v>
          </cell>
          <cell r="K64">
            <v>-8.1110190555095274E-2</v>
          </cell>
          <cell r="L64">
            <v>377</v>
          </cell>
          <cell r="M64">
            <v>138</v>
          </cell>
        </row>
        <row r="65">
          <cell r="B65" t="str">
            <v>شبين الكوم</v>
          </cell>
          <cell r="C65">
            <v>40000</v>
          </cell>
          <cell r="D65">
            <v>15275</v>
          </cell>
          <cell r="E65">
            <v>0</v>
          </cell>
          <cell r="F65">
            <v>15275</v>
          </cell>
          <cell r="G65">
            <v>0.38187500000000002</v>
          </cell>
          <cell r="H65">
            <v>226</v>
          </cell>
          <cell r="I65">
            <v>21714</v>
          </cell>
          <cell r="J65">
            <v>-6439</v>
          </cell>
          <cell r="K65">
            <v>-0.29653679653679654</v>
          </cell>
          <cell r="L65">
            <v>395</v>
          </cell>
          <cell r="M65">
            <v>174</v>
          </cell>
        </row>
        <row r="66">
          <cell r="B66" t="str">
            <v>احمد مهران 1</v>
          </cell>
          <cell r="C66">
            <v>60000</v>
          </cell>
          <cell r="D66">
            <v>26109</v>
          </cell>
          <cell r="E66">
            <v>257</v>
          </cell>
          <cell r="F66">
            <v>26366</v>
          </cell>
          <cell r="G66">
            <v>0.43943333333333334</v>
          </cell>
          <cell r="H66">
            <v>441</v>
          </cell>
          <cell r="I66">
            <v>33784</v>
          </cell>
          <cell r="J66">
            <v>-7418</v>
          </cell>
          <cell r="K66">
            <v>-0.21957139474307363</v>
          </cell>
          <cell r="L66">
            <v>772</v>
          </cell>
          <cell r="M66">
            <v>312</v>
          </cell>
        </row>
        <row r="67">
          <cell r="B67" t="str">
            <v>أحمد مهران</v>
          </cell>
          <cell r="C67">
            <v>442000</v>
          </cell>
          <cell r="D67">
            <v>226740</v>
          </cell>
          <cell r="E67">
            <v>715</v>
          </cell>
          <cell r="F67">
            <v>227455</v>
          </cell>
          <cell r="G67">
            <v>0.51460407239819006</v>
          </cell>
          <cell r="H67">
            <v>7469</v>
          </cell>
          <cell r="I67">
            <v>211420</v>
          </cell>
          <cell r="J67">
            <v>16035</v>
          </cell>
          <cell r="K67">
            <v>7.5844290984769636E-2</v>
          </cell>
          <cell r="L67">
            <v>4867</v>
          </cell>
          <cell r="M67">
            <v>1869</v>
          </cell>
        </row>
        <row r="68">
          <cell r="B68" t="str">
            <v>سموحة</v>
          </cell>
          <cell r="C68">
            <v>85000</v>
          </cell>
          <cell r="D68">
            <v>44912</v>
          </cell>
          <cell r="E68">
            <v>121</v>
          </cell>
          <cell r="F68">
            <v>45033</v>
          </cell>
          <cell r="G68">
            <v>0.52980000000000005</v>
          </cell>
          <cell r="H68">
            <v>904</v>
          </cell>
          <cell r="I68">
            <v>37528</v>
          </cell>
          <cell r="J68">
            <v>7505</v>
          </cell>
          <cell r="K68">
            <v>0.19998401193775317</v>
          </cell>
          <cell r="L68">
            <v>368</v>
          </cell>
          <cell r="M68">
            <v>150</v>
          </cell>
        </row>
        <row r="69">
          <cell r="B69" t="str">
            <v>العوايد</v>
          </cell>
          <cell r="C69">
            <v>60000</v>
          </cell>
          <cell r="D69">
            <v>28442</v>
          </cell>
          <cell r="E69">
            <v>0</v>
          </cell>
          <cell r="F69">
            <v>28442</v>
          </cell>
          <cell r="G69">
            <v>0.47403333333333331</v>
          </cell>
          <cell r="H69">
            <v>-162</v>
          </cell>
          <cell r="I69">
            <v>21135</v>
          </cell>
          <cell r="J69">
            <v>7307</v>
          </cell>
          <cell r="K69">
            <v>0.34572983203217422</v>
          </cell>
          <cell r="L69">
            <v>402</v>
          </cell>
          <cell r="M69">
            <v>155</v>
          </cell>
        </row>
        <row r="70">
          <cell r="B70" t="str">
            <v>الفلكي</v>
          </cell>
          <cell r="C70">
            <v>100000</v>
          </cell>
          <cell r="D70">
            <v>28090</v>
          </cell>
          <cell r="E70">
            <v>0</v>
          </cell>
          <cell r="F70">
            <v>28090</v>
          </cell>
          <cell r="G70">
            <v>0.28089999999999998</v>
          </cell>
          <cell r="H70">
            <v>116</v>
          </cell>
          <cell r="I70">
            <v>37747</v>
          </cell>
          <cell r="J70">
            <v>-9657</v>
          </cell>
          <cell r="K70">
            <v>-0.25583490078681748</v>
          </cell>
          <cell r="L70">
            <v>452</v>
          </cell>
          <cell r="M70">
            <v>116</v>
          </cell>
        </row>
        <row r="71">
          <cell r="B71" t="str">
            <v>القبارى</v>
          </cell>
          <cell r="C71">
            <v>60000</v>
          </cell>
          <cell r="D71">
            <v>32486</v>
          </cell>
          <cell r="E71">
            <v>72</v>
          </cell>
          <cell r="F71">
            <v>32558</v>
          </cell>
          <cell r="G71">
            <v>0.5426333333333333</v>
          </cell>
          <cell r="H71">
            <v>883</v>
          </cell>
          <cell r="I71">
            <v>31696</v>
          </cell>
          <cell r="J71">
            <v>862</v>
          </cell>
          <cell r="K71">
            <v>2.7195860676425987E-2</v>
          </cell>
          <cell r="L71">
            <v>519</v>
          </cell>
          <cell r="M71">
            <v>192</v>
          </cell>
        </row>
        <row r="72">
          <cell r="B72" t="str">
            <v>كفر الدوار</v>
          </cell>
          <cell r="C72">
            <v>25000</v>
          </cell>
          <cell r="D72">
            <v>11587</v>
          </cell>
          <cell r="E72">
            <v>0</v>
          </cell>
          <cell r="F72">
            <v>11587</v>
          </cell>
          <cell r="G72">
            <v>0.46348</v>
          </cell>
          <cell r="H72">
            <v>334</v>
          </cell>
          <cell r="I72">
            <v>9742</v>
          </cell>
          <cell r="J72">
            <v>1845</v>
          </cell>
          <cell r="K72">
            <v>0.18938616300554312</v>
          </cell>
          <cell r="L72">
            <v>406</v>
          </cell>
          <cell r="M72">
            <v>49</v>
          </cell>
        </row>
        <row r="73">
          <cell r="B73" t="str">
            <v>دمنهور</v>
          </cell>
          <cell r="C73">
            <v>20000</v>
          </cell>
          <cell r="D73">
            <v>7540</v>
          </cell>
          <cell r="E73">
            <v>0</v>
          </cell>
          <cell r="F73">
            <v>7540</v>
          </cell>
          <cell r="G73">
            <v>0.377</v>
          </cell>
          <cell r="H73">
            <v>-502</v>
          </cell>
          <cell r="I73">
            <v>4201</v>
          </cell>
          <cell r="J73">
            <v>3339</v>
          </cell>
          <cell r="K73">
            <v>0.7948107593430136</v>
          </cell>
          <cell r="L73">
            <v>405</v>
          </cell>
          <cell r="M73">
            <v>44</v>
          </cell>
        </row>
        <row r="74">
          <cell r="B74" t="str">
            <v>محمد البنا</v>
          </cell>
          <cell r="C74">
            <v>350000</v>
          </cell>
          <cell r="D74">
            <v>153057</v>
          </cell>
          <cell r="E74">
            <v>193</v>
          </cell>
          <cell r="F74">
            <v>153250</v>
          </cell>
          <cell r="G74">
            <v>0.43785714285714283</v>
          </cell>
          <cell r="H74">
            <v>1573</v>
          </cell>
          <cell r="I74">
            <v>142049</v>
          </cell>
          <cell r="J74">
            <v>11201</v>
          </cell>
          <cell r="K74">
            <v>7.8853071827327259E-2</v>
          </cell>
          <cell r="L74">
            <v>2552</v>
          </cell>
          <cell r="M74">
            <v>706</v>
          </cell>
        </row>
        <row r="75">
          <cell r="B75" t="str">
            <v>اسيوط</v>
          </cell>
          <cell r="C75">
            <v>30000</v>
          </cell>
          <cell r="D75">
            <v>17415</v>
          </cell>
          <cell r="E75">
            <v>0</v>
          </cell>
          <cell r="F75">
            <v>17415</v>
          </cell>
          <cell r="G75">
            <v>0.58050000000000002</v>
          </cell>
          <cell r="H75">
            <v>276</v>
          </cell>
          <cell r="I75">
            <v>16468</v>
          </cell>
          <cell r="J75">
            <v>947</v>
          </cell>
          <cell r="K75">
            <v>5.7505465144522816E-2</v>
          </cell>
          <cell r="L75">
            <v>547</v>
          </cell>
          <cell r="M75">
            <v>97</v>
          </cell>
        </row>
        <row r="76">
          <cell r="B76" t="str">
            <v>القوصية</v>
          </cell>
          <cell r="C76">
            <v>35000</v>
          </cell>
          <cell r="D76">
            <v>26846</v>
          </cell>
          <cell r="E76">
            <v>36</v>
          </cell>
          <cell r="F76">
            <v>26882</v>
          </cell>
          <cell r="G76">
            <v>0.76805714285714288</v>
          </cell>
          <cell r="H76">
            <v>-387</v>
          </cell>
          <cell r="I76">
            <v>25251</v>
          </cell>
          <cell r="J76">
            <v>1631</v>
          </cell>
          <cell r="K76">
            <v>6.4591501326680234E-2</v>
          </cell>
          <cell r="L76">
            <v>452</v>
          </cell>
          <cell r="M76">
            <v>230</v>
          </cell>
        </row>
        <row r="77">
          <cell r="B77" t="str">
            <v>بني مزار</v>
          </cell>
          <cell r="C77">
            <v>20000</v>
          </cell>
          <cell r="D77">
            <v>10977</v>
          </cell>
          <cell r="E77">
            <v>0</v>
          </cell>
          <cell r="F77">
            <v>10977</v>
          </cell>
          <cell r="G77">
            <v>0.54884999999999995</v>
          </cell>
          <cell r="H77">
            <v>211</v>
          </cell>
          <cell r="I77">
            <v>8969</v>
          </cell>
          <cell r="J77">
            <v>2008</v>
          </cell>
          <cell r="K77">
            <v>0.22388226112164111</v>
          </cell>
          <cell r="L77">
            <v>459</v>
          </cell>
          <cell r="M77">
            <v>93</v>
          </cell>
        </row>
        <row r="78">
          <cell r="B78" t="str">
            <v>المنيا</v>
          </cell>
          <cell r="C78">
            <v>35000</v>
          </cell>
          <cell r="D78">
            <v>18029</v>
          </cell>
          <cell r="E78">
            <v>103</v>
          </cell>
          <cell r="F78">
            <v>18132</v>
          </cell>
          <cell r="G78">
            <v>0.51805714285714288</v>
          </cell>
          <cell r="H78">
            <v>770</v>
          </cell>
          <cell r="I78">
            <v>25452</v>
          </cell>
          <cell r="J78">
            <v>-7320</v>
          </cell>
          <cell r="K78">
            <v>-0.28760018859028758</v>
          </cell>
          <cell r="L78">
            <v>472</v>
          </cell>
          <cell r="M78">
            <v>181</v>
          </cell>
        </row>
        <row r="79">
          <cell r="B79" t="str">
            <v>حسام الدين مصطفى</v>
          </cell>
          <cell r="C79">
            <v>120000</v>
          </cell>
          <cell r="D79">
            <v>73267</v>
          </cell>
          <cell r="E79">
            <v>139</v>
          </cell>
          <cell r="F79">
            <v>73406</v>
          </cell>
          <cell r="G79">
            <v>0.61171666666666669</v>
          </cell>
          <cell r="H79">
            <v>870</v>
          </cell>
          <cell r="I79">
            <v>76140</v>
          </cell>
          <cell r="J79">
            <v>-2734</v>
          </cell>
          <cell r="K79">
            <v>-3.590753874441821E-2</v>
          </cell>
          <cell r="L79">
            <v>1930</v>
          </cell>
          <cell r="M79">
            <v>601</v>
          </cell>
        </row>
        <row r="80">
          <cell r="B80" t="str">
            <v>الاقصر</v>
          </cell>
          <cell r="C80">
            <v>45000</v>
          </cell>
          <cell r="D80">
            <v>20504</v>
          </cell>
          <cell r="E80">
            <v>48</v>
          </cell>
          <cell r="F80">
            <v>20552</v>
          </cell>
          <cell r="G80">
            <v>0.45671111111111112</v>
          </cell>
          <cell r="H80">
            <v>618</v>
          </cell>
          <cell r="I80">
            <v>13140</v>
          </cell>
          <cell r="J80">
            <v>7412</v>
          </cell>
          <cell r="K80">
            <v>0.56407914764079137</v>
          </cell>
          <cell r="L80">
            <v>381</v>
          </cell>
          <cell r="M80">
            <v>191</v>
          </cell>
        </row>
        <row r="81">
          <cell r="B81" t="str">
            <v>اسوان</v>
          </cell>
          <cell r="C81">
            <v>90000</v>
          </cell>
          <cell r="D81">
            <v>49232</v>
          </cell>
          <cell r="E81">
            <v>410</v>
          </cell>
          <cell r="F81">
            <v>49642</v>
          </cell>
          <cell r="G81">
            <v>0.55157777777777772</v>
          </cell>
          <cell r="H81">
            <v>1505</v>
          </cell>
          <cell r="I81">
            <v>63738</v>
          </cell>
          <cell r="J81">
            <v>-14096</v>
          </cell>
          <cell r="K81">
            <v>-0.22115535473344006</v>
          </cell>
          <cell r="L81">
            <v>360</v>
          </cell>
          <cell r="M81">
            <v>189</v>
          </cell>
        </row>
        <row r="82">
          <cell r="B82" t="str">
            <v>جرجا</v>
          </cell>
          <cell r="C82">
            <v>18000</v>
          </cell>
          <cell r="D82">
            <v>11515</v>
          </cell>
          <cell r="E82">
            <v>0</v>
          </cell>
          <cell r="F82">
            <v>11515</v>
          </cell>
          <cell r="G82">
            <v>0.63972222222222219</v>
          </cell>
          <cell r="H82">
            <v>156</v>
          </cell>
          <cell r="I82">
            <v>9693</v>
          </cell>
          <cell r="J82">
            <v>1822</v>
          </cell>
          <cell r="K82">
            <v>0.18797070050551934</v>
          </cell>
          <cell r="L82">
            <v>365</v>
          </cell>
          <cell r="M82">
            <v>54</v>
          </cell>
        </row>
        <row r="83">
          <cell r="B83" t="str">
            <v>نجع حمادي</v>
          </cell>
          <cell r="C83">
            <v>25000</v>
          </cell>
          <cell r="D83">
            <v>10579</v>
          </cell>
          <cell r="E83">
            <v>133</v>
          </cell>
          <cell r="F83">
            <v>10712</v>
          </cell>
          <cell r="G83">
            <v>0.42848000000000003</v>
          </cell>
          <cell r="H83">
            <v>43</v>
          </cell>
          <cell r="I83">
            <v>11729</v>
          </cell>
          <cell r="J83">
            <v>-1017</v>
          </cell>
          <cell r="K83">
            <v>-8.6708159263364282E-2</v>
          </cell>
          <cell r="L83">
            <v>381</v>
          </cell>
          <cell r="M83">
            <v>63</v>
          </cell>
        </row>
        <row r="84">
          <cell r="B84" t="str">
            <v>محمد عبد الكريم</v>
          </cell>
          <cell r="C84">
            <v>178000</v>
          </cell>
          <cell r="D84">
            <v>91830</v>
          </cell>
          <cell r="E84">
            <v>591</v>
          </cell>
          <cell r="F84">
            <v>92421</v>
          </cell>
          <cell r="G84">
            <v>0.51921910112359548</v>
          </cell>
          <cell r="H84">
            <v>2322</v>
          </cell>
          <cell r="I84">
            <v>98300</v>
          </cell>
          <cell r="J84">
            <v>-5879</v>
          </cell>
          <cell r="K84">
            <v>-5.9806714140386519E-2</v>
          </cell>
          <cell r="L84">
            <v>1487</v>
          </cell>
          <cell r="M84">
            <v>497</v>
          </cell>
        </row>
        <row r="85">
          <cell r="B85" t="str">
            <v>سوهاج شرق</v>
          </cell>
          <cell r="C85">
            <v>20000</v>
          </cell>
          <cell r="D85">
            <v>4342</v>
          </cell>
          <cell r="E85">
            <v>0</v>
          </cell>
          <cell r="F85">
            <v>4342</v>
          </cell>
          <cell r="G85">
            <v>0.21709999999999999</v>
          </cell>
          <cell r="H85">
            <v>0</v>
          </cell>
          <cell r="I85">
            <v>14128</v>
          </cell>
          <cell r="J85">
            <v>-9786</v>
          </cell>
          <cell r="K85">
            <v>-0.69266704416761038</v>
          </cell>
          <cell r="L85">
            <v>264</v>
          </cell>
          <cell r="M85">
            <v>38</v>
          </cell>
        </row>
        <row r="86">
          <cell r="B86" t="str">
            <v>سوهاج</v>
          </cell>
          <cell r="C86">
            <v>25000</v>
          </cell>
          <cell r="D86">
            <v>19017</v>
          </cell>
          <cell r="E86">
            <v>0</v>
          </cell>
          <cell r="F86">
            <v>19017</v>
          </cell>
          <cell r="G86">
            <v>0.76068000000000002</v>
          </cell>
          <cell r="H86">
            <v>464</v>
          </cell>
          <cell r="I86">
            <v>7263</v>
          </cell>
          <cell r="J86">
            <v>11754</v>
          </cell>
          <cell r="K86">
            <v>1.6183395291201981</v>
          </cell>
          <cell r="L86">
            <v>437</v>
          </cell>
          <cell r="M86">
            <v>78</v>
          </cell>
        </row>
        <row r="87">
          <cell r="B87" t="str">
            <v>قنا</v>
          </cell>
          <cell r="C87">
            <v>45000</v>
          </cell>
          <cell r="D87">
            <v>23823</v>
          </cell>
          <cell r="E87">
            <v>157</v>
          </cell>
          <cell r="F87">
            <v>23980</v>
          </cell>
          <cell r="G87">
            <v>0.53288888888888886</v>
          </cell>
          <cell r="H87">
            <v>1317</v>
          </cell>
          <cell r="I87">
            <v>31370</v>
          </cell>
          <cell r="J87">
            <v>-7390</v>
          </cell>
          <cell r="K87">
            <v>-0.23557539050047815</v>
          </cell>
          <cell r="L87">
            <v>475</v>
          </cell>
          <cell r="M87">
            <v>122</v>
          </cell>
        </row>
        <row r="88">
          <cell r="B88" t="str">
            <v>ايهاب يوسف 1</v>
          </cell>
          <cell r="C88">
            <v>90000</v>
          </cell>
          <cell r="D88">
            <v>47182</v>
          </cell>
          <cell r="E88">
            <v>157</v>
          </cell>
          <cell r="F88">
            <v>47339</v>
          </cell>
          <cell r="G88">
            <v>0.52598888888888884</v>
          </cell>
          <cell r="H88">
            <v>1781</v>
          </cell>
          <cell r="I88">
            <v>52761</v>
          </cell>
          <cell r="J88">
            <v>-5422</v>
          </cell>
          <cell r="K88">
            <v>-0.1027653001269877</v>
          </cell>
          <cell r="L88">
            <v>1176</v>
          </cell>
          <cell r="M88">
            <v>238</v>
          </cell>
        </row>
        <row r="89">
          <cell r="B89" t="str">
            <v>ايهاب يوسف</v>
          </cell>
          <cell r="C89">
            <v>388000</v>
          </cell>
          <cell r="D89">
            <v>212279</v>
          </cell>
          <cell r="E89">
            <v>887</v>
          </cell>
          <cell r="F89">
            <v>213166</v>
          </cell>
          <cell r="G89">
            <v>0.54939690721649481</v>
          </cell>
          <cell r="H89">
            <v>4973</v>
          </cell>
          <cell r="I89">
            <v>227201</v>
          </cell>
          <cell r="J89">
            <v>-14035</v>
          </cell>
          <cell r="K89">
            <v>-6.1773495715247706E-2</v>
          </cell>
          <cell r="L89">
            <v>4593</v>
          </cell>
          <cell r="M89">
            <v>1336</v>
          </cell>
        </row>
        <row r="90">
          <cell r="B90" t="str">
            <v>الاجمالي</v>
          </cell>
          <cell r="C90">
            <v>3575000</v>
          </cell>
          <cell r="D90">
            <v>1915001</v>
          </cell>
          <cell r="E90">
            <v>7547</v>
          </cell>
          <cell r="F90">
            <v>1922548</v>
          </cell>
          <cell r="G90">
            <v>0.53777566433566437</v>
          </cell>
          <cell r="H90">
            <v>72299</v>
          </cell>
          <cell r="I90">
            <v>1908946</v>
          </cell>
          <cell r="J90">
            <v>13602</v>
          </cell>
          <cell r="K90">
            <v>7.1253979944954082E-3</v>
          </cell>
          <cell r="L90">
            <v>22530</v>
          </cell>
          <cell r="M90">
            <v>8291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C110">
            <v>0</v>
          </cell>
          <cell r="H110">
            <v>0</v>
          </cell>
        </row>
        <row r="113">
          <cell r="D1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حقق امس"/>
      <sheetName val="محقق الفروع "/>
      <sheetName val="الفروع المميزة"/>
      <sheetName val="محقق التليسيلز اليوم"/>
      <sheetName val="مبيعات التليسيلز امس"/>
      <sheetName val="مشرفين نيفيا"/>
      <sheetName val="الملخص"/>
      <sheetName val="مبيعات التخصص بالفروع"/>
      <sheetName val="تفاصيل التخصص"/>
    </sheetNames>
    <sheetDataSet>
      <sheetData sheetId="0" refreshError="1"/>
      <sheetData sheetId="1">
        <row r="1">
          <cell r="B1" t="str">
            <v>الفرع</v>
          </cell>
          <cell r="C1" t="str">
            <v>الخطه</v>
          </cell>
          <cell r="D1" t="str">
            <v>Nivea 82</v>
          </cell>
          <cell r="E1" t="str">
            <v>محقق نيفيا21</v>
          </cell>
          <cell r="F1" t="str">
            <v>اجمالى التحقيق</v>
          </cell>
          <cell r="G1" t="str">
            <v>%</v>
          </cell>
          <cell r="H1" t="str">
            <v xml:space="preserve">الادخال </v>
          </cell>
          <cell r="I1" t="str">
            <v>الشهر السابق</v>
          </cell>
          <cell r="J1" t="str">
            <v>الفرق</v>
          </cell>
          <cell r="K1" t="str">
            <v>GRW</v>
          </cell>
          <cell r="L1" t="str">
            <v xml:space="preserve"> عملاء القائمة</v>
          </cell>
          <cell r="M1" t="str">
            <v>المتعامل نيفيا</v>
          </cell>
        </row>
        <row r="2">
          <cell r="B2" t="str">
            <v>الهرم</v>
          </cell>
          <cell r="C2">
            <v>120000</v>
          </cell>
          <cell r="D2">
            <v>18582</v>
          </cell>
          <cell r="E2">
            <v>0</v>
          </cell>
          <cell r="F2">
            <v>18582</v>
          </cell>
          <cell r="G2">
            <v>0.15484999999999999</v>
          </cell>
          <cell r="H2">
            <v>5009</v>
          </cell>
          <cell r="I2">
            <v>39156</v>
          </cell>
          <cell r="J2">
            <v>-20574</v>
          </cell>
          <cell r="K2">
            <v>-0.52543671467974251</v>
          </cell>
          <cell r="L2">
            <v>388</v>
          </cell>
          <cell r="M2">
            <v>56</v>
          </cell>
        </row>
        <row r="3">
          <cell r="B3" t="str">
            <v>الفيوم</v>
          </cell>
          <cell r="C3">
            <v>40000</v>
          </cell>
          <cell r="D3">
            <v>12807</v>
          </cell>
          <cell r="E3">
            <v>217</v>
          </cell>
          <cell r="F3">
            <v>13024</v>
          </cell>
          <cell r="G3">
            <v>0.3256</v>
          </cell>
          <cell r="H3">
            <v>196</v>
          </cell>
          <cell r="I3">
            <v>21624</v>
          </cell>
          <cell r="J3">
            <v>-8600</v>
          </cell>
          <cell r="K3">
            <v>-0.39770625231224566</v>
          </cell>
          <cell r="L3">
            <v>360</v>
          </cell>
          <cell r="M3">
            <v>49</v>
          </cell>
        </row>
        <row r="4">
          <cell r="B4" t="str">
            <v>امبابة</v>
          </cell>
          <cell r="C4">
            <v>40000</v>
          </cell>
          <cell r="D4">
            <v>9534</v>
          </cell>
          <cell r="E4">
            <v>241</v>
          </cell>
          <cell r="F4">
            <v>9775</v>
          </cell>
          <cell r="G4">
            <v>0.24437500000000001</v>
          </cell>
          <cell r="H4">
            <v>699</v>
          </cell>
          <cell r="I4">
            <v>27706</v>
          </cell>
          <cell r="J4">
            <v>-17931</v>
          </cell>
          <cell r="K4">
            <v>-0.64718833465675307</v>
          </cell>
          <cell r="L4">
            <v>325</v>
          </cell>
          <cell r="M4">
            <v>46</v>
          </cell>
        </row>
        <row r="5">
          <cell r="B5" t="str">
            <v>البراجيل</v>
          </cell>
          <cell r="C5">
            <v>40000</v>
          </cell>
          <cell r="D5">
            <v>6449</v>
          </cell>
          <cell r="E5">
            <v>205</v>
          </cell>
          <cell r="F5">
            <v>6654</v>
          </cell>
          <cell r="G5">
            <v>0.16635</v>
          </cell>
          <cell r="H5">
            <v>159</v>
          </cell>
          <cell r="I5">
            <v>14965</v>
          </cell>
          <cell r="J5">
            <v>-8311</v>
          </cell>
          <cell r="K5">
            <v>-0.55536251252923496</v>
          </cell>
          <cell r="L5">
            <v>209</v>
          </cell>
          <cell r="M5">
            <v>31</v>
          </cell>
        </row>
        <row r="6">
          <cell r="B6" t="str">
            <v>المهندسين</v>
          </cell>
          <cell r="C6">
            <v>175000</v>
          </cell>
          <cell r="D6">
            <v>67902</v>
          </cell>
          <cell r="E6">
            <v>0</v>
          </cell>
          <cell r="F6">
            <v>67902</v>
          </cell>
          <cell r="G6">
            <v>0.38801142857142856</v>
          </cell>
          <cell r="H6">
            <v>1488</v>
          </cell>
          <cell r="I6">
            <v>89538</v>
          </cell>
          <cell r="J6">
            <v>-21636</v>
          </cell>
          <cell r="K6">
            <v>-0.24164042082691151</v>
          </cell>
          <cell r="L6">
            <v>188</v>
          </cell>
          <cell r="M6">
            <v>80</v>
          </cell>
        </row>
        <row r="7">
          <cell r="B7" t="str">
            <v>فيصل</v>
          </cell>
          <cell r="C7">
            <v>65000</v>
          </cell>
          <cell r="D7">
            <v>18228</v>
          </cell>
          <cell r="E7">
            <v>24</v>
          </cell>
          <cell r="F7">
            <v>18252</v>
          </cell>
          <cell r="G7">
            <v>0.28079999999999999</v>
          </cell>
          <cell r="H7">
            <v>1489</v>
          </cell>
          <cell r="I7">
            <v>27936</v>
          </cell>
          <cell r="J7">
            <v>-9684</v>
          </cell>
          <cell r="K7">
            <v>-0.34664948453608246</v>
          </cell>
          <cell r="L7">
            <v>270</v>
          </cell>
          <cell r="M7">
            <v>63</v>
          </cell>
        </row>
        <row r="8">
          <cell r="B8" t="str">
            <v>أحمد عبد القادر</v>
          </cell>
          <cell r="C8">
            <v>480000</v>
          </cell>
          <cell r="D8">
            <v>133502</v>
          </cell>
          <cell r="E8">
            <v>687</v>
          </cell>
          <cell r="F8">
            <v>134189</v>
          </cell>
          <cell r="G8">
            <v>0.27956041666666664</v>
          </cell>
          <cell r="H8">
            <v>9040</v>
          </cell>
          <cell r="I8">
            <v>220925</v>
          </cell>
          <cell r="J8">
            <v>-86736</v>
          </cell>
          <cell r="K8">
            <v>-0.39260382482743017</v>
          </cell>
          <cell r="L8">
            <v>1740</v>
          </cell>
          <cell r="M8">
            <v>325</v>
          </cell>
        </row>
        <row r="9">
          <cell r="B9" t="str">
            <v>الاميرية</v>
          </cell>
          <cell r="C9">
            <v>75000</v>
          </cell>
          <cell r="D9">
            <v>44522</v>
          </cell>
          <cell r="E9">
            <v>328</v>
          </cell>
          <cell r="F9">
            <v>44850</v>
          </cell>
          <cell r="G9">
            <v>0.59799999999999998</v>
          </cell>
          <cell r="H9">
            <v>12566</v>
          </cell>
          <cell r="I9">
            <v>35563</v>
          </cell>
          <cell r="J9">
            <v>9287</v>
          </cell>
          <cell r="K9">
            <v>0.26114219835221997</v>
          </cell>
          <cell r="L9">
            <v>305</v>
          </cell>
          <cell r="M9">
            <v>74</v>
          </cell>
        </row>
        <row r="10">
          <cell r="B10" t="str">
            <v>القبه</v>
          </cell>
          <cell r="C10">
            <v>80000</v>
          </cell>
          <cell r="D10">
            <v>33878</v>
          </cell>
          <cell r="E10">
            <v>278</v>
          </cell>
          <cell r="F10">
            <v>34156</v>
          </cell>
          <cell r="G10">
            <v>0.42695</v>
          </cell>
          <cell r="H10">
            <v>1430</v>
          </cell>
          <cell r="I10">
            <v>56081</v>
          </cell>
          <cell r="J10">
            <v>-21925</v>
          </cell>
          <cell r="K10">
            <v>-0.39095237246126135</v>
          </cell>
          <cell r="L10">
            <v>371</v>
          </cell>
          <cell r="M10">
            <v>90</v>
          </cell>
        </row>
        <row r="11">
          <cell r="B11" t="str">
            <v>شبرا مصر</v>
          </cell>
          <cell r="C11">
            <v>12000</v>
          </cell>
          <cell r="D11">
            <v>8726</v>
          </cell>
          <cell r="E11">
            <v>33</v>
          </cell>
          <cell r="F11">
            <v>8759</v>
          </cell>
          <cell r="G11">
            <v>0.72991666666666666</v>
          </cell>
          <cell r="H11">
            <v>783</v>
          </cell>
          <cell r="I11">
            <v>6958</v>
          </cell>
          <cell r="J11">
            <v>1801</v>
          </cell>
          <cell r="K11">
            <v>0.25883874676631224</v>
          </cell>
          <cell r="L11">
            <v>210</v>
          </cell>
          <cell r="M11">
            <v>20</v>
          </cell>
        </row>
        <row r="12">
          <cell r="B12" t="str">
            <v>شبرا الخيمة</v>
          </cell>
          <cell r="C12">
            <v>35000</v>
          </cell>
          <cell r="D12">
            <v>16738</v>
          </cell>
          <cell r="E12">
            <v>0</v>
          </cell>
          <cell r="F12">
            <v>16738</v>
          </cell>
          <cell r="G12">
            <v>0.47822857142857145</v>
          </cell>
          <cell r="H12">
            <v>900</v>
          </cell>
          <cell r="I12">
            <v>25724</v>
          </cell>
          <cell r="J12">
            <v>-8986</v>
          </cell>
          <cell r="K12">
            <v>-0.34932358886642823</v>
          </cell>
          <cell r="L12">
            <v>265</v>
          </cell>
          <cell r="M12">
            <v>93</v>
          </cell>
        </row>
        <row r="13">
          <cell r="B13" t="str">
            <v>أحمد المرسى</v>
          </cell>
          <cell r="C13">
            <v>202000</v>
          </cell>
          <cell r="D13">
            <v>103864</v>
          </cell>
          <cell r="E13">
            <v>639</v>
          </cell>
          <cell r="F13">
            <v>104503</v>
          </cell>
          <cell r="G13">
            <v>0.5173415841584158</v>
          </cell>
          <cell r="H13">
            <v>15679</v>
          </cell>
          <cell r="I13">
            <v>124326</v>
          </cell>
          <cell r="J13">
            <v>-19823</v>
          </cell>
          <cell r="K13">
            <v>-0.15944372054115796</v>
          </cell>
          <cell r="L13">
            <v>1151</v>
          </cell>
          <cell r="M13">
            <v>277</v>
          </cell>
        </row>
        <row r="14">
          <cell r="B14" t="str">
            <v>مدينة نصر</v>
          </cell>
          <cell r="C14">
            <v>70000</v>
          </cell>
          <cell r="D14">
            <v>17887</v>
          </cell>
          <cell r="E14">
            <v>361</v>
          </cell>
          <cell r="F14">
            <v>18248</v>
          </cell>
          <cell r="G14">
            <v>0.2606857142857143</v>
          </cell>
          <cell r="H14">
            <v>2471</v>
          </cell>
          <cell r="I14">
            <v>26786</v>
          </cell>
          <cell r="J14">
            <v>-8538</v>
          </cell>
          <cell r="K14">
            <v>-0.31874860001493321</v>
          </cell>
          <cell r="L14">
            <v>214</v>
          </cell>
          <cell r="M14">
            <v>42</v>
          </cell>
        </row>
        <row r="15">
          <cell r="B15" t="str">
            <v>مصطفى النحاس</v>
          </cell>
          <cell r="C15">
            <v>140000</v>
          </cell>
          <cell r="D15">
            <v>86325</v>
          </cell>
          <cell r="E15">
            <v>375</v>
          </cell>
          <cell r="F15">
            <v>86700</v>
          </cell>
          <cell r="G15">
            <v>0.61928571428571433</v>
          </cell>
          <cell r="H15">
            <v>5359</v>
          </cell>
          <cell r="I15">
            <v>157995</v>
          </cell>
          <cell r="J15">
            <v>-71295</v>
          </cell>
          <cell r="K15">
            <v>-0.45124845722965912</v>
          </cell>
          <cell r="L15">
            <v>253</v>
          </cell>
          <cell r="M15">
            <v>76</v>
          </cell>
        </row>
        <row r="16">
          <cell r="B16" t="str">
            <v>السواح</v>
          </cell>
          <cell r="C16">
            <v>70000</v>
          </cell>
          <cell r="D16">
            <v>17184</v>
          </cell>
          <cell r="E16">
            <v>0</v>
          </cell>
          <cell r="F16">
            <v>17184</v>
          </cell>
          <cell r="G16">
            <v>0.24548571428571428</v>
          </cell>
          <cell r="H16">
            <v>330</v>
          </cell>
          <cell r="I16">
            <v>37545</v>
          </cell>
          <cell r="J16">
            <v>-20361</v>
          </cell>
          <cell r="K16">
            <v>-0.54230922892528965</v>
          </cell>
          <cell r="L16">
            <v>371</v>
          </cell>
          <cell r="M16">
            <v>71</v>
          </cell>
        </row>
        <row r="17">
          <cell r="B17" t="str">
            <v>الزيتون</v>
          </cell>
          <cell r="C17">
            <v>40000</v>
          </cell>
          <cell r="D17">
            <v>12988</v>
          </cell>
          <cell r="E17">
            <v>0</v>
          </cell>
          <cell r="F17">
            <v>12988</v>
          </cell>
          <cell r="G17">
            <v>0.32469999999999999</v>
          </cell>
          <cell r="H17">
            <v>974</v>
          </cell>
          <cell r="I17">
            <v>17157</v>
          </cell>
          <cell r="J17">
            <v>-4169</v>
          </cell>
          <cell r="K17">
            <v>-0.24299119892755139</v>
          </cell>
          <cell r="L17">
            <v>285</v>
          </cell>
          <cell r="M17">
            <v>56</v>
          </cell>
        </row>
        <row r="18">
          <cell r="B18" t="str">
            <v>رامى رواش</v>
          </cell>
          <cell r="C18">
            <v>320000</v>
          </cell>
          <cell r="D18">
            <v>134384</v>
          </cell>
          <cell r="E18">
            <v>736</v>
          </cell>
          <cell r="F18">
            <v>135120</v>
          </cell>
          <cell r="G18">
            <v>0.42225000000000001</v>
          </cell>
          <cell r="H18">
            <v>9134</v>
          </cell>
          <cell r="I18">
            <v>239483</v>
          </cell>
          <cell r="J18">
            <v>-104363</v>
          </cell>
          <cell r="K18">
            <v>-0.43578458596226033</v>
          </cell>
          <cell r="L18">
            <v>1123</v>
          </cell>
          <cell r="M18">
            <v>245</v>
          </cell>
        </row>
        <row r="19">
          <cell r="B19" t="str">
            <v>مصر الجديدة</v>
          </cell>
          <cell r="C19">
            <v>90000</v>
          </cell>
          <cell r="D19">
            <v>39425</v>
          </cell>
          <cell r="E19">
            <v>66</v>
          </cell>
          <cell r="F19">
            <v>39491</v>
          </cell>
          <cell r="G19">
            <v>0.43878888888888889</v>
          </cell>
          <cell r="H19">
            <v>6427</v>
          </cell>
          <cell r="I19">
            <v>47458</v>
          </cell>
          <cell r="J19">
            <v>-7967</v>
          </cell>
          <cell r="K19">
            <v>-0.16787475241265959</v>
          </cell>
          <cell r="L19">
            <v>274</v>
          </cell>
          <cell r="M19">
            <v>76</v>
          </cell>
        </row>
        <row r="20">
          <cell r="B20" t="str">
            <v>محمد عبد الحميد 1</v>
          </cell>
          <cell r="C20">
            <v>90000</v>
          </cell>
          <cell r="D20">
            <v>39425</v>
          </cell>
          <cell r="E20">
            <v>66</v>
          </cell>
          <cell r="F20">
            <v>39491</v>
          </cell>
          <cell r="G20">
            <v>0.43878888888888889</v>
          </cell>
          <cell r="H20">
            <v>6427</v>
          </cell>
          <cell r="I20">
            <v>47458</v>
          </cell>
          <cell r="J20">
            <v>-7967</v>
          </cell>
          <cell r="K20">
            <v>-0.16787475241265959</v>
          </cell>
          <cell r="L20">
            <v>274</v>
          </cell>
          <cell r="M20">
            <v>76</v>
          </cell>
        </row>
        <row r="21">
          <cell r="B21" t="str">
            <v>محمد عبد الحميد</v>
          </cell>
          <cell r="C21">
            <v>1092000</v>
          </cell>
          <cell r="D21">
            <v>411175</v>
          </cell>
          <cell r="E21">
            <v>2128</v>
          </cell>
          <cell r="F21">
            <v>413303</v>
          </cell>
          <cell r="G21">
            <v>0.37848260073260076</v>
          </cell>
          <cell r="H21">
            <v>40280</v>
          </cell>
          <cell r="I21">
            <v>632192</v>
          </cell>
          <cell r="J21">
            <v>-218889</v>
          </cell>
          <cell r="K21">
            <v>-0.3462381681514477</v>
          </cell>
          <cell r="L21">
            <v>4288</v>
          </cell>
          <cell r="M21">
            <v>923</v>
          </cell>
        </row>
        <row r="22">
          <cell r="B22" t="str">
            <v>حلوان</v>
          </cell>
          <cell r="C22">
            <v>45000</v>
          </cell>
          <cell r="D22">
            <v>25779</v>
          </cell>
          <cell r="E22">
            <v>1123</v>
          </cell>
          <cell r="F22">
            <v>26902</v>
          </cell>
          <cell r="G22">
            <v>0.59782222222222225</v>
          </cell>
          <cell r="H22">
            <v>2644</v>
          </cell>
          <cell r="I22">
            <v>27256</v>
          </cell>
          <cell r="J22">
            <v>-354</v>
          </cell>
          <cell r="K22">
            <v>-1.2987965952450886E-2</v>
          </cell>
          <cell r="L22">
            <v>356</v>
          </cell>
          <cell r="M22">
            <v>104</v>
          </cell>
        </row>
        <row r="23">
          <cell r="B23" t="str">
            <v>اكتوبر</v>
          </cell>
          <cell r="C23">
            <v>140000</v>
          </cell>
          <cell r="D23">
            <v>27128</v>
          </cell>
          <cell r="E23">
            <v>416</v>
          </cell>
          <cell r="F23">
            <v>27544</v>
          </cell>
          <cell r="G23">
            <v>0.19674285714285714</v>
          </cell>
          <cell r="H23">
            <v>2435</v>
          </cell>
          <cell r="I23">
            <v>46325</v>
          </cell>
          <cell r="J23">
            <v>-18781</v>
          </cell>
          <cell r="K23">
            <v>-0.4054182406907717</v>
          </cell>
          <cell r="L23">
            <v>199</v>
          </cell>
          <cell r="M23">
            <v>42</v>
          </cell>
        </row>
        <row r="24">
          <cell r="B24" t="str">
            <v>وسط البلد</v>
          </cell>
          <cell r="C24">
            <v>150000</v>
          </cell>
          <cell r="D24">
            <v>134308</v>
          </cell>
          <cell r="E24">
            <v>0</v>
          </cell>
          <cell r="F24">
            <v>134308</v>
          </cell>
          <cell r="G24">
            <v>0.89538666666666666</v>
          </cell>
          <cell r="H24">
            <v>15</v>
          </cell>
          <cell r="I24">
            <v>28758</v>
          </cell>
          <cell r="J24">
            <v>105550</v>
          </cell>
          <cell r="K24">
            <v>3.6702830516725777</v>
          </cell>
          <cell r="L24">
            <v>91</v>
          </cell>
          <cell r="M24">
            <v>54</v>
          </cell>
        </row>
        <row r="25">
          <cell r="B25" t="str">
            <v>طموة</v>
          </cell>
          <cell r="C25">
            <v>40000</v>
          </cell>
          <cell r="D25">
            <v>51904</v>
          </cell>
          <cell r="E25">
            <v>635</v>
          </cell>
          <cell r="F25">
            <v>52539</v>
          </cell>
          <cell r="G25">
            <v>1.3134749999999999</v>
          </cell>
          <cell r="H25">
            <v>2446</v>
          </cell>
          <cell r="I25">
            <v>51808</v>
          </cell>
          <cell r="J25">
            <v>731</v>
          </cell>
          <cell r="K25">
            <v>1.4109789993823396E-2</v>
          </cell>
          <cell r="L25">
            <v>250</v>
          </cell>
          <cell r="M25">
            <v>87</v>
          </cell>
        </row>
        <row r="26">
          <cell r="B26" t="str">
            <v>بني سويف</v>
          </cell>
          <cell r="C26">
            <v>55000</v>
          </cell>
          <cell r="D26">
            <v>17774</v>
          </cell>
          <cell r="E26">
            <v>36</v>
          </cell>
          <cell r="F26">
            <v>17810</v>
          </cell>
          <cell r="G26">
            <v>0.32381818181818184</v>
          </cell>
          <cell r="H26">
            <v>874</v>
          </cell>
          <cell r="I26">
            <v>32021</v>
          </cell>
          <cell r="J26">
            <v>-14211</v>
          </cell>
          <cell r="K26">
            <v>-0.44380250460635207</v>
          </cell>
          <cell r="L26">
            <v>468</v>
          </cell>
          <cell r="M26">
            <v>131</v>
          </cell>
        </row>
        <row r="27">
          <cell r="B27" t="str">
            <v>احمد الشحات</v>
          </cell>
          <cell r="C27">
            <v>430000</v>
          </cell>
          <cell r="D27">
            <v>256893</v>
          </cell>
          <cell r="E27">
            <v>2210</v>
          </cell>
          <cell r="F27">
            <v>259103</v>
          </cell>
          <cell r="G27">
            <v>0.60256511627906972</v>
          </cell>
          <cell r="H27">
            <v>8414</v>
          </cell>
          <cell r="I27">
            <v>186168</v>
          </cell>
          <cell r="J27">
            <v>72935</v>
          </cell>
          <cell r="K27">
            <v>0.39176979932104339</v>
          </cell>
          <cell r="L27">
            <v>1364</v>
          </cell>
          <cell r="M27">
            <v>418</v>
          </cell>
        </row>
        <row r="28">
          <cell r="B28" t="str">
            <v>دار السلام</v>
          </cell>
          <cell r="C28">
            <v>90000</v>
          </cell>
          <cell r="D28">
            <v>35491</v>
          </cell>
          <cell r="E28">
            <v>290</v>
          </cell>
          <cell r="F28">
            <v>35781</v>
          </cell>
          <cell r="G28">
            <v>0.39756666666666668</v>
          </cell>
          <cell r="H28">
            <v>5878</v>
          </cell>
          <cell r="I28">
            <v>47712</v>
          </cell>
          <cell r="J28">
            <v>-11931</v>
          </cell>
          <cell r="K28">
            <v>-0.25006287726358145</v>
          </cell>
          <cell r="L28">
            <v>360</v>
          </cell>
          <cell r="M28">
            <v>62</v>
          </cell>
        </row>
        <row r="29">
          <cell r="B29" t="str">
            <v>المعادي</v>
          </cell>
          <cell r="C29">
            <v>105000</v>
          </cell>
          <cell r="D29">
            <v>48534</v>
          </cell>
          <cell r="E29">
            <v>47</v>
          </cell>
          <cell r="F29">
            <v>48581</v>
          </cell>
          <cell r="G29">
            <v>0.46267619047619046</v>
          </cell>
          <cell r="H29">
            <v>2356</v>
          </cell>
          <cell r="I29">
            <v>38518</v>
          </cell>
          <cell r="J29">
            <v>10063</v>
          </cell>
          <cell r="K29">
            <v>0.26125447842567118</v>
          </cell>
          <cell r="L29">
            <v>248</v>
          </cell>
          <cell r="M29">
            <v>60</v>
          </cell>
        </row>
        <row r="30">
          <cell r="B30" t="str">
            <v>بور سعيد</v>
          </cell>
          <cell r="C30">
            <v>65000</v>
          </cell>
          <cell r="D30">
            <v>34621</v>
          </cell>
          <cell r="E30">
            <v>0</v>
          </cell>
          <cell r="F30">
            <v>34621</v>
          </cell>
          <cell r="G30">
            <v>0.53263076923076924</v>
          </cell>
          <cell r="H30">
            <v>1539</v>
          </cell>
          <cell r="I30">
            <v>34113</v>
          </cell>
          <cell r="J30">
            <v>508</v>
          </cell>
          <cell r="K30">
            <v>1.4891683522410881E-2</v>
          </cell>
          <cell r="L30">
            <v>229</v>
          </cell>
          <cell r="M30">
            <v>59</v>
          </cell>
        </row>
        <row r="31">
          <cell r="B31" t="str">
            <v>ميت غمر</v>
          </cell>
          <cell r="C31">
            <v>45000</v>
          </cell>
          <cell r="D31">
            <v>10406</v>
          </cell>
          <cell r="E31">
            <v>0</v>
          </cell>
          <cell r="F31">
            <v>10406</v>
          </cell>
          <cell r="G31">
            <v>0.23124444444444445</v>
          </cell>
          <cell r="H31">
            <v>1621</v>
          </cell>
          <cell r="I31">
            <v>27182</v>
          </cell>
          <cell r="J31">
            <v>-16776</v>
          </cell>
          <cell r="K31">
            <v>-0.61717312927672729</v>
          </cell>
          <cell r="L31">
            <v>351</v>
          </cell>
          <cell r="M31">
            <v>65</v>
          </cell>
        </row>
        <row r="32">
          <cell r="B32" t="str">
            <v>أسامه السعيد</v>
          </cell>
          <cell r="C32">
            <v>305000</v>
          </cell>
          <cell r="D32">
            <v>129052</v>
          </cell>
          <cell r="E32">
            <v>337</v>
          </cell>
          <cell r="F32">
            <v>129389</v>
          </cell>
          <cell r="G32">
            <v>0.42422622950819672</v>
          </cell>
          <cell r="H32">
            <v>11394</v>
          </cell>
          <cell r="I32">
            <v>147525</v>
          </cell>
          <cell r="J32">
            <v>-18136</v>
          </cell>
          <cell r="K32">
            <v>-0.12293509574648365</v>
          </cell>
          <cell r="L32">
            <v>1188</v>
          </cell>
          <cell r="M32">
            <v>246</v>
          </cell>
        </row>
        <row r="33">
          <cell r="B33" t="str">
            <v>السويس</v>
          </cell>
          <cell r="C33">
            <v>85000</v>
          </cell>
          <cell r="D33">
            <v>44714</v>
          </cell>
          <cell r="E33">
            <v>33</v>
          </cell>
          <cell r="F33">
            <v>44747</v>
          </cell>
          <cell r="G33">
            <v>0.52643529411764711</v>
          </cell>
          <cell r="H33">
            <v>3576</v>
          </cell>
          <cell r="I33">
            <v>34956</v>
          </cell>
          <cell r="J33">
            <v>9791</v>
          </cell>
          <cell r="K33">
            <v>0.28009497654193849</v>
          </cell>
          <cell r="L33">
            <v>354</v>
          </cell>
          <cell r="M33">
            <v>73</v>
          </cell>
        </row>
        <row r="34">
          <cell r="B34" t="str">
            <v>الاسماعيلية</v>
          </cell>
          <cell r="C34">
            <v>90000</v>
          </cell>
          <cell r="D34">
            <v>23347</v>
          </cell>
          <cell r="E34">
            <v>113</v>
          </cell>
          <cell r="F34">
            <v>23460</v>
          </cell>
          <cell r="G34">
            <v>0.26066666666666666</v>
          </cell>
          <cell r="H34">
            <v>744</v>
          </cell>
          <cell r="I34">
            <v>25542</v>
          </cell>
          <cell r="J34">
            <v>-2082</v>
          </cell>
          <cell r="K34">
            <v>-8.1512802443035048E-2</v>
          </cell>
          <cell r="L34">
            <v>355</v>
          </cell>
          <cell r="M34">
            <v>62</v>
          </cell>
        </row>
        <row r="35">
          <cell r="B35" t="str">
            <v>القومية</v>
          </cell>
          <cell r="C35">
            <v>34000</v>
          </cell>
          <cell r="D35">
            <v>8789</v>
          </cell>
          <cell r="E35">
            <v>0</v>
          </cell>
          <cell r="F35">
            <v>8789</v>
          </cell>
          <cell r="G35">
            <v>0.25850000000000001</v>
          </cell>
          <cell r="H35">
            <v>1495</v>
          </cell>
          <cell r="I35">
            <v>14468</v>
          </cell>
          <cell r="J35">
            <v>-5679</v>
          </cell>
          <cell r="K35">
            <v>-0.39252142659662703</v>
          </cell>
          <cell r="L35">
            <v>333</v>
          </cell>
          <cell r="M35">
            <v>45</v>
          </cell>
        </row>
        <row r="36">
          <cell r="B36" t="str">
            <v>فاقوس</v>
          </cell>
          <cell r="C36">
            <v>60000</v>
          </cell>
          <cell r="D36">
            <v>14476</v>
          </cell>
          <cell r="E36">
            <v>98</v>
          </cell>
          <cell r="F36">
            <v>14574</v>
          </cell>
          <cell r="G36">
            <v>0.2429</v>
          </cell>
          <cell r="H36">
            <v>470</v>
          </cell>
          <cell r="I36">
            <v>25651</v>
          </cell>
          <cell r="J36">
            <v>-11077</v>
          </cell>
          <cell r="K36">
            <v>-0.43183501617870645</v>
          </cell>
          <cell r="L36">
            <v>366</v>
          </cell>
          <cell r="M36">
            <v>75</v>
          </cell>
        </row>
        <row r="37">
          <cell r="B37" t="str">
            <v>الجامعة</v>
          </cell>
          <cell r="C37">
            <v>18000</v>
          </cell>
          <cell r="D37">
            <v>6446</v>
          </cell>
          <cell r="E37">
            <v>0</v>
          </cell>
          <cell r="F37">
            <v>6446</v>
          </cell>
          <cell r="G37">
            <v>0.3581111111111111</v>
          </cell>
          <cell r="H37">
            <v>99</v>
          </cell>
          <cell r="I37">
            <v>10097</v>
          </cell>
          <cell r="J37">
            <v>-3651</v>
          </cell>
          <cell r="K37">
            <v>-0.36159255224324061</v>
          </cell>
          <cell r="L37">
            <v>281</v>
          </cell>
          <cell r="M37">
            <v>36</v>
          </cell>
        </row>
        <row r="38">
          <cell r="B38" t="str">
            <v>الزهور</v>
          </cell>
          <cell r="C38">
            <v>25000</v>
          </cell>
          <cell r="D38">
            <v>8818</v>
          </cell>
          <cell r="E38">
            <v>0</v>
          </cell>
          <cell r="F38">
            <v>8818</v>
          </cell>
          <cell r="G38">
            <v>0.35271999999999998</v>
          </cell>
          <cell r="H38">
            <v>436</v>
          </cell>
          <cell r="I38">
            <v>9307</v>
          </cell>
          <cell r="J38">
            <v>-489</v>
          </cell>
          <cell r="K38">
            <v>-5.2541098098205619E-2</v>
          </cell>
          <cell r="L38">
            <v>274</v>
          </cell>
          <cell r="M38">
            <v>94</v>
          </cell>
        </row>
        <row r="39">
          <cell r="B39" t="str">
            <v>معتز محمد</v>
          </cell>
          <cell r="C39">
            <v>312000</v>
          </cell>
          <cell r="D39">
            <v>106590</v>
          </cell>
          <cell r="E39">
            <v>244</v>
          </cell>
          <cell r="F39">
            <v>106834</v>
          </cell>
          <cell r="G39">
            <v>0.34241666666666665</v>
          </cell>
          <cell r="H39">
            <v>6820</v>
          </cell>
          <cell r="I39">
            <v>120021</v>
          </cell>
          <cell r="J39">
            <v>-13187</v>
          </cell>
          <cell r="K39">
            <v>-0.10987243898984345</v>
          </cell>
          <cell r="L39">
            <v>1963</v>
          </cell>
          <cell r="M39">
            <v>385</v>
          </cell>
        </row>
        <row r="40">
          <cell r="B40" t="str">
            <v>المنصورة شرق</v>
          </cell>
          <cell r="C40">
            <v>28000</v>
          </cell>
          <cell r="D40">
            <v>16470</v>
          </cell>
          <cell r="E40">
            <v>0</v>
          </cell>
          <cell r="F40">
            <v>16470</v>
          </cell>
          <cell r="G40">
            <v>0.58821428571428569</v>
          </cell>
          <cell r="H40">
            <v>5250</v>
          </cell>
          <cell r="I40">
            <v>9551</v>
          </cell>
          <cell r="J40">
            <v>6919</v>
          </cell>
          <cell r="K40">
            <v>0.72442676159564434</v>
          </cell>
          <cell r="L40">
            <v>314</v>
          </cell>
          <cell r="M40">
            <v>52</v>
          </cell>
        </row>
        <row r="41">
          <cell r="B41" t="str">
            <v>شربين</v>
          </cell>
          <cell r="C41">
            <v>28000</v>
          </cell>
          <cell r="D41">
            <v>10843</v>
          </cell>
          <cell r="E41">
            <v>0</v>
          </cell>
          <cell r="F41">
            <v>10843</v>
          </cell>
          <cell r="G41">
            <v>0.38724999999999998</v>
          </cell>
          <cell r="H41">
            <v>1897</v>
          </cell>
          <cell r="I41">
            <v>15050</v>
          </cell>
          <cell r="J41">
            <v>-4207</v>
          </cell>
          <cell r="K41">
            <v>-0.27953488372093027</v>
          </cell>
          <cell r="L41">
            <v>361</v>
          </cell>
          <cell r="M41">
            <v>74</v>
          </cell>
        </row>
        <row r="42">
          <cell r="B42" t="str">
            <v>المنزلة</v>
          </cell>
          <cell r="C42">
            <v>25000</v>
          </cell>
          <cell r="D42">
            <v>7211</v>
          </cell>
          <cell r="E42">
            <v>66</v>
          </cell>
          <cell r="F42">
            <v>7277</v>
          </cell>
          <cell r="G42">
            <v>0.29108000000000001</v>
          </cell>
          <cell r="H42">
            <v>1347</v>
          </cell>
          <cell r="I42">
            <v>13499</v>
          </cell>
          <cell r="J42">
            <v>-6222</v>
          </cell>
          <cell r="K42">
            <v>-0.46092303133565449</v>
          </cell>
          <cell r="L42">
            <v>294</v>
          </cell>
          <cell r="M42">
            <v>50</v>
          </cell>
        </row>
        <row r="43">
          <cell r="B43" t="str">
            <v>دمياط</v>
          </cell>
          <cell r="C43">
            <v>75000</v>
          </cell>
          <cell r="D43">
            <v>28761</v>
          </cell>
          <cell r="E43">
            <v>138</v>
          </cell>
          <cell r="F43">
            <v>28899</v>
          </cell>
          <cell r="G43">
            <v>0.38532</v>
          </cell>
          <cell r="H43">
            <v>3237</v>
          </cell>
          <cell r="I43">
            <v>54275</v>
          </cell>
          <cell r="J43">
            <v>-25376</v>
          </cell>
          <cell r="K43">
            <v>-0.46754491017964073</v>
          </cell>
          <cell r="L43">
            <v>351</v>
          </cell>
          <cell r="M43">
            <v>115</v>
          </cell>
        </row>
        <row r="44">
          <cell r="B44" t="str">
            <v>أحمد طعيمه</v>
          </cell>
          <cell r="C44">
            <v>156000</v>
          </cell>
          <cell r="D44">
            <v>63285</v>
          </cell>
          <cell r="E44">
            <v>204</v>
          </cell>
          <cell r="F44">
            <v>63489</v>
          </cell>
          <cell r="G44">
            <v>0.40698076923076926</v>
          </cell>
          <cell r="H44">
            <v>11731</v>
          </cell>
          <cell r="I44">
            <v>92375</v>
          </cell>
          <cell r="J44">
            <v>-28886</v>
          </cell>
          <cell r="K44">
            <v>-0.31270365358592689</v>
          </cell>
          <cell r="L44">
            <v>1320</v>
          </cell>
          <cell r="M44">
            <v>291</v>
          </cell>
        </row>
        <row r="45">
          <cell r="B45" t="str">
            <v>العريش</v>
          </cell>
          <cell r="C45">
            <v>35000</v>
          </cell>
          <cell r="D45">
            <v>14203</v>
          </cell>
          <cell r="E45">
            <v>33</v>
          </cell>
          <cell r="F45">
            <v>14236</v>
          </cell>
          <cell r="G45">
            <v>0.40674285714285713</v>
          </cell>
          <cell r="H45">
            <v>1074</v>
          </cell>
          <cell r="I45">
            <v>14160</v>
          </cell>
          <cell r="J45">
            <v>76</v>
          </cell>
          <cell r="K45">
            <v>5.367231638418124E-3</v>
          </cell>
          <cell r="L45">
            <v>150</v>
          </cell>
          <cell r="M45">
            <v>38</v>
          </cell>
        </row>
        <row r="46">
          <cell r="B46" t="str">
            <v>منصورة غرب</v>
          </cell>
          <cell r="C46">
            <v>65000</v>
          </cell>
          <cell r="D46">
            <v>3769</v>
          </cell>
          <cell r="E46">
            <v>0</v>
          </cell>
          <cell r="F46">
            <v>3769</v>
          </cell>
          <cell r="G46">
            <v>5.7984615384615384E-2</v>
          </cell>
          <cell r="H46">
            <v>0</v>
          </cell>
          <cell r="I46">
            <v>15196</v>
          </cell>
          <cell r="J46">
            <v>-11427</v>
          </cell>
          <cell r="K46">
            <v>-0.75197420373782575</v>
          </cell>
          <cell r="L46">
            <v>245</v>
          </cell>
          <cell r="M46">
            <v>26</v>
          </cell>
        </row>
        <row r="47">
          <cell r="B47" t="str">
            <v>علاء السعيد 1</v>
          </cell>
          <cell r="C47">
            <v>100000</v>
          </cell>
          <cell r="D47">
            <v>17972</v>
          </cell>
          <cell r="E47">
            <v>33</v>
          </cell>
          <cell r="F47">
            <v>18005</v>
          </cell>
          <cell r="G47">
            <v>0.18004999999999999</v>
          </cell>
          <cell r="H47">
            <v>1074</v>
          </cell>
          <cell r="I47">
            <v>29356</v>
          </cell>
          <cell r="J47">
            <v>-11351</v>
          </cell>
          <cell r="K47">
            <v>-0.38666712086115274</v>
          </cell>
          <cell r="L47">
            <v>395</v>
          </cell>
          <cell r="M47">
            <v>64</v>
          </cell>
        </row>
        <row r="48">
          <cell r="B48" t="str">
            <v>علاء السعيد</v>
          </cell>
          <cell r="C48">
            <v>1303000</v>
          </cell>
          <cell r="D48">
            <v>573792</v>
          </cell>
          <cell r="E48">
            <v>3028</v>
          </cell>
          <cell r="F48">
            <v>576820</v>
          </cell>
          <cell r="G48">
            <v>0.44268610897927857</v>
          </cell>
          <cell r="H48">
            <v>39433</v>
          </cell>
          <cell r="I48">
            <v>575445</v>
          </cell>
          <cell r="J48">
            <v>1375</v>
          </cell>
          <cell r="K48">
            <v>2.3894551173440082E-3</v>
          </cell>
          <cell r="L48">
            <v>6230</v>
          </cell>
          <cell r="M48">
            <v>1404</v>
          </cell>
        </row>
        <row r="49">
          <cell r="B49" t="str">
            <v>الاستاد</v>
          </cell>
          <cell r="C49">
            <v>25000</v>
          </cell>
          <cell r="D49">
            <v>6772</v>
          </cell>
          <cell r="E49">
            <v>74</v>
          </cell>
          <cell r="F49">
            <v>6846</v>
          </cell>
          <cell r="G49">
            <v>0.27383999999999997</v>
          </cell>
          <cell r="H49">
            <v>587</v>
          </cell>
          <cell r="I49">
            <v>12084</v>
          </cell>
          <cell r="J49">
            <v>-5238</v>
          </cell>
          <cell r="K49">
            <v>-0.43346573982125125</v>
          </cell>
          <cell r="L49">
            <v>389</v>
          </cell>
          <cell r="M49">
            <v>46</v>
          </cell>
        </row>
        <row r="50">
          <cell r="B50" t="str">
            <v>كفر الزيات</v>
          </cell>
          <cell r="C50">
            <v>20000</v>
          </cell>
          <cell r="D50">
            <v>4275</v>
          </cell>
          <cell r="E50">
            <v>80</v>
          </cell>
          <cell r="F50">
            <v>4355</v>
          </cell>
          <cell r="G50">
            <v>0.21775</v>
          </cell>
          <cell r="H50">
            <v>583</v>
          </cell>
          <cell r="I50">
            <v>8637</v>
          </cell>
          <cell r="J50">
            <v>-4282</v>
          </cell>
          <cell r="K50">
            <v>-0.4957739956003242</v>
          </cell>
          <cell r="L50">
            <v>266</v>
          </cell>
          <cell r="M50">
            <v>34</v>
          </cell>
        </row>
        <row r="51">
          <cell r="B51" t="str">
            <v>كفر الشيخ</v>
          </cell>
          <cell r="C51">
            <v>35000</v>
          </cell>
          <cell r="D51">
            <v>5452</v>
          </cell>
          <cell r="E51">
            <v>290</v>
          </cell>
          <cell r="F51">
            <v>5742</v>
          </cell>
          <cell r="G51">
            <v>0.16405714285714285</v>
          </cell>
          <cell r="H51">
            <v>137</v>
          </cell>
          <cell r="I51">
            <v>14247</v>
          </cell>
          <cell r="J51">
            <v>-8505</v>
          </cell>
          <cell r="K51">
            <v>-0.59696778269109285</v>
          </cell>
          <cell r="L51">
            <v>277</v>
          </cell>
          <cell r="M51">
            <v>57</v>
          </cell>
        </row>
        <row r="52">
          <cell r="B52" t="str">
            <v>ايتاي البارود</v>
          </cell>
          <cell r="C52">
            <v>25000</v>
          </cell>
          <cell r="D52">
            <v>7567</v>
          </cell>
          <cell r="E52">
            <v>0</v>
          </cell>
          <cell r="F52">
            <v>7567</v>
          </cell>
          <cell r="G52">
            <v>0.30268</v>
          </cell>
          <cell r="H52">
            <v>0</v>
          </cell>
          <cell r="I52">
            <v>27337</v>
          </cell>
          <cell r="J52">
            <v>-19770</v>
          </cell>
          <cell r="K52">
            <v>-0.72319566887368769</v>
          </cell>
          <cell r="L52">
            <v>511</v>
          </cell>
          <cell r="M52">
            <v>33</v>
          </cell>
        </row>
        <row r="53">
          <cell r="B53" t="str">
            <v>دسوق</v>
          </cell>
          <cell r="C53">
            <v>25000</v>
          </cell>
          <cell r="D53">
            <v>1771</v>
          </cell>
          <cell r="E53">
            <v>0</v>
          </cell>
          <cell r="F53">
            <v>1771</v>
          </cell>
          <cell r="G53">
            <v>7.084E-2</v>
          </cell>
          <cell r="H53">
            <v>416</v>
          </cell>
          <cell r="I53">
            <v>7573</v>
          </cell>
          <cell r="J53">
            <v>-5802</v>
          </cell>
          <cell r="K53">
            <v>-0.76614287600686648</v>
          </cell>
          <cell r="L53">
            <v>267</v>
          </cell>
          <cell r="M53">
            <v>16</v>
          </cell>
        </row>
        <row r="54">
          <cell r="B54" t="str">
            <v>محمد عبد الوهاب</v>
          </cell>
          <cell r="C54">
            <v>130000</v>
          </cell>
          <cell r="D54">
            <v>25837</v>
          </cell>
          <cell r="E54">
            <v>444</v>
          </cell>
          <cell r="F54">
            <v>26281</v>
          </cell>
          <cell r="G54">
            <v>0.20216153846153845</v>
          </cell>
          <cell r="H54">
            <v>1723</v>
          </cell>
          <cell r="I54">
            <v>69878</v>
          </cell>
          <cell r="J54">
            <v>-43597</v>
          </cell>
          <cell r="K54">
            <v>-0.62390165717393176</v>
          </cell>
          <cell r="L54">
            <v>1710</v>
          </cell>
          <cell r="M54">
            <v>186</v>
          </cell>
        </row>
        <row r="55">
          <cell r="B55" t="str">
            <v>بلبيس</v>
          </cell>
          <cell r="C55">
            <v>70000</v>
          </cell>
          <cell r="D55">
            <v>30586</v>
          </cell>
          <cell r="E55">
            <v>0</v>
          </cell>
          <cell r="F55">
            <v>30586</v>
          </cell>
          <cell r="G55">
            <v>0.43694285714285713</v>
          </cell>
          <cell r="H55">
            <v>4338</v>
          </cell>
          <cell r="I55">
            <v>39737</v>
          </cell>
          <cell r="J55">
            <v>-9151</v>
          </cell>
          <cell r="K55">
            <v>-0.23028915116893578</v>
          </cell>
          <cell r="L55">
            <v>338</v>
          </cell>
          <cell r="M55">
            <v>70</v>
          </cell>
        </row>
        <row r="56">
          <cell r="B56" t="str">
            <v>اشمون</v>
          </cell>
          <cell r="C56">
            <v>25000</v>
          </cell>
          <cell r="D56">
            <v>9699</v>
          </cell>
          <cell r="E56">
            <v>81</v>
          </cell>
          <cell r="F56">
            <v>9780</v>
          </cell>
          <cell r="G56">
            <v>0.39119999999999999</v>
          </cell>
          <cell r="H56">
            <v>469</v>
          </cell>
          <cell r="I56">
            <v>11930</v>
          </cell>
          <cell r="J56">
            <v>-2150</v>
          </cell>
          <cell r="K56">
            <v>-0.18021793797150043</v>
          </cell>
          <cell r="L56">
            <v>399</v>
          </cell>
          <cell r="M56">
            <v>63</v>
          </cell>
        </row>
        <row r="57">
          <cell r="B57" t="str">
            <v>طنطا_المأمون</v>
          </cell>
          <cell r="C57">
            <v>30000</v>
          </cell>
          <cell r="D57">
            <v>13864</v>
          </cell>
          <cell r="E57">
            <v>0</v>
          </cell>
          <cell r="F57">
            <v>13864</v>
          </cell>
          <cell r="G57">
            <v>0.46213333333333334</v>
          </cell>
          <cell r="H57">
            <v>1176</v>
          </cell>
          <cell r="I57">
            <v>11845</v>
          </cell>
          <cell r="J57">
            <v>2019</v>
          </cell>
          <cell r="K57">
            <v>0.17045166737019835</v>
          </cell>
          <cell r="L57">
            <v>283</v>
          </cell>
          <cell r="M57">
            <v>38</v>
          </cell>
        </row>
        <row r="58">
          <cell r="B58" t="str">
            <v>المحلة</v>
          </cell>
          <cell r="C58">
            <v>40000</v>
          </cell>
          <cell r="D58">
            <v>7127</v>
          </cell>
          <cell r="E58">
            <v>121</v>
          </cell>
          <cell r="F58">
            <v>7248</v>
          </cell>
          <cell r="G58">
            <v>0.1812</v>
          </cell>
          <cell r="H58">
            <v>257</v>
          </cell>
          <cell r="I58">
            <v>11984</v>
          </cell>
          <cell r="J58">
            <v>-4736</v>
          </cell>
          <cell r="K58">
            <v>-0.39519359145527366</v>
          </cell>
          <cell r="L58">
            <v>396</v>
          </cell>
          <cell r="M58">
            <v>47</v>
          </cell>
        </row>
        <row r="59">
          <cell r="B59" t="str">
            <v>محمد عادل</v>
          </cell>
          <cell r="C59">
            <v>165000</v>
          </cell>
          <cell r="D59">
            <v>61276</v>
          </cell>
          <cell r="E59">
            <v>202</v>
          </cell>
          <cell r="F59">
            <v>61478</v>
          </cell>
          <cell r="G59">
            <v>0.37259393939393937</v>
          </cell>
          <cell r="H59">
            <v>6240</v>
          </cell>
          <cell r="I59">
            <v>75496</v>
          </cell>
          <cell r="J59">
            <v>-14018</v>
          </cell>
          <cell r="K59">
            <v>-0.18567871145491155</v>
          </cell>
          <cell r="L59">
            <v>1416</v>
          </cell>
          <cell r="M59">
            <v>218</v>
          </cell>
        </row>
        <row r="60">
          <cell r="B60" t="str">
            <v>قليوب</v>
          </cell>
          <cell r="C60">
            <v>22000</v>
          </cell>
          <cell r="D60">
            <v>7743</v>
          </cell>
          <cell r="E60">
            <v>66</v>
          </cell>
          <cell r="F60">
            <v>7809</v>
          </cell>
          <cell r="G60">
            <v>0.35495454545454547</v>
          </cell>
          <cell r="H60">
            <v>412</v>
          </cell>
          <cell r="I60">
            <v>9254</v>
          </cell>
          <cell r="J60">
            <v>-1445</v>
          </cell>
          <cell r="K60">
            <v>-0.15614869245731577</v>
          </cell>
          <cell r="L60">
            <v>302</v>
          </cell>
          <cell r="M60">
            <v>28</v>
          </cell>
        </row>
        <row r="61">
          <cell r="B61" t="str">
            <v>شبين القناطر</v>
          </cell>
          <cell r="C61">
            <v>25000</v>
          </cell>
          <cell r="D61">
            <v>10945</v>
          </cell>
          <cell r="E61">
            <v>74</v>
          </cell>
          <cell r="F61">
            <v>11019</v>
          </cell>
          <cell r="G61">
            <v>0.44075999999999999</v>
          </cell>
          <cell r="H61">
            <v>450</v>
          </cell>
          <cell r="I61">
            <v>13022</v>
          </cell>
          <cell r="J61">
            <v>-2003</v>
          </cell>
          <cell r="K61">
            <v>-0.15381661803102442</v>
          </cell>
          <cell r="L61">
            <v>324</v>
          </cell>
          <cell r="M61">
            <v>50</v>
          </cell>
        </row>
        <row r="62">
          <cell r="B62" t="str">
            <v>بنها</v>
          </cell>
          <cell r="C62">
            <v>40000</v>
          </cell>
          <cell r="D62">
            <v>20564</v>
          </cell>
          <cell r="E62">
            <v>169</v>
          </cell>
          <cell r="F62">
            <v>20733</v>
          </cell>
          <cell r="G62">
            <v>0.51832500000000004</v>
          </cell>
          <cell r="H62">
            <v>383</v>
          </cell>
          <cell r="I62">
            <v>12290</v>
          </cell>
          <cell r="J62">
            <v>8443</v>
          </cell>
          <cell r="K62">
            <v>0.68698128559804728</v>
          </cell>
          <cell r="L62">
            <v>343</v>
          </cell>
          <cell r="M62">
            <v>50</v>
          </cell>
        </row>
        <row r="63">
          <cell r="B63" t="str">
            <v>محمد إبراهيم</v>
          </cell>
          <cell r="C63">
            <v>87000</v>
          </cell>
          <cell r="D63">
            <v>39252</v>
          </cell>
          <cell r="E63">
            <v>309</v>
          </cell>
          <cell r="F63">
            <v>39561</v>
          </cell>
          <cell r="G63">
            <v>0.4547241379310345</v>
          </cell>
          <cell r="H63">
            <v>1245</v>
          </cell>
          <cell r="I63">
            <v>34566</v>
          </cell>
          <cell r="J63">
            <v>4995</v>
          </cell>
          <cell r="K63">
            <v>0.14450616212463108</v>
          </cell>
          <cell r="L63">
            <v>969</v>
          </cell>
          <cell r="M63">
            <v>128</v>
          </cell>
        </row>
        <row r="64">
          <cell r="B64" t="str">
            <v>قويسنا</v>
          </cell>
          <cell r="C64">
            <v>20000</v>
          </cell>
          <cell r="D64">
            <v>4631</v>
          </cell>
          <cell r="E64">
            <v>0</v>
          </cell>
          <cell r="F64">
            <v>4631</v>
          </cell>
          <cell r="G64">
            <v>0.23155000000000001</v>
          </cell>
          <cell r="H64">
            <v>211</v>
          </cell>
          <cell r="I64">
            <v>9627</v>
          </cell>
          <cell r="J64">
            <v>-4996</v>
          </cell>
          <cell r="K64">
            <v>-0.51895709982341331</v>
          </cell>
          <cell r="L64">
            <v>377</v>
          </cell>
          <cell r="M64">
            <v>32</v>
          </cell>
        </row>
        <row r="65">
          <cell r="B65" t="str">
            <v>شبين الكوم</v>
          </cell>
          <cell r="C65">
            <v>40000</v>
          </cell>
          <cell r="D65">
            <v>9521</v>
          </cell>
          <cell r="E65">
            <v>280</v>
          </cell>
          <cell r="F65">
            <v>9801</v>
          </cell>
          <cell r="G65">
            <v>0.24502499999999999</v>
          </cell>
          <cell r="H65">
            <v>942</v>
          </cell>
          <cell r="I65">
            <v>14354</v>
          </cell>
          <cell r="J65">
            <v>-4553</v>
          </cell>
          <cell r="K65">
            <v>-0.31719381357112997</v>
          </cell>
          <cell r="L65">
            <v>395</v>
          </cell>
          <cell r="M65">
            <v>67</v>
          </cell>
        </row>
        <row r="66">
          <cell r="B66" t="str">
            <v>احمد مهران 1</v>
          </cell>
          <cell r="C66">
            <v>60000</v>
          </cell>
          <cell r="D66">
            <v>14152</v>
          </cell>
          <cell r="E66">
            <v>280</v>
          </cell>
          <cell r="F66">
            <v>14432</v>
          </cell>
          <cell r="G66">
            <v>0.24053333333333332</v>
          </cell>
          <cell r="H66">
            <v>1153</v>
          </cell>
          <cell r="I66">
            <v>23981</v>
          </cell>
          <cell r="J66">
            <v>-9549</v>
          </cell>
          <cell r="K66">
            <v>-0.3981902339351987</v>
          </cell>
          <cell r="L66">
            <v>772</v>
          </cell>
          <cell r="M66">
            <v>99</v>
          </cell>
        </row>
        <row r="67">
          <cell r="B67" t="str">
            <v>أحمد مهران</v>
          </cell>
          <cell r="C67">
            <v>442000</v>
          </cell>
          <cell r="D67">
            <v>140517</v>
          </cell>
          <cell r="E67">
            <v>1235</v>
          </cell>
          <cell r="F67">
            <v>141752</v>
          </cell>
          <cell r="G67">
            <v>0.32070588235294117</v>
          </cell>
          <cell r="H67">
            <v>10361</v>
          </cell>
          <cell r="I67">
            <v>203921</v>
          </cell>
          <cell r="J67">
            <v>-62169</v>
          </cell>
          <cell r="K67">
            <v>-0.30486806165132574</v>
          </cell>
          <cell r="L67">
            <v>4867</v>
          </cell>
          <cell r="M67">
            <v>631</v>
          </cell>
        </row>
        <row r="68">
          <cell r="B68" t="str">
            <v>سموحة</v>
          </cell>
          <cell r="C68">
            <v>85000</v>
          </cell>
          <cell r="D68">
            <v>35610</v>
          </cell>
          <cell r="E68">
            <v>121</v>
          </cell>
          <cell r="F68">
            <v>35731</v>
          </cell>
          <cell r="G68">
            <v>0.42036470588235292</v>
          </cell>
          <cell r="H68">
            <v>8481</v>
          </cell>
          <cell r="I68">
            <v>43257</v>
          </cell>
          <cell r="J68">
            <v>-7526</v>
          </cell>
          <cell r="K68">
            <v>-0.17398340153038816</v>
          </cell>
          <cell r="L68">
            <v>368</v>
          </cell>
          <cell r="M68">
            <v>104</v>
          </cell>
        </row>
        <row r="69">
          <cell r="B69" t="str">
            <v>العوايد</v>
          </cell>
          <cell r="C69">
            <v>60000</v>
          </cell>
          <cell r="D69">
            <v>19159</v>
          </cell>
          <cell r="E69">
            <v>229</v>
          </cell>
          <cell r="F69">
            <v>19388</v>
          </cell>
          <cell r="G69">
            <v>0.32313333333333333</v>
          </cell>
          <cell r="H69">
            <v>1028</v>
          </cell>
          <cell r="I69">
            <v>26526</v>
          </cell>
          <cell r="J69">
            <v>-7138</v>
          </cell>
          <cell r="K69">
            <v>-0.26909447334690495</v>
          </cell>
          <cell r="L69">
            <v>402</v>
          </cell>
          <cell r="M69">
            <v>70</v>
          </cell>
        </row>
        <row r="70">
          <cell r="B70" t="str">
            <v>الفلكي</v>
          </cell>
          <cell r="C70">
            <v>100000</v>
          </cell>
          <cell r="D70">
            <v>26869</v>
          </cell>
          <cell r="E70">
            <v>24</v>
          </cell>
          <cell r="F70">
            <v>26893</v>
          </cell>
          <cell r="G70">
            <v>0.26893</v>
          </cell>
          <cell r="H70">
            <v>1217</v>
          </cell>
          <cell r="I70">
            <v>26733</v>
          </cell>
          <cell r="J70">
            <v>160</v>
          </cell>
          <cell r="K70">
            <v>5.9851120338159092E-3</v>
          </cell>
          <cell r="L70">
            <v>452</v>
          </cell>
          <cell r="M70">
            <v>94</v>
          </cell>
        </row>
        <row r="71">
          <cell r="B71" t="str">
            <v>القبارى</v>
          </cell>
          <cell r="C71">
            <v>60000</v>
          </cell>
          <cell r="D71">
            <v>26480</v>
          </cell>
          <cell r="E71">
            <v>217</v>
          </cell>
          <cell r="F71">
            <v>26697</v>
          </cell>
          <cell r="G71">
            <v>0.44495000000000001</v>
          </cell>
          <cell r="H71">
            <v>417</v>
          </cell>
          <cell r="I71">
            <v>29905</v>
          </cell>
          <cell r="J71">
            <v>-3208</v>
          </cell>
          <cell r="K71">
            <v>-0.10727303126567467</v>
          </cell>
          <cell r="L71">
            <v>519</v>
          </cell>
          <cell r="M71">
            <v>97</v>
          </cell>
        </row>
        <row r="72">
          <cell r="B72" t="str">
            <v>كفر الدوار</v>
          </cell>
          <cell r="C72">
            <v>25000</v>
          </cell>
          <cell r="D72">
            <v>8565</v>
          </cell>
          <cell r="E72">
            <v>0</v>
          </cell>
          <cell r="F72">
            <v>8565</v>
          </cell>
          <cell r="G72">
            <v>0.34260000000000002</v>
          </cell>
          <cell r="H72">
            <v>743</v>
          </cell>
          <cell r="I72">
            <v>10966</v>
          </cell>
          <cell r="J72">
            <v>-2401</v>
          </cell>
          <cell r="K72">
            <v>-0.21894948021156302</v>
          </cell>
          <cell r="L72">
            <v>406</v>
          </cell>
          <cell r="M72">
            <v>47</v>
          </cell>
        </row>
        <row r="73">
          <cell r="B73" t="str">
            <v>دمنهور</v>
          </cell>
          <cell r="C73">
            <v>20000</v>
          </cell>
          <cell r="D73">
            <v>4107</v>
          </cell>
          <cell r="E73">
            <v>79</v>
          </cell>
          <cell r="F73">
            <v>4186</v>
          </cell>
          <cell r="G73">
            <v>0.20930000000000001</v>
          </cell>
          <cell r="H73">
            <v>150</v>
          </cell>
          <cell r="I73">
            <v>8018</v>
          </cell>
          <cell r="J73">
            <v>-3832</v>
          </cell>
          <cell r="K73">
            <v>-0.47792466949363932</v>
          </cell>
          <cell r="L73">
            <v>405</v>
          </cell>
          <cell r="M73">
            <v>32</v>
          </cell>
        </row>
        <row r="74">
          <cell r="B74" t="str">
            <v>محمد البنا</v>
          </cell>
          <cell r="C74">
            <v>350000</v>
          </cell>
          <cell r="D74">
            <v>120790</v>
          </cell>
          <cell r="E74">
            <v>670</v>
          </cell>
          <cell r="F74">
            <v>121460</v>
          </cell>
          <cell r="G74">
            <v>0.34702857142857141</v>
          </cell>
          <cell r="H74">
            <v>12036</v>
          </cell>
          <cell r="I74">
            <v>145405</v>
          </cell>
          <cell r="J74">
            <v>-23945</v>
          </cell>
          <cell r="K74">
            <v>-0.16467796843299753</v>
          </cell>
          <cell r="L74">
            <v>2552</v>
          </cell>
          <cell r="M74">
            <v>444</v>
          </cell>
        </row>
        <row r="75">
          <cell r="B75" t="str">
            <v>اسيوط</v>
          </cell>
          <cell r="C75">
            <v>30000</v>
          </cell>
          <cell r="D75">
            <v>8739</v>
          </cell>
          <cell r="E75">
            <v>278</v>
          </cell>
          <cell r="F75">
            <v>9017</v>
          </cell>
          <cell r="G75">
            <v>0.30056666666666665</v>
          </cell>
          <cell r="H75">
            <v>397</v>
          </cell>
          <cell r="I75">
            <v>14378</v>
          </cell>
          <cell r="J75">
            <v>-5361</v>
          </cell>
          <cell r="K75">
            <v>-0.37286131589929061</v>
          </cell>
          <cell r="L75">
            <v>547</v>
          </cell>
          <cell r="M75">
            <v>37</v>
          </cell>
        </row>
        <row r="76">
          <cell r="B76" t="str">
            <v>القوصية</v>
          </cell>
          <cell r="C76">
            <v>35000</v>
          </cell>
          <cell r="D76">
            <v>15203</v>
          </cell>
          <cell r="E76">
            <v>1111</v>
          </cell>
          <cell r="F76">
            <v>16314</v>
          </cell>
          <cell r="G76">
            <v>0.4661142857142857</v>
          </cell>
          <cell r="H76">
            <v>1858</v>
          </cell>
          <cell r="I76">
            <v>25796</v>
          </cell>
          <cell r="J76">
            <v>-9482</v>
          </cell>
          <cell r="K76">
            <v>-0.36757636842921382</v>
          </cell>
          <cell r="L76">
            <v>452</v>
          </cell>
          <cell r="M76">
            <v>74</v>
          </cell>
        </row>
        <row r="77">
          <cell r="B77" t="str">
            <v>بني مزار</v>
          </cell>
          <cell r="C77">
            <v>20000</v>
          </cell>
          <cell r="D77">
            <v>5870</v>
          </cell>
          <cell r="E77">
            <v>0</v>
          </cell>
          <cell r="F77">
            <v>5870</v>
          </cell>
          <cell r="G77">
            <v>0.29349999999999998</v>
          </cell>
          <cell r="H77">
            <v>85</v>
          </cell>
          <cell r="I77">
            <v>7973</v>
          </cell>
          <cell r="J77">
            <v>-2103</v>
          </cell>
          <cell r="K77">
            <v>-0.26376520757556754</v>
          </cell>
          <cell r="L77">
            <v>459</v>
          </cell>
          <cell r="M77">
            <v>70</v>
          </cell>
        </row>
        <row r="78">
          <cell r="B78" t="str">
            <v>المنيا</v>
          </cell>
          <cell r="C78">
            <v>35000</v>
          </cell>
          <cell r="D78">
            <v>14819</v>
          </cell>
          <cell r="E78">
            <v>278</v>
          </cell>
          <cell r="F78">
            <v>15097</v>
          </cell>
          <cell r="G78">
            <v>0.43134285714285714</v>
          </cell>
          <cell r="H78">
            <v>1863</v>
          </cell>
          <cell r="I78">
            <v>15309</v>
          </cell>
          <cell r="J78">
            <v>-212</v>
          </cell>
          <cell r="K78">
            <v>-1.3848063230779251E-2</v>
          </cell>
          <cell r="L78">
            <v>472</v>
          </cell>
          <cell r="M78">
            <v>65</v>
          </cell>
        </row>
        <row r="79">
          <cell r="B79" t="str">
            <v>حسام الدين مصطفى</v>
          </cell>
          <cell r="C79">
            <v>120000</v>
          </cell>
          <cell r="D79">
            <v>44631</v>
          </cell>
          <cell r="E79">
            <v>1667</v>
          </cell>
          <cell r="F79">
            <v>46298</v>
          </cell>
          <cell r="G79">
            <v>0.38581666666666664</v>
          </cell>
          <cell r="H79">
            <v>4203</v>
          </cell>
          <cell r="I79">
            <v>63456</v>
          </cell>
          <cell r="J79">
            <v>-17158</v>
          </cell>
          <cell r="K79">
            <v>-0.27039208270297532</v>
          </cell>
          <cell r="L79">
            <v>1930</v>
          </cell>
          <cell r="M79">
            <v>246</v>
          </cell>
        </row>
        <row r="80">
          <cell r="B80" t="str">
            <v>الاقصر</v>
          </cell>
          <cell r="C80">
            <v>45000</v>
          </cell>
          <cell r="D80">
            <v>39981</v>
          </cell>
          <cell r="E80">
            <v>1895</v>
          </cell>
          <cell r="F80">
            <v>41876</v>
          </cell>
          <cell r="G80">
            <v>0.93057777777777773</v>
          </cell>
          <cell r="H80">
            <v>13145</v>
          </cell>
          <cell r="I80">
            <v>18108</v>
          </cell>
          <cell r="J80">
            <v>23768</v>
          </cell>
          <cell r="K80">
            <v>1.3125690302628672</v>
          </cell>
          <cell r="L80">
            <v>381</v>
          </cell>
          <cell r="M80">
            <v>34</v>
          </cell>
        </row>
        <row r="81">
          <cell r="B81" t="str">
            <v>اسوان</v>
          </cell>
          <cell r="C81">
            <v>90000</v>
          </cell>
          <cell r="D81">
            <v>23871</v>
          </cell>
          <cell r="E81">
            <v>1255</v>
          </cell>
          <cell r="F81">
            <v>25126</v>
          </cell>
          <cell r="G81">
            <v>0.2791777777777778</v>
          </cell>
          <cell r="H81">
            <v>1165</v>
          </cell>
          <cell r="I81">
            <v>45668</v>
          </cell>
          <cell r="J81">
            <v>-20542</v>
          </cell>
          <cell r="K81">
            <v>-0.44981168433038454</v>
          </cell>
          <cell r="L81">
            <v>360</v>
          </cell>
          <cell r="M81">
            <v>77</v>
          </cell>
        </row>
        <row r="82">
          <cell r="B82" t="str">
            <v>جرجا</v>
          </cell>
          <cell r="C82">
            <v>18000</v>
          </cell>
          <cell r="D82">
            <v>5715</v>
          </cell>
          <cell r="E82">
            <v>0</v>
          </cell>
          <cell r="F82">
            <v>5715</v>
          </cell>
          <cell r="G82">
            <v>0.3175</v>
          </cell>
          <cell r="H82">
            <v>55</v>
          </cell>
          <cell r="I82">
            <v>10854</v>
          </cell>
          <cell r="J82">
            <v>-5139</v>
          </cell>
          <cell r="K82">
            <v>-0.4734660033167496</v>
          </cell>
          <cell r="L82">
            <v>365</v>
          </cell>
          <cell r="M82">
            <v>27</v>
          </cell>
        </row>
        <row r="83">
          <cell r="B83" t="str">
            <v>نجع حمادي</v>
          </cell>
          <cell r="C83">
            <v>25000</v>
          </cell>
          <cell r="D83">
            <v>5934</v>
          </cell>
          <cell r="E83">
            <v>519</v>
          </cell>
          <cell r="F83">
            <v>6453</v>
          </cell>
          <cell r="G83">
            <v>0.25812000000000002</v>
          </cell>
          <cell r="H83">
            <v>109</v>
          </cell>
          <cell r="I83">
            <v>10144</v>
          </cell>
          <cell r="J83">
            <v>-3691</v>
          </cell>
          <cell r="K83">
            <v>-0.36386041009463721</v>
          </cell>
          <cell r="L83">
            <v>381</v>
          </cell>
          <cell r="M83">
            <v>36</v>
          </cell>
        </row>
        <row r="84">
          <cell r="B84" t="str">
            <v>محمد عبد الكريم</v>
          </cell>
          <cell r="C84">
            <v>178000</v>
          </cell>
          <cell r="D84">
            <v>75501</v>
          </cell>
          <cell r="E84">
            <v>3669</v>
          </cell>
          <cell r="F84">
            <v>79170</v>
          </cell>
          <cell r="G84">
            <v>0.44477528089887641</v>
          </cell>
          <cell r="H84">
            <v>14474</v>
          </cell>
          <cell r="I84">
            <v>84774</v>
          </cell>
          <cell r="J84">
            <v>-5604</v>
          </cell>
          <cell r="K84">
            <v>-6.6105173756104474E-2</v>
          </cell>
          <cell r="L84">
            <v>1487</v>
          </cell>
          <cell r="M84">
            <v>174</v>
          </cell>
        </row>
        <row r="85">
          <cell r="B85" t="str">
            <v>سوهاج شرق</v>
          </cell>
          <cell r="C85">
            <v>20000</v>
          </cell>
          <cell r="D85">
            <v>4833</v>
          </cell>
          <cell r="E85">
            <v>0</v>
          </cell>
          <cell r="F85">
            <v>4833</v>
          </cell>
          <cell r="G85">
            <v>0.24165</v>
          </cell>
          <cell r="H85">
            <v>158</v>
          </cell>
          <cell r="I85">
            <v>4261</v>
          </cell>
          <cell r="J85">
            <v>572</v>
          </cell>
          <cell r="K85">
            <v>0.13424078854728938</v>
          </cell>
          <cell r="L85">
            <v>264</v>
          </cell>
          <cell r="M85">
            <v>17</v>
          </cell>
        </row>
        <row r="86">
          <cell r="B86" t="str">
            <v>سوهاج</v>
          </cell>
          <cell r="C86">
            <v>25000</v>
          </cell>
          <cell r="D86">
            <v>14025</v>
          </cell>
          <cell r="E86">
            <v>0</v>
          </cell>
          <cell r="F86">
            <v>14025</v>
          </cell>
          <cell r="G86">
            <v>0.56100000000000005</v>
          </cell>
          <cell r="H86">
            <v>63</v>
          </cell>
          <cell r="I86">
            <v>17713</v>
          </cell>
          <cell r="J86">
            <v>-3688</v>
          </cell>
          <cell r="K86">
            <v>-0.20820866030598995</v>
          </cell>
          <cell r="L86">
            <v>437</v>
          </cell>
          <cell r="M86">
            <v>32</v>
          </cell>
        </row>
        <row r="87">
          <cell r="B87" t="str">
            <v>قنا</v>
          </cell>
          <cell r="C87">
            <v>45000</v>
          </cell>
          <cell r="D87">
            <v>19638</v>
          </cell>
          <cell r="E87">
            <v>169</v>
          </cell>
          <cell r="F87">
            <v>19807</v>
          </cell>
          <cell r="G87">
            <v>0.44015555555555558</v>
          </cell>
          <cell r="H87">
            <v>2205</v>
          </cell>
          <cell r="I87">
            <v>19843</v>
          </cell>
          <cell r="J87">
            <v>-36</v>
          </cell>
          <cell r="K87">
            <v>-1.8142417981151793E-3</v>
          </cell>
          <cell r="L87">
            <v>475</v>
          </cell>
          <cell r="M87">
            <v>85</v>
          </cell>
        </row>
        <row r="88">
          <cell r="B88" t="str">
            <v>ايهاب يوسف 1</v>
          </cell>
          <cell r="C88">
            <v>90000</v>
          </cell>
          <cell r="D88">
            <v>38496</v>
          </cell>
          <cell r="E88">
            <v>169</v>
          </cell>
          <cell r="F88">
            <v>38665</v>
          </cell>
          <cell r="G88">
            <v>0.42961111111111111</v>
          </cell>
          <cell r="H88">
            <v>2426</v>
          </cell>
          <cell r="I88">
            <v>41817</v>
          </cell>
          <cell r="J88">
            <v>-3152</v>
          </cell>
          <cell r="K88">
            <v>-7.5376043236004442E-2</v>
          </cell>
          <cell r="L88">
            <v>1176</v>
          </cell>
          <cell r="M88">
            <v>134</v>
          </cell>
        </row>
        <row r="89">
          <cell r="B89" t="str">
            <v>ايهاب يوسف</v>
          </cell>
          <cell r="C89">
            <v>388000</v>
          </cell>
          <cell r="D89">
            <v>158628</v>
          </cell>
          <cell r="E89">
            <v>5505</v>
          </cell>
          <cell r="F89">
            <v>164133</v>
          </cell>
          <cell r="G89">
            <v>0.42302319587628867</v>
          </cell>
          <cell r="H89">
            <v>21103</v>
          </cell>
          <cell r="I89">
            <v>190047</v>
          </cell>
          <cell r="J89">
            <v>-25914</v>
          </cell>
          <cell r="K89">
            <v>-0.13635574357921987</v>
          </cell>
          <cell r="L89">
            <v>4593</v>
          </cell>
          <cell r="M89">
            <v>554</v>
          </cell>
        </row>
        <row r="90">
          <cell r="B90" t="str">
            <v>الاجمالي</v>
          </cell>
          <cell r="C90">
            <v>3575000</v>
          </cell>
          <cell r="D90">
            <v>1404902</v>
          </cell>
          <cell r="E90">
            <v>12566</v>
          </cell>
          <cell r="F90">
            <v>1417468</v>
          </cell>
          <cell r="G90">
            <v>0.39649454545454543</v>
          </cell>
          <cell r="H90">
            <v>123213</v>
          </cell>
          <cell r="I90">
            <v>1747010</v>
          </cell>
          <cell r="J90">
            <v>-329542</v>
          </cell>
          <cell r="K90">
            <v>-0.18863200554089554</v>
          </cell>
          <cell r="L90">
            <v>22530</v>
          </cell>
          <cell r="M90">
            <v>3956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4-2021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29</v>
          </cell>
          <cell r="B3" t="str">
            <v>قليوب</v>
          </cell>
          <cell r="C3">
            <v>21443</v>
          </cell>
          <cell r="D3">
            <v>183</v>
          </cell>
          <cell r="E3">
            <v>0.01</v>
          </cell>
          <cell r="F3">
            <v>21260</v>
          </cell>
          <cell r="G3">
            <v>98</v>
          </cell>
        </row>
        <row r="4">
          <cell r="A4">
            <v>31</v>
          </cell>
          <cell r="B4" t="str">
            <v>حلوان</v>
          </cell>
          <cell r="C4">
            <v>26077</v>
          </cell>
          <cell r="D4">
            <v>703</v>
          </cell>
          <cell r="E4">
            <v>0.03</v>
          </cell>
          <cell r="F4">
            <v>25374</v>
          </cell>
          <cell r="G4">
            <v>99</v>
          </cell>
        </row>
        <row r="5">
          <cell r="A5">
            <v>32</v>
          </cell>
          <cell r="B5" t="str">
            <v>دسوق</v>
          </cell>
          <cell r="C5">
            <v>13384</v>
          </cell>
          <cell r="D5">
            <v>526</v>
          </cell>
          <cell r="E5">
            <v>0.04</v>
          </cell>
          <cell r="F5">
            <v>12859</v>
          </cell>
          <cell r="G5">
            <v>47</v>
          </cell>
        </row>
        <row r="6">
          <cell r="A6">
            <v>34</v>
          </cell>
          <cell r="B6" t="str">
            <v>شبين الكوم</v>
          </cell>
          <cell r="C6">
            <v>22754</v>
          </cell>
          <cell r="D6">
            <v>394</v>
          </cell>
          <cell r="E6">
            <v>0.02</v>
          </cell>
          <cell r="F6">
            <v>22360</v>
          </cell>
          <cell r="G6">
            <v>107</v>
          </cell>
        </row>
        <row r="7">
          <cell r="A7">
            <v>35</v>
          </cell>
          <cell r="B7" t="str">
            <v>مصطفى النحاس</v>
          </cell>
          <cell r="C7">
            <v>86151</v>
          </cell>
          <cell r="D7">
            <v>3290</v>
          </cell>
          <cell r="E7">
            <v>0.04</v>
          </cell>
          <cell r="F7">
            <v>82861</v>
          </cell>
          <cell r="G7">
            <v>101</v>
          </cell>
        </row>
        <row r="8">
          <cell r="A8">
            <v>36</v>
          </cell>
          <cell r="B8" t="str">
            <v>الفيوم</v>
          </cell>
          <cell r="C8">
            <v>13831</v>
          </cell>
          <cell r="D8">
            <v>842</v>
          </cell>
          <cell r="E8">
            <v>0.06</v>
          </cell>
          <cell r="F8">
            <v>12989</v>
          </cell>
          <cell r="G8">
            <v>45</v>
          </cell>
        </row>
        <row r="9">
          <cell r="A9">
            <v>38</v>
          </cell>
          <cell r="B9" t="str">
            <v>سوهاج شرق</v>
          </cell>
          <cell r="C9">
            <v>16733</v>
          </cell>
          <cell r="D9">
            <v>2784</v>
          </cell>
          <cell r="E9">
            <v>0.17</v>
          </cell>
          <cell r="F9">
            <v>13949</v>
          </cell>
          <cell r="G9">
            <v>33</v>
          </cell>
        </row>
        <row r="10">
          <cell r="A10">
            <v>39</v>
          </cell>
          <cell r="B10" t="str">
            <v>دمنهور</v>
          </cell>
          <cell r="C10">
            <v>8883</v>
          </cell>
          <cell r="D10">
            <v>189</v>
          </cell>
          <cell r="E10">
            <v>0.02</v>
          </cell>
          <cell r="F10">
            <v>8694</v>
          </cell>
          <cell r="G10">
            <v>44</v>
          </cell>
        </row>
        <row r="11">
          <cell r="A11">
            <v>40</v>
          </cell>
          <cell r="B11" t="str">
            <v>طموة</v>
          </cell>
          <cell r="C11">
            <v>19824</v>
          </cell>
          <cell r="D11">
            <v>1648</v>
          </cell>
          <cell r="E11">
            <v>0.08</v>
          </cell>
          <cell r="F11">
            <v>18176</v>
          </cell>
          <cell r="G11">
            <v>97</v>
          </cell>
        </row>
        <row r="12">
          <cell r="A12">
            <v>41</v>
          </cell>
          <cell r="B12" t="str">
            <v>شبرا مصر</v>
          </cell>
          <cell r="C12">
            <v>12421</v>
          </cell>
          <cell r="D12">
            <v>1170</v>
          </cell>
          <cell r="E12">
            <v>0.09</v>
          </cell>
          <cell r="F12">
            <v>11251</v>
          </cell>
          <cell r="G12">
            <v>51</v>
          </cell>
        </row>
        <row r="13">
          <cell r="A13">
            <v>42</v>
          </cell>
          <cell r="B13" t="str">
            <v>الأميرية</v>
          </cell>
          <cell r="C13">
            <v>63412</v>
          </cell>
          <cell r="D13">
            <v>2923</v>
          </cell>
          <cell r="E13">
            <v>0.05</v>
          </cell>
          <cell r="F13">
            <v>60489</v>
          </cell>
          <cell r="G13">
            <v>106</v>
          </cell>
        </row>
        <row r="14">
          <cell r="A14">
            <v>43</v>
          </cell>
          <cell r="B14" t="str">
            <v>الزيتون</v>
          </cell>
          <cell r="C14">
            <v>32907</v>
          </cell>
          <cell r="D14">
            <v>748</v>
          </cell>
          <cell r="E14">
            <v>0.02</v>
          </cell>
          <cell r="F14">
            <v>32159</v>
          </cell>
          <cell r="G14">
            <v>100</v>
          </cell>
        </row>
        <row r="15">
          <cell r="A15">
            <v>44</v>
          </cell>
          <cell r="B15" t="str">
            <v>القبه</v>
          </cell>
          <cell r="C15">
            <v>38442</v>
          </cell>
          <cell r="D15">
            <v>2998</v>
          </cell>
          <cell r="E15">
            <v>0.08</v>
          </cell>
          <cell r="F15">
            <v>35443</v>
          </cell>
          <cell r="G15">
            <v>135</v>
          </cell>
        </row>
        <row r="16">
          <cell r="A16">
            <v>45</v>
          </cell>
          <cell r="B16" t="str">
            <v>مصر الجديدة</v>
          </cell>
          <cell r="C16">
            <v>91642</v>
          </cell>
          <cell r="D16">
            <v>1797</v>
          </cell>
          <cell r="E16">
            <v>0.02</v>
          </cell>
          <cell r="F16">
            <v>89844</v>
          </cell>
          <cell r="G16">
            <v>127</v>
          </cell>
        </row>
        <row r="17">
          <cell r="A17">
            <v>46</v>
          </cell>
          <cell r="B17" t="str">
            <v>شبرا الخيمة</v>
          </cell>
          <cell r="C17">
            <v>34757</v>
          </cell>
          <cell r="D17">
            <v>1107</v>
          </cell>
          <cell r="E17">
            <v>0.03</v>
          </cell>
          <cell r="F17">
            <v>33650</v>
          </cell>
          <cell r="G17">
            <v>134</v>
          </cell>
        </row>
        <row r="18">
          <cell r="A18">
            <v>47</v>
          </cell>
          <cell r="B18" t="str">
            <v>شبين القناطر</v>
          </cell>
          <cell r="C18">
            <v>23789</v>
          </cell>
          <cell r="D18">
            <v>0</v>
          </cell>
          <cell r="E18">
            <v>0</v>
          </cell>
          <cell r="F18">
            <v>23789</v>
          </cell>
          <cell r="G18">
            <v>99</v>
          </cell>
        </row>
        <row r="19">
          <cell r="A19">
            <v>48</v>
          </cell>
          <cell r="B19" t="str">
            <v>وسط البلد</v>
          </cell>
          <cell r="C19">
            <v>82509</v>
          </cell>
          <cell r="D19">
            <v>1591</v>
          </cell>
          <cell r="E19">
            <v>0.02</v>
          </cell>
          <cell r="F19">
            <v>80918</v>
          </cell>
          <cell r="G19">
            <v>54</v>
          </cell>
        </row>
        <row r="20">
          <cell r="A20">
            <v>49</v>
          </cell>
          <cell r="B20" t="str">
            <v>المهندسين</v>
          </cell>
          <cell r="C20">
            <v>87272</v>
          </cell>
          <cell r="D20">
            <v>8276</v>
          </cell>
          <cell r="E20">
            <v>0.09</v>
          </cell>
          <cell r="F20">
            <v>78995</v>
          </cell>
          <cell r="G20">
            <v>46</v>
          </cell>
        </row>
        <row r="21">
          <cell r="A21">
            <v>50</v>
          </cell>
          <cell r="B21" t="str">
            <v>الهرم</v>
          </cell>
          <cell r="C21">
            <v>46019</v>
          </cell>
          <cell r="D21">
            <v>869</v>
          </cell>
          <cell r="E21">
            <v>0.02</v>
          </cell>
          <cell r="F21">
            <v>45150</v>
          </cell>
          <cell r="G21">
            <v>71</v>
          </cell>
        </row>
        <row r="22">
          <cell r="A22">
            <v>51</v>
          </cell>
          <cell r="B22" t="str">
            <v>العريش</v>
          </cell>
          <cell r="C22">
            <v>9873</v>
          </cell>
          <cell r="D22">
            <v>134</v>
          </cell>
          <cell r="E22">
            <v>0.01</v>
          </cell>
          <cell r="F22">
            <v>9739</v>
          </cell>
          <cell r="G22">
            <v>38</v>
          </cell>
        </row>
        <row r="23">
          <cell r="A23">
            <v>52</v>
          </cell>
          <cell r="B23" t="str">
            <v>مدينة نصر</v>
          </cell>
          <cell r="C23">
            <v>46688</v>
          </cell>
          <cell r="D23">
            <v>2252</v>
          </cell>
          <cell r="E23">
            <v>0.05</v>
          </cell>
          <cell r="F23">
            <v>44436</v>
          </cell>
          <cell r="G23">
            <v>64</v>
          </cell>
        </row>
        <row r="24">
          <cell r="A24">
            <v>53</v>
          </cell>
          <cell r="B24" t="str">
            <v>امبابة</v>
          </cell>
          <cell r="C24">
            <v>16451</v>
          </cell>
          <cell r="D24">
            <v>144</v>
          </cell>
          <cell r="E24">
            <v>0.01</v>
          </cell>
          <cell r="F24">
            <v>16307</v>
          </cell>
          <cell r="G24">
            <v>48</v>
          </cell>
        </row>
        <row r="25">
          <cell r="A25">
            <v>54</v>
          </cell>
          <cell r="B25" t="str">
            <v>المعادي</v>
          </cell>
          <cell r="C25">
            <v>45245</v>
          </cell>
          <cell r="D25">
            <v>687</v>
          </cell>
          <cell r="E25">
            <v>0.02</v>
          </cell>
          <cell r="F25">
            <v>44558</v>
          </cell>
          <cell r="G25">
            <v>61</v>
          </cell>
        </row>
        <row r="26">
          <cell r="A26">
            <v>55</v>
          </cell>
          <cell r="B26" t="str">
            <v>دار السلام</v>
          </cell>
          <cell r="C26">
            <v>64554</v>
          </cell>
          <cell r="D26">
            <v>2635</v>
          </cell>
          <cell r="E26">
            <v>0.04</v>
          </cell>
          <cell r="F26">
            <v>61920</v>
          </cell>
          <cell r="G26">
            <v>136</v>
          </cell>
        </row>
        <row r="27">
          <cell r="A27">
            <v>56</v>
          </cell>
          <cell r="B27" t="str">
            <v>البراجيل</v>
          </cell>
          <cell r="C27">
            <v>8851</v>
          </cell>
          <cell r="D27">
            <v>347</v>
          </cell>
          <cell r="E27">
            <v>0.04</v>
          </cell>
          <cell r="F27">
            <v>8505</v>
          </cell>
          <cell r="G27">
            <v>21</v>
          </cell>
        </row>
        <row r="28">
          <cell r="A28">
            <v>57</v>
          </cell>
          <cell r="B28" t="str">
            <v>بور سعيد</v>
          </cell>
          <cell r="C28">
            <v>22994</v>
          </cell>
          <cell r="D28">
            <v>660</v>
          </cell>
          <cell r="E28">
            <v>0.03</v>
          </cell>
          <cell r="F28">
            <v>22334</v>
          </cell>
          <cell r="G28">
            <v>53</v>
          </cell>
        </row>
        <row r="29">
          <cell r="A29">
            <v>58</v>
          </cell>
          <cell r="B29" t="str">
            <v>القبارى</v>
          </cell>
          <cell r="C29">
            <v>49778</v>
          </cell>
          <cell r="D29">
            <v>562</v>
          </cell>
          <cell r="E29">
            <v>0.01</v>
          </cell>
          <cell r="F29">
            <v>49216</v>
          </cell>
          <cell r="G29">
            <v>132</v>
          </cell>
        </row>
        <row r="30">
          <cell r="A30">
            <v>59</v>
          </cell>
          <cell r="B30" t="str">
            <v>سموحة</v>
          </cell>
          <cell r="C30">
            <v>37243</v>
          </cell>
          <cell r="D30">
            <v>662</v>
          </cell>
          <cell r="E30">
            <v>0.02</v>
          </cell>
          <cell r="F30">
            <v>36581</v>
          </cell>
          <cell r="G30">
            <v>127</v>
          </cell>
        </row>
        <row r="31">
          <cell r="A31">
            <v>60</v>
          </cell>
          <cell r="B31" t="str">
            <v>السويس</v>
          </cell>
          <cell r="C31">
            <v>77742</v>
          </cell>
          <cell r="D31">
            <v>246</v>
          </cell>
          <cell r="E31">
            <v>0</v>
          </cell>
          <cell r="F31">
            <v>77496</v>
          </cell>
          <cell r="G31">
            <v>72</v>
          </cell>
        </row>
        <row r="32">
          <cell r="A32">
            <v>62</v>
          </cell>
          <cell r="B32" t="str">
            <v>كفر الدوار</v>
          </cell>
          <cell r="C32">
            <v>10842</v>
          </cell>
          <cell r="D32">
            <v>425</v>
          </cell>
          <cell r="E32">
            <v>0.04</v>
          </cell>
          <cell r="F32">
            <v>10417</v>
          </cell>
          <cell r="G32">
            <v>66</v>
          </cell>
        </row>
        <row r="33">
          <cell r="A33">
            <v>63</v>
          </cell>
          <cell r="B33" t="str">
            <v>المنيا</v>
          </cell>
          <cell r="C33">
            <v>24638</v>
          </cell>
          <cell r="D33">
            <v>2915</v>
          </cell>
          <cell r="E33">
            <v>0.12</v>
          </cell>
          <cell r="F33">
            <v>21722</v>
          </cell>
          <cell r="G33">
            <v>82</v>
          </cell>
        </row>
        <row r="34">
          <cell r="A34">
            <v>64</v>
          </cell>
          <cell r="B34" t="str">
            <v>بني مزار</v>
          </cell>
          <cell r="C34">
            <v>25006</v>
          </cell>
          <cell r="D34">
            <v>2663</v>
          </cell>
          <cell r="E34">
            <v>0.11</v>
          </cell>
          <cell r="F34">
            <v>22343</v>
          </cell>
          <cell r="G34">
            <v>50</v>
          </cell>
        </row>
        <row r="35">
          <cell r="A35">
            <v>65</v>
          </cell>
          <cell r="B35" t="str">
            <v>اسيوط</v>
          </cell>
          <cell r="C35">
            <v>22171</v>
          </cell>
          <cell r="D35">
            <v>966</v>
          </cell>
          <cell r="E35">
            <v>0.04</v>
          </cell>
          <cell r="F35">
            <v>21205</v>
          </cell>
          <cell r="G35">
            <v>79</v>
          </cell>
        </row>
        <row r="36">
          <cell r="A36">
            <v>66</v>
          </cell>
          <cell r="B36" t="str">
            <v>سوهاج</v>
          </cell>
          <cell r="C36">
            <v>17383</v>
          </cell>
          <cell r="D36">
            <v>62</v>
          </cell>
          <cell r="E36">
            <v>0</v>
          </cell>
          <cell r="F36">
            <v>17321</v>
          </cell>
          <cell r="G36">
            <v>38</v>
          </cell>
        </row>
        <row r="37">
          <cell r="A37">
            <v>67</v>
          </cell>
          <cell r="B37" t="str">
            <v>القوصية</v>
          </cell>
          <cell r="C37">
            <v>38271</v>
          </cell>
          <cell r="D37">
            <v>2325</v>
          </cell>
          <cell r="E37">
            <v>0.06</v>
          </cell>
          <cell r="F37">
            <v>35945</v>
          </cell>
          <cell r="G37">
            <v>153</v>
          </cell>
        </row>
        <row r="38">
          <cell r="A38">
            <v>68</v>
          </cell>
          <cell r="B38" t="str">
            <v>نجع حمادي</v>
          </cell>
          <cell r="C38">
            <v>7937</v>
          </cell>
          <cell r="D38">
            <v>217</v>
          </cell>
          <cell r="E38">
            <v>0.03</v>
          </cell>
          <cell r="F38">
            <v>7721</v>
          </cell>
          <cell r="G38">
            <v>41</v>
          </cell>
        </row>
        <row r="39">
          <cell r="A39">
            <v>69</v>
          </cell>
          <cell r="B39" t="str">
            <v>قنا</v>
          </cell>
          <cell r="C39">
            <v>34500</v>
          </cell>
          <cell r="D39">
            <v>501</v>
          </cell>
          <cell r="E39">
            <v>0.01</v>
          </cell>
          <cell r="F39">
            <v>33998</v>
          </cell>
          <cell r="G39">
            <v>107</v>
          </cell>
        </row>
        <row r="40">
          <cell r="A40">
            <v>70</v>
          </cell>
          <cell r="B40" t="str">
            <v>الاقصر</v>
          </cell>
          <cell r="C40">
            <v>42831</v>
          </cell>
          <cell r="D40">
            <v>9539</v>
          </cell>
          <cell r="E40">
            <v>0.22</v>
          </cell>
          <cell r="F40">
            <v>33292</v>
          </cell>
          <cell r="G40">
            <v>153</v>
          </cell>
        </row>
        <row r="41">
          <cell r="A41">
            <v>71</v>
          </cell>
          <cell r="B41" t="str">
            <v>بني سويف</v>
          </cell>
          <cell r="C41">
            <v>24956</v>
          </cell>
          <cell r="D41">
            <v>4648</v>
          </cell>
          <cell r="E41">
            <v>0.19</v>
          </cell>
          <cell r="F41">
            <v>20308</v>
          </cell>
          <cell r="G41">
            <v>129</v>
          </cell>
        </row>
        <row r="42">
          <cell r="A42">
            <v>72</v>
          </cell>
          <cell r="B42" t="str">
            <v>جرجا</v>
          </cell>
          <cell r="C42">
            <v>18071</v>
          </cell>
          <cell r="D42">
            <v>411</v>
          </cell>
          <cell r="E42">
            <v>0.02</v>
          </cell>
          <cell r="F42">
            <v>17661</v>
          </cell>
          <cell r="G42">
            <v>79</v>
          </cell>
        </row>
        <row r="43">
          <cell r="A43">
            <v>73</v>
          </cell>
          <cell r="B43" t="str">
            <v>كفر الشيخ</v>
          </cell>
          <cell r="C43">
            <v>13040</v>
          </cell>
          <cell r="D43">
            <v>1232</v>
          </cell>
          <cell r="E43">
            <v>0.09</v>
          </cell>
          <cell r="F43">
            <v>11808</v>
          </cell>
          <cell r="G43">
            <v>101</v>
          </cell>
        </row>
        <row r="44">
          <cell r="A44">
            <v>74</v>
          </cell>
          <cell r="B44" t="str">
            <v>الفلكي</v>
          </cell>
          <cell r="C44">
            <v>38407</v>
          </cell>
          <cell r="D44">
            <v>1258</v>
          </cell>
          <cell r="E44">
            <v>0.03</v>
          </cell>
          <cell r="F44">
            <v>37149</v>
          </cell>
          <cell r="G44">
            <v>151</v>
          </cell>
        </row>
        <row r="45">
          <cell r="A45">
            <v>75</v>
          </cell>
          <cell r="B45" t="str">
            <v>الاسماعيلية</v>
          </cell>
          <cell r="C45">
            <v>42884</v>
          </cell>
          <cell r="D45">
            <v>933</v>
          </cell>
          <cell r="E45">
            <v>0.02</v>
          </cell>
          <cell r="F45">
            <v>41951</v>
          </cell>
          <cell r="G45">
            <v>184</v>
          </cell>
        </row>
        <row r="46">
          <cell r="A46">
            <v>77</v>
          </cell>
          <cell r="B46" t="str">
            <v>السواح</v>
          </cell>
          <cell r="C46">
            <v>36338</v>
          </cell>
          <cell r="D46">
            <v>1034</v>
          </cell>
          <cell r="E46">
            <v>0.03</v>
          </cell>
          <cell r="F46">
            <v>35304</v>
          </cell>
          <cell r="G46">
            <v>122</v>
          </cell>
        </row>
        <row r="47">
          <cell r="A47">
            <v>78</v>
          </cell>
          <cell r="B47" t="str">
            <v>منصورة غرب</v>
          </cell>
          <cell r="C47">
            <v>38812</v>
          </cell>
          <cell r="D47">
            <v>1850</v>
          </cell>
          <cell r="E47">
            <v>0.05</v>
          </cell>
          <cell r="F47">
            <v>36962</v>
          </cell>
          <cell r="G47">
            <v>77</v>
          </cell>
        </row>
        <row r="48">
          <cell r="A48">
            <v>80</v>
          </cell>
          <cell r="B48" t="str">
            <v>المنصورة شرق</v>
          </cell>
          <cell r="C48">
            <v>20178</v>
          </cell>
          <cell r="D48">
            <v>1275</v>
          </cell>
          <cell r="E48">
            <v>0.06</v>
          </cell>
          <cell r="F48">
            <v>18903</v>
          </cell>
          <cell r="G48">
            <v>136</v>
          </cell>
        </row>
        <row r="49">
          <cell r="A49">
            <v>81</v>
          </cell>
          <cell r="B49" t="str">
            <v>كفر الزيات</v>
          </cell>
          <cell r="C49">
            <v>11755</v>
          </cell>
          <cell r="D49">
            <v>56</v>
          </cell>
          <cell r="E49">
            <v>0</v>
          </cell>
          <cell r="F49">
            <v>11699</v>
          </cell>
          <cell r="G49">
            <v>35</v>
          </cell>
        </row>
        <row r="50">
          <cell r="A50">
            <v>82</v>
          </cell>
          <cell r="B50" t="str">
            <v>المحلة</v>
          </cell>
          <cell r="C50">
            <v>13400</v>
          </cell>
          <cell r="D50">
            <v>0</v>
          </cell>
          <cell r="E50">
            <v>0</v>
          </cell>
          <cell r="F50">
            <v>13400</v>
          </cell>
          <cell r="G50">
            <v>103</v>
          </cell>
        </row>
        <row r="51">
          <cell r="A51">
            <v>83</v>
          </cell>
          <cell r="B51" t="str">
            <v>طنطا_المأمون</v>
          </cell>
          <cell r="C51">
            <v>29802</v>
          </cell>
          <cell r="D51">
            <v>1614</v>
          </cell>
          <cell r="E51">
            <v>0.05</v>
          </cell>
          <cell r="F51">
            <v>28187</v>
          </cell>
          <cell r="G51">
            <v>63</v>
          </cell>
        </row>
        <row r="52">
          <cell r="A52">
            <v>84</v>
          </cell>
          <cell r="B52" t="str">
            <v>الاستاد</v>
          </cell>
          <cell r="C52">
            <v>16580</v>
          </cell>
          <cell r="D52">
            <v>791</v>
          </cell>
          <cell r="E52">
            <v>0.05</v>
          </cell>
          <cell r="F52">
            <v>15789</v>
          </cell>
          <cell r="G52">
            <v>68</v>
          </cell>
        </row>
        <row r="53">
          <cell r="A53">
            <v>85</v>
          </cell>
          <cell r="B53" t="str">
            <v>المنزلة</v>
          </cell>
          <cell r="C53">
            <v>15350</v>
          </cell>
          <cell r="D53">
            <v>897</v>
          </cell>
          <cell r="E53">
            <v>0.06</v>
          </cell>
          <cell r="F53">
            <v>14453</v>
          </cell>
          <cell r="G53">
            <v>58</v>
          </cell>
        </row>
        <row r="54">
          <cell r="A54">
            <v>86</v>
          </cell>
          <cell r="B54" t="str">
            <v>ميت غمر</v>
          </cell>
          <cell r="C54">
            <v>31684</v>
          </cell>
          <cell r="D54">
            <v>1914</v>
          </cell>
          <cell r="E54">
            <v>0.06</v>
          </cell>
          <cell r="F54">
            <v>29770</v>
          </cell>
          <cell r="G54">
            <v>138</v>
          </cell>
        </row>
        <row r="55">
          <cell r="A55">
            <v>87</v>
          </cell>
          <cell r="B55" t="str">
            <v>شربين</v>
          </cell>
          <cell r="C55">
            <v>27862</v>
          </cell>
          <cell r="D55">
            <v>367</v>
          </cell>
          <cell r="E55">
            <v>0.01</v>
          </cell>
          <cell r="F55">
            <v>27495</v>
          </cell>
          <cell r="G55">
            <v>147</v>
          </cell>
        </row>
        <row r="56">
          <cell r="A56">
            <v>88</v>
          </cell>
          <cell r="B56" t="str">
            <v>دمياط</v>
          </cell>
          <cell r="C56">
            <v>72403</v>
          </cell>
          <cell r="D56">
            <v>1282</v>
          </cell>
          <cell r="E56">
            <v>0.02</v>
          </cell>
          <cell r="F56">
            <v>71121</v>
          </cell>
          <cell r="G56">
            <v>175</v>
          </cell>
        </row>
        <row r="57">
          <cell r="A57">
            <v>89</v>
          </cell>
          <cell r="B57" t="str">
            <v>فاقوس</v>
          </cell>
          <cell r="C57">
            <v>36783</v>
          </cell>
          <cell r="D57">
            <v>729</v>
          </cell>
          <cell r="E57">
            <v>0.02</v>
          </cell>
          <cell r="F57">
            <v>36054</v>
          </cell>
          <cell r="G57">
            <v>103</v>
          </cell>
        </row>
        <row r="58">
          <cell r="A58">
            <v>90</v>
          </cell>
          <cell r="B58" t="str">
            <v>بلبيس</v>
          </cell>
          <cell r="C58">
            <v>58362</v>
          </cell>
          <cell r="D58">
            <v>2141</v>
          </cell>
          <cell r="E58">
            <v>0.04</v>
          </cell>
          <cell r="F58">
            <v>56221</v>
          </cell>
          <cell r="G58">
            <v>158</v>
          </cell>
        </row>
        <row r="59">
          <cell r="A59">
            <v>91</v>
          </cell>
          <cell r="B59" t="str">
            <v>القومية</v>
          </cell>
          <cell r="C59">
            <v>24077</v>
          </cell>
          <cell r="D59">
            <v>1122</v>
          </cell>
          <cell r="E59">
            <v>0.05</v>
          </cell>
          <cell r="F59">
            <v>22956</v>
          </cell>
          <cell r="G59">
            <v>77</v>
          </cell>
        </row>
        <row r="60">
          <cell r="A60">
            <v>92</v>
          </cell>
          <cell r="B60" t="str">
            <v>الزهور</v>
          </cell>
          <cell r="C60">
            <v>17587</v>
          </cell>
          <cell r="D60">
            <v>207</v>
          </cell>
          <cell r="E60">
            <v>0.01</v>
          </cell>
          <cell r="F60">
            <v>17380</v>
          </cell>
          <cell r="G60">
            <v>55</v>
          </cell>
        </row>
        <row r="61">
          <cell r="A61">
            <v>93</v>
          </cell>
          <cell r="B61" t="str">
            <v>ايتاي البارود</v>
          </cell>
          <cell r="C61">
            <v>32002</v>
          </cell>
          <cell r="D61">
            <v>3206</v>
          </cell>
          <cell r="E61">
            <v>0.1</v>
          </cell>
          <cell r="F61">
            <v>28796</v>
          </cell>
          <cell r="G61">
            <v>158</v>
          </cell>
        </row>
        <row r="62">
          <cell r="A62">
            <v>94</v>
          </cell>
          <cell r="B62" t="str">
            <v>بنها</v>
          </cell>
          <cell r="C62">
            <v>18210</v>
          </cell>
          <cell r="D62">
            <v>2276</v>
          </cell>
          <cell r="E62">
            <v>0.13</v>
          </cell>
          <cell r="F62">
            <v>15933</v>
          </cell>
          <cell r="G62">
            <v>45</v>
          </cell>
        </row>
        <row r="63">
          <cell r="A63">
            <v>95</v>
          </cell>
          <cell r="B63" t="str">
            <v>قويسنا</v>
          </cell>
          <cell r="C63">
            <v>8363</v>
          </cell>
          <cell r="D63">
            <v>438</v>
          </cell>
          <cell r="E63">
            <v>0.05</v>
          </cell>
          <cell r="F63">
            <v>7925</v>
          </cell>
          <cell r="G63">
            <v>64</v>
          </cell>
        </row>
        <row r="64">
          <cell r="A64">
            <v>96</v>
          </cell>
          <cell r="B64" t="str">
            <v>اشمون</v>
          </cell>
          <cell r="C64">
            <v>26920</v>
          </cell>
          <cell r="D64">
            <v>2128</v>
          </cell>
          <cell r="E64">
            <v>0.08</v>
          </cell>
          <cell r="F64">
            <v>24791</v>
          </cell>
          <cell r="G64">
            <v>98</v>
          </cell>
        </row>
        <row r="65">
          <cell r="A65">
            <v>97</v>
          </cell>
          <cell r="B65" t="str">
            <v>اسوان</v>
          </cell>
          <cell r="C65">
            <v>35405</v>
          </cell>
          <cell r="D65">
            <v>958</v>
          </cell>
          <cell r="E65">
            <v>0.03</v>
          </cell>
          <cell r="F65">
            <v>34446</v>
          </cell>
          <cell r="G65">
            <v>89</v>
          </cell>
        </row>
        <row r="66">
          <cell r="A66">
            <v>98</v>
          </cell>
          <cell r="B66" t="str">
            <v>فيصل</v>
          </cell>
          <cell r="C66">
            <v>19211</v>
          </cell>
          <cell r="D66">
            <v>1714</v>
          </cell>
          <cell r="E66">
            <v>0.09</v>
          </cell>
          <cell r="F66">
            <v>17497</v>
          </cell>
          <cell r="G66">
            <v>66</v>
          </cell>
        </row>
        <row r="67">
          <cell r="A67">
            <v>99</v>
          </cell>
          <cell r="B67" t="str">
            <v>اكتوبر</v>
          </cell>
          <cell r="C67">
            <v>44623</v>
          </cell>
          <cell r="D67">
            <v>1932</v>
          </cell>
          <cell r="E67">
            <v>0.04</v>
          </cell>
          <cell r="F67">
            <v>42691</v>
          </cell>
          <cell r="G67">
            <v>49</v>
          </cell>
        </row>
        <row r="68">
          <cell r="A68">
            <v>100</v>
          </cell>
          <cell r="B68" t="str">
            <v>العوايد</v>
          </cell>
          <cell r="C68">
            <v>39766</v>
          </cell>
          <cell r="D68">
            <v>1293</v>
          </cell>
          <cell r="E68">
            <v>0.03</v>
          </cell>
          <cell r="F68">
            <v>38473</v>
          </cell>
          <cell r="G68">
            <v>115</v>
          </cell>
        </row>
        <row r="69">
          <cell r="A69">
            <v>702</v>
          </cell>
          <cell r="B69" t="str">
            <v>الجامعة</v>
          </cell>
          <cell r="C69">
            <v>17525</v>
          </cell>
          <cell r="D69">
            <v>1387</v>
          </cell>
          <cell r="E69">
            <v>0.08</v>
          </cell>
          <cell r="F69">
            <v>16138</v>
          </cell>
          <cell r="G69">
            <v>57</v>
          </cell>
        </row>
        <row r="70">
          <cell r="A70">
            <v>999</v>
          </cell>
          <cell r="B70" t="str">
            <v>الإجمــالى</v>
          </cell>
          <cell r="C70">
            <v>2175605</v>
          </cell>
          <cell r="D70">
            <v>99073</v>
          </cell>
          <cell r="E70">
            <v>0.05</v>
          </cell>
          <cell r="F70">
            <v>2076532</v>
          </cell>
          <cell r="G70">
            <v>6005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5-2021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29</v>
          </cell>
          <cell r="B3" t="str">
            <v>قليوب</v>
          </cell>
          <cell r="C3">
            <v>20618</v>
          </cell>
          <cell r="D3">
            <v>242</v>
          </cell>
          <cell r="E3">
            <v>0.01</v>
          </cell>
          <cell r="F3">
            <v>20377</v>
          </cell>
          <cell r="G3">
            <v>60</v>
          </cell>
        </row>
        <row r="4">
          <cell r="A4">
            <v>31</v>
          </cell>
          <cell r="B4" t="str">
            <v>حلوان</v>
          </cell>
          <cell r="C4">
            <v>35280</v>
          </cell>
          <cell r="D4">
            <v>183</v>
          </cell>
          <cell r="E4">
            <v>0.01</v>
          </cell>
          <cell r="F4">
            <v>35097</v>
          </cell>
          <cell r="G4">
            <v>134</v>
          </cell>
        </row>
        <row r="5">
          <cell r="A5">
            <v>32</v>
          </cell>
          <cell r="B5" t="str">
            <v>دسوق</v>
          </cell>
          <cell r="C5">
            <v>7800</v>
          </cell>
          <cell r="D5">
            <v>471</v>
          </cell>
          <cell r="E5">
            <v>0.06</v>
          </cell>
          <cell r="F5">
            <v>7329</v>
          </cell>
          <cell r="G5">
            <v>44</v>
          </cell>
        </row>
        <row r="6">
          <cell r="A6">
            <v>34</v>
          </cell>
          <cell r="B6" t="str">
            <v>شبين الكوم</v>
          </cell>
          <cell r="C6">
            <v>21857</v>
          </cell>
          <cell r="D6">
            <v>1445</v>
          </cell>
          <cell r="E6">
            <v>7.0000000000000007E-2</v>
          </cell>
          <cell r="F6">
            <v>20412</v>
          </cell>
          <cell r="G6">
            <v>122</v>
          </cell>
        </row>
        <row r="7">
          <cell r="A7">
            <v>35</v>
          </cell>
          <cell r="B7" t="str">
            <v>مصطفى النحاس</v>
          </cell>
          <cell r="C7">
            <v>82174</v>
          </cell>
          <cell r="D7">
            <v>3134</v>
          </cell>
          <cell r="E7">
            <v>0.04</v>
          </cell>
          <cell r="F7">
            <v>79040</v>
          </cell>
          <cell r="G7">
            <v>70</v>
          </cell>
        </row>
        <row r="8">
          <cell r="A8">
            <v>36</v>
          </cell>
          <cell r="B8" t="str">
            <v>الفيوم</v>
          </cell>
          <cell r="C8">
            <v>14896</v>
          </cell>
          <cell r="D8">
            <v>1203</v>
          </cell>
          <cell r="E8">
            <v>0.08</v>
          </cell>
          <cell r="F8">
            <v>13693</v>
          </cell>
          <cell r="G8">
            <v>44</v>
          </cell>
        </row>
        <row r="9">
          <cell r="A9">
            <v>38</v>
          </cell>
          <cell r="B9" t="str">
            <v>سوهاج شرق</v>
          </cell>
          <cell r="C9">
            <v>9490</v>
          </cell>
          <cell r="D9">
            <v>96</v>
          </cell>
          <cell r="E9">
            <v>0.01</v>
          </cell>
          <cell r="F9">
            <v>9394</v>
          </cell>
          <cell r="G9">
            <v>21</v>
          </cell>
        </row>
        <row r="10">
          <cell r="A10">
            <v>39</v>
          </cell>
          <cell r="B10" t="str">
            <v>دمنهور</v>
          </cell>
          <cell r="C10">
            <v>6950</v>
          </cell>
          <cell r="D10">
            <v>322</v>
          </cell>
          <cell r="E10">
            <v>0.05</v>
          </cell>
          <cell r="F10">
            <v>6628</v>
          </cell>
          <cell r="G10">
            <v>39</v>
          </cell>
        </row>
        <row r="11">
          <cell r="A11">
            <v>40</v>
          </cell>
          <cell r="B11" t="str">
            <v>طموة</v>
          </cell>
          <cell r="C11">
            <v>21300</v>
          </cell>
          <cell r="D11">
            <v>1958</v>
          </cell>
          <cell r="E11">
            <v>0.09</v>
          </cell>
          <cell r="F11">
            <v>19342</v>
          </cell>
          <cell r="G11">
            <v>113</v>
          </cell>
        </row>
        <row r="12">
          <cell r="A12">
            <v>41</v>
          </cell>
          <cell r="B12" t="str">
            <v>شبرا مصر</v>
          </cell>
          <cell r="C12">
            <v>11726</v>
          </cell>
          <cell r="D12">
            <v>374</v>
          </cell>
          <cell r="E12">
            <v>0.03</v>
          </cell>
          <cell r="F12">
            <v>11352</v>
          </cell>
          <cell r="G12">
            <v>81</v>
          </cell>
        </row>
        <row r="13">
          <cell r="A13">
            <v>42</v>
          </cell>
          <cell r="B13" t="str">
            <v>الأميرية</v>
          </cell>
          <cell r="C13">
            <v>58586</v>
          </cell>
          <cell r="D13">
            <v>819</v>
          </cell>
          <cell r="E13">
            <v>0.01</v>
          </cell>
          <cell r="F13">
            <v>57767</v>
          </cell>
          <cell r="G13">
            <v>114</v>
          </cell>
        </row>
        <row r="14">
          <cell r="A14">
            <v>43</v>
          </cell>
          <cell r="B14" t="str">
            <v>الزيتون</v>
          </cell>
          <cell r="C14">
            <v>27622</v>
          </cell>
          <cell r="D14">
            <v>731</v>
          </cell>
          <cell r="E14">
            <v>0.03</v>
          </cell>
          <cell r="F14">
            <v>26891</v>
          </cell>
          <cell r="G14">
            <v>117</v>
          </cell>
        </row>
        <row r="15">
          <cell r="A15">
            <v>44</v>
          </cell>
          <cell r="B15" t="str">
            <v>القبه</v>
          </cell>
          <cell r="C15">
            <v>61400</v>
          </cell>
          <cell r="D15">
            <v>1268</v>
          </cell>
          <cell r="E15">
            <v>0.02</v>
          </cell>
          <cell r="F15">
            <v>60132</v>
          </cell>
          <cell r="G15">
            <v>162</v>
          </cell>
        </row>
        <row r="16">
          <cell r="A16">
            <v>45</v>
          </cell>
          <cell r="B16" t="str">
            <v>مصر الجديدة</v>
          </cell>
          <cell r="C16">
            <v>80605</v>
          </cell>
          <cell r="D16">
            <v>6184</v>
          </cell>
          <cell r="E16">
            <v>0.08</v>
          </cell>
          <cell r="F16">
            <v>74422</v>
          </cell>
          <cell r="G16">
            <v>95</v>
          </cell>
        </row>
        <row r="17">
          <cell r="A17">
            <v>46</v>
          </cell>
          <cell r="B17" t="str">
            <v>شبرا الخيمة</v>
          </cell>
          <cell r="C17">
            <v>29360</v>
          </cell>
          <cell r="D17">
            <v>3028</v>
          </cell>
          <cell r="E17">
            <v>0.1</v>
          </cell>
          <cell r="F17">
            <v>26332</v>
          </cell>
          <cell r="G17">
            <v>144</v>
          </cell>
        </row>
        <row r="18">
          <cell r="A18">
            <v>47</v>
          </cell>
          <cell r="B18" t="str">
            <v>شبين القناطر</v>
          </cell>
          <cell r="C18">
            <v>21375</v>
          </cell>
          <cell r="D18">
            <v>0</v>
          </cell>
          <cell r="E18">
            <v>0</v>
          </cell>
          <cell r="F18">
            <v>21375</v>
          </cell>
          <cell r="G18">
            <v>112</v>
          </cell>
        </row>
        <row r="19">
          <cell r="A19">
            <v>48</v>
          </cell>
          <cell r="B19" t="str">
            <v>وسط البلد</v>
          </cell>
          <cell r="C19">
            <v>132172</v>
          </cell>
          <cell r="D19">
            <v>431</v>
          </cell>
          <cell r="E19">
            <v>0</v>
          </cell>
          <cell r="F19">
            <v>131741</v>
          </cell>
          <cell r="G19">
            <v>55</v>
          </cell>
        </row>
        <row r="20">
          <cell r="A20">
            <v>49</v>
          </cell>
          <cell r="B20" t="str">
            <v>المهندسين</v>
          </cell>
          <cell r="C20">
            <v>23362</v>
          </cell>
          <cell r="D20">
            <v>1087</v>
          </cell>
          <cell r="E20">
            <v>0.05</v>
          </cell>
          <cell r="F20">
            <v>22275</v>
          </cell>
          <cell r="G20">
            <v>51</v>
          </cell>
        </row>
        <row r="21">
          <cell r="A21">
            <v>50</v>
          </cell>
          <cell r="B21" t="str">
            <v>الهرم</v>
          </cell>
          <cell r="C21">
            <v>41980</v>
          </cell>
          <cell r="D21">
            <v>1535</v>
          </cell>
          <cell r="E21">
            <v>0.04</v>
          </cell>
          <cell r="F21">
            <v>40445</v>
          </cell>
          <cell r="G21">
            <v>66</v>
          </cell>
        </row>
        <row r="22">
          <cell r="A22">
            <v>51</v>
          </cell>
          <cell r="B22" t="str">
            <v>العريش</v>
          </cell>
          <cell r="C22">
            <v>13078</v>
          </cell>
          <cell r="D22">
            <v>152</v>
          </cell>
          <cell r="E22">
            <v>0.01</v>
          </cell>
          <cell r="F22">
            <v>12925</v>
          </cell>
          <cell r="G22">
            <v>43</v>
          </cell>
        </row>
        <row r="23">
          <cell r="A23">
            <v>52</v>
          </cell>
          <cell r="B23" t="str">
            <v>مدينة نصر</v>
          </cell>
          <cell r="C23">
            <v>25206</v>
          </cell>
          <cell r="D23">
            <v>1594</v>
          </cell>
          <cell r="E23">
            <v>0.06</v>
          </cell>
          <cell r="F23">
            <v>23612</v>
          </cell>
          <cell r="G23">
            <v>45</v>
          </cell>
        </row>
        <row r="24">
          <cell r="A24">
            <v>53</v>
          </cell>
          <cell r="B24" t="str">
            <v>امبابة</v>
          </cell>
          <cell r="C24">
            <v>15476</v>
          </cell>
          <cell r="D24">
            <v>262</v>
          </cell>
          <cell r="E24">
            <v>0.02</v>
          </cell>
          <cell r="F24">
            <v>15215</v>
          </cell>
          <cell r="G24">
            <v>44</v>
          </cell>
        </row>
        <row r="25">
          <cell r="A25">
            <v>54</v>
          </cell>
          <cell r="B25" t="str">
            <v>المعادي</v>
          </cell>
          <cell r="C25">
            <v>69650</v>
          </cell>
          <cell r="D25">
            <v>851</v>
          </cell>
          <cell r="E25">
            <v>0.01</v>
          </cell>
          <cell r="F25">
            <v>68799</v>
          </cell>
          <cell r="G25">
            <v>56</v>
          </cell>
        </row>
        <row r="26">
          <cell r="A26">
            <v>55</v>
          </cell>
          <cell r="B26" t="str">
            <v>دار السلام</v>
          </cell>
          <cell r="C26">
            <v>52888</v>
          </cell>
          <cell r="D26">
            <v>2104</v>
          </cell>
          <cell r="E26">
            <v>0.04</v>
          </cell>
          <cell r="F26">
            <v>50784</v>
          </cell>
          <cell r="G26">
            <v>108</v>
          </cell>
        </row>
        <row r="27">
          <cell r="A27">
            <v>56</v>
          </cell>
          <cell r="B27" t="str">
            <v>البراجيل</v>
          </cell>
          <cell r="C27">
            <v>7659</v>
          </cell>
          <cell r="D27">
            <v>281</v>
          </cell>
          <cell r="E27">
            <v>0.04</v>
          </cell>
          <cell r="F27">
            <v>7378</v>
          </cell>
          <cell r="G27">
            <v>28</v>
          </cell>
        </row>
        <row r="28">
          <cell r="A28">
            <v>57</v>
          </cell>
          <cell r="B28" t="str">
            <v>بور سعيد</v>
          </cell>
          <cell r="C28">
            <v>32754</v>
          </cell>
          <cell r="D28">
            <v>422</v>
          </cell>
          <cell r="E28">
            <v>0.01</v>
          </cell>
          <cell r="F28">
            <v>32332</v>
          </cell>
          <cell r="G28">
            <v>133</v>
          </cell>
        </row>
        <row r="29">
          <cell r="A29">
            <v>58</v>
          </cell>
          <cell r="B29" t="str">
            <v>القبارى</v>
          </cell>
          <cell r="C29">
            <v>27041</v>
          </cell>
          <cell r="D29">
            <v>935</v>
          </cell>
          <cell r="E29">
            <v>0.03</v>
          </cell>
          <cell r="F29">
            <v>26105</v>
          </cell>
          <cell r="G29">
            <v>97</v>
          </cell>
        </row>
        <row r="30">
          <cell r="A30">
            <v>59</v>
          </cell>
          <cell r="B30" t="str">
            <v>سموحة</v>
          </cell>
          <cell r="C30">
            <v>52036</v>
          </cell>
          <cell r="D30">
            <v>4885</v>
          </cell>
          <cell r="E30">
            <v>0.09</v>
          </cell>
          <cell r="F30">
            <v>47151</v>
          </cell>
          <cell r="G30">
            <v>132</v>
          </cell>
        </row>
        <row r="31">
          <cell r="A31">
            <v>60</v>
          </cell>
          <cell r="B31" t="str">
            <v>السويس</v>
          </cell>
          <cell r="C31">
            <v>79440</v>
          </cell>
          <cell r="D31">
            <v>6712</v>
          </cell>
          <cell r="E31">
            <v>0.08</v>
          </cell>
          <cell r="F31">
            <v>72728</v>
          </cell>
          <cell r="G31">
            <v>128</v>
          </cell>
        </row>
        <row r="32">
          <cell r="A32">
            <v>62</v>
          </cell>
          <cell r="B32" t="str">
            <v>كفر الدوار</v>
          </cell>
          <cell r="C32">
            <v>9921</v>
          </cell>
          <cell r="D32">
            <v>303</v>
          </cell>
          <cell r="E32">
            <v>0.03</v>
          </cell>
          <cell r="F32">
            <v>9618</v>
          </cell>
          <cell r="G32">
            <v>56</v>
          </cell>
        </row>
        <row r="33">
          <cell r="A33">
            <v>63</v>
          </cell>
          <cell r="B33" t="str">
            <v>المنيا</v>
          </cell>
          <cell r="C33">
            <v>24260</v>
          </cell>
          <cell r="D33">
            <v>6003</v>
          </cell>
          <cell r="E33">
            <v>0.25</v>
          </cell>
          <cell r="F33">
            <v>18256</v>
          </cell>
          <cell r="G33">
            <v>74</v>
          </cell>
        </row>
        <row r="34">
          <cell r="A34">
            <v>64</v>
          </cell>
          <cell r="B34" t="str">
            <v>بني مزار</v>
          </cell>
          <cell r="C34">
            <v>10027</v>
          </cell>
          <cell r="D34">
            <v>509</v>
          </cell>
          <cell r="E34">
            <v>0.05</v>
          </cell>
          <cell r="F34">
            <v>9518</v>
          </cell>
          <cell r="G34">
            <v>106</v>
          </cell>
        </row>
        <row r="35">
          <cell r="A35">
            <v>65</v>
          </cell>
          <cell r="B35" t="str">
            <v>اسيوط</v>
          </cell>
          <cell r="C35">
            <v>15796</v>
          </cell>
          <cell r="D35">
            <v>206</v>
          </cell>
          <cell r="E35">
            <v>0.01</v>
          </cell>
          <cell r="F35">
            <v>15590</v>
          </cell>
          <cell r="G35">
            <v>63</v>
          </cell>
        </row>
        <row r="36">
          <cell r="A36">
            <v>66</v>
          </cell>
          <cell r="B36" t="str">
            <v>سوهاج</v>
          </cell>
          <cell r="C36">
            <v>6820</v>
          </cell>
          <cell r="D36">
            <v>63</v>
          </cell>
          <cell r="E36">
            <v>0.01</v>
          </cell>
          <cell r="F36">
            <v>6757</v>
          </cell>
          <cell r="G36">
            <v>29</v>
          </cell>
        </row>
        <row r="37">
          <cell r="A37">
            <v>67</v>
          </cell>
          <cell r="B37" t="str">
            <v>القوصية</v>
          </cell>
          <cell r="C37">
            <v>14267</v>
          </cell>
          <cell r="D37">
            <v>938</v>
          </cell>
          <cell r="E37">
            <v>7.0000000000000007E-2</v>
          </cell>
          <cell r="F37">
            <v>13329</v>
          </cell>
          <cell r="G37">
            <v>57</v>
          </cell>
        </row>
        <row r="38">
          <cell r="A38">
            <v>68</v>
          </cell>
          <cell r="B38" t="str">
            <v>نجع حمادي</v>
          </cell>
          <cell r="C38">
            <v>15959</v>
          </cell>
          <cell r="D38">
            <v>767</v>
          </cell>
          <cell r="E38">
            <v>0.05</v>
          </cell>
          <cell r="F38">
            <v>15192</v>
          </cell>
          <cell r="G38">
            <v>40</v>
          </cell>
        </row>
        <row r="39">
          <cell r="A39">
            <v>69</v>
          </cell>
          <cell r="B39" t="str">
            <v>قنا</v>
          </cell>
          <cell r="C39">
            <v>24318</v>
          </cell>
          <cell r="D39">
            <v>174</v>
          </cell>
          <cell r="E39">
            <v>0.01</v>
          </cell>
          <cell r="F39">
            <v>24144</v>
          </cell>
          <cell r="G39">
            <v>102</v>
          </cell>
        </row>
        <row r="40">
          <cell r="A40">
            <v>70</v>
          </cell>
          <cell r="B40" t="str">
            <v>الاقصر</v>
          </cell>
          <cell r="C40">
            <v>14975</v>
          </cell>
          <cell r="D40">
            <v>5171</v>
          </cell>
          <cell r="E40">
            <v>0.35</v>
          </cell>
          <cell r="F40">
            <v>9804</v>
          </cell>
          <cell r="G40">
            <v>89</v>
          </cell>
        </row>
        <row r="41">
          <cell r="A41">
            <v>71</v>
          </cell>
          <cell r="B41" t="str">
            <v>بني سويف</v>
          </cell>
          <cell r="C41">
            <v>22189</v>
          </cell>
          <cell r="D41">
            <v>2144</v>
          </cell>
          <cell r="E41">
            <v>0.1</v>
          </cell>
          <cell r="F41">
            <v>20045</v>
          </cell>
          <cell r="G41">
            <v>106</v>
          </cell>
        </row>
        <row r="42">
          <cell r="A42">
            <v>72</v>
          </cell>
          <cell r="B42" t="str">
            <v>جرجا</v>
          </cell>
          <cell r="C42">
            <v>12002</v>
          </cell>
          <cell r="D42">
            <v>967</v>
          </cell>
          <cell r="E42">
            <v>0.08</v>
          </cell>
          <cell r="F42">
            <v>11035</v>
          </cell>
          <cell r="G42">
            <v>53</v>
          </cell>
        </row>
        <row r="43">
          <cell r="A43">
            <v>73</v>
          </cell>
          <cell r="B43" t="str">
            <v>كفر الشيخ</v>
          </cell>
          <cell r="C43">
            <v>29409</v>
          </cell>
          <cell r="D43">
            <v>1341</v>
          </cell>
          <cell r="E43">
            <v>0.05</v>
          </cell>
          <cell r="F43">
            <v>28069</v>
          </cell>
          <cell r="G43">
            <v>133</v>
          </cell>
        </row>
        <row r="44">
          <cell r="A44">
            <v>74</v>
          </cell>
          <cell r="B44" t="str">
            <v>الفلكي</v>
          </cell>
          <cell r="C44">
            <v>26429</v>
          </cell>
          <cell r="D44">
            <v>4948</v>
          </cell>
          <cell r="E44">
            <v>0.19</v>
          </cell>
          <cell r="F44">
            <v>21480</v>
          </cell>
          <cell r="G44">
            <v>89</v>
          </cell>
        </row>
        <row r="45">
          <cell r="A45">
            <v>75</v>
          </cell>
          <cell r="B45" t="str">
            <v>الاسماعيلية</v>
          </cell>
          <cell r="C45">
            <v>32444</v>
          </cell>
          <cell r="D45">
            <v>1339</v>
          </cell>
          <cell r="E45">
            <v>0.04</v>
          </cell>
          <cell r="F45">
            <v>31105</v>
          </cell>
          <cell r="G45">
            <v>170</v>
          </cell>
        </row>
        <row r="46">
          <cell r="A46">
            <v>77</v>
          </cell>
          <cell r="B46" t="str">
            <v>السواح</v>
          </cell>
          <cell r="C46">
            <v>31771</v>
          </cell>
          <cell r="D46">
            <v>606</v>
          </cell>
          <cell r="E46">
            <v>0.02</v>
          </cell>
          <cell r="F46">
            <v>31164</v>
          </cell>
          <cell r="G46">
            <v>133</v>
          </cell>
        </row>
        <row r="47">
          <cell r="A47">
            <v>78</v>
          </cell>
          <cell r="B47" t="str">
            <v>منصورة غرب</v>
          </cell>
          <cell r="C47">
            <v>14446</v>
          </cell>
          <cell r="D47">
            <v>716</v>
          </cell>
          <cell r="E47">
            <v>0.05</v>
          </cell>
          <cell r="F47">
            <v>13730</v>
          </cell>
          <cell r="G47">
            <v>94</v>
          </cell>
        </row>
        <row r="48">
          <cell r="A48">
            <v>80</v>
          </cell>
          <cell r="B48" t="str">
            <v>المنصورة شرق</v>
          </cell>
          <cell r="C48">
            <v>8275</v>
          </cell>
          <cell r="D48">
            <v>245</v>
          </cell>
          <cell r="E48">
            <v>0.03</v>
          </cell>
          <cell r="F48">
            <v>8030</v>
          </cell>
          <cell r="G48">
            <v>140</v>
          </cell>
        </row>
        <row r="49">
          <cell r="A49">
            <v>81</v>
          </cell>
          <cell r="B49" t="str">
            <v>كفر الزيات</v>
          </cell>
          <cell r="C49">
            <v>17294</v>
          </cell>
          <cell r="D49">
            <v>0</v>
          </cell>
          <cell r="E49">
            <v>0</v>
          </cell>
          <cell r="F49">
            <v>17294</v>
          </cell>
          <cell r="G49">
            <v>110</v>
          </cell>
        </row>
        <row r="50">
          <cell r="A50">
            <v>82</v>
          </cell>
          <cell r="B50" t="str">
            <v>المحلة</v>
          </cell>
          <cell r="C50">
            <v>18939</v>
          </cell>
          <cell r="D50">
            <v>132</v>
          </cell>
          <cell r="E50">
            <v>0.01</v>
          </cell>
          <cell r="F50">
            <v>18808</v>
          </cell>
          <cell r="G50">
            <v>132</v>
          </cell>
        </row>
        <row r="51">
          <cell r="A51">
            <v>83</v>
          </cell>
          <cell r="B51" t="str">
            <v>طنطا_المأمون</v>
          </cell>
          <cell r="C51">
            <v>14711</v>
          </cell>
          <cell r="D51">
            <v>634</v>
          </cell>
          <cell r="E51">
            <v>0.04</v>
          </cell>
          <cell r="F51">
            <v>14077</v>
          </cell>
          <cell r="G51">
            <v>78</v>
          </cell>
        </row>
        <row r="52">
          <cell r="A52">
            <v>84</v>
          </cell>
          <cell r="B52" t="str">
            <v>الاستاد</v>
          </cell>
          <cell r="C52">
            <v>17825</v>
          </cell>
          <cell r="D52">
            <v>240</v>
          </cell>
          <cell r="E52">
            <v>0.01</v>
          </cell>
          <cell r="F52">
            <v>17585</v>
          </cell>
          <cell r="G52">
            <v>60</v>
          </cell>
        </row>
        <row r="53">
          <cell r="A53">
            <v>85</v>
          </cell>
          <cell r="B53" t="str">
            <v>المنزلة</v>
          </cell>
          <cell r="C53">
            <v>23258</v>
          </cell>
          <cell r="D53">
            <v>184</v>
          </cell>
          <cell r="E53">
            <v>0.01</v>
          </cell>
          <cell r="F53">
            <v>23074</v>
          </cell>
          <cell r="G53">
            <v>188</v>
          </cell>
        </row>
        <row r="54">
          <cell r="A54">
            <v>86</v>
          </cell>
          <cell r="B54" t="str">
            <v>ميت غمر</v>
          </cell>
          <cell r="C54">
            <v>18458</v>
          </cell>
          <cell r="D54">
            <v>3783</v>
          </cell>
          <cell r="E54">
            <v>0.2</v>
          </cell>
          <cell r="F54">
            <v>14675</v>
          </cell>
          <cell r="G54">
            <v>143</v>
          </cell>
        </row>
        <row r="55">
          <cell r="A55">
            <v>87</v>
          </cell>
          <cell r="B55" t="str">
            <v>شربين</v>
          </cell>
          <cell r="C55">
            <v>22518</v>
          </cell>
          <cell r="D55">
            <v>352</v>
          </cell>
          <cell r="E55">
            <v>0.02</v>
          </cell>
          <cell r="F55">
            <v>22167</v>
          </cell>
          <cell r="G55">
            <v>155</v>
          </cell>
        </row>
        <row r="56">
          <cell r="A56">
            <v>88</v>
          </cell>
          <cell r="B56" t="str">
            <v>دمياط</v>
          </cell>
          <cell r="C56">
            <v>39789</v>
          </cell>
          <cell r="D56">
            <v>1079</v>
          </cell>
          <cell r="E56">
            <v>0.03</v>
          </cell>
          <cell r="F56">
            <v>38711</v>
          </cell>
          <cell r="G56">
            <v>215</v>
          </cell>
        </row>
        <row r="57">
          <cell r="A57">
            <v>89</v>
          </cell>
          <cell r="B57" t="str">
            <v>فاقوس</v>
          </cell>
          <cell r="C57">
            <v>42415</v>
          </cell>
          <cell r="D57">
            <v>987</v>
          </cell>
          <cell r="E57">
            <v>0.02</v>
          </cell>
          <cell r="F57">
            <v>41428</v>
          </cell>
          <cell r="G57">
            <v>209</v>
          </cell>
        </row>
        <row r="58">
          <cell r="A58">
            <v>90</v>
          </cell>
          <cell r="B58" t="str">
            <v>بلبيس</v>
          </cell>
          <cell r="C58">
            <v>51104</v>
          </cell>
          <cell r="D58">
            <v>1625</v>
          </cell>
          <cell r="E58">
            <v>0.03</v>
          </cell>
          <cell r="F58">
            <v>49479</v>
          </cell>
          <cell r="G58">
            <v>151</v>
          </cell>
        </row>
        <row r="59">
          <cell r="A59">
            <v>91</v>
          </cell>
          <cell r="B59" t="str">
            <v>القومية</v>
          </cell>
          <cell r="C59">
            <v>13352</v>
          </cell>
          <cell r="D59">
            <v>334</v>
          </cell>
          <cell r="E59">
            <v>0.02</v>
          </cell>
          <cell r="F59">
            <v>13019</v>
          </cell>
          <cell r="G59">
            <v>45</v>
          </cell>
        </row>
        <row r="60">
          <cell r="A60">
            <v>92</v>
          </cell>
          <cell r="B60" t="str">
            <v>الزهور</v>
          </cell>
          <cell r="C60">
            <v>9459</v>
          </cell>
          <cell r="D60">
            <v>158</v>
          </cell>
          <cell r="E60">
            <v>0.02</v>
          </cell>
          <cell r="F60">
            <v>9301</v>
          </cell>
          <cell r="G60">
            <v>31</v>
          </cell>
        </row>
        <row r="61">
          <cell r="A61">
            <v>93</v>
          </cell>
          <cell r="B61" t="str">
            <v>ايتاي البارود</v>
          </cell>
          <cell r="C61">
            <v>25025</v>
          </cell>
          <cell r="D61">
            <v>5034</v>
          </cell>
          <cell r="E61">
            <v>0.2</v>
          </cell>
          <cell r="F61">
            <v>19991</v>
          </cell>
          <cell r="G61">
            <v>110</v>
          </cell>
        </row>
        <row r="62">
          <cell r="A62">
            <v>94</v>
          </cell>
          <cell r="B62" t="str">
            <v>بنها</v>
          </cell>
          <cell r="C62">
            <v>28604</v>
          </cell>
          <cell r="D62">
            <v>1021</v>
          </cell>
          <cell r="E62">
            <v>0.04</v>
          </cell>
          <cell r="F62">
            <v>27583</v>
          </cell>
          <cell r="G62">
            <v>68</v>
          </cell>
        </row>
        <row r="63">
          <cell r="A63">
            <v>95</v>
          </cell>
          <cell r="B63" t="str">
            <v>قويسنا</v>
          </cell>
          <cell r="C63">
            <v>10072</v>
          </cell>
          <cell r="D63">
            <v>408</v>
          </cell>
          <cell r="E63">
            <v>0.04</v>
          </cell>
          <cell r="F63">
            <v>9664</v>
          </cell>
          <cell r="G63">
            <v>71</v>
          </cell>
        </row>
        <row r="64">
          <cell r="A64">
            <v>96</v>
          </cell>
          <cell r="B64" t="str">
            <v>اشمون</v>
          </cell>
          <cell r="C64">
            <v>16157</v>
          </cell>
          <cell r="D64">
            <v>243</v>
          </cell>
          <cell r="E64">
            <v>0.02</v>
          </cell>
          <cell r="F64">
            <v>15914</v>
          </cell>
          <cell r="G64">
            <v>62</v>
          </cell>
        </row>
        <row r="65">
          <cell r="A65">
            <v>97</v>
          </cell>
          <cell r="B65" t="str">
            <v>اسوان</v>
          </cell>
          <cell r="C65">
            <v>54757</v>
          </cell>
          <cell r="D65">
            <v>4368</v>
          </cell>
          <cell r="E65">
            <v>0.08</v>
          </cell>
          <cell r="F65">
            <v>50389</v>
          </cell>
          <cell r="G65">
            <v>131</v>
          </cell>
        </row>
        <row r="66">
          <cell r="A66">
            <v>98</v>
          </cell>
          <cell r="B66" t="str">
            <v>فيصل</v>
          </cell>
          <cell r="C66">
            <v>24618</v>
          </cell>
          <cell r="D66">
            <v>2039</v>
          </cell>
          <cell r="E66">
            <v>0.08</v>
          </cell>
          <cell r="F66">
            <v>22579</v>
          </cell>
          <cell r="G66">
            <v>67</v>
          </cell>
        </row>
        <row r="67">
          <cell r="A67">
            <v>99</v>
          </cell>
          <cell r="B67" t="str">
            <v>اكتوبر</v>
          </cell>
          <cell r="C67">
            <v>36766</v>
          </cell>
          <cell r="D67">
            <v>565</v>
          </cell>
          <cell r="E67">
            <v>0.02</v>
          </cell>
          <cell r="F67">
            <v>36201</v>
          </cell>
          <cell r="G67">
            <v>37</v>
          </cell>
        </row>
        <row r="68">
          <cell r="A68">
            <v>100</v>
          </cell>
          <cell r="B68" t="str">
            <v>العوايد</v>
          </cell>
          <cell r="C68">
            <v>24953</v>
          </cell>
          <cell r="D68">
            <v>1220</v>
          </cell>
          <cell r="E68">
            <v>0.05</v>
          </cell>
          <cell r="F68">
            <v>23734</v>
          </cell>
          <cell r="G68">
            <v>104</v>
          </cell>
        </row>
        <row r="69">
          <cell r="A69">
            <v>702</v>
          </cell>
          <cell r="B69" t="str">
            <v>الجامعة</v>
          </cell>
          <cell r="C69">
            <v>6876</v>
          </cell>
          <cell r="D69">
            <v>640</v>
          </cell>
          <cell r="E69">
            <v>0.09</v>
          </cell>
          <cell r="F69">
            <v>6236</v>
          </cell>
          <cell r="G69">
            <v>37</v>
          </cell>
        </row>
        <row r="70">
          <cell r="A70">
            <v>999</v>
          </cell>
          <cell r="B70" t="str">
            <v>الإجمــالى</v>
          </cell>
          <cell r="C70">
            <v>1914042</v>
          </cell>
          <cell r="D70">
            <v>94192</v>
          </cell>
          <cell r="E70">
            <v>0.05</v>
          </cell>
          <cell r="F70">
            <v>1819850</v>
          </cell>
          <cell r="G70">
            <v>6184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6-2021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29</v>
          </cell>
          <cell r="B3" t="str">
            <v>قليوب</v>
          </cell>
          <cell r="C3">
            <v>6257</v>
          </cell>
          <cell r="D3">
            <v>0</v>
          </cell>
          <cell r="E3">
            <v>0</v>
          </cell>
          <cell r="F3">
            <v>6257</v>
          </cell>
          <cell r="G3">
            <v>35</v>
          </cell>
        </row>
        <row r="4">
          <cell r="A4">
            <v>31</v>
          </cell>
          <cell r="B4" t="str">
            <v>حلوان</v>
          </cell>
          <cell r="C4">
            <v>13410</v>
          </cell>
          <cell r="D4">
            <v>638</v>
          </cell>
          <cell r="E4">
            <v>0.05</v>
          </cell>
          <cell r="F4">
            <v>12771</v>
          </cell>
          <cell r="G4">
            <v>198</v>
          </cell>
        </row>
        <row r="5">
          <cell r="A5">
            <v>32</v>
          </cell>
          <cell r="B5" t="str">
            <v>دسوق</v>
          </cell>
          <cell r="C5">
            <v>2248</v>
          </cell>
          <cell r="D5">
            <v>110</v>
          </cell>
          <cell r="E5">
            <v>0.05</v>
          </cell>
          <cell r="F5">
            <v>2138</v>
          </cell>
          <cell r="G5">
            <v>22</v>
          </cell>
        </row>
        <row r="6">
          <cell r="A6">
            <v>34</v>
          </cell>
          <cell r="B6" t="str">
            <v>شبين الكوم</v>
          </cell>
          <cell r="C6">
            <v>18168</v>
          </cell>
          <cell r="D6">
            <v>843</v>
          </cell>
          <cell r="E6">
            <v>0.05</v>
          </cell>
          <cell r="F6">
            <v>17325</v>
          </cell>
          <cell r="G6">
            <v>185</v>
          </cell>
        </row>
        <row r="7">
          <cell r="A7">
            <v>35</v>
          </cell>
          <cell r="B7" t="str">
            <v>مصطفى النحاس</v>
          </cell>
          <cell r="C7">
            <v>51411</v>
          </cell>
          <cell r="D7">
            <v>1110</v>
          </cell>
          <cell r="E7">
            <v>0.02</v>
          </cell>
          <cell r="F7">
            <v>50301</v>
          </cell>
          <cell r="G7">
            <v>66</v>
          </cell>
        </row>
        <row r="8">
          <cell r="A8">
            <v>36</v>
          </cell>
          <cell r="B8" t="str">
            <v>الفيوم</v>
          </cell>
          <cell r="C8">
            <v>25890</v>
          </cell>
          <cell r="D8">
            <v>3558</v>
          </cell>
          <cell r="E8">
            <v>0.14000000000000001</v>
          </cell>
          <cell r="F8">
            <v>22332</v>
          </cell>
          <cell r="G8">
            <v>152</v>
          </cell>
        </row>
        <row r="9">
          <cell r="A9">
            <v>38</v>
          </cell>
          <cell r="B9" t="str">
            <v>سوهاج شرق</v>
          </cell>
          <cell r="C9">
            <v>7526</v>
          </cell>
          <cell r="D9">
            <v>893</v>
          </cell>
          <cell r="E9">
            <v>0.12</v>
          </cell>
          <cell r="F9">
            <v>6633</v>
          </cell>
          <cell r="G9">
            <v>49</v>
          </cell>
        </row>
        <row r="10">
          <cell r="A10">
            <v>39</v>
          </cell>
          <cell r="B10" t="str">
            <v>دمنهور</v>
          </cell>
          <cell r="C10">
            <v>8955</v>
          </cell>
          <cell r="D10">
            <v>384</v>
          </cell>
          <cell r="E10">
            <v>0.04</v>
          </cell>
          <cell r="F10">
            <v>8572</v>
          </cell>
          <cell r="G10">
            <v>37</v>
          </cell>
        </row>
        <row r="11">
          <cell r="A11">
            <v>40</v>
          </cell>
          <cell r="B11" t="str">
            <v>طموة</v>
          </cell>
          <cell r="C11">
            <v>21107</v>
          </cell>
          <cell r="D11">
            <v>1439</v>
          </cell>
          <cell r="E11">
            <v>7.0000000000000007E-2</v>
          </cell>
          <cell r="F11">
            <v>19668</v>
          </cell>
          <cell r="G11">
            <v>166</v>
          </cell>
        </row>
        <row r="12">
          <cell r="A12">
            <v>41</v>
          </cell>
          <cell r="B12" t="str">
            <v>شبرا مصر</v>
          </cell>
          <cell r="C12">
            <v>10551</v>
          </cell>
          <cell r="D12">
            <v>77</v>
          </cell>
          <cell r="E12">
            <v>0.01</v>
          </cell>
          <cell r="F12">
            <v>10474</v>
          </cell>
          <cell r="G12">
            <v>96</v>
          </cell>
        </row>
        <row r="13">
          <cell r="A13">
            <v>42</v>
          </cell>
          <cell r="B13" t="str">
            <v>الأميرية</v>
          </cell>
          <cell r="C13">
            <v>29578</v>
          </cell>
          <cell r="D13">
            <v>1120</v>
          </cell>
          <cell r="E13">
            <v>0.04</v>
          </cell>
          <cell r="F13">
            <v>28458</v>
          </cell>
          <cell r="G13">
            <v>159</v>
          </cell>
        </row>
        <row r="14">
          <cell r="A14">
            <v>43</v>
          </cell>
          <cell r="B14" t="str">
            <v>الزيتون</v>
          </cell>
          <cell r="C14">
            <v>15966</v>
          </cell>
          <cell r="D14">
            <v>739</v>
          </cell>
          <cell r="E14">
            <v>0.05</v>
          </cell>
          <cell r="F14">
            <v>15226</v>
          </cell>
          <cell r="G14">
            <v>134</v>
          </cell>
        </row>
        <row r="15">
          <cell r="A15">
            <v>44</v>
          </cell>
          <cell r="B15" t="str">
            <v>القبه</v>
          </cell>
          <cell r="C15">
            <v>31129</v>
          </cell>
          <cell r="D15">
            <v>805</v>
          </cell>
          <cell r="E15">
            <v>0.03</v>
          </cell>
          <cell r="F15">
            <v>30324</v>
          </cell>
          <cell r="G15">
            <v>238</v>
          </cell>
        </row>
        <row r="16">
          <cell r="A16">
            <v>45</v>
          </cell>
          <cell r="B16" t="str">
            <v>مصر الجديدة</v>
          </cell>
          <cell r="C16">
            <v>49253</v>
          </cell>
          <cell r="D16">
            <v>1594</v>
          </cell>
          <cell r="E16">
            <v>0.03</v>
          </cell>
          <cell r="F16">
            <v>47659</v>
          </cell>
          <cell r="G16">
            <v>88</v>
          </cell>
        </row>
        <row r="17">
          <cell r="A17">
            <v>46</v>
          </cell>
          <cell r="B17" t="str">
            <v>شبرا الخيمة</v>
          </cell>
          <cell r="C17">
            <v>17008</v>
          </cell>
          <cell r="D17">
            <v>1119</v>
          </cell>
          <cell r="E17">
            <v>7.0000000000000007E-2</v>
          </cell>
          <cell r="F17">
            <v>15889</v>
          </cell>
          <cell r="G17">
            <v>171</v>
          </cell>
        </row>
        <row r="18">
          <cell r="A18">
            <v>47</v>
          </cell>
          <cell r="B18" t="str">
            <v>شبين القناطر</v>
          </cell>
          <cell r="C18">
            <v>12941</v>
          </cell>
          <cell r="D18">
            <v>188</v>
          </cell>
          <cell r="E18">
            <v>0.01</v>
          </cell>
          <cell r="F18">
            <v>12753</v>
          </cell>
          <cell r="G18">
            <v>142</v>
          </cell>
        </row>
        <row r="19">
          <cell r="A19">
            <v>48</v>
          </cell>
          <cell r="B19" t="str">
            <v>وسط البلد</v>
          </cell>
          <cell r="C19">
            <v>112053</v>
          </cell>
          <cell r="D19">
            <v>590</v>
          </cell>
          <cell r="E19">
            <v>0.01</v>
          </cell>
          <cell r="F19">
            <v>111462</v>
          </cell>
          <cell r="G19">
            <v>77</v>
          </cell>
        </row>
        <row r="20">
          <cell r="A20">
            <v>49</v>
          </cell>
          <cell r="B20" t="str">
            <v>المهندسين</v>
          </cell>
          <cell r="C20">
            <v>50496</v>
          </cell>
          <cell r="D20">
            <v>1125</v>
          </cell>
          <cell r="E20">
            <v>0.02</v>
          </cell>
          <cell r="F20">
            <v>49371</v>
          </cell>
          <cell r="G20">
            <v>55</v>
          </cell>
        </row>
        <row r="21">
          <cell r="A21">
            <v>50</v>
          </cell>
          <cell r="B21" t="str">
            <v>الهرم</v>
          </cell>
          <cell r="C21">
            <v>38433</v>
          </cell>
          <cell r="D21">
            <v>409</v>
          </cell>
          <cell r="E21">
            <v>0.01</v>
          </cell>
          <cell r="F21">
            <v>38025</v>
          </cell>
          <cell r="G21">
            <v>65</v>
          </cell>
        </row>
        <row r="22">
          <cell r="A22">
            <v>51</v>
          </cell>
          <cell r="B22" t="str">
            <v>العريش</v>
          </cell>
          <cell r="C22">
            <v>13163</v>
          </cell>
          <cell r="D22">
            <v>288</v>
          </cell>
          <cell r="E22">
            <v>0.02</v>
          </cell>
          <cell r="F22">
            <v>12875</v>
          </cell>
          <cell r="G22">
            <v>59</v>
          </cell>
        </row>
        <row r="23">
          <cell r="A23">
            <v>52</v>
          </cell>
          <cell r="B23" t="str">
            <v>مدينة نصر</v>
          </cell>
          <cell r="C23">
            <v>15491</v>
          </cell>
          <cell r="D23">
            <v>583</v>
          </cell>
          <cell r="E23">
            <v>0.04</v>
          </cell>
          <cell r="F23">
            <v>14908</v>
          </cell>
          <cell r="G23">
            <v>36</v>
          </cell>
        </row>
        <row r="24">
          <cell r="A24">
            <v>53</v>
          </cell>
          <cell r="B24" t="str">
            <v>امبابة</v>
          </cell>
          <cell r="C24">
            <v>11445</v>
          </cell>
          <cell r="D24">
            <v>124</v>
          </cell>
          <cell r="E24">
            <v>0.01</v>
          </cell>
          <cell r="F24">
            <v>11321</v>
          </cell>
          <cell r="G24">
            <v>40</v>
          </cell>
        </row>
        <row r="25">
          <cell r="A25">
            <v>54</v>
          </cell>
          <cell r="B25" t="str">
            <v>المعادي</v>
          </cell>
          <cell r="C25">
            <v>38749</v>
          </cell>
          <cell r="D25">
            <v>896</v>
          </cell>
          <cell r="E25">
            <v>0.02</v>
          </cell>
          <cell r="F25">
            <v>37853</v>
          </cell>
          <cell r="G25">
            <v>139</v>
          </cell>
        </row>
        <row r="26">
          <cell r="A26">
            <v>55</v>
          </cell>
          <cell r="B26" t="str">
            <v>دار السلام</v>
          </cell>
          <cell r="C26">
            <v>51258</v>
          </cell>
          <cell r="D26">
            <v>106</v>
          </cell>
          <cell r="E26">
            <v>0</v>
          </cell>
          <cell r="F26">
            <v>51152</v>
          </cell>
          <cell r="G26">
            <v>65</v>
          </cell>
        </row>
        <row r="27">
          <cell r="A27">
            <v>56</v>
          </cell>
          <cell r="B27" t="str">
            <v>البراجيل</v>
          </cell>
          <cell r="C27">
            <v>9698</v>
          </cell>
          <cell r="D27">
            <v>352</v>
          </cell>
          <cell r="E27">
            <v>0.04</v>
          </cell>
          <cell r="F27">
            <v>9346</v>
          </cell>
          <cell r="G27">
            <v>24</v>
          </cell>
        </row>
        <row r="28">
          <cell r="A28">
            <v>57</v>
          </cell>
          <cell r="B28" t="str">
            <v>بور سعيد</v>
          </cell>
          <cell r="C28">
            <v>33275</v>
          </cell>
          <cell r="D28">
            <v>2416</v>
          </cell>
          <cell r="E28">
            <v>7.0000000000000007E-2</v>
          </cell>
          <cell r="F28">
            <v>30860</v>
          </cell>
          <cell r="G28">
            <v>133</v>
          </cell>
        </row>
        <row r="29">
          <cell r="A29">
            <v>58</v>
          </cell>
          <cell r="B29" t="str">
            <v>القبارى</v>
          </cell>
          <cell r="C29">
            <v>35957</v>
          </cell>
          <cell r="D29">
            <v>458</v>
          </cell>
          <cell r="E29">
            <v>0.01</v>
          </cell>
          <cell r="F29">
            <v>35499</v>
          </cell>
          <cell r="G29">
            <v>138</v>
          </cell>
        </row>
        <row r="30">
          <cell r="A30">
            <v>59</v>
          </cell>
          <cell r="B30" t="str">
            <v>سموحة</v>
          </cell>
          <cell r="C30">
            <v>34333</v>
          </cell>
          <cell r="D30">
            <v>792</v>
          </cell>
          <cell r="E30">
            <v>0.02</v>
          </cell>
          <cell r="F30">
            <v>33540</v>
          </cell>
          <cell r="G30">
            <v>107</v>
          </cell>
        </row>
        <row r="31">
          <cell r="A31">
            <v>60</v>
          </cell>
          <cell r="B31" t="str">
            <v>السويس</v>
          </cell>
          <cell r="C31">
            <v>71630</v>
          </cell>
          <cell r="D31">
            <v>2866</v>
          </cell>
          <cell r="E31">
            <v>0.04</v>
          </cell>
          <cell r="F31">
            <v>68764</v>
          </cell>
          <cell r="G31">
            <v>154</v>
          </cell>
        </row>
        <row r="32">
          <cell r="A32">
            <v>62</v>
          </cell>
          <cell r="B32" t="str">
            <v>كفر الدوار</v>
          </cell>
          <cell r="C32">
            <v>6906</v>
          </cell>
          <cell r="D32">
            <v>732</v>
          </cell>
          <cell r="E32">
            <v>0.11</v>
          </cell>
          <cell r="F32">
            <v>6173</v>
          </cell>
          <cell r="G32">
            <v>36</v>
          </cell>
        </row>
        <row r="33">
          <cell r="A33">
            <v>63</v>
          </cell>
          <cell r="B33" t="str">
            <v>المنيا</v>
          </cell>
          <cell r="C33">
            <v>29620</v>
          </cell>
          <cell r="D33">
            <v>2262</v>
          </cell>
          <cell r="E33">
            <v>0.08</v>
          </cell>
          <cell r="F33">
            <v>27358</v>
          </cell>
          <cell r="G33">
            <v>79</v>
          </cell>
        </row>
        <row r="34">
          <cell r="A34">
            <v>64</v>
          </cell>
          <cell r="B34" t="str">
            <v>بني مزار</v>
          </cell>
          <cell r="C34">
            <v>12489</v>
          </cell>
          <cell r="D34">
            <v>693</v>
          </cell>
          <cell r="E34">
            <v>0.06</v>
          </cell>
          <cell r="F34">
            <v>11796</v>
          </cell>
          <cell r="G34">
            <v>106</v>
          </cell>
        </row>
        <row r="35">
          <cell r="A35">
            <v>65</v>
          </cell>
          <cell r="B35" t="str">
            <v>اسيوط</v>
          </cell>
          <cell r="C35">
            <v>21434</v>
          </cell>
          <cell r="D35">
            <v>624</v>
          </cell>
          <cell r="E35">
            <v>0.03</v>
          </cell>
          <cell r="F35">
            <v>20810</v>
          </cell>
          <cell r="G35">
            <v>69</v>
          </cell>
        </row>
        <row r="36">
          <cell r="A36">
            <v>66</v>
          </cell>
          <cell r="B36" t="str">
            <v>سوهاج</v>
          </cell>
          <cell r="C36">
            <v>15404</v>
          </cell>
          <cell r="D36">
            <v>197</v>
          </cell>
          <cell r="E36">
            <v>0.01</v>
          </cell>
          <cell r="F36">
            <v>15207</v>
          </cell>
          <cell r="G36">
            <v>59</v>
          </cell>
        </row>
        <row r="37">
          <cell r="A37">
            <v>67</v>
          </cell>
          <cell r="B37" t="str">
            <v>القوصية</v>
          </cell>
          <cell r="C37">
            <v>26481</v>
          </cell>
          <cell r="D37">
            <v>437</v>
          </cell>
          <cell r="E37">
            <v>0.02</v>
          </cell>
          <cell r="F37">
            <v>26044</v>
          </cell>
          <cell r="G37">
            <v>221</v>
          </cell>
        </row>
        <row r="38">
          <cell r="A38">
            <v>68</v>
          </cell>
          <cell r="B38" t="str">
            <v>نجع حمادي</v>
          </cell>
          <cell r="C38">
            <v>8382</v>
          </cell>
          <cell r="D38">
            <v>20</v>
          </cell>
          <cell r="E38">
            <v>0</v>
          </cell>
          <cell r="F38">
            <v>8362</v>
          </cell>
          <cell r="G38">
            <v>37</v>
          </cell>
        </row>
        <row r="39">
          <cell r="A39">
            <v>69</v>
          </cell>
          <cell r="B39" t="str">
            <v>قنا</v>
          </cell>
          <cell r="C39">
            <v>21840</v>
          </cell>
          <cell r="D39">
            <v>232</v>
          </cell>
          <cell r="E39">
            <v>0.01</v>
          </cell>
          <cell r="F39">
            <v>21608</v>
          </cell>
          <cell r="G39">
            <v>110</v>
          </cell>
        </row>
        <row r="40">
          <cell r="A40">
            <v>70</v>
          </cell>
          <cell r="B40" t="str">
            <v>الاقصر</v>
          </cell>
          <cell r="C40">
            <v>16124</v>
          </cell>
          <cell r="D40">
            <v>2284</v>
          </cell>
          <cell r="E40">
            <v>0.14000000000000001</v>
          </cell>
          <cell r="F40">
            <v>13840</v>
          </cell>
          <cell r="G40">
            <v>153</v>
          </cell>
        </row>
        <row r="41">
          <cell r="A41">
            <v>71</v>
          </cell>
          <cell r="B41" t="str">
            <v>بني سويف</v>
          </cell>
          <cell r="C41">
            <v>28244</v>
          </cell>
          <cell r="D41">
            <v>1248</v>
          </cell>
          <cell r="E41">
            <v>0.04</v>
          </cell>
          <cell r="F41">
            <v>26996</v>
          </cell>
          <cell r="G41">
            <v>216</v>
          </cell>
        </row>
        <row r="42">
          <cell r="A42">
            <v>72</v>
          </cell>
          <cell r="B42" t="str">
            <v>جرجا</v>
          </cell>
          <cell r="C42">
            <v>8435</v>
          </cell>
          <cell r="D42">
            <v>505</v>
          </cell>
          <cell r="E42">
            <v>0.06</v>
          </cell>
          <cell r="F42">
            <v>7929</v>
          </cell>
          <cell r="G42">
            <v>56</v>
          </cell>
        </row>
        <row r="43">
          <cell r="A43">
            <v>73</v>
          </cell>
          <cell r="B43" t="str">
            <v>كفر الشيخ</v>
          </cell>
          <cell r="C43">
            <v>11144</v>
          </cell>
          <cell r="D43">
            <v>633</v>
          </cell>
          <cell r="E43">
            <v>0.06</v>
          </cell>
          <cell r="F43">
            <v>10512</v>
          </cell>
          <cell r="G43">
            <v>158</v>
          </cell>
        </row>
        <row r="44">
          <cell r="A44">
            <v>74</v>
          </cell>
          <cell r="B44" t="str">
            <v>الفلكي</v>
          </cell>
          <cell r="C44">
            <v>27191</v>
          </cell>
          <cell r="D44">
            <v>583</v>
          </cell>
          <cell r="E44">
            <v>0.02</v>
          </cell>
          <cell r="F44">
            <v>26608</v>
          </cell>
          <cell r="G44">
            <v>99</v>
          </cell>
        </row>
        <row r="45">
          <cell r="A45">
            <v>75</v>
          </cell>
          <cell r="B45" t="str">
            <v>الاسماعيلية</v>
          </cell>
          <cell r="C45">
            <v>45216</v>
          </cell>
          <cell r="D45">
            <v>7341</v>
          </cell>
          <cell r="E45">
            <v>0.16</v>
          </cell>
          <cell r="F45">
            <v>37875</v>
          </cell>
          <cell r="G45">
            <v>206</v>
          </cell>
        </row>
        <row r="46">
          <cell r="A46">
            <v>77</v>
          </cell>
          <cell r="B46" t="str">
            <v>السواح</v>
          </cell>
          <cell r="C46">
            <v>30011</v>
          </cell>
          <cell r="D46">
            <v>1359</v>
          </cell>
          <cell r="E46">
            <v>0.05</v>
          </cell>
          <cell r="F46">
            <v>28652</v>
          </cell>
          <cell r="G46">
            <v>153</v>
          </cell>
        </row>
        <row r="47">
          <cell r="A47">
            <v>78</v>
          </cell>
          <cell r="B47" t="str">
            <v>منصورة غرب</v>
          </cell>
          <cell r="C47">
            <v>11569</v>
          </cell>
          <cell r="D47">
            <v>1285</v>
          </cell>
          <cell r="E47">
            <v>0.11</v>
          </cell>
          <cell r="F47">
            <v>10284</v>
          </cell>
          <cell r="G47">
            <v>92</v>
          </cell>
        </row>
        <row r="48">
          <cell r="A48">
            <v>80</v>
          </cell>
          <cell r="B48" t="str">
            <v>المنصورة شرق</v>
          </cell>
          <cell r="C48">
            <v>25669</v>
          </cell>
          <cell r="D48">
            <v>1081</v>
          </cell>
          <cell r="E48">
            <v>0.04</v>
          </cell>
          <cell r="F48">
            <v>24589</v>
          </cell>
          <cell r="G48">
            <v>186</v>
          </cell>
        </row>
        <row r="49">
          <cell r="A49">
            <v>81</v>
          </cell>
          <cell r="B49" t="str">
            <v>كفر الزيات</v>
          </cell>
          <cell r="C49">
            <v>8000</v>
          </cell>
          <cell r="D49">
            <v>211</v>
          </cell>
          <cell r="E49">
            <v>0.03</v>
          </cell>
          <cell r="F49">
            <v>7790</v>
          </cell>
          <cell r="G49">
            <v>172</v>
          </cell>
        </row>
        <row r="50">
          <cell r="A50">
            <v>82</v>
          </cell>
          <cell r="B50" t="str">
            <v>المحلة</v>
          </cell>
          <cell r="C50">
            <v>9827</v>
          </cell>
          <cell r="D50">
            <v>269</v>
          </cell>
          <cell r="E50">
            <v>0.03</v>
          </cell>
          <cell r="F50">
            <v>9558</v>
          </cell>
          <cell r="G50">
            <v>134</v>
          </cell>
        </row>
        <row r="51">
          <cell r="A51">
            <v>83</v>
          </cell>
          <cell r="B51" t="str">
            <v>طنطا_المأمون</v>
          </cell>
          <cell r="C51">
            <v>12991</v>
          </cell>
          <cell r="D51">
            <v>1778</v>
          </cell>
          <cell r="E51">
            <v>0.14000000000000001</v>
          </cell>
          <cell r="F51">
            <v>11212</v>
          </cell>
          <cell r="G51">
            <v>39</v>
          </cell>
        </row>
        <row r="52">
          <cell r="A52">
            <v>84</v>
          </cell>
          <cell r="B52" t="str">
            <v>الاستاد</v>
          </cell>
          <cell r="C52">
            <v>9650</v>
          </cell>
          <cell r="D52">
            <v>701</v>
          </cell>
          <cell r="E52">
            <v>7.0000000000000007E-2</v>
          </cell>
          <cell r="F52">
            <v>8950</v>
          </cell>
          <cell r="G52">
            <v>44</v>
          </cell>
        </row>
        <row r="53">
          <cell r="A53">
            <v>85</v>
          </cell>
          <cell r="B53" t="str">
            <v>المنزلة</v>
          </cell>
          <cell r="C53">
            <v>10919</v>
          </cell>
          <cell r="D53">
            <v>320</v>
          </cell>
          <cell r="E53">
            <v>0.03</v>
          </cell>
          <cell r="F53">
            <v>10599</v>
          </cell>
          <cell r="G53">
            <v>224</v>
          </cell>
        </row>
        <row r="54">
          <cell r="A54">
            <v>86</v>
          </cell>
          <cell r="B54" t="str">
            <v>ميت غمر</v>
          </cell>
          <cell r="C54">
            <v>11463</v>
          </cell>
          <cell r="D54">
            <v>1216</v>
          </cell>
          <cell r="E54">
            <v>0.11</v>
          </cell>
          <cell r="F54">
            <v>10247</v>
          </cell>
          <cell r="G54">
            <v>182</v>
          </cell>
        </row>
        <row r="55">
          <cell r="A55">
            <v>87</v>
          </cell>
          <cell r="B55" t="str">
            <v>شربين</v>
          </cell>
          <cell r="C55">
            <v>15189</v>
          </cell>
          <cell r="D55">
            <v>931</v>
          </cell>
          <cell r="E55">
            <v>0.06</v>
          </cell>
          <cell r="F55">
            <v>14258</v>
          </cell>
          <cell r="G55">
            <v>163</v>
          </cell>
        </row>
        <row r="56">
          <cell r="A56">
            <v>88</v>
          </cell>
          <cell r="B56" t="str">
            <v>دمياط</v>
          </cell>
          <cell r="C56">
            <v>49950</v>
          </cell>
          <cell r="D56">
            <v>1720</v>
          </cell>
          <cell r="E56">
            <v>0.03</v>
          </cell>
          <cell r="F56">
            <v>48230</v>
          </cell>
          <cell r="G56">
            <v>269</v>
          </cell>
        </row>
        <row r="57">
          <cell r="A57">
            <v>89</v>
          </cell>
          <cell r="B57" t="str">
            <v>فاقوس</v>
          </cell>
          <cell r="C57">
            <v>20489</v>
          </cell>
          <cell r="D57">
            <v>1116</v>
          </cell>
          <cell r="E57">
            <v>0.05</v>
          </cell>
          <cell r="F57">
            <v>19372</v>
          </cell>
          <cell r="G57">
            <v>184</v>
          </cell>
        </row>
        <row r="58">
          <cell r="A58">
            <v>90</v>
          </cell>
          <cell r="B58" t="str">
            <v>بلبيس</v>
          </cell>
          <cell r="C58">
            <v>49369</v>
          </cell>
          <cell r="D58">
            <v>1060</v>
          </cell>
          <cell r="E58">
            <v>0.02</v>
          </cell>
          <cell r="F58">
            <v>48309</v>
          </cell>
          <cell r="G58">
            <v>175</v>
          </cell>
        </row>
        <row r="59">
          <cell r="A59">
            <v>91</v>
          </cell>
          <cell r="B59" t="str">
            <v>القومية</v>
          </cell>
          <cell r="C59">
            <v>18465</v>
          </cell>
          <cell r="D59">
            <v>424</v>
          </cell>
          <cell r="E59">
            <v>0.02</v>
          </cell>
          <cell r="F59">
            <v>18041</v>
          </cell>
          <cell r="G59">
            <v>43</v>
          </cell>
        </row>
        <row r="60">
          <cell r="A60">
            <v>92</v>
          </cell>
          <cell r="B60" t="str">
            <v>الزهور</v>
          </cell>
          <cell r="C60">
            <v>13353</v>
          </cell>
          <cell r="D60">
            <v>848</v>
          </cell>
          <cell r="E60">
            <v>0.06</v>
          </cell>
          <cell r="F60">
            <v>12505</v>
          </cell>
          <cell r="G60">
            <v>91</v>
          </cell>
        </row>
        <row r="61">
          <cell r="A61">
            <v>93</v>
          </cell>
          <cell r="B61" t="str">
            <v>ايتاي البارود</v>
          </cell>
          <cell r="C61">
            <v>13496</v>
          </cell>
          <cell r="D61">
            <v>2109</v>
          </cell>
          <cell r="E61">
            <v>0.16</v>
          </cell>
          <cell r="F61">
            <v>11386</v>
          </cell>
          <cell r="G61">
            <v>74</v>
          </cell>
        </row>
        <row r="62">
          <cell r="A62">
            <v>94</v>
          </cell>
          <cell r="B62" t="str">
            <v>بنها</v>
          </cell>
          <cell r="C62">
            <v>32745</v>
          </cell>
          <cell r="D62">
            <v>15194</v>
          </cell>
          <cell r="E62">
            <v>0.46</v>
          </cell>
          <cell r="F62">
            <v>17551</v>
          </cell>
          <cell r="G62">
            <v>40</v>
          </cell>
        </row>
        <row r="63">
          <cell r="A63">
            <v>95</v>
          </cell>
          <cell r="B63" t="str">
            <v>قويسنا</v>
          </cell>
          <cell r="C63">
            <v>5466</v>
          </cell>
          <cell r="D63">
            <v>0</v>
          </cell>
          <cell r="E63">
            <v>0</v>
          </cell>
          <cell r="F63">
            <v>5466</v>
          </cell>
          <cell r="G63">
            <v>42</v>
          </cell>
        </row>
        <row r="64">
          <cell r="A64">
            <v>96</v>
          </cell>
          <cell r="B64" t="str">
            <v>اشمون</v>
          </cell>
          <cell r="C64">
            <v>10198</v>
          </cell>
          <cell r="D64">
            <v>553</v>
          </cell>
          <cell r="E64">
            <v>0.05</v>
          </cell>
          <cell r="F64">
            <v>9646</v>
          </cell>
          <cell r="G64">
            <v>53</v>
          </cell>
        </row>
        <row r="65">
          <cell r="A65">
            <v>97</v>
          </cell>
          <cell r="B65" t="str">
            <v>اسوان</v>
          </cell>
          <cell r="C65">
            <v>35423</v>
          </cell>
          <cell r="D65">
            <v>1968</v>
          </cell>
          <cell r="E65">
            <v>0.06</v>
          </cell>
          <cell r="F65">
            <v>33455</v>
          </cell>
          <cell r="G65">
            <v>136</v>
          </cell>
        </row>
        <row r="66">
          <cell r="A66">
            <v>98</v>
          </cell>
          <cell r="B66" t="str">
            <v>فيصل</v>
          </cell>
          <cell r="C66">
            <v>22783</v>
          </cell>
          <cell r="D66">
            <v>708</v>
          </cell>
          <cell r="E66">
            <v>0.03</v>
          </cell>
          <cell r="F66">
            <v>22075</v>
          </cell>
          <cell r="G66">
            <v>63</v>
          </cell>
        </row>
        <row r="67">
          <cell r="A67">
            <v>99</v>
          </cell>
          <cell r="B67" t="str">
            <v>اكتوبر</v>
          </cell>
          <cell r="C67">
            <v>30927</v>
          </cell>
          <cell r="D67">
            <v>1538</v>
          </cell>
          <cell r="E67">
            <v>0.05</v>
          </cell>
          <cell r="F67">
            <v>29389</v>
          </cell>
          <cell r="G67">
            <v>47</v>
          </cell>
        </row>
        <row r="68">
          <cell r="A68">
            <v>100</v>
          </cell>
          <cell r="B68" t="str">
            <v>العوايد</v>
          </cell>
          <cell r="C68">
            <v>35433</v>
          </cell>
          <cell r="D68">
            <v>1198</v>
          </cell>
          <cell r="E68">
            <v>0.03</v>
          </cell>
          <cell r="F68">
            <v>34235</v>
          </cell>
          <cell r="G68">
            <v>93</v>
          </cell>
        </row>
        <row r="69">
          <cell r="A69">
            <v>702</v>
          </cell>
          <cell r="B69" t="str">
            <v>الجامعة</v>
          </cell>
          <cell r="C69">
            <v>11700</v>
          </cell>
          <cell r="D69">
            <v>210</v>
          </cell>
          <cell r="E69">
            <v>0.02</v>
          </cell>
          <cell r="F69">
            <v>11490</v>
          </cell>
          <cell r="G69">
            <v>50</v>
          </cell>
        </row>
        <row r="70">
          <cell r="A70">
            <v>999</v>
          </cell>
          <cell r="B70" t="str">
            <v>الإجمــالى</v>
          </cell>
          <cell r="C70">
            <v>1611375</v>
          </cell>
          <cell r="D70">
            <v>81209</v>
          </cell>
          <cell r="E70">
            <v>0.05</v>
          </cell>
          <cell r="F70">
            <v>1530166</v>
          </cell>
          <cell r="G70">
            <v>7364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anchesSales07-2021"/>
    </sheetNames>
    <sheetDataSet>
      <sheetData sheetId="0">
        <row r="2">
          <cell r="A2" t="str">
            <v>كود</v>
          </cell>
          <cell r="B2" t="str">
            <v>فرع</v>
          </cell>
          <cell r="C2" t="str">
            <v>إج.بيع</v>
          </cell>
          <cell r="D2" t="str">
            <v>إج.مرتجع</v>
          </cell>
          <cell r="E2" t="str">
            <v>نسبة المرتجع</v>
          </cell>
          <cell r="F2" t="str">
            <v>صافى بيع</v>
          </cell>
          <cell r="G2" t="str">
            <v>عدد عملاء</v>
          </cell>
        </row>
        <row r="3">
          <cell r="A3">
            <v>29</v>
          </cell>
          <cell r="B3" t="str">
            <v>قليوب</v>
          </cell>
          <cell r="C3">
            <v>11694</v>
          </cell>
          <cell r="D3">
            <v>232</v>
          </cell>
          <cell r="E3">
            <v>0.02</v>
          </cell>
          <cell r="F3">
            <v>11462</v>
          </cell>
          <cell r="G3">
            <v>40</v>
          </cell>
        </row>
        <row r="4">
          <cell r="A4">
            <v>31</v>
          </cell>
          <cell r="B4" t="str">
            <v>حلوان</v>
          </cell>
          <cell r="C4">
            <v>34919</v>
          </cell>
          <cell r="D4">
            <v>371</v>
          </cell>
          <cell r="E4">
            <v>0.01</v>
          </cell>
          <cell r="F4">
            <v>34548</v>
          </cell>
          <cell r="G4">
            <v>169</v>
          </cell>
        </row>
        <row r="5">
          <cell r="A5">
            <v>32</v>
          </cell>
          <cell r="B5" t="str">
            <v>دسوق</v>
          </cell>
          <cell r="C5">
            <v>7709</v>
          </cell>
          <cell r="D5">
            <v>0</v>
          </cell>
          <cell r="E5">
            <v>0</v>
          </cell>
          <cell r="F5">
            <v>7709</v>
          </cell>
          <cell r="G5">
            <v>35</v>
          </cell>
        </row>
        <row r="6">
          <cell r="A6">
            <v>34</v>
          </cell>
          <cell r="B6" t="str">
            <v>شبين الكوم</v>
          </cell>
          <cell r="C6">
            <v>27193</v>
          </cell>
          <cell r="D6">
            <v>1065</v>
          </cell>
          <cell r="E6">
            <v>0.04</v>
          </cell>
          <cell r="F6">
            <v>26127</v>
          </cell>
          <cell r="G6">
            <v>182</v>
          </cell>
        </row>
        <row r="7">
          <cell r="A7">
            <v>35</v>
          </cell>
          <cell r="B7" t="str">
            <v>مصطفى النحاس</v>
          </cell>
          <cell r="C7">
            <v>90892</v>
          </cell>
          <cell r="D7">
            <v>1945</v>
          </cell>
          <cell r="E7">
            <v>0.02</v>
          </cell>
          <cell r="F7">
            <v>88947</v>
          </cell>
          <cell r="G7">
            <v>89</v>
          </cell>
        </row>
        <row r="8">
          <cell r="A8">
            <v>36</v>
          </cell>
          <cell r="B8" t="str">
            <v>الفيوم</v>
          </cell>
          <cell r="C8">
            <v>21019</v>
          </cell>
          <cell r="D8">
            <v>521</v>
          </cell>
          <cell r="E8">
            <v>0.02</v>
          </cell>
          <cell r="F8">
            <v>20497</v>
          </cell>
          <cell r="G8">
            <v>220</v>
          </cell>
        </row>
        <row r="9">
          <cell r="A9">
            <v>38</v>
          </cell>
          <cell r="B9" t="str">
            <v>سوهاج شرق</v>
          </cell>
          <cell r="C9">
            <v>15478</v>
          </cell>
          <cell r="D9">
            <v>141</v>
          </cell>
          <cell r="E9">
            <v>0.01</v>
          </cell>
          <cell r="F9">
            <v>15337</v>
          </cell>
          <cell r="G9">
            <v>57</v>
          </cell>
        </row>
        <row r="10">
          <cell r="A10">
            <v>39</v>
          </cell>
          <cell r="B10" t="str">
            <v>دمنهور</v>
          </cell>
          <cell r="C10">
            <v>13600</v>
          </cell>
          <cell r="D10">
            <v>804</v>
          </cell>
          <cell r="E10">
            <v>0.06</v>
          </cell>
          <cell r="F10">
            <v>12795</v>
          </cell>
          <cell r="G10">
            <v>75</v>
          </cell>
        </row>
        <row r="11">
          <cell r="A11">
            <v>40</v>
          </cell>
          <cell r="B11" t="str">
            <v>طموة</v>
          </cell>
          <cell r="C11">
            <v>21443</v>
          </cell>
          <cell r="D11">
            <v>1494</v>
          </cell>
          <cell r="E11">
            <v>7.0000000000000007E-2</v>
          </cell>
          <cell r="F11">
            <v>19949</v>
          </cell>
          <cell r="G11">
            <v>146</v>
          </cell>
        </row>
        <row r="12">
          <cell r="A12">
            <v>41</v>
          </cell>
          <cell r="B12" t="str">
            <v>شبرا مصر</v>
          </cell>
          <cell r="C12">
            <v>13940</v>
          </cell>
          <cell r="D12">
            <v>50</v>
          </cell>
          <cell r="E12">
            <v>0</v>
          </cell>
          <cell r="F12">
            <v>13890</v>
          </cell>
          <cell r="G12">
            <v>76</v>
          </cell>
        </row>
        <row r="13">
          <cell r="A13">
            <v>42</v>
          </cell>
          <cell r="B13" t="str">
            <v>الأميرية</v>
          </cell>
          <cell r="C13">
            <v>57058</v>
          </cell>
          <cell r="D13">
            <v>2080</v>
          </cell>
          <cell r="E13">
            <v>0.04</v>
          </cell>
          <cell r="F13">
            <v>54978</v>
          </cell>
          <cell r="G13">
            <v>155</v>
          </cell>
        </row>
        <row r="14">
          <cell r="A14">
            <v>43</v>
          </cell>
          <cell r="B14" t="str">
            <v>الزيتون</v>
          </cell>
          <cell r="C14">
            <v>19239</v>
          </cell>
          <cell r="D14">
            <v>870</v>
          </cell>
          <cell r="E14">
            <v>0.05</v>
          </cell>
          <cell r="F14">
            <v>18369</v>
          </cell>
          <cell r="G14">
            <v>132</v>
          </cell>
        </row>
        <row r="15">
          <cell r="A15">
            <v>44</v>
          </cell>
          <cell r="B15" t="str">
            <v>القبه</v>
          </cell>
          <cell r="C15">
            <v>49305</v>
          </cell>
          <cell r="D15">
            <v>1429</v>
          </cell>
          <cell r="E15">
            <v>0.03</v>
          </cell>
          <cell r="F15">
            <v>47875</v>
          </cell>
          <cell r="G15">
            <v>237</v>
          </cell>
        </row>
        <row r="16">
          <cell r="A16">
            <v>45</v>
          </cell>
          <cell r="B16" t="str">
            <v>مصر الجديدة</v>
          </cell>
          <cell r="C16">
            <v>66739</v>
          </cell>
          <cell r="D16">
            <v>3105</v>
          </cell>
          <cell r="E16">
            <v>0.05</v>
          </cell>
          <cell r="F16">
            <v>63634</v>
          </cell>
          <cell r="G16">
            <v>79</v>
          </cell>
        </row>
        <row r="17">
          <cell r="A17">
            <v>46</v>
          </cell>
          <cell r="B17" t="str">
            <v>شبرا الخيمة</v>
          </cell>
          <cell r="C17">
            <v>14599</v>
          </cell>
          <cell r="D17">
            <v>1158</v>
          </cell>
          <cell r="E17">
            <v>0.08</v>
          </cell>
          <cell r="F17">
            <v>13442</v>
          </cell>
          <cell r="G17">
            <v>182</v>
          </cell>
        </row>
        <row r="18">
          <cell r="A18">
            <v>47</v>
          </cell>
          <cell r="B18" t="str">
            <v>شبين القناطر</v>
          </cell>
          <cell r="C18">
            <v>20967</v>
          </cell>
          <cell r="D18">
            <v>579</v>
          </cell>
          <cell r="E18">
            <v>0.03</v>
          </cell>
          <cell r="F18">
            <v>20387</v>
          </cell>
          <cell r="G18">
            <v>169</v>
          </cell>
        </row>
        <row r="19">
          <cell r="A19">
            <v>48</v>
          </cell>
          <cell r="B19" t="str">
            <v>وسط البلد</v>
          </cell>
          <cell r="C19">
            <v>102496</v>
          </cell>
          <cell r="D19">
            <v>11018</v>
          </cell>
          <cell r="E19">
            <v>0.11</v>
          </cell>
          <cell r="F19">
            <v>91478</v>
          </cell>
          <cell r="G19">
            <v>74</v>
          </cell>
        </row>
        <row r="20">
          <cell r="A20">
            <v>49</v>
          </cell>
          <cell r="B20" t="str">
            <v>المهندسين</v>
          </cell>
          <cell r="C20">
            <v>173982</v>
          </cell>
          <cell r="D20">
            <v>26333</v>
          </cell>
          <cell r="E20">
            <v>0.15</v>
          </cell>
          <cell r="F20">
            <v>147649</v>
          </cell>
          <cell r="G20">
            <v>105</v>
          </cell>
        </row>
        <row r="21">
          <cell r="A21">
            <v>50</v>
          </cell>
          <cell r="B21" t="str">
            <v>الهرم</v>
          </cell>
          <cell r="C21">
            <v>67251</v>
          </cell>
          <cell r="D21">
            <v>4544</v>
          </cell>
          <cell r="E21">
            <v>7.0000000000000007E-2</v>
          </cell>
          <cell r="F21">
            <v>62707</v>
          </cell>
          <cell r="G21">
            <v>113</v>
          </cell>
        </row>
        <row r="22">
          <cell r="A22">
            <v>51</v>
          </cell>
          <cell r="B22" t="str">
            <v>العريش</v>
          </cell>
          <cell r="C22">
            <v>17123</v>
          </cell>
          <cell r="D22">
            <v>539</v>
          </cell>
          <cell r="E22">
            <v>0.03</v>
          </cell>
          <cell r="F22">
            <v>16584</v>
          </cell>
          <cell r="G22">
            <v>45</v>
          </cell>
        </row>
        <row r="23">
          <cell r="A23">
            <v>52</v>
          </cell>
          <cell r="B23" t="str">
            <v>مدينة نصر</v>
          </cell>
          <cell r="C23">
            <v>53724</v>
          </cell>
          <cell r="D23">
            <v>2700</v>
          </cell>
          <cell r="E23">
            <v>0.05</v>
          </cell>
          <cell r="F23">
            <v>51023</v>
          </cell>
          <cell r="G23">
            <v>47</v>
          </cell>
        </row>
        <row r="24">
          <cell r="A24">
            <v>53</v>
          </cell>
          <cell r="B24" t="str">
            <v>امبابة</v>
          </cell>
          <cell r="C24">
            <v>32522</v>
          </cell>
          <cell r="D24">
            <v>1459</v>
          </cell>
          <cell r="E24">
            <v>0.04</v>
          </cell>
          <cell r="F24">
            <v>31063</v>
          </cell>
          <cell r="G24">
            <v>193</v>
          </cell>
        </row>
        <row r="25">
          <cell r="A25">
            <v>54</v>
          </cell>
          <cell r="B25" t="str">
            <v>المعادي</v>
          </cell>
          <cell r="C25">
            <v>62766</v>
          </cell>
          <cell r="D25">
            <v>1914</v>
          </cell>
          <cell r="E25">
            <v>0.03</v>
          </cell>
          <cell r="F25">
            <v>60851</v>
          </cell>
          <cell r="G25">
            <v>146</v>
          </cell>
        </row>
        <row r="26">
          <cell r="A26">
            <v>55</v>
          </cell>
          <cell r="B26" t="str">
            <v>دار السلام</v>
          </cell>
          <cell r="C26">
            <v>41030</v>
          </cell>
          <cell r="D26">
            <v>1564</v>
          </cell>
          <cell r="E26">
            <v>0.04</v>
          </cell>
          <cell r="F26">
            <v>39466</v>
          </cell>
          <cell r="G26">
            <v>70</v>
          </cell>
        </row>
        <row r="27">
          <cell r="A27">
            <v>57</v>
          </cell>
          <cell r="B27" t="str">
            <v>بور سعيد</v>
          </cell>
          <cell r="C27">
            <v>48022</v>
          </cell>
          <cell r="D27">
            <v>1246</v>
          </cell>
          <cell r="E27">
            <v>0.03</v>
          </cell>
          <cell r="F27">
            <v>46776</v>
          </cell>
          <cell r="G27">
            <v>172</v>
          </cell>
        </row>
        <row r="28">
          <cell r="A28">
            <v>58</v>
          </cell>
          <cell r="B28" t="str">
            <v>القبارى</v>
          </cell>
          <cell r="C28">
            <v>54979</v>
          </cell>
          <cell r="D28">
            <v>1625</v>
          </cell>
          <cell r="E28">
            <v>0.03</v>
          </cell>
          <cell r="F28">
            <v>53354</v>
          </cell>
          <cell r="G28">
            <v>144</v>
          </cell>
        </row>
        <row r="29">
          <cell r="A29">
            <v>59</v>
          </cell>
          <cell r="B29" t="str">
            <v>سموحة</v>
          </cell>
          <cell r="C29">
            <v>46818</v>
          </cell>
          <cell r="D29">
            <v>1113</v>
          </cell>
          <cell r="E29">
            <v>0.02</v>
          </cell>
          <cell r="F29">
            <v>45706</v>
          </cell>
          <cell r="G29">
            <v>129</v>
          </cell>
        </row>
        <row r="30">
          <cell r="A30">
            <v>60</v>
          </cell>
          <cell r="B30" t="str">
            <v>السويس</v>
          </cell>
          <cell r="C30">
            <v>69677</v>
          </cell>
          <cell r="D30">
            <v>2813</v>
          </cell>
          <cell r="E30">
            <v>0.04</v>
          </cell>
          <cell r="F30">
            <v>66864</v>
          </cell>
          <cell r="G30">
            <v>158</v>
          </cell>
        </row>
        <row r="31">
          <cell r="A31">
            <v>62</v>
          </cell>
          <cell r="B31" t="str">
            <v>كفر الدوار</v>
          </cell>
          <cell r="C31">
            <v>9843</v>
          </cell>
          <cell r="D31">
            <v>276</v>
          </cell>
          <cell r="E31">
            <v>0.03</v>
          </cell>
          <cell r="F31">
            <v>9567</v>
          </cell>
          <cell r="G31">
            <v>52</v>
          </cell>
        </row>
        <row r="32">
          <cell r="A32">
            <v>63</v>
          </cell>
          <cell r="B32" t="str">
            <v>المنيا</v>
          </cell>
          <cell r="C32">
            <v>30055</v>
          </cell>
          <cell r="D32">
            <v>2064</v>
          </cell>
          <cell r="E32">
            <v>7.0000000000000007E-2</v>
          </cell>
          <cell r="F32">
            <v>27991</v>
          </cell>
          <cell r="G32">
            <v>118</v>
          </cell>
        </row>
        <row r="33">
          <cell r="A33">
            <v>64</v>
          </cell>
          <cell r="B33" t="str">
            <v>بني مزار</v>
          </cell>
          <cell r="C33">
            <v>20047</v>
          </cell>
          <cell r="D33">
            <v>480</v>
          </cell>
          <cell r="E33">
            <v>0.02</v>
          </cell>
          <cell r="F33">
            <v>19567</v>
          </cell>
          <cell r="G33">
            <v>44</v>
          </cell>
        </row>
        <row r="34">
          <cell r="A34">
            <v>65</v>
          </cell>
          <cell r="B34" t="str">
            <v>اسيوط</v>
          </cell>
          <cell r="C34">
            <v>17218</v>
          </cell>
          <cell r="D34">
            <v>263</v>
          </cell>
          <cell r="E34">
            <v>0.02</v>
          </cell>
          <cell r="F34">
            <v>16955</v>
          </cell>
          <cell r="G34">
            <v>75</v>
          </cell>
        </row>
        <row r="35">
          <cell r="A35">
            <v>66</v>
          </cell>
          <cell r="B35" t="str">
            <v>سوهاج</v>
          </cell>
          <cell r="C35">
            <v>40979</v>
          </cell>
          <cell r="D35">
            <v>76</v>
          </cell>
          <cell r="E35">
            <v>0</v>
          </cell>
          <cell r="F35">
            <v>40903</v>
          </cell>
          <cell r="G35">
            <v>73</v>
          </cell>
        </row>
        <row r="36">
          <cell r="A36">
            <v>67</v>
          </cell>
          <cell r="B36" t="str">
            <v>القوصية</v>
          </cell>
          <cell r="C36">
            <v>36352</v>
          </cell>
          <cell r="D36">
            <v>1950</v>
          </cell>
          <cell r="E36">
            <v>0.05</v>
          </cell>
          <cell r="F36">
            <v>34402</v>
          </cell>
          <cell r="G36">
            <v>278</v>
          </cell>
        </row>
        <row r="37">
          <cell r="A37">
            <v>68</v>
          </cell>
          <cell r="B37" t="str">
            <v>نجع حمادي</v>
          </cell>
          <cell r="C37">
            <v>11390</v>
          </cell>
          <cell r="D37">
            <v>1756</v>
          </cell>
          <cell r="E37">
            <v>0.15</v>
          </cell>
          <cell r="F37">
            <v>9633</v>
          </cell>
          <cell r="G37">
            <v>36</v>
          </cell>
        </row>
        <row r="38">
          <cell r="A38">
            <v>69</v>
          </cell>
          <cell r="B38" t="str">
            <v>قنا</v>
          </cell>
          <cell r="C38">
            <v>35550</v>
          </cell>
          <cell r="D38">
            <v>458</v>
          </cell>
          <cell r="E38">
            <v>0.01</v>
          </cell>
          <cell r="F38">
            <v>35092</v>
          </cell>
          <cell r="G38">
            <v>145</v>
          </cell>
        </row>
        <row r="39">
          <cell r="A39">
            <v>70</v>
          </cell>
          <cell r="B39" t="str">
            <v>الاقصر</v>
          </cell>
          <cell r="C39">
            <v>29878</v>
          </cell>
          <cell r="D39">
            <v>4115</v>
          </cell>
          <cell r="E39">
            <v>0.14000000000000001</v>
          </cell>
          <cell r="F39">
            <v>25762</v>
          </cell>
          <cell r="G39">
            <v>109</v>
          </cell>
        </row>
        <row r="40">
          <cell r="A40">
            <v>71</v>
          </cell>
          <cell r="B40" t="str">
            <v>بني سويف</v>
          </cell>
          <cell r="C40">
            <v>20477</v>
          </cell>
          <cell r="D40">
            <v>1178</v>
          </cell>
          <cell r="E40">
            <v>0.06</v>
          </cell>
          <cell r="F40">
            <v>19299</v>
          </cell>
          <cell r="G40">
            <v>230</v>
          </cell>
        </row>
        <row r="41">
          <cell r="A41">
            <v>72</v>
          </cell>
          <cell r="B41" t="str">
            <v>جرجا</v>
          </cell>
          <cell r="C41">
            <v>17766</v>
          </cell>
          <cell r="D41">
            <v>400</v>
          </cell>
          <cell r="E41">
            <v>0.02</v>
          </cell>
          <cell r="F41">
            <v>17366</v>
          </cell>
          <cell r="G41">
            <v>150</v>
          </cell>
        </row>
        <row r="42">
          <cell r="A42">
            <v>73</v>
          </cell>
          <cell r="B42" t="str">
            <v>كفر الشيخ</v>
          </cell>
          <cell r="C42">
            <v>22390</v>
          </cell>
          <cell r="D42">
            <v>418</v>
          </cell>
          <cell r="E42">
            <v>0.02</v>
          </cell>
          <cell r="F42">
            <v>21972</v>
          </cell>
          <cell r="G42">
            <v>162</v>
          </cell>
        </row>
        <row r="43">
          <cell r="A43">
            <v>74</v>
          </cell>
          <cell r="B43" t="str">
            <v>الفلكي</v>
          </cell>
          <cell r="C43">
            <v>64726</v>
          </cell>
          <cell r="D43">
            <v>2159</v>
          </cell>
          <cell r="E43">
            <v>0.03</v>
          </cell>
          <cell r="F43">
            <v>62567</v>
          </cell>
          <cell r="G43">
            <v>162</v>
          </cell>
        </row>
        <row r="44">
          <cell r="A44">
            <v>75</v>
          </cell>
          <cell r="B44" t="str">
            <v>الاسماعيلية</v>
          </cell>
          <cell r="C44">
            <v>67305</v>
          </cell>
          <cell r="D44">
            <v>4581</v>
          </cell>
          <cell r="E44">
            <v>7.0000000000000007E-2</v>
          </cell>
          <cell r="F44">
            <v>62724</v>
          </cell>
          <cell r="G44">
            <v>192</v>
          </cell>
        </row>
        <row r="45">
          <cell r="A45">
            <v>77</v>
          </cell>
          <cell r="B45" t="str">
            <v>السواح</v>
          </cell>
          <cell r="C45">
            <v>30489</v>
          </cell>
          <cell r="D45">
            <v>3696</v>
          </cell>
          <cell r="E45">
            <v>0.12</v>
          </cell>
          <cell r="F45">
            <v>26793</v>
          </cell>
          <cell r="G45">
            <v>98</v>
          </cell>
        </row>
        <row r="46">
          <cell r="A46">
            <v>78</v>
          </cell>
          <cell r="B46" t="str">
            <v>منصورة غرب</v>
          </cell>
          <cell r="C46">
            <v>10486</v>
          </cell>
          <cell r="D46">
            <v>900</v>
          </cell>
          <cell r="E46">
            <v>0.09</v>
          </cell>
          <cell r="F46">
            <v>9585</v>
          </cell>
          <cell r="G46">
            <v>154</v>
          </cell>
        </row>
        <row r="47">
          <cell r="A47">
            <v>80</v>
          </cell>
          <cell r="B47" t="str">
            <v>المنصورة شرق</v>
          </cell>
          <cell r="C47">
            <v>28358</v>
          </cell>
          <cell r="D47">
            <v>2032</v>
          </cell>
          <cell r="E47">
            <v>7.0000000000000007E-2</v>
          </cell>
          <cell r="F47">
            <v>26325</v>
          </cell>
          <cell r="G47">
            <v>197</v>
          </cell>
        </row>
        <row r="48">
          <cell r="A48">
            <v>81</v>
          </cell>
          <cell r="B48" t="str">
            <v>كفر الزيات</v>
          </cell>
          <cell r="C48">
            <v>16055</v>
          </cell>
          <cell r="D48">
            <v>282</v>
          </cell>
          <cell r="E48">
            <v>0.02</v>
          </cell>
          <cell r="F48">
            <v>15773</v>
          </cell>
          <cell r="G48">
            <v>179</v>
          </cell>
        </row>
        <row r="49">
          <cell r="A49">
            <v>82</v>
          </cell>
          <cell r="B49" t="str">
            <v>المحلة</v>
          </cell>
          <cell r="C49">
            <v>15487</v>
          </cell>
          <cell r="D49">
            <v>344</v>
          </cell>
          <cell r="E49">
            <v>0.02</v>
          </cell>
          <cell r="F49">
            <v>15143</v>
          </cell>
          <cell r="G49">
            <v>115</v>
          </cell>
        </row>
        <row r="50">
          <cell r="A50">
            <v>83</v>
          </cell>
          <cell r="B50" t="str">
            <v>طنطا_المأمون</v>
          </cell>
          <cell r="C50">
            <v>19045</v>
          </cell>
          <cell r="D50">
            <v>556</v>
          </cell>
          <cell r="E50">
            <v>0.03</v>
          </cell>
          <cell r="F50">
            <v>18490</v>
          </cell>
          <cell r="G50">
            <v>65</v>
          </cell>
        </row>
        <row r="51">
          <cell r="A51">
            <v>84</v>
          </cell>
          <cell r="B51" t="str">
            <v>الاستاد</v>
          </cell>
          <cell r="C51">
            <v>10151</v>
          </cell>
          <cell r="D51">
            <v>452</v>
          </cell>
          <cell r="E51">
            <v>0.04</v>
          </cell>
          <cell r="F51">
            <v>9699</v>
          </cell>
          <cell r="G51">
            <v>49</v>
          </cell>
        </row>
        <row r="52">
          <cell r="A52">
            <v>85</v>
          </cell>
          <cell r="B52" t="str">
            <v>المنزلة</v>
          </cell>
          <cell r="C52">
            <v>27594</v>
          </cell>
          <cell r="D52">
            <v>2330</v>
          </cell>
          <cell r="E52">
            <v>0.08</v>
          </cell>
          <cell r="F52">
            <v>25264</v>
          </cell>
          <cell r="G52">
            <v>204</v>
          </cell>
        </row>
        <row r="53">
          <cell r="A53">
            <v>86</v>
          </cell>
          <cell r="B53" t="str">
            <v>ميت غمر</v>
          </cell>
          <cell r="C53">
            <v>25006</v>
          </cell>
          <cell r="D53">
            <v>1490</v>
          </cell>
          <cell r="E53">
            <v>0.06</v>
          </cell>
          <cell r="F53">
            <v>23516</v>
          </cell>
          <cell r="G53">
            <v>289</v>
          </cell>
        </row>
        <row r="54">
          <cell r="A54">
            <v>87</v>
          </cell>
          <cell r="B54" t="str">
            <v>شربين</v>
          </cell>
          <cell r="C54">
            <v>23786</v>
          </cell>
          <cell r="D54">
            <v>418</v>
          </cell>
          <cell r="E54">
            <v>0.02</v>
          </cell>
          <cell r="F54">
            <v>23368</v>
          </cell>
          <cell r="G54">
            <v>234</v>
          </cell>
        </row>
        <row r="55">
          <cell r="A55">
            <v>88</v>
          </cell>
          <cell r="B55" t="str">
            <v>دمياط</v>
          </cell>
          <cell r="C55">
            <v>70025</v>
          </cell>
          <cell r="D55">
            <v>2698</v>
          </cell>
          <cell r="E55">
            <v>0.04</v>
          </cell>
          <cell r="F55">
            <v>67328</v>
          </cell>
          <cell r="G55">
            <v>291</v>
          </cell>
        </row>
        <row r="56">
          <cell r="A56">
            <v>89</v>
          </cell>
          <cell r="B56" t="str">
            <v>فاقوس</v>
          </cell>
          <cell r="C56">
            <v>22585</v>
          </cell>
          <cell r="D56">
            <v>1108</v>
          </cell>
          <cell r="E56">
            <v>0.05</v>
          </cell>
          <cell r="F56">
            <v>21477</v>
          </cell>
          <cell r="G56">
            <v>175</v>
          </cell>
        </row>
        <row r="57">
          <cell r="A57">
            <v>90</v>
          </cell>
          <cell r="B57" t="str">
            <v>بلبيس</v>
          </cell>
          <cell r="C57">
            <v>65069</v>
          </cell>
          <cell r="D57">
            <v>1523</v>
          </cell>
          <cell r="E57">
            <v>0.02</v>
          </cell>
          <cell r="F57">
            <v>63546</v>
          </cell>
          <cell r="G57">
            <v>154</v>
          </cell>
        </row>
        <row r="58">
          <cell r="A58">
            <v>91</v>
          </cell>
          <cell r="B58" t="str">
            <v>القومية</v>
          </cell>
          <cell r="C58">
            <v>40532</v>
          </cell>
          <cell r="D58">
            <v>697</v>
          </cell>
          <cell r="E58">
            <v>0.02</v>
          </cell>
          <cell r="F58">
            <v>39836</v>
          </cell>
          <cell r="G58">
            <v>43</v>
          </cell>
        </row>
        <row r="59">
          <cell r="A59">
            <v>92</v>
          </cell>
          <cell r="B59" t="str">
            <v>الزهور</v>
          </cell>
          <cell r="C59">
            <v>6047</v>
          </cell>
          <cell r="D59">
            <v>638</v>
          </cell>
          <cell r="E59">
            <v>0.11</v>
          </cell>
          <cell r="F59">
            <v>5408</v>
          </cell>
          <cell r="G59">
            <v>55</v>
          </cell>
        </row>
        <row r="60">
          <cell r="A60">
            <v>93</v>
          </cell>
          <cell r="B60" t="str">
            <v>ايتاي البارود</v>
          </cell>
          <cell r="C60">
            <v>10071</v>
          </cell>
          <cell r="D60">
            <v>1594</v>
          </cell>
          <cell r="E60">
            <v>0.16</v>
          </cell>
          <cell r="F60">
            <v>8476</v>
          </cell>
          <cell r="G60">
            <v>60</v>
          </cell>
        </row>
        <row r="61">
          <cell r="A61">
            <v>94</v>
          </cell>
          <cell r="B61" t="str">
            <v>بنها</v>
          </cell>
          <cell r="C61">
            <v>21109</v>
          </cell>
          <cell r="D61">
            <v>498</v>
          </cell>
          <cell r="E61">
            <v>0.02</v>
          </cell>
          <cell r="F61">
            <v>20611</v>
          </cell>
          <cell r="G61">
            <v>41</v>
          </cell>
        </row>
        <row r="62">
          <cell r="A62">
            <v>95</v>
          </cell>
          <cell r="B62" t="str">
            <v>قويسنا</v>
          </cell>
          <cell r="C62">
            <v>11036</v>
          </cell>
          <cell r="D62">
            <v>0</v>
          </cell>
          <cell r="E62">
            <v>0</v>
          </cell>
          <cell r="F62">
            <v>11036</v>
          </cell>
          <cell r="G62">
            <v>58</v>
          </cell>
        </row>
        <row r="63">
          <cell r="A63">
            <v>96</v>
          </cell>
          <cell r="B63" t="str">
            <v>اشمون</v>
          </cell>
          <cell r="C63">
            <v>13500</v>
          </cell>
          <cell r="D63">
            <v>1036</v>
          </cell>
          <cell r="E63">
            <v>0.08</v>
          </cell>
          <cell r="F63">
            <v>12464</v>
          </cell>
          <cell r="G63">
            <v>55</v>
          </cell>
        </row>
        <row r="64">
          <cell r="A64">
            <v>97</v>
          </cell>
          <cell r="B64" t="str">
            <v>اسوان</v>
          </cell>
          <cell r="C64">
            <v>58265</v>
          </cell>
          <cell r="D64">
            <v>2207</v>
          </cell>
          <cell r="E64">
            <v>0.04</v>
          </cell>
          <cell r="F64">
            <v>56058</v>
          </cell>
          <cell r="G64">
            <v>144</v>
          </cell>
        </row>
        <row r="65">
          <cell r="A65">
            <v>98</v>
          </cell>
          <cell r="B65" t="str">
            <v>فيصل</v>
          </cell>
          <cell r="C65">
            <v>36331</v>
          </cell>
          <cell r="D65">
            <v>1688</v>
          </cell>
          <cell r="E65">
            <v>0.05</v>
          </cell>
          <cell r="F65">
            <v>34643</v>
          </cell>
          <cell r="G65">
            <v>141</v>
          </cell>
        </row>
        <row r="66">
          <cell r="A66">
            <v>99</v>
          </cell>
          <cell r="B66" t="str">
            <v>اكتوبر</v>
          </cell>
          <cell r="C66">
            <v>55388</v>
          </cell>
          <cell r="D66">
            <v>130</v>
          </cell>
          <cell r="E66">
            <v>0</v>
          </cell>
          <cell r="F66">
            <v>55258</v>
          </cell>
          <cell r="G66">
            <v>45</v>
          </cell>
        </row>
        <row r="67">
          <cell r="A67">
            <v>100</v>
          </cell>
          <cell r="B67" t="str">
            <v>العوايد</v>
          </cell>
          <cell r="C67">
            <v>95140</v>
          </cell>
          <cell r="D67">
            <v>1816</v>
          </cell>
          <cell r="E67">
            <v>0.02</v>
          </cell>
          <cell r="F67">
            <v>93324</v>
          </cell>
          <cell r="G67">
            <v>130</v>
          </cell>
        </row>
        <row r="68">
          <cell r="A68">
            <v>702</v>
          </cell>
          <cell r="B68" t="str">
            <v>الجامعة</v>
          </cell>
          <cell r="C68">
            <v>14620</v>
          </cell>
          <cell r="D68">
            <v>743</v>
          </cell>
          <cell r="E68">
            <v>0.05</v>
          </cell>
          <cell r="F68">
            <v>13877</v>
          </cell>
          <cell r="G68">
            <v>50</v>
          </cell>
        </row>
        <row r="69">
          <cell r="A69">
            <v>999</v>
          </cell>
          <cell r="B69" t="str">
            <v>الإجمــالى</v>
          </cell>
          <cell r="C69">
            <v>2406333</v>
          </cell>
          <cell r="D69">
            <v>121764</v>
          </cell>
          <cell r="E69">
            <v>0.05</v>
          </cell>
          <cell r="F69">
            <v>2284569</v>
          </cell>
          <cell r="G69">
            <v>8272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91"/>
  <sheetViews>
    <sheetView topLeftCell="AX1" workbookViewId="0">
      <pane ySplit="1" topLeftCell="A45" activePane="bottomLeft" state="frozen"/>
      <selection activeCell="AZ1" sqref="AZ1"/>
      <selection pane="bottomLeft" activeCell="BH47" sqref="BH47"/>
    </sheetView>
  </sheetViews>
  <sheetFormatPr defaultRowHeight="15" x14ac:dyDescent="0.25"/>
  <cols>
    <col min="1" max="1" width="4" bestFit="1" customWidth="1"/>
    <col min="2" max="2" width="16.28515625" bestFit="1" customWidth="1"/>
    <col min="3" max="3" width="19.140625" bestFit="1" customWidth="1"/>
    <col min="4" max="4" width="18.5703125" bestFit="1" customWidth="1"/>
    <col min="5" max="5" width="18.5703125" customWidth="1"/>
    <col min="6" max="6" width="11.28515625" bestFit="1" customWidth="1"/>
    <col min="7" max="7" width="12.28515625" bestFit="1" customWidth="1"/>
    <col min="8" max="8" width="1.85546875" customWidth="1"/>
    <col min="9" max="9" width="19.7109375" bestFit="1" customWidth="1"/>
    <col min="10" max="10" width="19.140625" bestFit="1" customWidth="1"/>
    <col min="11" max="11" width="19.140625" customWidth="1"/>
    <col min="12" max="12" width="11.5703125" bestFit="1" customWidth="1"/>
    <col min="13" max="13" width="12.28515625" bestFit="1" customWidth="1"/>
    <col min="14" max="14" width="1.28515625" customWidth="1"/>
    <col min="15" max="15" width="20" bestFit="1" customWidth="1"/>
    <col min="16" max="16" width="19.42578125" bestFit="1" customWidth="1"/>
    <col min="17" max="17" width="19.42578125" customWidth="1"/>
    <col min="18" max="18" width="10.5703125" bestFit="1" customWidth="1"/>
    <col min="19" max="19" width="12.28515625" bestFit="1" customWidth="1"/>
    <col min="20" max="20" width="5.7109375" bestFit="1" customWidth="1"/>
    <col min="21" max="21" width="19.7109375" bestFit="1" customWidth="1"/>
    <col min="22" max="22" width="19.140625" bestFit="1" customWidth="1"/>
    <col min="23" max="23" width="19.140625" customWidth="1"/>
    <col min="24" max="24" width="10.5703125" bestFit="1" customWidth="1"/>
    <col min="25" max="25" width="12.28515625" bestFit="1" customWidth="1"/>
    <col min="26" max="26" width="5.7109375" bestFit="1" customWidth="1"/>
    <col min="27" max="27" width="20.28515625" bestFit="1" customWidth="1"/>
    <col min="28" max="28" width="19.7109375" bestFit="1" customWidth="1"/>
    <col min="29" max="29" width="19.7109375" customWidth="1"/>
    <col min="30" max="30" width="10.5703125" bestFit="1" customWidth="1"/>
    <col min="31" max="31" width="12.28515625" bestFit="1" customWidth="1"/>
    <col min="32" max="32" width="5.7109375" bestFit="1" customWidth="1"/>
    <col min="33" max="33" width="19.28515625" bestFit="1" customWidth="1"/>
    <col min="34" max="34" width="18.7109375" bestFit="1" customWidth="1"/>
    <col min="35" max="35" width="18.7109375" customWidth="1"/>
    <col min="36" max="36" width="10.5703125" bestFit="1" customWidth="1"/>
    <col min="37" max="37" width="12.28515625" bestFit="1" customWidth="1"/>
    <col min="38" max="38" width="5.7109375" bestFit="1" customWidth="1"/>
    <col min="39" max="39" width="18.5703125" bestFit="1" customWidth="1"/>
    <col min="40" max="40" width="17.85546875" bestFit="1" customWidth="1"/>
    <col min="41" max="41" width="18.7109375" customWidth="1"/>
    <col min="42" max="42" width="10.5703125" bestFit="1" customWidth="1"/>
    <col min="43" max="43" width="12.28515625" bestFit="1" customWidth="1"/>
    <col min="44" max="44" width="5.7109375" bestFit="1" customWidth="1"/>
    <col min="45" max="45" width="20.140625" bestFit="1" customWidth="1"/>
    <col min="46" max="46" width="19.5703125" bestFit="1" customWidth="1"/>
    <col min="47" max="47" width="19.5703125" customWidth="1"/>
    <col min="48" max="48" width="10.5703125" bestFit="1" customWidth="1"/>
    <col min="49" max="49" width="12.28515625" bestFit="1" customWidth="1"/>
    <col min="50" max="50" width="5.7109375" bestFit="1" customWidth="1"/>
    <col min="51" max="51" width="19.5703125" bestFit="1" customWidth="1"/>
    <col min="52" max="52" width="19" bestFit="1" customWidth="1"/>
    <col min="53" max="53" width="19" customWidth="1"/>
    <col min="54" max="54" width="10.5703125" bestFit="1" customWidth="1"/>
    <col min="55" max="55" width="12.28515625" bestFit="1" customWidth="1"/>
    <col min="56" max="56" width="5.7109375" bestFit="1" customWidth="1"/>
    <col min="57" max="57" width="19.85546875" bestFit="1" customWidth="1"/>
    <col min="58" max="58" width="19.28515625" bestFit="1" customWidth="1"/>
    <col min="59" max="59" width="19.28515625" customWidth="1"/>
    <col min="60" max="60" width="10.5703125" bestFit="1" customWidth="1"/>
    <col min="61" max="61" width="12.28515625" bestFit="1" customWidth="1"/>
    <col min="62" max="62" width="5.7109375" bestFit="1" customWidth="1"/>
    <col min="63" max="63" width="20.140625" bestFit="1" customWidth="1"/>
    <col min="64" max="64" width="19.5703125" bestFit="1" customWidth="1"/>
    <col min="65" max="65" width="11.140625" bestFit="1" customWidth="1"/>
    <col min="66" max="66" width="12.28515625" bestFit="1" customWidth="1"/>
    <col min="67" max="67" width="5.7109375" bestFit="1" customWidth="1"/>
    <col min="68" max="68" width="20" bestFit="1" customWidth="1"/>
    <col min="69" max="69" width="19.42578125" bestFit="1" customWidth="1"/>
    <col min="70" max="70" width="10.5703125" bestFit="1" customWidth="1"/>
    <col min="71" max="71" width="12.28515625" bestFit="1" customWidth="1"/>
    <col min="72" max="72" width="5.140625" bestFit="1" customWidth="1"/>
    <col min="73" max="73" width="11.5703125" bestFit="1" customWidth="1"/>
    <col min="74" max="74" width="12.140625" bestFit="1" customWidth="1"/>
    <col min="75" max="75" width="11.85546875" bestFit="1" customWidth="1"/>
    <col min="76" max="76" width="7.7109375" bestFit="1" customWidth="1"/>
  </cols>
  <sheetData>
    <row r="1" spans="1:76" ht="18.75" x14ac:dyDescent="0.25">
      <c r="A1" s="7"/>
      <c r="B1" s="8" t="s">
        <v>0</v>
      </c>
      <c r="C1" s="9" t="s">
        <v>102</v>
      </c>
      <c r="D1" s="8" t="s">
        <v>103</v>
      </c>
      <c r="E1" s="27" t="s">
        <v>156</v>
      </c>
      <c r="F1" s="10" t="s">
        <v>100</v>
      </c>
      <c r="G1" s="11" t="s">
        <v>101</v>
      </c>
      <c r="I1" s="9" t="s">
        <v>104</v>
      </c>
      <c r="J1" s="8" t="s">
        <v>105</v>
      </c>
      <c r="K1" s="27" t="s">
        <v>158</v>
      </c>
      <c r="L1" s="10" t="s">
        <v>100</v>
      </c>
      <c r="M1" s="11" t="s">
        <v>101</v>
      </c>
      <c r="O1" s="9" t="s">
        <v>106</v>
      </c>
      <c r="P1" s="8" t="s">
        <v>107</v>
      </c>
      <c r="Q1" s="27" t="s">
        <v>159</v>
      </c>
      <c r="R1" s="10" t="s">
        <v>100</v>
      </c>
      <c r="S1" s="11" t="s">
        <v>101</v>
      </c>
      <c r="U1" s="9" t="s">
        <v>109</v>
      </c>
      <c r="V1" s="8" t="s">
        <v>108</v>
      </c>
      <c r="W1" s="27" t="s">
        <v>162</v>
      </c>
      <c r="X1" s="10" t="s">
        <v>100</v>
      </c>
      <c r="Y1" s="11" t="s">
        <v>101</v>
      </c>
      <c r="AA1" s="9" t="s">
        <v>110</v>
      </c>
      <c r="AB1" s="8" t="s">
        <v>111</v>
      </c>
      <c r="AC1" s="27" t="s">
        <v>164</v>
      </c>
      <c r="AD1" s="10" t="s">
        <v>100</v>
      </c>
      <c r="AE1" s="11" t="s">
        <v>101</v>
      </c>
      <c r="AG1" s="9" t="s">
        <v>112</v>
      </c>
      <c r="AH1" s="8" t="s">
        <v>113</v>
      </c>
      <c r="AI1" s="27" t="s">
        <v>167</v>
      </c>
      <c r="AJ1" s="10" t="s">
        <v>100</v>
      </c>
      <c r="AK1" s="11" t="s">
        <v>101</v>
      </c>
      <c r="AM1" s="9" t="s">
        <v>114</v>
      </c>
      <c r="AN1" s="8" t="s">
        <v>115</v>
      </c>
      <c r="AO1" s="27" t="s">
        <v>168</v>
      </c>
      <c r="AP1" s="10" t="s">
        <v>100</v>
      </c>
      <c r="AQ1" s="11" t="s">
        <v>101</v>
      </c>
      <c r="AS1" s="9" t="s">
        <v>116</v>
      </c>
      <c r="AT1" s="8" t="s">
        <v>117</v>
      </c>
      <c r="AU1" s="27" t="s">
        <v>169</v>
      </c>
      <c r="AV1" s="10" t="s">
        <v>100</v>
      </c>
      <c r="AW1" s="11" t="s">
        <v>101</v>
      </c>
      <c r="AY1" s="9" t="s">
        <v>118</v>
      </c>
      <c r="AZ1" s="8" t="s">
        <v>119</v>
      </c>
      <c r="BA1" s="27" t="s">
        <v>172</v>
      </c>
      <c r="BB1" s="10" t="s">
        <v>100</v>
      </c>
      <c r="BC1" s="11" t="s">
        <v>101</v>
      </c>
      <c r="BE1" s="9" t="s">
        <v>120</v>
      </c>
      <c r="BF1" s="8" t="s">
        <v>121</v>
      </c>
      <c r="BG1" s="27" t="s">
        <v>173</v>
      </c>
      <c r="BH1" s="10" t="s">
        <v>100</v>
      </c>
      <c r="BI1" s="11" t="s">
        <v>101</v>
      </c>
      <c r="BK1" s="9" t="s">
        <v>122</v>
      </c>
      <c r="BL1" s="8" t="s">
        <v>123</v>
      </c>
      <c r="BM1" s="10" t="s">
        <v>100</v>
      </c>
      <c r="BN1" s="11" t="s">
        <v>101</v>
      </c>
      <c r="BP1" s="9" t="s">
        <v>124</v>
      </c>
      <c r="BQ1" s="8" t="s">
        <v>125</v>
      </c>
      <c r="BR1" s="10" t="s">
        <v>100</v>
      </c>
      <c r="BS1" s="11" t="s">
        <v>101</v>
      </c>
      <c r="BU1" s="9" t="s">
        <v>150</v>
      </c>
      <c r="BV1" s="8" t="s">
        <v>151</v>
      </c>
      <c r="BW1" s="10" t="s">
        <v>100</v>
      </c>
      <c r="BX1" s="11" t="s">
        <v>101</v>
      </c>
    </row>
    <row r="2" spans="1:76" x14ac:dyDescent="0.25">
      <c r="A2" s="3">
        <v>50</v>
      </c>
      <c r="B2" s="4" t="s">
        <v>1</v>
      </c>
      <c r="C2" s="13">
        <f>IFERROR(VLOOKUP(A2,'[1]BranchesSales01-2019'!$A$2:$AB$79,3,0),0)</f>
        <v>216919</v>
      </c>
      <c r="D2" s="13">
        <f>IFERROR(VLOOKUP(A2,'[2]BranchesSales01-2020'!$A$2:$Z$78,3,0),0)</f>
        <v>-7910</v>
      </c>
      <c r="E2" s="13">
        <f>IFERROR(VLOOKUP(A2,'[3]BranchesSales01-2021'!$A$2:$G$70,6,0),0)</f>
        <v>59875</v>
      </c>
      <c r="F2" s="15">
        <f>E2-D2</f>
        <v>67785</v>
      </c>
      <c r="G2" s="17">
        <f>E2/D2-1</f>
        <v>-8.5695322376738297</v>
      </c>
      <c r="I2" s="13">
        <f>IFERROR(VLOOKUP(A2,'[1]BranchesSales01-2019'!$A$2:$AB$79,5,0),0)</f>
        <v>75163</v>
      </c>
      <c r="J2" s="13">
        <f>IFERROR(VLOOKUP(A2,'[2]BranchesSales01-2020'!$A$2:$Z$78,5,0),0)</f>
        <v>76651</v>
      </c>
      <c r="K2" s="13">
        <f>VLOOKUP(B2,'[4]محقق الفروع '!$B:$F,5,0)</f>
        <v>39441</v>
      </c>
      <c r="L2" s="15">
        <f>K2-J2</f>
        <v>-37210</v>
      </c>
      <c r="M2" s="17">
        <f>K2/J2-1</f>
        <v>-0.48544702613142687</v>
      </c>
      <c r="O2" s="13">
        <f>IFERROR(VLOOKUP(A2,'[1]BranchesSales01-2019'!$A$2:$AB$79,7,0),0)</f>
        <v>58401</v>
      </c>
      <c r="P2" s="13">
        <f>IFERROR(VLOOKUP(A2,'[2]BranchesSales01-2020'!$A$2:$Z$78,7,0),0)</f>
        <v>57576</v>
      </c>
      <c r="Q2" s="13">
        <f>VLOOKUP(B2,'[5]محقق الفروع '!$B:$F,5,0)</f>
        <v>18582</v>
      </c>
      <c r="R2" s="15">
        <f>Q2-P2</f>
        <v>-38994</v>
      </c>
      <c r="S2" s="17">
        <f>Q2/P2-1</f>
        <v>-0.67726135889954153</v>
      </c>
      <c r="U2" s="13">
        <f>IFERROR(VLOOKUP(A2,'[1]BranchesSales01-2019'!$A$2:$AB$79,9,0),0)</f>
        <v>40037</v>
      </c>
      <c r="V2" s="13">
        <f>IFERROR(VLOOKUP(A2,'[2]BranchesSales01-2020'!$A$2:$Z$78,9,0),0)</f>
        <v>40352</v>
      </c>
      <c r="W2" s="13">
        <f>VLOOKUP(A2,'[6]BranchesSales04-2021'!$A$2:$G$70,6,0)</f>
        <v>45150</v>
      </c>
      <c r="X2" s="15">
        <f>W2-V2</f>
        <v>4798</v>
      </c>
      <c r="Y2" s="17">
        <f>W2/V2-1</f>
        <v>0.11890364789849328</v>
      </c>
      <c r="AA2" s="13">
        <f>IFERROR(VLOOKUP(A2,'[1]BranchesSales01-2019'!$A$2:$AB$79,11,0),0)</f>
        <v>86940</v>
      </c>
      <c r="AB2" s="13">
        <f>IFERROR(VLOOKUP(A2,'[2]BranchesSales01-2020'!$A$2:$Z$78,11,0),0)</f>
        <v>75729</v>
      </c>
      <c r="AC2" s="13">
        <f>IFERROR(VLOOKUP(A2,'[7]BranchesSales05-2021'!$A$2:$G$70,6,0),0)</f>
        <v>40445</v>
      </c>
      <c r="AD2" s="15">
        <f>AC2-AB2</f>
        <v>-35284</v>
      </c>
      <c r="AE2" s="17">
        <f>AC2/AB2-1</f>
        <v>-0.46592454673902994</v>
      </c>
      <c r="AG2" s="13">
        <f>IFERROR(VLOOKUP(A2,'[1]BranchesSales01-2019'!$A$2:$AB$79,13,0),0)</f>
        <v>53083</v>
      </c>
      <c r="AH2" s="13">
        <f>IFERROR(VLOOKUP(A2,'[2]BranchesSales01-2020'!$A$2:$Z$78,13,0),0)</f>
        <v>66199</v>
      </c>
      <c r="AI2" s="13">
        <f>VLOOKUP(A2,'[8]BranchesSales06-2021'!$A$2:$G$70,6,0)</f>
        <v>38025</v>
      </c>
      <c r="AJ2" s="15">
        <f>AI2-AH2</f>
        <v>-28174</v>
      </c>
      <c r="AK2" s="17">
        <f>AI2/AH2-1</f>
        <v>-0.42559555280291239</v>
      </c>
      <c r="AM2" s="13">
        <f>IFERROR(VLOOKUP(A2,'[1]BranchesSales01-2019'!$A$2:$AB$79,15,0),0)</f>
        <v>38939</v>
      </c>
      <c r="AN2" s="13">
        <f>IFERROR(VLOOKUP(A2,'[2]BranchesSales01-2020'!$A$2:$Z$78,15,0),0)</f>
        <v>97146</v>
      </c>
      <c r="AO2" s="13">
        <f>IFERROR(VLOOKUP(A2,'[9]BranchesSales07-2021'!$A$2:$G$69,6,0),0)</f>
        <v>62707</v>
      </c>
      <c r="AP2" s="15">
        <f>AO2-AN2</f>
        <v>-34439</v>
      </c>
      <c r="AQ2" s="17">
        <f>AO2/AN2-1</f>
        <v>-0.35450764828196735</v>
      </c>
      <c r="AS2" s="13">
        <f>IFERROR(VLOOKUP(A2,'[1]BranchesSales01-2019'!$A$2:$AB$79,17,0),0)</f>
        <v>89761</v>
      </c>
      <c r="AT2" s="13">
        <f>IFERROR(VLOOKUP(A2,'[2]BranchesSales01-2020'!$A$2:$Z$78,17,0),0)</f>
        <v>81614</v>
      </c>
      <c r="AU2" s="13">
        <f>IFERROR(VLOOKUP(A2,'[10]BranchesSales08-2021'!$A$2:$G$69,6,0),0)</f>
        <v>71680</v>
      </c>
      <c r="AV2" s="15">
        <f>AU2-AT2</f>
        <v>-9934</v>
      </c>
      <c r="AW2" s="17">
        <f>AU2/AT2-1</f>
        <v>-0.1217193128629892</v>
      </c>
      <c r="AY2" s="13">
        <f>IFERROR(VLOOKUP(A2,'[1]BranchesSales01-2019'!$A$2:$AB$79,19,0),0)</f>
        <v>47179</v>
      </c>
      <c r="AZ2" s="13">
        <f>IFERROR(VLOOKUP(A2,'[2]BranchesSales01-2020'!$A$2:$Z$78,19,0),0)</f>
        <v>53462</v>
      </c>
      <c r="BA2" s="13">
        <f>IFERROR(VLOOKUP(A2,'[11]BranchesSales09-2021'!$A$2:$G$69,6,0),0)</f>
        <v>48168</v>
      </c>
      <c r="BB2" s="15">
        <f>BA2-AZ2</f>
        <v>-5294</v>
      </c>
      <c r="BC2" s="17">
        <f>BA2/AZ2-1</f>
        <v>-9.9023605551606719E-2</v>
      </c>
      <c r="BE2" s="13">
        <f>IFERROR(VLOOKUP(A2,'[1]BranchesSales01-2019'!$A$2:$AB$79,21,0),0)</f>
        <v>50700</v>
      </c>
      <c r="BF2" s="13">
        <f>IFERROR(VLOOKUP(A2,'[2]BranchesSales01-2020'!$A$2:$Z$78,21,0),0)</f>
        <v>82691</v>
      </c>
      <c r="BG2" s="13">
        <f>IFERROR(VLOOKUP(A2,'[12]BranchesSales10-2021'!$A$2:$G$70,6,0),0)</f>
        <v>82932</v>
      </c>
      <c r="BH2" s="15">
        <f>BG2-BF2</f>
        <v>241</v>
      </c>
      <c r="BI2" s="17">
        <f>BG2/BF2-1</f>
        <v>2.9144646938603636E-3</v>
      </c>
      <c r="BK2" s="13">
        <f>IFERROR(VLOOKUP(A2,'[1]BranchesSales01-2019'!$A$2:$AB$79,23,0),0)</f>
        <v>49382</v>
      </c>
      <c r="BL2" s="13">
        <f>IFERROR(VLOOKUP(A2,'[13]BranchesSales11-2020'!$A$2:$G$78,6,0),0)</f>
        <v>59087</v>
      </c>
      <c r="BM2" s="15">
        <f>BL2-BK2</f>
        <v>9705</v>
      </c>
      <c r="BN2" s="17">
        <f>BL2/BK2-1</f>
        <v>0.19652909967194532</v>
      </c>
      <c r="BP2" s="13">
        <f>IFERROR(VLOOKUP(A2,'[1]BranchesSales01-2019'!$A$2:$AB$79,25,0),0)</f>
        <v>112463</v>
      </c>
      <c r="BQ2" s="13">
        <f>IFERROR(VLOOKUP(A2,'[14]BranchesSales12-2020'!$A$2:$G$70,6,0),0)</f>
        <v>115467</v>
      </c>
      <c r="BR2" s="15">
        <f>BQ2-BP2</f>
        <v>3004</v>
      </c>
      <c r="BS2" s="17">
        <f>BQ2/BP2-1</f>
        <v>2.6711007175693302E-2</v>
      </c>
      <c r="BU2" s="13">
        <f>BP2+BK2+BE2+AY2+AS2+AM2+AG2+AA2+U2+O2+I2+C2</f>
        <v>918967</v>
      </c>
      <c r="BV2" s="13">
        <f>BQ2+BL2+BF2+AZ2+AT2+AN2+AH2+AB2+V2+P2+J2+D2</f>
        <v>798064</v>
      </c>
      <c r="BW2" s="15">
        <f>BV2-BU2</f>
        <v>-120903</v>
      </c>
      <c r="BX2" s="17">
        <f>BV2/BU2-1</f>
        <v>-0.13156402787042409</v>
      </c>
    </row>
    <row r="3" spans="1:76" x14ac:dyDescent="0.25">
      <c r="A3" s="5">
        <v>36</v>
      </c>
      <c r="B3" s="4" t="s">
        <v>2</v>
      </c>
      <c r="C3" s="13">
        <f>IFERROR(VLOOKUP(A3,'[1]BranchesSales01-2019'!$A$2:$AB$79,3,0),0)</f>
        <v>23637</v>
      </c>
      <c r="D3" s="13">
        <f>IFERROR(VLOOKUP(A3,'[2]BranchesSales01-2020'!$A$2:$Z$78,3,0),0)</f>
        <v>15787</v>
      </c>
      <c r="E3" s="13">
        <f>IFERROR(VLOOKUP(A3,'[3]BranchesSales01-2021'!$A$2:$G$70,6,0),0)</f>
        <v>33727</v>
      </c>
      <c r="F3" s="15">
        <f t="shared" ref="F3:F66" si="0">E3-D3</f>
        <v>17940</v>
      </c>
      <c r="G3" s="17">
        <f t="shared" ref="G3:G66" si="1">E3/D3-1</f>
        <v>1.1363780325584343</v>
      </c>
      <c r="I3" s="13">
        <f>IFERROR(VLOOKUP(A3,'[1]BranchesSales01-2019'!$A$2:$AB$79,5,0),0)</f>
        <v>30330</v>
      </c>
      <c r="J3" s="13">
        <f>IFERROR(VLOOKUP(A3,'[2]BranchesSales01-2020'!$A$2:$Z$78,5,0),0)</f>
        <v>34467</v>
      </c>
      <c r="K3" s="13">
        <f>VLOOKUP(B3,'[4]محقق الفروع '!$B:$F,5,0)</f>
        <v>23880</v>
      </c>
      <c r="L3" s="15">
        <f t="shared" ref="L3:L66" si="2">K3-J3</f>
        <v>-10587</v>
      </c>
      <c r="M3" s="17">
        <f t="shared" ref="M3:M66" si="3">K3/J3-1</f>
        <v>-0.30716337366176338</v>
      </c>
      <c r="O3" s="13">
        <f>IFERROR(VLOOKUP(A3,'[1]BranchesSales01-2019'!$A$2:$AB$79,7,0),0)</f>
        <v>20219</v>
      </c>
      <c r="P3" s="13">
        <f>IFERROR(VLOOKUP(A3,'[2]BranchesSales01-2020'!$A$2:$Z$78,7,0),0)</f>
        <v>18089</v>
      </c>
      <c r="Q3" s="13">
        <f>VLOOKUP(B3,'[5]محقق الفروع '!$B:$F,5,0)</f>
        <v>13024</v>
      </c>
      <c r="R3" s="15">
        <f t="shared" ref="R3:R66" si="4">Q3-P3</f>
        <v>-5065</v>
      </c>
      <c r="S3" s="17">
        <f t="shared" ref="S3:S66" si="5">Q3/P3-1</f>
        <v>-0.28000442257725688</v>
      </c>
      <c r="U3" s="13">
        <f>IFERROR(VLOOKUP(A3,'[1]BranchesSales01-2019'!$A$2:$AB$79,9,0),0)</f>
        <v>14932</v>
      </c>
      <c r="V3" s="13">
        <f>IFERROR(VLOOKUP(A3,'[2]BranchesSales01-2020'!$A$2:$Z$78,9,0),0)</f>
        <v>12811</v>
      </c>
      <c r="W3" s="13">
        <f>VLOOKUP(A3,'[6]BranchesSales04-2021'!$A$2:$G$70,6,0)</f>
        <v>12989</v>
      </c>
      <c r="X3" s="15">
        <f t="shared" ref="X3:X66" si="6">W3-V3</f>
        <v>178</v>
      </c>
      <c r="Y3" s="17">
        <f t="shared" ref="Y3:Y66" si="7">W3/V3-1</f>
        <v>1.3894309577706654E-2</v>
      </c>
      <c r="AA3" s="13">
        <f>IFERROR(VLOOKUP(A3,'[1]BranchesSales01-2019'!$A$2:$AB$79,11,0),0)</f>
        <v>24424</v>
      </c>
      <c r="AB3" s="13">
        <f>IFERROR(VLOOKUP(A3,'[2]BranchesSales01-2020'!$A$2:$Z$78,11,0),0)</f>
        <v>25629</v>
      </c>
      <c r="AC3" s="13">
        <f>IFERROR(VLOOKUP(A3,'[7]BranchesSales05-2021'!$A$2:$G$70,6,0),0)</f>
        <v>13693</v>
      </c>
      <c r="AD3" s="15">
        <f t="shared" ref="AD3:AD66" si="8">AC3-AB3</f>
        <v>-11936</v>
      </c>
      <c r="AE3" s="17">
        <f t="shared" ref="AE3:AE66" si="9">AC3/AB3-1</f>
        <v>-0.46572242381677009</v>
      </c>
      <c r="AG3" s="13">
        <f>IFERROR(VLOOKUP(A3,'[1]BranchesSales01-2019'!$A$2:$AB$79,13,0),0)</f>
        <v>26935</v>
      </c>
      <c r="AH3" s="13">
        <f>IFERROR(VLOOKUP(A3,'[2]BranchesSales01-2020'!$A$2:$Z$78,13,0),0)</f>
        <v>16484</v>
      </c>
      <c r="AI3" s="13">
        <f>VLOOKUP(A3,'[8]BranchesSales06-2021'!$A$2:$G$70,6,0)</f>
        <v>22332</v>
      </c>
      <c r="AJ3" s="15">
        <f t="shared" ref="AJ3:AJ66" si="10">AI3-AH3</f>
        <v>5848</v>
      </c>
      <c r="AK3" s="17">
        <f t="shared" ref="AK3:AK66" si="11">AI3/AH3-1</f>
        <v>0.35476826013103624</v>
      </c>
      <c r="AM3" s="13">
        <f>IFERROR(VLOOKUP(A3,'[1]BranchesSales01-2019'!$A$2:$AB$79,15,0),0)</f>
        <v>21720</v>
      </c>
      <c r="AN3" s="13">
        <f>IFERROR(VLOOKUP(A3,'[2]BranchesSales01-2020'!$A$2:$Z$78,15,0),0)</f>
        <v>26360</v>
      </c>
      <c r="AO3" s="13">
        <f>IFERROR(VLOOKUP(A3,'[9]BranchesSales07-2021'!$A$2:$G$69,6,0),0)</f>
        <v>20497</v>
      </c>
      <c r="AP3" s="15">
        <f t="shared" ref="AP3:AP66" si="12">AO3-AN3</f>
        <v>-5863</v>
      </c>
      <c r="AQ3" s="17">
        <f t="shared" ref="AQ3:AQ66" si="13">AO3/AN3-1</f>
        <v>-0.22242033383915027</v>
      </c>
      <c r="AS3" s="13">
        <f>IFERROR(VLOOKUP(A3,'[1]BranchesSales01-2019'!$A$2:$AB$79,17,0),0)</f>
        <v>37385</v>
      </c>
      <c r="AT3" s="13">
        <f>IFERROR(VLOOKUP(A3,'[2]BranchesSales01-2020'!$A$2:$Z$78,17,0),0)</f>
        <v>47273</v>
      </c>
      <c r="AU3" s="13">
        <f>IFERROR(VLOOKUP(A3,'[10]BranchesSales08-2021'!$A$2:$G$69,6,0),0)</f>
        <v>30567</v>
      </c>
      <c r="AV3" s="15">
        <f t="shared" ref="AV3:AV66" si="14">AU3-AT3</f>
        <v>-16706</v>
      </c>
      <c r="AW3" s="17">
        <f t="shared" ref="AW3:AW66" si="15">AU3/AT3-1</f>
        <v>-0.35339411503395168</v>
      </c>
      <c r="AY3" s="13">
        <f>IFERROR(VLOOKUP(A3,'[1]BranchesSales01-2019'!$A$2:$AB$79,19,0),0)</f>
        <v>32733</v>
      </c>
      <c r="AZ3" s="13">
        <f>IFERROR(VLOOKUP(A3,'[2]BranchesSales01-2020'!$A$2:$Z$78,19,0),0)</f>
        <v>23961</v>
      </c>
      <c r="BA3" s="13">
        <f>IFERROR(VLOOKUP(A3,'[11]BranchesSales09-2021'!$A$2:$G$69,6,0),0)</f>
        <v>18563</v>
      </c>
      <c r="BB3" s="15">
        <f t="shared" ref="BB3:BB66" si="16">BA3-AZ3</f>
        <v>-5398</v>
      </c>
      <c r="BC3" s="17">
        <f t="shared" ref="BC3:BC66" si="17">BA3/AZ3-1</f>
        <v>-0.2252827511372647</v>
      </c>
      <c r="BE3" s="13">
        <f>IFERROR(VLOOKUP(A3,'[1]BranchesSales01-2019'!$A$2:$AB$79,21,0),0)</f>
        <v>28441</v>
      </c>
      <c r="BF3" s="13">
        <f>IFERROR(VLOOKUP(A3,'[2]BranchesSales01-2020'!$A$2:$Z$78,21,0),0)</f>
        <v>19711</v>
      </c>
      <c r="BG3" s="13">
        <f>IFERROR(VLOOKUP(A3,'[12]BranchesSales10-2021'!$A$2:$G$70,6,0),0)</f>
        <v>20128</v>
      </c>
      <c r="BH3" s="15">
        <f t="shared" ref="BH3:BH66" si="18">BG3-BF3</f>
        <v>417</v>
      </c>
      <c r="BI3" s="17">
        <f t="shared" ref="BI3:BI66" si="19">BG3/BF3-1</f>
        <v>2.1155699863020683E-2</v>
      </c>
      <c r="BK3" s="13">
        <f>IFERROR(VLOOKUP(A3,'[1]BranchesSales01-2019'!$A$2:$AB$79,23,0),0)</f>
        <v>90439</v>
      </c>
      <c r="BL3" s="13">
        <f>IFERROR(VLOOKUP(A3,'[13]BranchesSales11-2020'!$A$2:$G$78,6,0),0)</f>
        <v>19597</v>
      </c>
      <c r="BM3" s="15">
        <f t="shared" ref="BM3:BM66" si="20">BL3-BK3</f>
        <v>-70842</v>
      </c>
      <c r="BN3" s="17">
        <f t="shared" ref="BN3:BN66" si="21">BL3/BK3-1</f>
        <v>-0.7833125089839561</v>
      </c>
      <c r="BP3" s="13">
        <f>IFERROR(VLOOKUP(A3,'[1]BranchesSales01-2019'!$A$2:$AB$79,25,0),0)</f>
        <v>36662</v>
      </c>
      <c r="BQ3" s="13">
        <f>IFERROR(VLOOKUP(A3,'[14]BranchesSales12-2020'!$A$2:$G$70,6,0),0)</f>
        <v>14252</v>
      </c>
      <c r="BR3" s="15">
        <f t="shared" ref="BR3:BR66" si="22">BQ3-BP3</f>
        <v>-22410</v>
      </c>
      <c r="BS3" s="17">
        <f t="shared" ref="BS3:BS66" si="23">BQ3/BP3-1</f>
        <v>-0.61125961486007307</v>
      </c>
      <c r="BU3" s="13">
        <f t="shared" ref="BU3:BU66" si="24">BP3+BK3+BE3+AY3+AS3+AM3+AG3+AA3+U3+O3+I3+C3</f>
        <v>387857</v>
      </c>
      <c r="BV3" s="13">
        <f t="shared" ref="BV3:BV66" si="25">BQ3+BL3+BF3+AZ3+AT3+AN3+AH3+AB3+V3+P3+J3+D3</f>
        <v>274421</v>
      </c>
      <c r="BW3" s="15">
        <f t="shared" ref="BW3:BW66" si="26">BV3-BU3</f>
        <v>-113436</v>
      </c>
      <c r="BX3" s="17">
        <f t="shared" ref="BX3:BX66" si="27">BV3/BU3-1</f>
        <v>-0.29246861601053997</v>
      </c>
    </row>
    <row r="4" spans="1:76" x14ac:dyDescent="0.25">
      <c r="A4" s="5">
        <v>53</v>
      </c>
      <c r="B4" s="4" t="s">
        <v>3</v>
      </c>
      <c r="C4" s="13">
        <f>IFERROR(VLOOKUP(A4,'[1]BranchesSales01-2019'!$A$2:$AB$79,3,0),0)</f>
        <v>52960</v>
      </c>
      <c r="D4" s="13">
        <f>IFERROR(VLOOKUP(A4,'[2]BranchesSales01-2020'!$A$2:$Z$78,3,0),0)</f>
        <v>31586</v>
      </c>
      <c r="E4" s="13">
        <f>IFERROR(VLOOKUP(A4,'[3]BranchesSales01-2021'!$A$2:$G$70,6,0),0)</f>
        <v>27235</v>
      </c>
      <c r="F4" s="15">
        <f t="shared" si="0"/>
        <v>-4351</v>
      </c>
      <c r="G4" s="17">
        <f t="shared" si="1"/>
        <v>-0.13775090229848663</v>
      </c>
      <c r="I4" s="13">
        <f>IFERROR(VLOOKUP(A4,'[1]BranchesSales01-2019'!$A$2:$AB$79,5,0),0)</f>
        <v>59667</v>
      </c>
      <c r="J4" s="13">
        <f>IFERROR(VLOOKUP(A4,'[2]BranchesSales01-2020'!$A$2:$Z$78,5,0),0)</f>
        <v>41260</v>
      </c>
      <c r="K4" s="13">
        <f>VLOOKUP(B4,'[4]محقق الفروع '!$B:$F,5,0)</f>
        <v>29884</v>
      </c>
      <c r="L4" s="15">
        <f t="shared" si="2"/>
        <v>-11376</v>
      </c>
      <c r="M4" s="17">
        <f t="shared" si="3"/>
        <v>-0.27571497818710611</v>
      </c>
      <c r="O4" s="13">
        <f>IFERROR(VLOOKUP(A4,'[1]BranchesSales01-2019'!$A$2:$AB$79,7,0),0)</f>
        <v>23339</v>
      </c>
      <c r="P4" s="13">
        <f>IFERROR(VLOOKUP(A4,'[2]BranchesSales01-2020'!$A$2:$Z$78,7,0),0)</f>
        <v>6966</v>
      </c>
      <c r="Q4" s="13">
        <f>VLOOKUP(B4,'[5]محقق الفروع '!$B:$F,5,0)</f>
        <v>9775</v>
      </c>
      <c r="R4" s="15">
        <f t="shared" si="4"/>
        <v>2809</v>
      </c>
      <c r="S4" s="17">
        <f t="shared" si="5"/>
        <v>0.40324432960091872</v>
      </c>
      <c r="U4" s="13">
        <f>IFERROR(VLOOKUP(A4,'[1]BranchesSales01-2019'!$A$2:$AB$79,9,0),0)</f>
        <v>15224</v>
      </c>
      <c r="V4" s="13">
        <f>IFERROR(VLOOKUP(A4,'[2]BranchesSales01-2020'!$A$2:$Z$78,9,0),0)</f>
        <v>18476</v>
      </c>
      <c r="W4" s="13">
        <f>VLOOKUP(A4,'[6]BranchesSales04-2021'!$A$2:$G$70,6,0)</f>
        <v>16307</v>
      </c>
      <c r="X4" s="15">
        <f t="shared" si="6"/>
        <v>-2169</v>
      </c>
      <c r="Y4" s="17">
        <f t="shared" si="7"/>
        <v>-0.11739554016020781</v>
      </c>
      <c r="AA4" s="13">
        <f>IFERROR(VLOOKUP(A4,'[1]BranchesSales01-2019'!$A$2:$AB$79,11,0),0)</f>
        <v>16375</v>
      </c>
      <c r="AB4" s="13">
        <f>IFERROR(VLOOKUP(A4,'[2]BranchesSales01-2020'!$A$2:$Z$78,11,0),0)</f>
        <v>30209</v>
      </c>
      <c r="AC4" s="13">
        <f>IFERROR(VLOOKUP(A4,'[7]BranchesSales05-2021'!$A$2:$G$70,6,0),0)</f>
        <v>15215</v>
      </c>
      <c r="AD4" s="15">
        <f t="shared" si="8"/>
        <v>-14994</v>
      </c>
      <c r="AE4" s="17">
        <f t="shared" si="9"/>
        <v>-0.49634214969048962</v>
      </c>
      <c r="AG4" s="13">
        <f>IFERROR(VLOOKUP(A4,'[1]BranchesSales01-2019'!$A$2:$AB$79,13,0),0)</f>
        <v>28342</v>
      </c>
      <c r="AH4" s="13">
        <f>IFERROR(VLOOKUP(A4,'[2]BranchesSales01-2020'!$A$2:$Z$78,13,0),0)</f>
        <v>18689</v>
      </c>
      <c r="AI4" s="13">
        <f>VLOOKUP(A4,'[8]BranchesSales06-2021'!$A$2:$G$70,6,0)</f>
        <v>11321</v>
      </c>
      <c r="AJ4" s="15">
        <f t="shared" si="10"/>
        <v>-7368</v>
      </c>
      <c r="AK4" s="17">
        <f t="shared" si="11"/>
        <v>-0.39424260260046018</v>
      </c>
      <c r="AM4" s="13">
        <f>IFERROR(VLOOKUP(A4,'[1]BranchesSales01-2019'!$A$2:$AB$79,15,0),0)</f>
        <v>25905</v>
      </c>
      <c r="AN4" s="13">
        <f>IFERROR(VLOOKUP(A4,'[2]BranchesSales01-2020'!$A$2:$Z$78,15,0),0)</f>
        <v>22550</v>
      </c>
      <c r="AO4" s="13">
        <f>IFERROR(VLOOKUP(A4,'[9]BranchesSales07-2021'!$A$2:$G$69,6,0),0)</f>
        <v>31063</v>
      </c>
      <c r="AP4" s="15">
        <f t="shared" si="12"/>
        <v>8513</v>
      </c>
      <c r="AQ4" s="17">
        <f t="shared" si="13"/>
        <v>0.37751662971175159</v>
      </c>
      <c r="AS4" s="13">
        <f>IFERROR(VLOOKUP(A4,'[1]BranchesSales01-2019'!$A$2:$AB$79,17,0),0)</f>
        <v>26556</v>
      </c>
      <c r="AT4" s="13">
        <f>IFERROR(VLOOKUP(A4,'[2]BranchesSales01-2020'!$A$2:$Z$78,17,0),0)</f>
        <v>20945</v>
      </c>
      <c r="AU4" s="13">
        <f>IFERROR(VLOOKUP(A4,'[10]BranchesSales08-2021'!$A$2:$G$69,6,0),0)</f>
        <v>24991</v>
      </c>
      <c r="AV4" s="15">
        <f t="shared" si="14"/>
        <v>4046</v>
      </c>
      <c r="AW4" s="17">
        <f t="shared" si="15"/>
        <v>0.19317259489138228</v>
      </c>
      <c r="AY4" s="13">
        <f>IFERROR(VLOOKUP(A4,'[1]BranchesSales01-2019'!$A$2:$AB$79,19,0),0)</f>
        <v>26674</v>
      </c>
      <c r="AZ4" s="13">
        <f>IFERROR(VLOOKUP(A4,'[2]BranchesSales01-2020'!$A$2:$Z$78,19,0),0)</f>
        <v>21491</v>
      </c>
      <c r="BA4" s="13">
        <f>IFERROR(VLOOKUP(A4,'[11]BranchesSales09-2021'!$A$2:$G$69,6,0),0)</f>
        <v>13772</v>
      </c>
      <c r="BB4" s="15">
        <f t="shared" si="16"/>
        <v>-7719</v>
      </c>
      <c r="BC4" s="17">
        <f t="shared" si="17"/>
        <v>-0.35917360755665162</v>
      </c>
      <c r="BE4" s="13">
        <f>IFERROR(VLOOKUP(A4,'[1]BranchesSales01-2019'!$A$2:$AB$79,21,0),0)</f>
        <v>31523</v>
      </c>
      <c r="BF4" s="13">
        <f>IFERROR(VLOOKUP(A4,'[2]BranchesSales01-2020'!$A$2:$Z$78,21,0),0)</f>
        <v>25992</v>
      </c>
      <c r="BG4" s="13">
        <f>IFERROR(VLOOKUP(A4,'[12]BranchesSales10-2021'!$A$2:$G$70,6,0),0)</f>
        <v>20314</v>
      </c>
      <c r="BH4" s="15">
        <f t="shared" si="18"/>
        <v>-5678</v>
      </c>
      <c r="BI4" s="17">
        <f t="shared" si="19"/>
        <v>-0.21845183133271773</v>
      </c>
      <c r="BK4" s="13">
        <f>IFERROR(VLOOKUP(A4,'[1]BranchesSales01-2019'!$A$2:$AB$79,23,0),0)</f>
        <v>41906</v>
      </c>
      <c r="BL4" s="13">
        <f>IFERROR(VLOOKUP(A4,'[13]BranchesSales11-2020'!$A$2:$G$78,6,0),0)</f>
        <v>24224</v>
      </c>
      <c r="BM4" s="15">
        <f t="shared" si="20"/>
        <v>-17682</v>
      </c>
      <c r="BN4" s="17">
        <f t="shared" si="21"/>
        <v>-0.421944351644156</v>
      </c>
      <c r="BP4" s="13">
        <f>IFERROR(VLOOKUP(A4,'[1]BranchesSales01-2019'!$A$2:$AB$79,25,0),0)</f>
        <v>39152</v>
      </c>
      <c r="BQ4" s="13">
        <f>IFERROR(VLOOKUP(A4,'[14]BranchesSales12-2020'!$A$2:$G$70,6,0),0)</f>
        <v>30996</v>
      </c>
      <c r="BR4" s="15">
        <f t="shared" si="22"/>
        <v>-8156</v>
      </c>
      <c r="BS4" s="17">
        <f t="shared" si="23"/>
        <v>-0.20831630568042503</v>
      </c>
      <c r="BU4" s="13">
        <f t="shared" si="24"/>
        <v>387623</v>
      </c>
      <c r="BV4" s="13">
        <f t="shared" si="25"/>
        <v>293384</v>
      </c>
      <c r="BW4" s="15">
        <f t="shared" si="26"/>
        <v>-94239</v>
      </c>
      <c r="BX4" s="17">
        <f t="shared" si="27"/>
        <v>-0.24312024828248069</v>
      </c>
    </row>
    <row r="5" spans="1:76" x14ac:dyDescent="0.25">
      <c r="A5" s="5">
        <v>56</v>
      </c>
      <c r="B5" s="4" t="s">
        <v>4</v>
      </c>
      <c r="C5" s="13">
        <f>IFERROR(VLOOKUP(A5,'[1]BranchesSales01-2019'!$A$2:$AB$79,3,0),0)</f>
        <v>34165</v>
      </c>
      <c r="D5" s="13">
        <f>IFERROR(VLOOKUP(A5,'[2]BranchesSales01-2020'!$A$2:$Z$78,3,0),0)</f>
        <v>26659</v>
      </c>
      <c r="E5" s="13">
        <f>IFERROR(VLOOKUP(A5,'[3]BranchesSales01-2021'!$A$2:$G$70,6,0),0)</f>
        <v>25603</v>
      </c>
      <c r="F5" s="15">
        <f t="shared" si="0"/>
        <v>-1056</v>
      </c>
      <c r="G5" s="17">
        <f t="shared" si="1"/>
        <v>-3.96113882741288E-2</v>
      </c>
      <c r="I5" s="13">
        <f>IFERROR(VLOOKUP(A5,'[1]BranchesSales01-2019'!$A$2:$AB$79,5,0),0)</f>
        <v>32639</v>
      </c>
      <c r="J5" s="13">
        <f>IFERROR(VLOOKUP(A5,'[2]BranchesSales01-2020'!$A$2:$Z$78,5,0),0)</f>
        <v>25854</v>
      </c>
      <c r="K5" s="13">
        <f>VLOOKUP(B5,'[4]محقق الفروع '!$B:$F,5,0)</f>
        <v>15045</v>
      </c>
      <c r="L5" s="15">
        <f t="shared" si="2"/>
        <v>-10809</v>
      </c>
      <c r="M5" s="17">
        <f t="shared" si="3"/>
        <v>-0.41807844047342768</v>
      </c>
      <c r="O5" s="13">
        <f>IFERROR(VLOOKUP(A5,'[1]BranchesSales01-2019'!$A$2:$AB$79,7,0),0)</f>
        <v>11030</v>
      </c>
      <c r="P5" s="13">
        <f>IFERROR(VLOOKUP(A5,'[2]BranchesSales01-2020'!$A$2:$Z$78,7,0),0)</f>
        <v>12243</v>
      </c>
      <c r="Q5" s="13">
        <f>VLOOKUP(B5,'[5]محقق الفروع '!$B:$F,5,0)</f>
        <v>6654</v>
      </c>
      <c r="R5" s="15">
        <f t="shared" si="4"/>
        <v>-5589</v>
      </c>
      <c r="S5" s="17">
        <f t="shared" si="5"/>
        <v>-0.45650575839255081</v>
      </c>
      <c r="U5" s="13">
        <f>IFERROR(VLOOKUP(A5,'[1]BranchesSales01-2019'!$A$2:$AB$79,9,0),0)</f>
        <v>14532</v>
      </c>
      <c r="V5" s="13">
        <f>IFERROR(VLOOKUP(A5,'[2]BranchesSales01-2020'!$A$2:$Z$78,9,0),0)</f>
        <v>16809</v>
      </c>
      <c r="W5" s="13">
        <f>VLOOKUP(A5,'[6]BranchesSales04-2021'!$A$2:$G$70,6,0)</f>
        <v>8505</v>
      </c>
      <c r="X5" s="15">
        <f t="shared" si="6"/>
        <v>-8304</v>
      </c>
      <c r="Y5" s="17">
        <f t="shared" si="7"/>
        <v>-0.49402106014635017</v>
      </c>
      <c r="AA5" s="13">
        <f>IFERROR(VLOOKUP(A5,'[1]BranchesSales01-2019'!$A$2:$AB$79,11,0),0)</f>
        <v>8850</v>
      </c>
      <c r="AB5" s="13">
        <f>IFERROR(VLOOKUP(A5,'[2]BranchesSales01-2020'!$A$2:$Z$78,11,0),0)</f>
        <v>17979</v>
      </c>
      <c r="AC5" s="13">
        <f>IFERROR(VLOOKUP(A5,'[7]BranchesSales05-2021'!$A$2:$G$70,6,0),0)</f>
        <v>7378</v>
      </c>
      <c r="AD5" s="15">
        <f t="shared" si="8"/>
        <v>-10601</v>
      </c>
      <c r="AE5" s="17">
        <f t="shared" si="9"/>
        <v>-0.58963234885143778</v>
      </c>
      <c r="AG5" s="13">
        <f>IFERROR(VLOOKUP(A5,'[1]BranchesSales01-2019'!$A$2:$AB$79,13,0),0)</f>
        <v>24599</v>
      </c>
      <c r="AH5" s="13">
        <f>IFERROR(VLOOKUP(A5,'[2]BranchesSales01-2020'!$A$2:$Z$78,13,0),0)</f>
        <v>26482</v>
      </c>
      <c r="AI5" s="13">
        <f>VLOOKUP(A5,'[8]BranchesSales06-2021'!$A$2:$G$70,6,0)</f>
        <v>9346</v>
      </c>
      <c r="AJ5" s="15">
        <f t="shared" si="10"/>
        <v>-17136</v>
      </c>
      <c r="AK5" s="17">
        <f t="shared" si="11"/>
        <v>-0.64708103617551549</v>
      </c>
      <c r="AM5" s="13">
        <f>IFERROR(VLOOKUP(A5,'[1]BranchesSales01-2019'!$A$2:$AB$79,15,0),0)</f>
        <v>18339</v>
      </c>
      <c r="AN5" s="13">
        <f>IFERROR(VLOOKUP(A5,'[2]BranchesSales01-2020'!$A$2:$Z$78,15,0),0)</f>
        <v>31622</v>
      </c>
      <c r="AO5" s="13">
        <f>IFERROR(VLOOKUP(A5,'[9]BranchesSales07-2021'!$A$2:$G$69,6,0),0)</f>
        <v>0</v>
      </c>
      <c r="AP5" s="15">
        <f t="shared" si="12"/>
        <v>-31622</v>
      </c>
      <c r="AQ5" s="17">
        <f t="shared" si="13"/>
        <v>-1</v>
      </c>
      <c r="AS5" s="13">
        <f>IFERROR(VLOOKUP(A5,'[1]BranchesSales01-2019'!$A$2:$AB$79,17,0),0)</f>
        <v>16448</v>
      </c>
      <c r="AT5" s="13">
        <f>IFERROR(VLOOKUP(A5,'[2]BranchesSales01-2020'!$A$2:$Z$78,17,0),0)</f>
        <v>16003</v>
      </c>
      <c r="AU5" s="13">
        <f>IFERROR(VLOOKUP(A5,'[10]BranchesSales08-2021'!$A$2:$G$69,6,0),0)</f>
        <v>0</v>
      </c>
      <c r="AV5" s="15">
        <f t="shared" si="14"/>
        <v>-16003</v>
      </c>
      <c r="AW5" s="17">
        <f t="shared" si="15"/>
        <v>-1</v>
      </c>
      <c r="AY5" s="13">
        <f>IFERROR(VLOOKUP(A5,'[1]BranchesSales01-2019'!$A$2:$AB$79,19,0),0)</f>
        <v>14663</v>
      </c>
      <c r="AZ5" s="13">
        <f>IFERROR(VLOOKUP(A5,'[2]BranchesSales01-2020'!$A$2:$Z$78,19,0),0)</f>
        <v>33273</v>
      </c>
      <c r="BA5" s="13">
        <f>IFERROR(VLOOKUP(A5,'[11]BranchesSales09-2021'!$A$2:$G$69,6,0),0)</f>
        <v>0</v>
      </c>
      <c r="BB5" s="15">
        <f t="shared" si="16"/>
        <v>-33273</v>
      </c>
      <c r="BC5" s="17">
        <f t="shared" si="17"/>
        <v>-1</v>
      </c>
      <c r="BE5" s="13">
        <f>IFERROR(VLOOKUP(A5,'[1]BranchesSales01-2019'!$A$2:$AB$79,21,0),0)</f>
        <v>12099</v>
      </c>
      <c r="BF5" s="13">
        <f>IFERROR(VLOOKUP(A5,'[2]BranchesSales01-2020'!$A$2:$Z$78,21,0),0)</f>
        <v>29649</v>
      </c>
      <c r="BG5" s="13">
        <f>IFERROR(VLOOKUP(A5,'[12]BranchesSales10-2021'!$A$2:$G$70,6,0),0)</f>
        <v>0</v>
      </c>
      <c r="BH5" s="15">
        <f t="shared" si="18"/>
        <v>-29649</v>
      </c>
      <c r="BI5" s="17">
        <f t="shared" si="19"/>
        <v>-1</v>
      </c>
      <c r="BK5" s="13">
        <f>IFERROR(VLOOKUP(A5,'[1]BranchesSales01-2019'!$A$2:$AB$79,23,0),0)</f>
        <v>19649</v>
      </c>
      <c r="BL5" s="13">
        <f>IFERROR(VLOOKUP(A5,'[13]BranchesSales11-2020'!$A$2:$G$78,6,0),0)</f>
        <v>22456</v>
      </c>
      <c r="BM5" s="15">
        <f t="shared" si="20"/>
        <v>2807</v>
      </c>
      <c r="BN5" s="17">
        <f t="shared" si="21"/>
        <v>0.14285714285714279</v>
      </c>
      <c r="BP5" s="13">
        <f>IFERROR(VLOOKUP(A5,'[1]BranchesSales01-2019'!$A$2:$AB$79,25,0),0)</f>
        <v>25182</v>
      </c>
      <c r="BQ5" s="13">
        <f>IFERROR(VLOOKUP(A5,'[14]BranchesSales12-2020'!$A$2:$G$70,6,0),0)</f>
        <v>37643</v>
      </c>
      <c r="BR5" s="15">
        <f t="shared" si="22"/>
        <v>12461</v>
      </c>
      <c r="BS5" s="17">
        <f t="shared" si="23"/>
        <v>0.49483758240012699</v>
      </c>
      <c r="BU5" s="13">
        <f t="shared" si="24"/>
        <v>232195</v>
      </c>
      <c r="BV5" s="13">
        <f t="shared" si="25"/>
        <v>296672</v>
      </c>
      <c r="BW5" s="15">
        <f t="shared" si="26"/>
        <v>64477</v>
      </c>
      <c r="BX5" s="17">
        <f t="shared" si="27"/>
        <v>0.27768470466633643</v>
      </c>
    </row>
    <row r="6" spans="1:76" x14ac:dyDescent="0.25">
      <c r="A6" s="3">
        <v>49</v>
      </c>
      <c r="B6" s="4" t="s">
        <v>5</v>
      </c>
      <c r="C6" s="13">
        <f>IFERROR(VLOOKUP(A6,'[1]BranchesSales01-2019'!$A$2:$AB$79,3,0),0)</f>
        <v>102281</v>
      </c>
      <c r="D6" s="13">
        <f>IFERROR(VLOOKUP(A6,'[2]BranchesSales01-2020'!$A$2:$Z$78,3,0),0)</f>
        <v>66813</v>
      </c>
      <c r="E6" s="13">
        <f>IFERROR(VLOOKUP(A6,'[3]BranchesSales01-2021'!$A$2:$G$70,6,0),0)</f>
        <v>98044</v>
      </c>
      <c r="F6" s="15">
        <f t="shared" si="0"/>
        <v>31231</v>
      </c>
      <c r="G6" s="17">
        <f t="shared" si="1"/>
        <v>0.46743897145765057</v>
      </c>
      <c r="I6" s="13">
        <f>IFERROR(VLOOKUP(A6,'[1]BranchesSales01-2019'!$A$2:$AB$79,5,0),0)</f>
        <v>98722</v>
      </c>
      <c r="J6" s="13">
        <f>IFERROR(VLOOKUP(A6,'[2]BranchesSales01-2020'!$A$2:$Z$78,5,0),0)</f>
        <v>83009</v>
      </c>
      <c r="K6" s="13">
        <f>VLOOKUP(B6,'[4]محقق الفروع '!$B:$F,5,0)</f>
        <v>89848</v>
      </c>
      <c r="L6" s="15">
        <f t="shared" si="2"/>
        <v>6839</v>
      </c>
      <c r="M6" s="17">
        <f t="shared" si="3"/>
        <v>8.2388656651688263E-2</v>
      </c>
      <c r="O6" s="13">
        <f>IFERROR(VLOOKUP(A6,'[1]BranchesSales01-2019'!$A$2:$AB$79,7,0),0)</f>
        <v>31010</v>
      </c>
      <c r="P6" s="13">
        <f>IFERROR(VLOOKUP(A6,'[2]BranchesSales01-2020'!$A$2:$Z$78,7,0),0)</f>
        <v>31249</v>
      </c>
      <c r="Q6" s="13">
        <f>VLOOKUP(B6,'[5]محقق الفروع '!$B:$F,5,0)</f>
        <v>67902</v>
      </c>
      <c r="R6" s="15">
        <f t="shared" si="4"/>
        <v>36653</v>
      </c>
      <c r="S6" s="17">
        <f t="shared" si="5"/>
        <v>1.172933533873084</v>
      </c>
      <c r="U6" s="13">
        <f>IFERROR(VLOOKUP(A6,'[1]BranchesSales01-2019'!$A$2:$AB$79,9,0),0)</f>
        <v>82238</v>
      </c>
      <c r="V6" s="13">
        <f>IFERROR(VLOOKUP(A6,'[2]BranchesSales01-2020'!$A$2:$Z$78,9,0),0)</f>
        <v>40943</v>
      </c>
      <c r="W6" s="13">
        <f>VLOOKUP(A6,'[6]BranchesSales04-2021'!$A$2:$G$70,6,0)</f>
        <v>78995</v>
      </c>
      <c r="X6" s="15">
        <f t="shared" si="6"/>
        <v>38052</v>
      </c>
      <c r="Y6" s="17">
        <f t="shared" si="7"/>
        <v>0.92938963925457352</v>
      </c>
      <c r="AA6" s="13">
        <f>IFERROR(VLOOKUP(A6,'[1]BranchesSales01-2019'!$A$2:$AB$79,11,0),0)</f>
        <v>34774</v>
      </c>
      <c r="AB6" s="13">
        <f>IFERROR(VLOOKUP(A6,'[2]BranchesSales01-2020'!$A$2:$Z$78,11,0),0)</f>
        <v>60918</v>
      </c>
      <c r="AC6" s="13">
        <f>IFERROR(VLOOKUP(A6,'[7]BranchesSales05-2021'!$A$2:$G$70,6,0),0)</f>
        <v>22275</v>
      </c>
      <c r="AD6" s="15">
        <f t="shared" si="8"/>
        <v>-38643</v>
      </c>
      <c r="AE6" s="17">
        <f t="shared" si="9"/>
        <v>-0.63434452871072589</v>
      </c>
      <c r="AG6" s="13">
        <f>IFERROR(VLOOKUP(A6,'[1]BranchesSales01-2019'!$A$2:$AB$79,13,0),0)</f>
        <v>100209</v>
      </c>
      <c r="AH6" s="13">
        <f>IFERROR(VLOOKUP(A6,'[2]BranchesSales01-2020'!$A$2:$Z$78,13,0),0)</f>
        <v>78564</v>
      </c>
      <c r="AI6" s="13">
        <f>VLOOKUP(A6,'[8]BranchesSales06-2021'!$A$2:$G$70,6,0)</f>
        <v>49371</v>
      </c>
      <c r="AJ6" s="15">
        <f t="shared" si="10"/>
        <v>-29193</v>
      </c>
      <c r="AK6" s="17">
        <f t="shared" si="11"/>
        <v>-0.37158240415457466</v>
      </c>
      <c r="AM6" s="13">
        <f>IFERROR(VLOOKUP(A6,'[1]BranchesSales01-2019'!$A$2:$AB$79,15,0),0)</f>
        <v>137974</v>
      </c>
      <c r="AN6" s="13">
        <f>IFERROR(VLOOKUP(A6,'[2]BranchesSales01-2020'!$A$2:$Z$78,15,0),0)</f>
        <v>79357</v>
      </c>
      <c r="AO6" s="13">
        <f>IFERROR(VLOOKUP(A6,'[9]BranchesSales07-2021'!$A$2:$G$69,6,0),0)</f>
        <v>147649</v>
      </c>
      <c r="AP6" s="15">
        <f t="shared" si="12"/>
        <v>68292</v>
      </c>
      <c r="AQ6" s="17">
        <f t="shared" si="13"/>
        <v>0.86056680570082045</v>
      </c>
      <c r="AS6" s="13">
        <f>IFERROR(VLOOKUP(A6,'[1]BranchesSales01-2019'!$A$2:$AB$79,17,0),0)</f>
        <v>167565</v>
      </c>
      <c r="AT6" s="13">
        <f>IFERROR(VLOOKUP(A6,'[2]BranchesSales01-2020'!$A$2:$Z$78,17,0),0)</f>
        <v>60423</v>
      </c>
      <c r="AU6" s="13">
        <f>IFERROR(VLOOKUP(A6,'[10]BranchesSales08-2021'!$A$2:$G$69,6,0),0)</f>
        <v>51034</v>
      </c>
      <c r="AV6" s="15">
        <f t="shared" si="14"/>
        <v>-9389</v>
      </c>
      <c r="AW6" s="17">
        <f t="shared" si="15"/>
        <v>-0.15538784899789815</v>
      </c>
      <c r="AY6" s="13">
        <f>IFERROR(VLOOKUP(A6,'[1]BranchesSales01-2019'!$A$2:$AB$79,19,0),0)</f>
        <v>103448</v>
      </c>
      <c r="AZ6" s="13">
        <f>IFERROR(VLOOKUP(A6,'[2]BranchesSales01-2020'!$A$2:$Z$78,19,0),0)</f>
        <v>121594</v>
      </c>
      <c r="BA6" s="13">
        <f>IFERROR(VLOOKUP(A6,'[11]BranchesSales09-2021'!$A$2:$G$69,6,0),0)</f>
        <v>41349</v>
      </c>
      <c r="BB6" s="15">
        <f t="shared" si="16"/>
        <v>-80245</v>
      </c>
      <c r="BC6" s="17">
        <f t="shared" si="17"/>
        <v>-0.65994210240636875</v>
      </c>
      <c r="BE6" s="13">
        <f>IFERROR(VLOOKUP(A6,'[1]BranchesSales01-2019'!$A$2:$AB$79,21,0),0)</f>
        <v>55134</v>
      </c>
      <c r="BF6" s="13">
        <f>IFERROR(VLOOKUP(A6,'[2]BranchesSales01-2020'!$A$2:$Z$78,21,0),0)</f>
        <v>162962</v>
      </c>
      <c r="BG6" s="13">
        <f>IFERROR(VLOOKUP(A6,'[12]BranchesSales10-2021'!$A$2:$G$70,6,0),0)</f>
        <v>41157</v>
      </c>
      <c r="BH6" s="15">
        <f t="shared" si="18"/>
        <v>-121805</v>
      </c>
      <c r="BI6" s="17">
        <f t="shared" si="19"/>
        <v>-0.74744418944293756</v>
      </c>
      <c r="BK6" s="13">
        <f>IFERROR(VLOOKUP(A6,'[1]BranchesSales01-2019'!$A$2:$AB$79,23,0),0)</f>
        <v>100071</v>
      </c>
      <c r="BL6" s="13">
        <f>IFERROR(VLOOKUP(A6,'[13]BranchesSales11-2020'!$A$2:$G$78,6,0),0)</f>
        <v>125572</v>
      </c>
      <c r="BM6" s="15">
        <f t="shared" si="20"/>
        <v>25501</v>
      </c>
      <c r="BN6" s="17">
        <f t="shared" si="21"/>
        <v>0.25482907135933486</v>
      </c>
      <c r="BP6" s="13">
        <f>IFERROR(VLOOKUP(A6,'[1]BranchesSales01-2019'!$A$2:$AB$79,25,0),0)</f>
        <v>66619</v>
      </c>
      <c r="BQ6" s="13">
        <f>IFERROR(VLOOKUP(A6,'[14]BranchesSales12-2020'!$A$2:$G$70,6,0),0)</f>
        <v>129408</v>
      </c>
      <c r="BR6" s="15">
        <f t="shared" si="22"/>
        <v>62789</v>
      </c>
      <c r="BS6" s="17">
        <f t="shared" si="23"/>
        <v>0.9425088938591093</v>
      </c>
      <c r="BU6" s="13">
        <f t="shared" si="24"/>
        <v>1080045</v>
      </c>
      <c r="BV6" s="13">
        <f t="shared" si="25"/>
        <v>1040812</v>
      </c>
      <c r="BW6" s="15">
        <f t="shared" si="26"/>
        <v>-39233</v>
      </c>
      <c r="BX6" s="17">
        <f t="shared" si="27"/>
        <v>-3.6325338296089527E-2</v>
      </c>
    </row>
    <row r="7" spans="1:76" x14ac:dyDescent="0.25">
      <c r="A7" s="5">
        <v>98</v>
      </c>
      <c r="B7" s="4" t="s">
        <v>6</v>
      </c>
      <c r="C7" s="13">
        <f>IFERROR(VLOOKUP(A7,'[1]BranchesSales01-2019'!$A$2:$AB$79,3,0),0)</f>
        <v>45307</v>
      </c>
      <c r="D7" s="13">
        <f>IFERROR(VLOOKUP(A7,'[2]BranchesSales01-2020'!$A$2:$Z$78,3,0),0)</f>
        <v>24542</v>
      </c>
      <c r="E7" s="13">
        <f>IFERROR(VLOOKUP(A7,'[3]BranchesSales01-2021'!$A$2:$G$70,6,0),0)</f>
        <v>18179</v>
      </c>
      <c r="F7" s="15">
        <f t="shared" si="0"/>
        <v>-6363</v>
      </c>
      <c r="G7" s="17">
        <f t="shared" si="1"/>
        <v>-0.25926982316029668</v>
      </c>
      <c r="I7" s="13">
        <f>IFERROR(VLOOKUP(A7,'[1]BranchesSales01-2019'!$A$2:$AB$79,5,0),0)</f>
        <v>60011</v>
      </c>
      <c r="J7" s="13">
        <f>IFERROR(VLOOKUP(A7,'[2]BranchesSales01-2020'!$A$2:$Z$78,5,0),0)</f>
        <v>46611</v>
      </c>
      <c r="K7" s="13">
        <f>VLOOKUP(B7,'[4]محقق الفروع '!$B:$F,5,0)</f>
        <v>28425</v>
      </c>
      <c r="L7" s="15">
        <f t="shared" si="2"/>
        <v>-18186</v>
      </c>
      <c r="M7" s="17">
        <f t="shared" si="3"/>
        <v>-0.39016541159812057</v>
      </c>
      <c r="O7" s="13">
        <f>IFERROR(VLOOKUP(A7,'[1]BranchesSales01-2019'!$A$2:$AB$79,7,0),0)</f>
        <v>31020</v>
      </c>
      <c r="P7" s="13">
        <f>IFERROR(VLOOKUP(A7,'[2]BranchesSales01-2020'!$A$2:$Z$78,7,0),0)</f>
        <v>10438</v>
      </c>
      <c r="Q7" s="13">
        <f>VLOOKUP(B7,'[5]محقق الفروع '!$B:$F,5,0)</f>
        <v>18252</v>
      </c>
      <c r="R7" s="15">
        <f t="shared" si="4"/>
        <v>7814</v>
      </c>
      <c r="S7" s="17">
        <f t="shared" si="5"/>
        <v>0.74861084498946151</v>
      </c>
      <c r="U7" s="13">
        <f>IFERROR(VLOOKUP(A7,'[1]BranchesSales01-2019'!$A$2:$AB$79,9,0),0)</f>
        <v>15444</v>
      </c>
      <c r="V7" s="13">
        <f>IFERROR(VLOOKUP(A7,'[2]BranchesSales01-2020'!$A$2:$Z$78,9,0),0)</f>
        <v>16330</v>
      </c>
      <c r="W7" s="13">
        <f>VLOOKUP(A7,'[6]BranchesSales04-2021'!$A$2:$G$70,6,0)</f>
        <v>17497</v>
      </c>
      <c r="X7" s="15">
        <f t="shared" si="6"/>
        <v>1167</v>
      </c>
      <c r="Y7" s="17">
        <f t="shared" si="7"/>
        <v>7.1463563992651524E-2</v>
      </c>
      <c r="AA7" s="13">
        <f>IFERROR(VLOOKUP(A7,'[1]BranchesSales01-2019'!$A$2:$AB$79,11,0),0)</f>
        <v>13057</v>
      </c>
      <c r="AB7" s="13">
        <f>IFERROR(VLOOKUP(A7,'[2]BranchesSales01-2020'!$A$2:$Z$78,11,0),0)</f>
        <v>29613</v>
      </c>
      <c r="AC7" s="13">
        <f>IFERROR(VLOOKUP(A7,'[7]BranchesSales05-2021'!$A$2:$G$70,6,0),0)</f>
        <v>22579</v>
      </c>
      <c r="AD7" s="15">
        <f t="shared" si="8"/>
        <v>-7034</v>
      </c>
      <c r="AE7" s="17">
        <f t="shared" si="9"/>
        <v>-0.23753081416945265</v>
      </c>
      <c r="AG7" s="13">
        <f>IFERROR(VLOOKUP(A7,'[1]BranchesSales01-2019'!$A$2:$AB$79,13,0),0)</f>
        <v>31526</v>
      </c>
      <c r="AH7" s="13">
        <f>IFERROR(VLOOKUP(A7,'[2]BranchesSales01-2020'!$A$2:$Z$78,13,0),0)</f>
        <v>21596</v>
      </c>
      <c r="AI7" s="13">
        <f>VLOOKUP(A7,'[8]BranchesSales06-2021'!$A$2:$G$70,6,0)</f>
        <v>22075</v>
      </c>
      <c r="AJ7" s="15">
        <f t="shared" si="10"/>
        <v>479</v>
      </c>
      <c r="AK7" s="17">
        <f t="shared" si="11"/>
        <v>2.2180033339507244E-2</v>
      </c>
      <c r="AM7" s="13">
        <f>IFERROR(VLOOKUP(A7,'[1]BranchesSales01-2019'!$A$2:$AB$79,15,0),0)</f>
        <v>31610</v>
      </c>
      <c r="AN7" s="13">
        <f>IFERROR(VLOOKUP(A7,'[2]BranchesSales01-2020'!$A$2:$Z$78,15,0),0)</f>
        <v>36691</v>
      </c>
      <c r="AO7" s="13">
        <f>IFERROR(VLOOKUP(A7,'[9]BranchesSales07-2021'!$A$2:$G$69,6,0),0)</f>
        <v>34643</v>
      </c>
      <c r="AP7" s="15">
        <f t="shared" si="12"/>
        <v>-2048</v>
      </c>
      <c r="AQ7" s="17">
        <f t="shared" si="13"/>
        <v>-5.5817502929873863E-2</v>
      </c>
      <c r="AS7" s="13">
        <f>IFERROR(VLOOKUP(A7,'[1]BranchesSales01-2019'!$A$2:$AB$79,17,0),0)</f>
        <v>64365</v>
      </c>
      <c r="AT7" s="13">
        <f>IFERROR(VLOOKUP(A7,'[2]BranchesSales01-2020'!$A$2:$Z$78,17,0),0)</f>
        <v>38107</v>
      </c>
      <c r="AU7" s="13">
        <f>IFERROR(VLOOKUP(A7,'[10]BranchesSales08-2021'!$A$2:$G$69,6,0),0)</f>
        <v>31889</v>
      </c>
      <c r="AV7" s="15">
        <f t="shared" si="14"/>
        <v>-6218</v>
      </c>
      <c r="AW7" s="17">
        <f t="shared" si="15"/>
        <v>-0.16317212060776232</v>
      </c>
      <c r="AY7" s="13">
        <f>IFERROR(VLOOKUP(A7,'[1]BranchesSales01-2019'!$A$2:$AB$79,19,0),0)</f>
        <v>26662</v>
      </c>
      <c r="AZ7" s="13">
        <f>IFERROR(VLOOKUP(A7,'[2]BranchesSales01-2020'!$A$2:$Z$78,19,0),0)</f>
        <v>47907</v>
      </c>
      <c r="BA7" s="13">
        <f>IFERROR(VLOOKUP(A7,'[11]BranchesSales09-2021'!$A$2:$G$69,6,0),0)</f>
        <v>29120</v>
      </c>
      <c r="BB7" s="15">
        <f t="shared" si="16"/>
        <v>-18787</v>
      </c>
      <c r="BC7" s="17">
        <f t="shared" si="17"/>
        <v>-0.39215563487590543</v>
      </c>
      <c r="BE7" s="13">
        <f>IFERROR(VLOOKUP(A7,'[1]BranchesSales01-2019'!$A$2:$AB$79,21,0),0)</f>
        <v>32133</v>
      </c>
      <c r="BF7" s="13">
        <f>IFERROR(VLOOKUP(A7,'[2]BranchesSales01-2020'!$A$2:$Z$78,21,0),0)</f>
        <v>39301</v>
      </c>
      <c r="BG7" s="13">
        <f>IFERROR(VLOOKUP(A7,'[12]BranchesSales10-2021'!$A$2:$G$70,6,0),0)</f>
        <v>23891</v>
      </c>
      <c r="BH7" s="15">
        <f t="shared" si="18"/>
        <v>-15410</v>
      </c>
      <c r="BI7" s="17">
        <f t="shared" si="19"/>
        <v>-0.39210198213785907</v>
      </c>
      <c r="BK7" s="13">
        <f>IFERROR(VLOOKUP(A7,'[1]BranchesSales01-2019'!$A$2:$AB$79,23,0),0)</f>
        <v>20057</v>
      </c>
      <c r="BL7" s="13">
        <f>IFERROR(VLOOKUP(A7,'[13]BranchesSales11-2020'!$A$2:$G$78,6,0),0)</f>
        <v>79302</v>
      </c>
      <c r="BM7" s="15">
        <f t="shared" si="20"/>
        <v>59245</v>
      </c>
      <c r="BN7" s="17">
        <f t="shared" si="21"/>
        <v>2.9538315799970087</v>
      </c>
      <c r="BP7" s="13">
        <f>IFERROR(VLOOKUP(A7,'[1]BranchesSales01-2019'!$A$2:$AB$79,25,0),0)</f>
        <v>33462</v>
      </c>
      <c r="BQ7" s="13">
        <f>IFERROR(VLOOKUP(A7,'[14]BranchesSales12-2020'!$A$2:$G$70,6,0),0)</f>
        <v>46276</v>
      </c>
      <c r="BR7" s="15">
        <f t="shared" si="22"/>
        <v>12814</v>
      </c>
      <c r="BS7" s="17">
        <f t="shared" si="23"/>
        <v>0.3829418444803061</v>
      </c>
      <c r="BU7" s="13">
        <f t="shared" si="24"/>
        <v>404654</v>
      </c>
      <c r="BV7" s="13">
        <f t="shared" si="25"/>
        <v>436714</v>
      </c>
      <c r="BW7" s="15">
        <f t="shared" si="26"/>
        <v>32060</v>
      </c>
      <c r="BX7" s="17">
        <f t="shared" si="27"/>
        <v>7.9228180124254255E-2</v>
      </c>
    </row>
    <row r="8" spans="1:76" x14ac:dyDescent="0.25">
      <c r="A8" s="5">
        <v>2</v>
      </c>
      <c r="B8" s="5" t="s">
        <v>7</v>
      </c>
      <c r="C8" s="15">
        <f>SUM(C2:C7)</f>
        <v>475269</v>
      </c>
      <c r="D8" s="15">
        <f t="shared" ref="D8:BQ8" si="28">SUM(D2:D7)</f>
        <v>157477</v>
      </c>
      <c r="E8" s="15">
        <f t="shared" si="28"/>
        <v>262663</v>
      </c>
      <c r="F8" s="15">
        <f t="shared" si="0"/>
        <v>105186</v>
      </c>
      <c r="G8" s="17">
        <f t="shared" si="1"/>
        <v>0.66794516024562323</v>
      </c>
      <c r="H8" s="15">
        <f t="shared" si="28"/>
        <v>0</v>
      </c>
      <c r="I8" s="15">
        <f t="shared" si="28"/>
        <v>356532</v>
      </c>
      <c r="J8" s="15">
        <f t="shared" si="28"/>
        <v>307852</v>
      </c>
      <c r="K8" s="13">
        <f>VLOOKUP(B8,'[4]محقق الفروع '!$B:$F,5,0)</f>
        <v>226523</v>
      </c>
      <c r="L8" s="15">
        <f t="shared" si="2"/>
        <v>-81329</v>
      </c>
      <c r="M8" s="17">
        <f t="shared" si="3"/>
        <v>-0.26418213946961522</v>
      </c>
      <c r="N8" s="15">
        <f t="shared" si="28"/>
        <v>0</v>
      </c>
      <c r="O8" s="15">
        <f t="shared" si="28"/>
        <v>175019</v>
      </c>
      <c r="P8" s="15">
        <f t="shared" si="28"/>
        <v>136561</v>
      </c>
      <c r="Q8" s="13">
        <f>VLOOKUP(B8,'[5]محقق الفروع '!$B:$F,5,0)</f>
        <v>134189</v>
      </c>
      <c r="R8" s="15">
        <f t="shared" si="4"/>
        <v>-2372</v>
      </c>
      <c r="S8" s="17">
        <f t="shared" si="5"/>
        <v>-1.7369527171007815E-2</v>
      </c>
      <c r="T8" s="15">
        <f t="shared" si="28"/>
        <v>0</v>
      </c>
      <c r="U8" s="15">
        <f t="shared" si="28"/>
        <v>182407</v>
      </c>
      <c r="V8" s="15">
        <f t="shared" si="28"/>
        <v>145721</v>
      </c>
      <c r="W8" s="13">
        <f>SUM(W2:W7)</f>
        <v>179443</v>
      </c>
      <c r="X8" s="15">
        <f t="shared" si="6"/>
        <v>33722</v>
      </c>
      <c r="Y8" s="17">
        <f t="shared" si="7"/>
        <v>0.23141482696385562</v>
      </c>
      <c r="Z8" s="15">
        <f t="shared" si="28"/>
        <v>0</v>
      </c>
      <c r="AA8" s="15">
        <f t="shared" si="28"/>
        <v>184420</v>
      </c>
      <c r="AB8" s="15">
        <f t="shared" si="28"/>
        <v>240077</v>
      </c>
      <c r="AC8" s="13">
        <f>SUM(AC2:AC7)</f>
        <v>121585</v>
      </c>
      <c r="AD8" s="15">
        <f t="shared" si="8"/>
        <v>-118492</v>
      </c>
      <c r="AE8" s="17">
        <f t="shared" si="9"/>
        <v>-0.49355831670672323</v>
      </c>
      <c r="AF8" s="15">
        <f t="shared" si="28"/>
        <v>0</v>
      </c>
      <c r="AG8" s="15">
        <f t="shared" si="28"/>
        <v>264694</v>
      </c>
      <c r="AH8" s="15">
        <f t="shared" si="28"/>
        <v>228014</v>
      </c>
      <c r="AI8" s="13">
        <f>SUM(AI2:AI7)</f>
        <v>152470</v>
      </c>
      <c r="AJ8" s="15">
        <f t="shared" si="10"/>
        <v>-75544</v>
      </c>
      <c r="AK8" s="17">
        <f t="shared" si="11"/>
        <v>-0.33131298955327304</v>
      </c>
      <c r="AL8" s="15">
        <f t="shared" si="28"/>
        <v>0</v>
      </c>
      <c r="AM8" s="15">
        <f t="shared" si="28"/>
        <v>274487</v>
      </c>
      <c r="AN8" s="15">
        <f t="shared" si="28"/>
        <v>293726</v>
      </c>
      <c r="AO8" s="15">
        <f t="shared" ref="AO8" si="29">SUM(AO2:AO7)</f>
        <v>296559</v>
      </c>
      <c r="AP8" s="15">
        <f t="shared" si="12"/>
        <v>2833</v>
      </c>
      <c r="AQ8" s="17">
        <f t="shared" si="13"/>
        <v>9.6450433397110569E-3</v>
      </c>
      <c r="AR8" s="15">
        <f t="shared" si="28"/>
        <v>0</v>
      </c>
      <c r="AS8" s="15">
        <f t="shared" si="28"/>
        <v>402080</v>
      </c>
      <c r="AT8" s="15">
        <f t="shared" si="28"/>
        <v>264365</v>
      </c>
      <c r="AU8" s="15">
        <f t="shared" ref="AU8" si="30">SUM(AU2:AU7)</f>
        <v>210161</v>
      </c>
      <c r="AV8" s="15">
        <f t="shared" si="14"/>
        <v>-54204</v>
      </c>
      <c r="AW8" s="17">
        <f t="shared" si="15"/>
        <v>-0.20503470580447491</v>
      </c>
      <c r="AX8" s="15">
        <f t="shared" si="28"/>
        <v>0</v>
      </c>
      <c r="AY8" s="15">
        <f t="shared" si="28"/>
        <v>251359</v>
      </c>
      <c r="AZ8" s="15">
        <f t="shared" si="28"/>
        <v>301688</v>
      </c>
      <c r="BA8" s="15">
        <f t="shared" ref="BA8" si="31">SUM(BA2:BA7)</f>
        <v>150972</v>
      </c>
      <c r="BB8" s="15">
        <f t="shared" si="16"/>
        <v>-150716</v>
      </c>
      <c r="BC8" s="17">
        <f t="shared" si="17"/>
        <v>-0.49957572061202304</v>
      </c>
      <c r="BD8" s="15">
        <f t="shared" si="28"/>
        <v>0</v>
      </c>
      <c r="BE8" s="15">
        <f t="shared" si="28"/>
        <v>210030</v>
      </c>
      <c r="BF8" s="15">
        <f t="shared" si="28"/>
        <v>360306</v>
      </c>
      <c r="BG8" s="15">
        <f t="shared" ref="BG8" si="32">SUM(BG2:BG7)</f>
        <v>188422</v>
      </c>
      <c r="BH8" s="15">
        <f t="shared" si="18"/>
        <v>-171884</v>
      </c>
      <c r="BI8" s="17">
        <f t="shared" si="19"/>
        <v>-0.47705006300200381</v>
      </c>
      <c r="BJ8" s="15">
        <f t="shared" si="28"/>
        <v>0</v>
      </c>
      <c r="BK8" s="15">
        <f t="shared" si="28"/>
        <v>321504</v>
      </c>
      <c r="BL8" s="15">
        <f t="shared" si="28"/>
        <v>330238</v>
      </c>
      <c r="BM8" s="15">
        <f t="shared" si="20"/>
        <v>8734</v>
      </c>
      <c r="BN8" s="17">
        <f t="shared" si="21"/>
        <v>2.7166069473474774E-2</v>
      </c>
      <c r="BO8" s="15">
        <f t="shared" si="28"/>
        <v>0</v>
      </c>
      <c r="BP8" s="15">
        <f t="shared" si="28"/>
        <v>313540</v>
      </c>
      <c r="BQ8" s="15">
        <f t="shared" si="28"/>
        <v>374042</v>
      </c>
      <c r="BR8" s="15">
        <f t="shared" si="22"/>
        <v>60502</v>
      </c>
      <c r="BS8" s="17">
        <f t="shared" si="23"/>
        <v>0.19296421509217332</v>
      </c>
      <c r="BU8" s="13">
        <f t="shared" si="24"/>
        <v>3411341</v>
      </c>
      <c r="BV8" s="13">
        <f t="shared" si="25"/>
        <v>3140067</v>
      </c>
      <c r="BW8" s="15">
        <f t="shared" si="26"/>
        <v>-271274</v>
      </c>
      <c r="BX8" s="17">
        <f t="shared" si="27"/>
        <v>-7.9521220540544002E-2</v>
      </c>
    </row>
    <row r="9" spans="1:76" x14ac:dyDescent="0.25">
      <c r="A9" s="3">
        <v>42</v>
      </c>
      <c r="B9" s="4" t="s">
        <v>8</v>
      </c>
      <c r="C9" s="13">
        <f>IFERROR(VLOOKUP(A9,'[1]BranchesSales01-2019'!$A$2:$AB$79,3,0),0)</f>
        <v>53908</v>
      </c>
      <c r="D9" s="13">
        <f>IFERROR(VLOOKUP(A9,'[2]BranchesSales01-2020'!$A$2:$Z$78,3,0),0)</f>
        <v>40701</v>
      </c>
      <c r="E9" s="13">
        <f>IFERROR(VLOOKUP(A9,'[3]BranchesSales01-2021'!$A$2:$G$70,6,0),0)</f>
        <v>38786</v>
      </c>
      <c r="F9" s="15">
        <f t="shared" si="0"/>
        <v>-1915</v>
      </c>
      <c r="G9" s="17">
        <f t="shared" si="1"/>
        <v>-4.7050441021105116E-2</v>
      </c>
      <c r="I9" s="13">
        <f>IFERROR(VLOOKUP(A9,'[1]BranchesSales01-2019'!$A$2:$AB$79,5,0),0)</f>
        <v>51810</v>
      </c>
      <c r="J9" s="13">
        <f>IFERROR(VLOOKUP(A9,'[2]BranchesSales01-2020'!$A$2:$Z$78,5,0),0)</f>
        <v>31637</v>
      </c>
      <c r="K9" s="13">
        <f>VLOOKUP(B9,'[4]محقق الفروع '!$B:$F,5,0)</f>
        <v>37220</v>
      </c>
      <c r="L9" s="15">
        <f t="shared" si="2"/>
        <v>5583</v>
      </c>
      <c r="M9" s="17">
        <f t="shared" si="3"/>
        <v>0.17647058823529416</v>
      </c>
      <c r="O9" s="13">
        <f>IFERROR(VLOOKUP(A9,'[1]BranchesSales01-2019'!$A$2:$AB$79,7,0),0)</f>
        <v>30787</v>
      </c>
      <c r="P9" s="13">
        <f>IFERROR(VLOOKUP(A9,'[2]BranchesSales01-2020'!$A$2:$Z$78,7,0),0)</f>
        <v>26607</v>
      </c>
      <c r="Q9" s="13">
        <f>VLOOKUP(B9,'[5]محقق الفروع '!$B:$F,5,0)</f>
        <v>44850</v>
      </c>
      <c r="R9" s="15">
        <f t="shared" si="4"/>
        <v>18243</v>
      </c>
      <c r="S9" s="17">
        <f t="shared" si="5"/>
        <v>0.68564663434434547</v>
      </c>
      <c r="U9" s="13">
        <f>IFERROR(VLOOKUP(A9,'[1]BranchesSales01-2019'!$A$2:$AB$79,9,0),0)</f>
        <v>28550</v>
      </c>
      <c r="V9" s="13">
        <f>IFERROR(VLOOKUP(A9,'[2]BranchesSales01-2020'!$A$2:$Z$78,9,0),0)</f>
        <v>30407</v>
      </c>
      <c r="W9" s="13">
        <f>VLOOKUP(A9,'[6]BranchesSales04-2021'!$A$2:$G$70,6,0)</f>
        <v>60489</v>
      </c>
      <c r="X9" s="15">
        <f t="shared" si="6"/>
        <v>30082</v>
      </c>
      <c r="Y9" s="17">
        <f t="shared" si="7"/>
        <v>0.98931167165455314</v>
      </c>
      <c r="AA9" s="13">
        <f>IFERROR(VLOOKUP(A9,'[1]BranchesSales01-2019'!$A$2:$AB$79,11,0),0)</f>
        <v>26077</v>
      </c>
      <c r="AB9" s="13">
        <f>IFERROR(VLOOKUP(A9,'[2]BranchesSales01-2020'!$A$2:$Z$78,11,0),0)</f>
        <v>36690</v>
      </c>
      <c r="AC9" s="13">
        <f>IFERROR(VLOOKUP(A9,'[7]BranchesSales05-2021'!$A$2:$G$70,6,0),0)</f>
        <v>57767</v>
      </c>
      <c r="AD9" s="15">
        <f t="shared" si="8"/>
        <v>21077</v>
      </c>
      <c r="AE9" s="17">
        <f t="shared" si="9"/>
        <v>0.5744617061869719</v>
      </c>
      <c r="AG9" s="13">
        <f>IFERROR(VLOOKUP(A9,'[1]BranchesSales01-2019'!$A$2:$AB$79,13,0),0)</f>
        <v>39127</v>
      </c>
      <c r="AH9" s="13">
        <f>IFERROR(VLOOKUP(A9,'[2]BranchesSales01-2020'!$A$2:$Z$78,13,0),0)</f>
        <v>53807</v>
      </c>
      <c r="AI9" s="13">
        <f>VLOOKUP(A9,'[8]BranchesSales06-2021'!$A$2:$G$70,6,0)</f>
        <v>28458</v>
      </c>
      <c r="AJ9" s="15">
        <f t="shared" si="10"/>
        <v>-25349</v>
      </c>
      <c r="AK9" s="17">
        <f t="shared" si="11"/>
        <v>-0.47110970691545706</v>
      </c>
      <c r="AM9" s="13">
        <f>IFERROR(VLOOKUP(A9,'[1]BranchesSales01-2019'!$A$2:$AB$79,15,0),0)</f>
        <v>37232</v>
      </c>
      <c r="AN9" s="13">
        <f>IFERROR(VLOOKUP(A9,'[2]BranchesSales01-2020'!$A$2:$Z$78,15,0),0)</f>
        <v>47881</v>
      </c>
      <c r="AO9" s="13">
        <f>IFERROR(VLOOKUP(A9,'[9]BranchesSales07-2021'!$A$2:$G$69,6,0),0)</f>
        <v>54978</v>
      </c>
      <c r="AP9" s="15">
        <f t="shared" si="12"/>
        <v>7097</v>
      </c>
      <c r="AQ9" s="17">
        <f t="shared" si="13"/>
        <v>0.1482216327979784</v>
      </c>
      <c r="AS9" s="13">
        <f>IFERROR(VLOOKUP(A9,'[1]BranchesSales01-2019'!$A$2:$AB$79,17,0),0)</f>
        <v>39859</v>
      </c>
      <c r="AT9" s="13">
        <f>IFERROR(VLOOKUP(A9,'[2]BranchesSales01-2020'!$A$2:$Z$78,17,0),0)</f>
        <v>41339</v>
      </c>
      <c r="AU9" s="13">
        <f>IFERROR(VLOOKUP(A9,'[10]BranchesSales08-2021'!$A$2:$G$69,6,0),0)</f>
        <v>51088</v>
      </c>
      <c r="AV9" s="15">
        <f t="shared" si="14"/>
        <v>9749</v>
      </c>
      <c r="AW9" s="17">
        <f t="shared" si="15"/>
        <v>0.23583057161518184</v>
      </c>
      <c r="AY9" s="13">
        <f>IFERROR(VLOOKUP(A9,'[1]BranchesSales01-2019'!$A$2:$AB$79,19,0),0)</f>
        <v>36893</v>
      </c>
      <c r="AZ9" s="13">
        <f>IFERROR(VLOOKUP(A9,'[2]BranchesSales01-2020'!$A$2:$Z$78,19,0),0)</f>
        <v>45607</v>
      </c>
      <c r="BA9" s="13">
        <f>IFERROR(VLOOKUP(A9,'[11]BranchesSales09-2021'!$A$2:$G$69,6,0),0)</f>
        <v>35657</v>
      </c>
      <c r="BB9" s="15">
        <f t="shared" si="16"/>
        <v>-9950</v>
      </c>
      <c r="BC9" s="17">
        <f t="shared" si="17"/>
        <v>-0.21816826364373887</v>
      </c>
      <c r="BE9" s="13">
        <f>IFERROR(VLOOKUP(A9,'[1]BranchesSales01-2019'!$A$2:$AB$79,21,0),0)</f>
        <v>36740</v>
      </c>
      <c r="BF9" s="13">
        <f>IFERROR(VLOOKUP(A9,'[2]BranchesSales01-2020'!$A$2:$Z$78,21,0),0)</f>
        <v>46962</v>
      </c>
      <c r="BG9" s="13">
        <f>IFERROR(VLOOKUP(A9,'[12]BranchesSales10-2021'!$A$2:$G$70,6,0),0)</f>
        <v>30897</v>
      </c>
      <c r="BH9" s="15">
        <f t="shared" si="18"/>
        <v>-16065</v>
      </c>
      <c r="BI9" s="17">
        <f t="shared" si="19"/>
        <v>-0.34208509007282484</v>
      </c>
      <c r="BK9" s="13">
        <f>IFERROR(VLOOKUP(A9,'[1]BranchesSales01-2019'!$A$2:$AB$79,23,0),0)</f>
        <v>44044</v>
      </c>
      <c r="BL9" s="13">
        <f>IFERROR(VLOOKUP(A9,'[13]BranchesSales11-2020'!$A$2:$G$78,6,0),0)</f>
        <v>42530</v>
      </c>
      <c r="BM9" s="15">
        <f t="shared" si="20"/>
        <v>-1514</v>
      </c>
      <c r="BN9" s="17">
        <f t="shared" si="21"/>
        <v>-3.4374716192898003E-2</v>
      </c>
      <c r="BP9" s="13">
        <f>IFERROR(VLOOKUP(A9,'[1]BranchesSales01-2019'!$A$2:$AB$79,25,0),0)</f>
        <v>46855</v>
      </c>
      <c r="BQ9" s="13">
        <f>IFERROR(VLOOKUP(A9,'[14]BranchesSales12-2020'!$A$2:$G$70,6,0),0)</f>
        <v>73914</v>
      </c>
      <c r="BR9" s="15">
        <f t="shared" si="22"/>
        <v>27059</v>
      </c>
      <c r="BS9" s="17">
        <f t="shared" si="23"/>
        <v>0.57750506882936725</v>
      </c>
      <c r="BU9" s="13">
        <f t="shared" si="24"/>
        <v>471882</v>
      </c>
      <c r="BV9" s="13">
        <f t="shared" si="25"/>
        <v>518082</v>
      </c>
      <c r="BW9" s="15">
        <f t="shared" si="26"/>
        <v>46200</v>
      </c>
      <c r="BX9" s="17">
        <f t="shared" si="27"/>
        <v>9.790583239030104E-2</v>
      </c>
    </row>
    <row r="10" spans="1:76" x14ac:dyDescent="0.25">
      <c r="A10" s="3">
        <v>44</v>
      </c>
      <c r="B10" s="4" t="s">
        <v>9</v>
      </c>
      <c r="C10" s="13">
        <f>IFERROR(VLOOKUP(A10,'[1]BranchesSales01-2019'!$A$2:$AB$79,3,0),0)</f>
        <v>68577</v>
      </c>
      <c r="D10" s="13">
        <f>IFERROR(VLOOKUP(A10,'[2]BranchesSales01-2020'!$A$2:$Z$78,3,0),0)</f>
        <v>55914</v>
      </c>
      <c r="E10" s="13">
        <f>IFERROR(VLOOKUP(A10,'[3]BranchesSales01-2021'!$A$2:$G$70,6,0),0)</f>
        <v>45058</v>
      </c>
      <c r="F10" s="15">
        <f t="shared" si="0"/>
        <v>-10856</v>
      </c>
      <c r="G10" s="17">
        <f t="shared" si="1"/>
        <v>-0.19415530994026542</v>
      </c>
      <c r="I10" s="13">
        <f>IFERROR(VLOOKUP(A10,'[1]BranchesSales01-2019'!$A$2:$AB$79,5,0),0)</f>
        <v>49159</v>
      </c>
      <c r="J10" s="13">
        <f>IFERROR(VLOOKUP(A10,'[2]BranchesSales01-2020'!$A$2:$Z$78,5,0),0)</f>
        <v>39025</v>
      </c>
      <c r="K10" s="13">
        <f>VLOOKUP(B10,'[4]محقق الفروع '!$B:$F,5,0)</f>
        <v>58822</v>
      </c>
      <c r="L10" s="15">
        <f t="shared" si="2"/>
        <v>19797</v>
      </c>
      <c r="M10" s="17">
        <f t="shared" si="3"/>
        <v>0.50729019859064706</v>
      </c>
      <c r="O10" s="13">
        <f>IFERROR(VLOOKUP(A10,'[1]BranchesSales01-2019'!$A$2:$AB$79,7,0),0)</f>
        <v>35707</v>
      </c>
      <c r="P10" s="13">
        <f>IFERROR(VLOOKUP(A10,'[2]BranchesSales01-2020'!$A$2:$Z$78,7,0),0)</f>
        <v>35370</v>
      </c>
      <c r="Q10" s="13">
        <f>VLOOKUP(B10,'[5]محقق الفروع '!$B:$F,5,0)</f>
        <v>34156</v>
      </c>
      <c r="R10" s="15">
        <f t="shared" si="4"/>
        <v>-1214</v>
      </c>
      <c r="S10" s="17">
        <f t="shared" si="5"/>
        <v>-3.4322872490811451E-2</v>
      </c>
      <c r="U10" s="13">
        <f>IFERROR(VLOOKUP(A10,'[1]BranchesSales01-2019'!$A$2:$AB$79,9,0),0)</f>
        <v>28780</v>
      </c>
      <c r="V10" s="13">
        <f>IFERROR(VLOOKUP(A10,'[2]BranchesSales01-2020'!$A$2:$Z$78,9,0),0)</f>
        <v>33912</v>
      </c>
      <c r="W10" s="13">
        <f>VLOOKUP(A10,'[6]BranchesSales04-2021'!$A$2:$G$70,6,0)</f>
        <v>35443</v>
      </c>
      <c r="X10" s="15">
        <f t="shared" si="6"/>
        <v>1531</v>
      </c>
      <c r="Y10" s="17">
        <f t="shared" si="7"/>
        <v>4.5146260910592151E-2</v>
      </c>
      <c r="AA10" s="13">
        <f>IFERROR(VLOOKUP(A10,'[1]BranchesSales01-2019'!$A$2:$AB$79,11,0),0)</f>
        <v>47290</v>
      </c>
      <c r="AB10" s="13">
        <f>IFERROR(VLOOKUP(A10,'[2]BranchesSales01-2020'!$A$2:$Z$78,11,0),0)</f>
        <v>37628</v>
      </c>
      <c r="AC10" s="13">
        <f>IFERROR(VLOOKUP(A10,'[7]BranchesSales05-2021'!$A$2:$G$70,6,0),0)</f>
        <v>60132</v>
      </c>
      <c r="AD10" s="15">
        <f t="shared" si="8"/>
        <v>22504</v>
      </c>
      <c r="AE10" s="17">
        <f t="shared" si="9"/>
        <v>0.59806527054321257</v>
      </c>
      <c r="AG10" s="13">
        <f>IFERROR(VLOOKUP(A10,'[1]BranchesSales01-2019'!$A$2:$AB$79,13,0),0)</f>
        <v>32735</v>
      </c>
      <c r="AH10" s="13">
        <f>IFERROR(VLOOKUP(A10,'[2]BranchesSales01-2020'!$A$2:$Z$78,13,0),0)</f>
        <v>48456</v>
      </c>
      <c r="AI10" s="13">
        <f>VLOOKUP(A10,'[8]BranchesSales06-2021'!$A$2:$G$70,6,0)</f>
        <v>30324</v>
      </c>
      <c r="AJ10" s="15">
        <f t="shared" si="10"/>
        <v>-18132</v>
      </c>
      <c r="AK10" s="17">
        <f t="shared" si="11"/>
        <v>-0.37419514611193661</v>
      </c>
      <c r="AM10" s="13">
        <f>IFERROR(VLOOKUP(A10,'[1]BranchesSales01-2019'!$A$2:$AB$79,15,0),0)</f>
        <v>35998</v>
      </c>
      <c r="AN10" s="13">
        <f>IFERROR(VLOOKUP(A10,'[2]BranchesSales01-2020'!$A$2:$Z$78,15,0),0)</f>
        <v>41391</v>
      </c>
      <c r="AO10" s="13">
        <f>IFERROR(VLOOKUP(A10,'[9]BranchesSales07-2021'!$A$2:$G$69,6,0),0)</f>
        <v>47875</v>
      </c>
      <c r="AP10" s="15">
        <f t="shared" si="12"/>
        <v>6484</v>
      </c>
      <c r="AQ10" s="17">
        <f t="shared" si="13"/>
        <v>0.15665241236017491</v>
      </c>
      <c r="AS10" s="13">
        <f>IFERROR(VLOOKUP(A10,'[1]BranchesSales01-2019'!$A$2:$AB$79,17,0),0)</f>
        <v>55420</v>
      </c>
      <c r="AT10" s="13">
        <f>IFERROR(VLOOKUP(A10,'[2]BranchesSales01-2020'!$A$2:$Z$78,17,0),0)</f>
        <v>44919</v>
      </c>
      <c r="AU10" s="13">
        <f>IFERROR(VLOOKUP(A10,'[10]BranchesSales08-2021'!$A$2:$G$69,6,0),0)</f>
        <v>47062</v>
      </c>
      <c r="AV10" s="15">
        <f t="shared" si="14"/>
        <v>2143</v>
      </c>
      <c r="AW10" s="17">
        <f t="shared" si="15"/>
        <v>4.7708096796455823E-2</v>
      </c>
      <c r="AY10" s="13">
        <f>IFERROR(VLOOKUP(A10,'[1]BranchesSales01-2019'!$A$2:$AB$79,19,0),0)</f>
        <v>36361</v>
      </c>
      <c r="AZ10" s="13">
        <f>IFERROR(VLOOKUP(A10,'[2]BranchesSales01-2020'!$A$2:$Z$78,19,0),0)</f>
        <v>50302</v>
      </c>
      <c r="BA10" s="13">
        <f>IFERROR(VLOOKUP(A10,'[11]BranchesSales09-2021'!$A$2:$G$69,6,0),0)</f>
        <v>25467</v>
      </c>
      <c r="BB10" s="15">
        <f t="shared" si="16"/>
        <v>-24835</v>
      </c>
      <c r="BC10" s="17">
        <f t="shared" si="17"/>
        <v>-0.49371794362053201</v>
      </c>
      <c r="BE10" s="13">
        <f>IFERROR(VLOOKUP(A10,'[1]BranchesSales01-2019'!$A$2:$AB$79,21,0),0)</f>
        <v>47865</v>
      </c>
      <c r="BF10" s="13">
        <f>IFERROR(VLOOKUP(A10,'[2]BranchesSales01-2020'!$A$2:$Z$78,21,0),0)</f>
        <v>64423</v>
      </c>
      <c r="BG10" s="13">
        <f>IFERROR(VLOOKUP(A10,'[12]BranchesSales10-2021'!$A$2:$G$70,6,0),0)</f>
        <v>43883</v>
      </c>
      <c r="BH10" s="15">
        <f t="shared" si="18"/>
        <v>-20540</v>
      </c>
      <c r="BI10" s="17">
        <f t="shared" si="19"/>
        <v>-0.31883023143908229</v>
      </c>
      <c r="BK10" s="13">
        <f>IFERROR(VLOOKUP(A10,'[1]BranchesSales01-2019'!$A$2:$AB$79,23,0),0)</f>
        <v>44972</v>
      </c>
      <c r="BL10" s="13">
        <f>IFERROR(VLOOKUP(A10,'[13]BranchesSales11-2020'!$A$2:$G$78,6,0),0)</f>
        <v>65102</v>
      </c>
      <c r="BM10" s="15">
        <f t="shared" si="20"/>
        <v>20130</v>
      </c>
      <c r="BN10" s="17">
        <f t="shared" si="21"/>
        <v>0.4476118473716979</v>
      </c>
      <c r="BP10" s="13">
        <f>IFERROR(VLOOKUP(A10,'[1]BranchesSales01-2019'!$A$2:$AB$79,25,0),0)</f>
        <v>48355</v>
      </c>
      <c r="BQ10" s="13">
        <f>IFERROR(VLOOKUP(A10,'[14]BranchesSales12-2020'!$A$2:$G$70,6,0),0)</f>
        <v>53244</v>
      </c>
      <c r="BR10" s="15">
        <f t="shared" si="22"/>
        <v>4889</v>
      </c>
      <c r="BS10" s="17">
        <f t="shared" si="23"/>
        <v>0.10110640057905074</v>
      </c>
      <c r="BU10" s="13">
        <f t="shared" si="24"/>
        <v>531219</v>
      </c>
      <c r="BV10" s="13">
        <f t="shared" si="25"/>
        <v>569686</v>
      </c>
      <c r="BW10" s="15">
        <f t="shared" si="26"/>
        <v>38467</v>
      </c>
      <c r="BX10" s="17">
        <f t="shared" si="27"/>
        <v>7.2412696082030159E-2</v>
      </c>
    </row>
    <row r="11" spans="1:76" x14ac:dyDescent="0.25">
      <c r="A11" s="5">
        <v>41</v>
      </c>
      <c r="B11" s="4" t="s">
        <v>10</v>
      </c>
      <c r="C11" s="13">
        <f>IFERROR(VLOOKUP(A11,'[1]BranchesSales01-2019'!$A$2:$AB$79,3,0),0)</f>
        <v>12480</v>
      </c>
      <c r="D11" s="13">
        <f>IFERROR(VLOOKUP(A11,'[2]BranchesSales01-2020'!$A$2:$Z$78,3,0),0)</f>
        <v>9272</v>
      </c>
      <c r="E11" s="13">
        <f>IFERROR(VLOOKUP(A11,'[3]BranchesSales01-2021'!$A$2:$G$70,6,0),0)</f>
        <v>6483</v>
      </c>
      <c r="F11" s="15">
        <f t="shared" si="0"/>
        <v>-2789</v>
      </c>
      <c r="G11" s="17">
        <f t="shared" si="1"/>
        <v>-0.3007981018119068</v>
      </c>
      <c r="I11" s="13">
        <f>IFERROR(VLOOKUP(A11,'[1]BranchesSales01-2019'!$A$2:$AB$79,5,0),0)</f>
        <v>19727</v>
      </c>
      <c r="J11" s="13">
        <f>IFERROR(VLOOKUP(A11,'[2]BranchesSales01-2020'!$A$2:$Z$78,5,0),0)</f>
        <v>6197</v>
      </c>
      <c r="K11" s="13">
        <f>VLOOKUP(B11,'[4]محقق الفروع '!$B:$F,5,0)</f>
        <v>7462</v>
      </c>
      <c r="L11" s="15">
        <f t="shared" si="2"/>
        <v>1265</v>
      </c>
      <c r="M11" s="17">
        <f t="shared" si="3"/>
        <v>0.20413103114410203</v>
      </c>
      <c r="O11" s="13">
        <f>IFERROR(VLOOKUP(A11,'[1]BranchesSales01-2019'!$A$2:$AB$79,7,0),0)</f>
        <v>7317</v>
      </c>
      <c r="P11" s="13">
        <f>IFERROR(VLOOKUP(A11,'[2]BranchesSales01-2020'!$A$2:$Z$78,7,0),0)</f>
        <v>6312</v>
      </c>
      <c r="Q11" s="13">
        <f>VLOOKUP(B11,'[5]محقق الفروع '!$B:$F,5,0)</f>
        <v>8759</v>
      </c>
      <c r="R11" s="15">
        <f t="shared" si="4"/>
        <v>2447</v>
      </c>
      <c r="S11" s="17">
        <f t="shared" si="5"/>
        <v>0.38767427122940434</v>
      </c>
      <c r="U11" s="13">
        <f>IFERROR(VLOOKUP(A11,'[1]BranchesSales01-2019'!$A$2:$AB$79,9,0),0)</f>
        <v>7093</v>
      </c>
      <c r="V11" s="13">
        <f>IFERROR(VLOOKUP(A11,'[2]BranchesSales01-2020'!$A$2:$Z$78,9,0),0)</f>
        <v>10126</v>
      </c>
      <c r="W11" s="13">
        <f>VLOOKUP(A11,'[6]BranchesSales04-2021'!$A$2:$G$70,6,0)</f>
        <v>11251</v>
      </c>
      <c r="X11" s="15">
        <f t="shared" si="6"/>
        <v>1125</v>
      </c>
      <c r="Y11" s="17">
        <f t="shared" si="7"/>
        <v>0.11110013825794973</v>
      </c>
      <c r="AA11" s="13">
        <f>IFERROR(VLOOKUP(A11,'[1]BranchesSales01-2019'!$A$2:$AB$79,11,0),0)</f>
        <v>8019</v>
      </c>
      <c r="AB11" s="13">
        <f>IFERROR(VLOOKUP(A11,'[2]BranchesSales01-2020'!$A$2:$Z$78,11,0),0)</f>
        <v>6983</v>
      </c>
      <c r="AC11" s="13">
        <f>IFERROR(VLOOKUP(A11,'[7]BranchesSales05-2021'!$A$2:$G$70,6,0),0)</f>
        <v>11352</v>
      </c>
      <c r="AD11" s="15">
        <f t="shared" si="8"/>
        <v>4369</v>
      </c>
      <c r="AE11" s="17">
        <f t="shared" si="9"/>
        <v>0.62566232278390377</v>
      </c>
      <c r="AG11" s="13">
        <f>IFERROR(VLOOKUP(A11,'[1]BranchesSales01-2019'!$A$2:$AB$79,13,0),0)</f>
        <v>8841</v>
      </c>
      <c r="AH11" s="13">
        <f>IFERROR(VLOOKUP(A11,'[2]BranchesSales01-2020'!$A$2:$Z$78,13,0),0)</f>
        <v>8390</v>
      </c>
      <c r="AI11" s="13">
        <f>VLOOKUP(A11,'[8]BranchesSales06-2021'!$A$2:$G$70,6,0)</f>
        <v>10474</v>
      </c>
      <c r="AJ11" s="15">
        <f t="shared" si="10"/>
        <v>2084</v>
      </c>
      <c r="AK11" s="17">
        <f t="shared" si="11"/>
        <v>0.24839094159713948</v>
      </c>
      <c r="AM11" s="13">
        <f>IFERROR(VLOOKUP(A11,'[1]BranchesSales01-2019'!$A$2:$AB$79,15,0),0)</f>
        <v>8278</v>
      </c>
      <c r="AN11" s="13">
        <f>IFERROR(VLOOKUP(A11,'[2]BranchesSales01-2020'!$A$2:$Z$78,15,0),0)</f>
        <v>9029</v>
      </c>
      <c r="AO11" s="13">
        <f>IFERROR(VLOOKUP(A11,'[9]BranchesSales07-2021'!$A$2:$G$69,6,0),0)</f>
        <v>13890</v>
      </c>
      <c r="AP11" s="15">
        <f t="shared" si="12"/>
        <v>4861</v>
      </c>
      <c r="AQ11" s="17">
        <f t="shared" si="13"/>
        <v>0.53837634289511582</v>
      </c>
      <c r="AS11" s="13">
        <f>IFERROR(VLOOKUP(A11,'[1]BranchesSales01-2019'!$A$2:$AB$79,17,0),0)</f>
        <v>6443</v>
      </c>
      <c r="AT11" s="13">
        <f>IFERROR(VLOOKUP(A11,'[2]BranchesSales01-2020'!$A$2:$Z$78,17,0),0)</f>
        <v>6458</v>
      </c>
      <c r="AU11" s="13">
        <f>IFERROR(VLOOKUP(A11,'[10]BranchesSales08-2021'!$A$2:$G$69,6,0),0)</f>
        <v>14586</v>
      </c>
      <c r="AV11" s="15">
        <f t="shared" si="14"/>
        <v>8128</v>
      </c>
      <c r="AW11" s="17">
        <f t="shared" si="15"/>
        <v>1.2585939919479716</v>
      </c>
      <c r="AY11" s="13">
        <f>IFERROR(VLOOKUP(A11,'[1]BranchesSales01-2019'!$A$2:$AB$79,19,0),0)</f>
        <v>7453</v>
      </c>
      <c r="AZ11" s="13">
        <f>IFERROR(VLOOKUP(A11,'[2]BranchesSales01-2020'!$A$2:$Z$78,19,0),0)</f>
        <v>10155</v>
      </c>
      <c r="BA11" s="13">
        <f>IFERROR(VLOOKUP(A11,'[11]BranchesSales09-2021'!$A$2:$G$69,6,0),0)</f>
        <v>15797</v>
      </c>
      <c r="BB11" s="15">
        <f t="shared" si="16"/>
        <v>5642</v>
      </c>
      <c r="BC11" s="17">
        <f t="shared" si="17"/>
        <v>0.55558838010832101</v>
      </c>
      <c r="BE11" s="13">
        <f>IFERROR(VLOOKUP(A11,'[1]BranchesSales01-2019'!$A$2:$AB$79,21,0),0)</f>
        <v>10630</v>
      </c>
      <c r="BF11" s="13">
        <f>IFERROR(VLOOKUP(A11,'[2]BranchesSales01-2020'!$A$2:$Z$78,21,0),0)</f>
        <v>8021</v>
      </c>
      <c r="BG11" s="13">
        <f>IFERROR(VLOOKUP(A11,'[12]BranchesSales10-2021'!$A$2:$G$70,6,0),0)</f>
        <v>14261</v>
      </c>
      <c r="BH11" s="15">
        <f t="shared" si="18"/>
        <v>6240</v>
      </c>
      <c r="BI11" s="17">
        <f t="shared" si="19"/>
        <v>0.77795786061588323</v>
      </c>
      <c r="BK11" s="13">
        <f>IFERROR(VLOOKUP(A11,'[1]BranchesSales01-2019'!$A$2:$AB$79,23,0),0)</f>
        <v>4026</v>
      </c>
      <c r="BL11" s="13">
        <f>IFERROR(VLOOKUP(A11,'[13]BranchesSales11-2020'!$A$2:$G$78,6,0),0)</f>
        <v>8206</v>
      </c>
      <c r="BM11" s="15">
        <f t="shared" si="20"/>
        <v>4180</v>
      </c>
      <c r="BN11" s="17">
        <f t="shared" si="21"/>
        <v>1.0382513661202184</v>
      </c>
      <c r="BP11" s="13">
        <f>IFERROR(VLOOKUP(A11,'[1]BranchesSales01-2019'!$A$2:$AB$79,25,0),0)</f>
        <v>9853</v>
      </c>
      <c r="BQ11" s="13">
        <f>IFERROR(VLOOKUP(A11,'[14]BranchesSales12-2020'!$A$2:$G$70,6,0),0)</f>
        <v>9067</v>
      </c>
      <c r="BR11" s="15">
        <f t="shared" si="22"/>
        <v>-786</v>
      </c>
      <c r="BS11" s="17">
        <f t="shared" si="23"/>
        <v>-7.9772658073683167E-2</v>
      </c>
      <c r="BU11" s="13">
        <f t="shared" si="24"/>
        <v>110160</v>
      </c>
      <c r="BV11" s="13">
        <f t="shared" si="25"/>
        <v>98216</v>
      </c>
      <c r="BW11" s="15">
        <f t="shared" si="26"/>
        <v>-11944</v>
      </c>
      <c r="BX11" s="17">
        <f t="shared" si="27"/>
        <v>-0.10842411038489475</v>
      </c>
    </row>
    <row r="12" spans="1:76" x14ac:dyDescent="0.25">
      <c r="A12" s="5">
        <v>46</v>
      </c>
      <c r="B12" s="4" t="s">
        <v>11</v>
      </c>
      <c r="C12" s="13">
        <f>IFERROR(VLOOKUP(A12,'[1]BranchesSales01-2019'!$A$2:$AB$79,3,0),0)</f>
        <v>40416</v>
      </c>
      <c r="D12" s="13">
        <f>IFERROR(VLOOKUP(A12,'[2]BranchesSales01-2020'!$A$2:$Z$78,3,0),0)</f>
        <v>23944</v>
      </c>
      <c r="E12" s="13">
        <f>IFERROR(VLOOKUP(A12,'[3]BranchesSales01-2021'!$A$2:$G$70,6,0),0)</f>
        <v>33529</v>
      </c>
      <c r="F12" s="15">
        <f t="shared" si="0"/>
        <v>9585</v>
      </c>
      <c r="G12" s="17">
        <f t="shared" si="1"/>
        <v>0.40030905446040754</v>
      </c>
      <c r="I12" s="13">
        <f>IFERROR(VLOOKUP(A12,'[1]BranchesSales01-2019'!$A$2:$AB$79,5,0),0)</f>
        <v>23683</v>
      </c>
      <c r="J12" s="13">
        <f>IFERROR(VLOOKUP(A12,'[2]BranchesSales01-2020'!$A$2:$Z$78,5,0),0)</f>
        <v>10521</v>
      </c>
      <c r="K12" s="13">
        <f>VLOOKUP(B12,'[4]محقق الفروع '!$B:$F,5,0)</f>
        <v>28371</v>
      </c>
      <c r="L12" s="15">
        <f t="shared" si="2"/>
        <v>17850</v>
      </c>
      <c r="M12" s="17">
        <f t="shared" si="3"/>
        <v>1.6966067864271457</v>
      </c>
      <c r="O12" s="13">
        <f>IFERROR(VLOOKUP(A12,'[1]BranchesSales01-2019'!$A$2:$AB$79,7,0),0)</f>
        <v>28305</v>
      </c>
      <c r="P12" s="13">
        <f>IFERROR(VLOOKUP(A12,'[2]BranchesSales01-2020'!$A$2:$Z$78,7,0),0)</f>
        <v>12195</v>
      </c>
      <c r="Q12" s="13">
        <f>VLOOKUP(B12,'[5]محقق الفروع '!$B:$F,5,0)</f>
        <v>16738</v>
      </c>
      <c r="R12" s="15">
        <f t="shared" si="4"/>
        <v>4543</v>
      </c>
      <c r="S12" s="17">
        <f t="shared" si="5"/>
        <v>0.37252972529725303</v>
      </c>
      <c r="U12" s="13">
        <f>IFERROR(VLOOKUP(A12,'[1]BranchesSales01-2019'!$A$2:$AB$79,9,0),0)</f>
        <v>8886</v>
      </c>
      <c r="V12" s="13">
        <f>IFERROR(VLOOKUP(A12,'[2]BranchesSales01-2020'!$A$2:$Z$78,9,0),0)</f>
        <v>15009</v>
      </c>
      <c r="W12" s="13">
        <f>VLOOKUP(A12,'[6]BranchesSales04-2021'!$A$2:$G$70,6,0)</f>
        <v>33650</v>
      </c>
      <c r="X12" s="15">
        <f t="shared" si="6"/>
        <v>18641</v>
      </c>
      <c r="Y12" s="17">
        <f t="shared" si="7"/>
        <v>1.241988140449064</v>
      </c>
      <c r="AA12" s="13">
        <f>IFERROR(VLOOKUP(A12,'[1]BranchesSales01-2019'!$A$2:$AB$79,11,0),0)</f>
        <v>13042</v>
      </c>
      <c r="AB12" s="13">
        <f>IFERROR(VLOOKUP(A12,'[2]BranchesSales01-2020'!$A$2:$Z$78,11,0),0)</f>
        <v>23432</v>
      </c>
      <c r="AC12" s="13">
        <f>IFERROR(VLOOKUP(A12,'[7]BranchesSales05-2021'!$A$2:$G$70,6,0),0)</f>
        <v>26332</v>
      </c>
      <c r="AD12" s="15">
        <f t="shared" si="8"/>
        <v>2900</v>
      </c>
      <c r="AE12" s="17">
        <f t="shared" si="9"/>
        <v>0.12376237623762387</v>
      </c>
      <c r="AG12" s="13">
        <f>IFERROR(VLOOKUP(A12,'[1]BranchesSales01-2019'!$A$2:$AB$79,13,0),0)</f>
        <v>24671</v>
      </c>
      <c r="AH12" s="13">
        <f>IFERROR(VLOOKUP(A12,'[2]BranchesSales01-2020'!$A$2:$Z$78,13,0),0)</f>
        <v>18110</v>
      </c>
      <c r="AI12" s="13">
        <f>VLOOKUP(A12,'[8]BranchesSales06-2021'!$A$2:$G$70,6,0)</f>
        <v>15889</v>
      </c>
      <c r="AJ12" s="15">
        <f t="shared" si="10"/>
        <v>-2221</v>
      </c>
      <c r="AK12" s="17">
        <f t="shared" si="11"/>
        <v>-0.12263942573163999</v>
      </c>
      <c r="AM12" s="13">
        <f>IFERROR(VLOOKUP(A12,'[1]BranchesSales01-2019'!$A$2:$AB$79,15,0),0)</f>
        <v>11528</v>
      </c>
      <c r="AN12" s="13">
        <f>IFERROR(VLOOKUP(A12,'[2]BranchesSales01-2020'!$A$2:$Z$78,15,0),0)</f>
        <v>20230</v>
      </c>
      <c r="AO12" s="13">
        <f>IFERROR(VLOOKUP(A12,'[9]BranchesSales07-2021'!$A$2:$G$69,6,0),0)</f>
        <v>13442</v>
      </c>
      <c r="AP12" s="15">
        <f t="shared" si="12"/>
        <v>-6788</v>
      </c>
      <c r="AQ12" s="17">
        <f t="shared" si="13"/>
        <v>-0.33554127533366285</v>
      </c>
      <c r="AS12" s="13">
        <f>IFERROR(VLOOKUP(A12,'[1]BranchesSales01-2019'!$A$2:$AB$79,17,0),0)</f>
        <v>34591</v>
      </c>
      <c r="AT12" s="13">
        <f>IFERROR(VLOOKUP(A12,'[2]BranchesSales01-2020'!$A$2:$Z$78,17,0),0)</f>
        <v>16112</v>
      </c>
      <c r="AU12" s="13">
        <f>IFERROR(VLOOKUP(A12,'[10]BranchesSales08-2021'!$A$2:$G$69,6,0),0)</f>
        <v>24975</v>
      </c>
      <c r="AV12" s="15">
        <f t="shared" si="14"/>
        <v>8863</v>
      </c>
      <c r="AW12" s="17">
        <f t="shared" si="15"/>
        <v>0.55008689175769621</v>
      </c>
      <c r="AY12" s="13">
        <f>IFERROR(VLOOKUP(A12,'[1]BranchesSales01-2019'!$A$2:$AB$79,19,0),0)</f>
        <v>16336</v>
      </c>
      <c r="AZ12" s="13">
        <f>IFERROR(VLOOKUP(A12,'[2]BranchesSales01-2020'!$A$2:$Z$78,19,0),0)</f>
        <v>12470</v>
      </c>
      <c r="BA12" s="13">
        <f>IFERROR(VLOOKUP(A12,'[11]BranchesSales09-2021'!$A$2:$G$69,6,0),0)</f>
        <v>15734</v>
      </c>
      <c r="BB12" s="15">
        <f t="shared" si="16"/>
        <v>3264</v>
      </c>
      <c r="BC12" s="17">
        <f t="shared" si="17"/>
        <v>0.26174819566960705</v>
      </c>
      <c r="BE12" s="13">
        <f>IFERROR(VLOOKUP(A12,'[1]BranchesSales01-2019'!$A$2:$AB$79,21,0),0)</f>
        <v>36752</v>
      </c>
      <c r="BF12" s="13">
        <f>IFERROR(VLOOKUP(A12,'[2]BranchesSales01-2020'!$A$2:$Z$78,21,0),0)</f>
        <v>13836</v>
      </c>
      <c r="BG12" s="13">
        <f>IFERROR(VLOOKUP(A12,'[12]BranchesSales10-2021'!$A$2:$G$70,6,0),0)</f>
        <v>18512</v>
      </c>
      <c r="BH12" s="15">
        <f t="shared" si="18"/>
        <v>4676</v>
      </c>
      <c r="BI12" s="17">
        <f t="shared" si="19"/>
        <v>0.33795894767273782</v>
      </c>
      <c r="BK12" s="13">
        <f>IFERROR(VLOOKUP(A12,'[1]BranchesSales01-2019'!$A$2:$AB$79,23,0),0)</f>
        <v>13244</v>
      </c>
      <c r="BL12" s="13">
        <f>IFERROR(VLOOKUP(A12,'[13]BranchesSales11-2020'!$A$2:$G$78,6,0),0)</f>
        <v>33409</v>
      </c>
      <c r="BM12" s="15">
        <f t="shared" si="20"/>
        <v>20165</v>
      </c>
      <c r="BN12" s="17">
        <f t="shared" si="21"/>
        <v>1.522576260948354</v>
      </c>
      <c r="BP12" s="13">
        <f>IFERROR(VLOOKUP(A12,'[1]BranchesSales01-2019'!$A$2:$AB$79,25,0),0)</f>
        <v>21485</v>
      </c>
      <c r="BQ12" s="13">
        <f>IFERROR(VLOOKUP(A12,'[14]BranchesSales12-2020'!$A$2:$G$70,6,0),0)</f>
        <v>32288</v>
      </c>
      <c r="BR12" s="15">
        <f t="shared" si="22"/>
        <v>10803</v>
      </c>
      <c r="BS12" s="17">
        <f t="shared" si="23"/>
        <v>0.50281591808238302</v>
      </c>
      <c r="BU12" s="13">
        <f t="shared" si="24"/>
        <v>272939</v>
      </c>
      <c r="BV12" s="13">
        <f t="shared" si="25"/>
        <v>231556</v>
      </c>
      <c r="BW12" s="15">
        <f t="shared" si="26"/>
        <v>-41383</v>
      </c>
      <c r="BX12" s="17">
        <f t="shared" si="27"/>
        <v>-0.15161995903846648</v>
      </c>
    </row>
    <row r="13" spans="1:76" x14ac:dyDescent="0.25">
      <c r="A13" s="5">
        <v>2</v>
      </c>
      <c r="B13" s="5" t="s">
        <v>12</v>
      </c>
      <c r="C13" s="15">
        <f>SUM(C9:C12)</f>
        <v>175381</v>
      </c>
      <c r="D13" s="15">
        <f t="shared" ref="D13:BQ13" si="33">SUM(D9:D12)</f>
        <v>129831</v>
      </c>
      <c r="E13" s="15">
        <f t="shared" si="33"/>
        <v>123856</v>
      </c>
      <c r="F13" s="15">
        <f t="shared" si="0"/>
        <v>-5975</v>
      </c>
      <c r="G13" s="17">
        <f t="shared" si="1"/>
        <v>-4.602136623764741E-2</v>
      </c>
      <c r="H13" s="15">
        <f t="shared" si="33"/>
        <v>0</v>
      </c>
      <c r="I13" s="15">
        <f t="shared" si="33"/>
        <v>144379</v>
      </c>
      <c r="J13" s="15">
        <f t="shared" si="33"/>
        <v>87380</v>
      </c>
      <c r="K13" s="13">
        <f>VLOOKUP(B13,'[4]محقق الفروع '!$B:$F,5,0)</f>
        <v>131875</v>
      </c>
      <c r="L13" s="15">
        <f t="shared" si="2"/>
        <v>44495</v>
      </c>
      <c r="M13" s="17">
        <f t="shared" si="3"/>
        <v>0.50921263447013043</v>
      </c>
      <c r="N13" s="15">
        <f t="shared" si="33"/>
        <v>0</v>
      </c>
      <c r="O13" s="15">
        <f t="shared" si="33"/>
        <v>102116</v>
      </c>
      <c r="P13" s="15">
        <f t="shared" si="33"/>
        <v>80484</v>
      </c>
      <c r="Q13" s="13">
        <f>VLOOKUP(B13,'[5]محقق الفروع '!$B:$F,5,0)</f>
        <v>104503</v>
      </c>
      <c r="R13" s="15">
        <f t="shared" si="4"/>
        <v>24019</v>
      </c>
      <c r="S13" s="17">
        <f t="shared" si="5"/>
        <v>0.29843198648178526</v>
      </c>
      <c r="T13" s="15">
        <f t="shared" si="33"/>
        <v>0</v>
      </c>
      <c r="U13" s="15">
        <f t="shared" si="33"/>
        <v>73309</v>
      </c>
      <c r="V13" s="15">
        <f t="shared" si="33"/>
        <v>89454</v>
      </c>
      <c r="W13" s="13">
        <f>SUM(W9:W12)</f>
        <v>140833</v>
      </c>
      <c r="X13" s="15">
        <f t="shared" si="6"/>
        <v>51379</v>
      </c>
      <c r="Y13" s="17">
        <f t="shared" si="7"/>
        <v>0.57436224204619135</v>
      </c>
      <c r="Z13" s="15">
        <f t="shared" si="33"/>
        <v>0</v>
      </c>
      <c r="AA13" s="15">
        <f t="shared" si="33"/>
        <v>94428</v>
      </c>
      <c r="AB13" s="15">
        <f t="shared" si="33"/>
        <v>104733</v>
      </c>
      <c r="AC13" s="13">
        <f>SUM(AC9:AC12)</f>
        <v>155583</v>
      </c>
      <c r="AD13" s="15">
        <f t="shared" si="8"/>
        <v>50850</v>
      </c>
      <c r="AE13" s="17">
        <f t="shared" si="9"/>
        <v>0.48552032310733018</v>
      </c>
      <c r="AF13" s="15">
        <f t="shared" si="33"/>
        <v>0</v>
      </c>
      <c r="AG13" s="15">
        <f t="shared" si="33"/>
        <v>105374</v>
      </c>
      <c r="AH13" s="15">
        <f t="shared" si="33"/>
        <v>128763</v>
      </c>
      <c r="AI13" s="13">
        <f>SUM(AI9:AI12)</f>
        <v>85145</v>
      </c>
      <c r="AJ13" s="15">
        <f t="shared" si="10"/>
        <v>-43618</v>
      </c>
      <c r="AK13" s="17">
        <f t="shared" si="11"/>
        <v>-0.3387463790063916</v>
      </c>
      <c r="AL13" s="15">
        <f t="shared" si="33"/>
        <v>0</v>
      </c>
      <c r="AM13" s="15">
        <f t="shared" si="33"/>
        <v>93036</v>
      </c>
      <c r="AN13" s="15">
        <f t="shared" si="33"/>
        <v>118531</v>
      </c>
      <c r="AO13" s="15">
        <f t="shared" ref="AO13" si="34">SUM(AO9:AO12)</f>
        <v>130185</v>
      </c>
      <c r="AP13" s="15">
        <f t="shared" si="12"/>
        <v>11654</v>
      </c>
      <c r="AQ13" s="17">
        <f t="shared" si="13"/>
        <v>9.8320270646497621E-2</v>
      </c>
      <c r="AR13" s="15">
        <f t="shared" si="33"/>
        <v>0</v>
      </c>
      <c r="AS13" s="15">
        <f t="shared" si="33"/>
        <v>136313</v>
      </c>
      <c r="AT13" s="15">
        <f t="shared" si="33"/>
        <v>108828</v>
      </c>
      <c r="AU13" s="15">
        <f t="shared" ref="AU13" si="35">SUM(AU9:AU12)</f>
        <v>137711</v>
      </c>
      <c r="AV13" s="15">
        <f t="shared" si="14"/>
        <v>28883</v>
      </c>
      <c r="AW13" s="17">
        <f t="shared" si="15"/>
        <v>0.26540044841401111</v>
      </c>
      <c r="AX13" s="15">
        <f t="shared" si="33"/>
        <v>0</v>
      </c>
      <c r="AY13" s="15">
        <f t="shared" si="33"/>
        <v>97043</v>
      </c>
      <c r="AZ13" s="15">
        <f t="shared" si="33"/>
        <v>118534</v>
      </c>
      <c r="BA13" s="15">
        <f t="shared" ref="BA13" si="36">SUM(BA9:BA12)</f>
        <v>92655</v>
      </c>
      <c r="BB13" s="15">
        <f t="shared" si="16"/>
        <v>-25879</v>
      </c>
      <c r="BC13" s="17">
        <f t="shared" si="17"/>
        <v>-0.21832554372585078</v>
      </c>
      <c r="BD13" s="15">
        <f t="shared" si="33"/>
        <v>0</v>
      </c>
      <c r="BE13" s="15">
        <f t="shared" si="33"/>
        <v>131987</v>
      </c>
      <c r="BF13" s="15">
        <f t="shared" si="33"/>
        <v>133242</v>
      </c>
      <c r="BG13" s="15">
        <f t="shared" ref="BG13" si="37">SUM(BG9:BG12)</f>
        <v>107553</v>
      </c>
      <c r="BH13" s="15">
        <f t="shared" si="18"/>
        <v>-25689</v>
      </c>
      <c r="BI13" s="17">
        <f t="shared" si="19"/>
        <v>-0.19279956770387718</v>
      </c>
      <c r="BJ13" s="15">
        <f t="shared" si="33"/>
        <v>0</v>
      </c>
      <c r="BK13" s="15">
        <f t="shared" si="33"/>
        <v>106286</v>
      </c>
      <c r="BL13" s="15">
        <f t="shared" si="33"/>
        <v>149247</v>
      </c>
      <c r="BM13" s="15">
        <f t="shared" si="20"/>
        <v>42961</v>
      </c>
      <c r="BN13" s="17">
        <f t="shared" si="21"/>
        <v>0.4042018704250796</v>
      </c>
      <c r="BO13" s="15">
        <f t="shared" si="33"/>
        <v>0</v>
      </c>
      <c r="BP13" s="15">
        <f t="shared" si="33"/>
        <v>126548</v>
      </c>
      <c r="BQ13" s="15">
        <f t="shared" si="33"/>
        <v>168513</v>
      </c>
      <c r="BR13" s="15">
        <f t="shared" si="22"/>
        <v>41965</v>
      </c>
      <c r="BS13" s="17">
        <f t="shared" si="23"/>
        <v>0.3316133008818789</v>
      </c>
      <c r="BU13" s="13">
        <f t="shared" si="24"/>
        <v>1386200</v>
      </c>
      <c r="BV13" s="13">
        <f t="shared" si="25"/>
        <v>1417540</v>
      </c>
      <c r="BW13" s="15">
        <f t="shared" si="26"/>
        <v>31340</v>
      </c>
      <c r="BX13" s="17">
        <f t="shared" si="27"/>
        <v>2.2608570191891442E-2</v>
      </c>
    </row>
    <row r="14" spans="1:76" x14ac:dyDescent="0.25">
      <c r="A14" s="3">
        <v>52</v>
      </c>
      <c r="B14" s="4" t="s">
        <v>13</v>
      </c>
      <c r="C14" s="13">
        <f>IFERROR(VLOOKUP(A14,'[1]BranchesSales01-2019'!$A$2:$AB$79,3,0),0)</f>
        <v>165517</v>
      </c>
      <c r="D14" s="13">
        <f>IFERROR(VLOOKUP(A14,'[2]BranchesSales01-2020'!$A$2:$Z$78,3,0),0)</f>
        <v>27061</v>
      </c>
      <c r="E14" s="13">
        <f>IFERROR(VLOOKUP(A14,'[3]BranchesSales01-2021'!$A$2:$G$70,6,0),0)</f>
        <v>17670</v>
      </c>
      <c r="F14" s="15">
        <f t="shared" si="0"/>
        <v>-9391</v>
      </c>
      <c r="G14" s="17">
        <f t="shared" si="1"/>
        <v>-0.34703078230664053</v>
      </c>
      <c r="I14" s="13">
        <f>IFERROR(VLOOKUP(A14,'[1]BranchesSales01-2019'!$A$2:$AB$79,5,0),0)</f>
        <v>175387</v>
      </c>
      <c r="J14" s="13">
        <f>IFERROR(VLOOKUP(A14,'[2]BranchesSales01-2020'!$A$2:$Z$78,5,0),0)</f>
        <v>18687</v>
      </c>
      <c r="K14" s="13">
        <f>VLOOKUP(B14,'[4]محقق الفروع '!$B:$F,5,0)</f>
        <v>30136</v>
      </c>
      <c r="L14" s="15">
        <f t="shared" si="2"/>
        <v>11449</v>
      </c>
      <c r="M14" s="17">
        <f t="shared" si="3"/>
        <v>0.6126719109541392</v>
      </c>
      <c r="O14" s="13">
        <f>IFERROR(VLOOKUP(A14,'[1]BranchesSales01-2019'!$A$2:$AB$79,7,0),0)</f>
        <v>124183</v>
      </c>
      <c r="P14" s="13">
        <f>IFERROR(VLOOKUP(A14,'[2]BranchesSales01-2020'!$A$2:$Z$78,7,0),0)</f>
        <v>26389</v>
      </c>
      <c r="Q14" s="13">
        <f>VLOOKUP(B14,'[5]محقق الفروع '!$B:$F,5,0)</f>
        <v>18248</v>
      </c>
      <c r="R14" s="15">
        <f t="shared" si="4"/>
        <v>-8141</v>
      </c>
      <c r="S14" s="17">
        <f t="shared" si="5"/>
        <v>-0.30849975368524762</v>
      </c>
      <c r="U14" s="13">
        <f>IFERROR(VLOOKUP(A14,'[1]BranchesSales01-2019'!$A$2:$AB$79,9,0),0)</f>
        <v>138423</v>
      </c>
      <c r="V14" s="13">
        <f>IFERROR(VLOOKUP(A14,'[2]BranchesSales01-2020'!$A$2:$Z$78,9,0),0)</f>
        <v>45720</v>
      </c>
      <c r="W14" s="13">
        <f>VLOOKUP(A14,'[6]BranchesSales04-2021'!$A$2:$G$70,6,0)</f>
        <v>44436</v>
      </c>
      <c r="X14" s="15">
        <f t="shared" si="6"/>
        <v>-1284</v>
      </c>
      <c r="Y14" s="17">
        <f t="shared" si="7"/>
        <v>-2.8083989501312301E-2</v>
      </c>
      <c r="AA14" s="13">
        <f>IFERROR(VLOOKUP(A14,'[1]BranchesSales01-2019'!$A$2:$AB$79,11,0),0)</f>
        <v>152958</v>
      </c>
      <c r="AB14" s="13">
        <f>IFERROR(VLOOKUP(A14,'[2]BranchesSales01-2020'!$A$2:$Z$78,11,0),0)</f>
        <v>28676</v>
      </c>
      <c r="AC14" s="13">
        <f>IFERROR(VLOOKUP(A14,'[7]BranchesSales05-2021'!$A$2:$G$70,6,0),0)</f>
        <v>23612</v>
      </c>
      <c r="AD14" s="15">
        <f t="shared" si="8"/>
        <v>-5064</v>
      </c>
      <c r="AE14" s="17">
        <f t="shared" si="9"/>
        <v>-0.17659366717812808</v>
      </c>
      <c r="AG14" s="13">
        <f>IFERROR(VLOOKUP(A14,'[1]BranchesSales01-2019'!$A$2:$AB$79,13,0),0)</f>
        <v>121404</v>
      </c>
      <c r="AH14" s="13">
        <f>IFERROR(VLOOKUP(A14,'[2]BranchesSales01-2020'!$A$2:$Z$78,13,0),0)</f>
        <v>37410</v>
      </c>
      <c r="AI14" s="13">
        <f>VLOOKUP(A14,'[8]BranchesSales06-2021'!$A$2:$G$70,6,0)</f>
        <v>14908</v>
      </c>
      <c r="AJ14" s="15">
        <f t="shared" si="10"/>
        <v>-22502</v>
      </c>
      <c r="AK14" s="17">
        <f t="shared" si="11"/>
        <v>-0.60149692595562687</v>
      </c>
      <c r="AM14" s="13">
        <f>IFERROR(VLOOKUP(A14,'[1]BranchesSales01-2019'!$A$2:$AB$79,15,0),0)</f>
        <v>150006</v>
      </c>
      <c r="AN14" s="13">
        <f>IFERROR(VLOOKUP(A14,'[2]BranchesSales01-2020'!$A$2:$Z$78,15,0),0)</f>
        <v>37379</v>
      </c>
      <c r="AO14" s="13">
        <f>IFERROR(VLOOKUP(A14,'[9]BranchesSales07-2021'!$A$2:$G$69,6,0),0)</f>
        <v>51023</v>
      </c>
      <c r="AP14" s="15">
        <f t="shared" si="12"/>
        <v>13644</v>
      </c>
      <c r="AQ14" s="17">
        <f t="shared" si="13"/>
        <v>0.36501779073811491</v>
      </c>
      <c r="AS14" s="13">
        <f>IFERROR(VLOOKUP(A14,'[1]BranchesSales01-2019'!$A$2:$AB$79,17,0),0)</f>
        <v>100284</v>
      </c>
      <c r="AT14" s="13">
        <f>IFERROR(VLOOKUP(A14,'[2]BranchesSales01-2020'!$A$2:$Z$78,17,0),0)</f>
        <v>54255</v>
      </c>
      <c r="AU14" s="13">
        <f>IFERROR(VLOOKUP(A14,'[10]BranchesSales08-2021'!$A$2:$G$69,6,0),0)</f>
        <v>30049</v>
      </c>
      <c r="AV14" s="15">
        <f t="shared" si="14"/>
        <v>-24206</v>
      </c>
      <c r="AW14" s="17">
        <f t="shared" si="15"/>
        <v>-0.4461524283476177</v>
      </c>
      <c r="AY14" s="13">
        <f>IFERROR(VLOOKUP(A14,'[1]BranchesSales01-2019'!$A$2:$AB$79,19,0),0)</f>
        <v>30650</v>
      </c>
      <c r="AZ14" s="13">
        <f>IFERROR(VLOOKUP(A14,'[2]BranchesSales01-2020'!$A$2:$Z$78,19,0),0)</f>
        <v>79498</v>
      </c>
      <c r="BA14" s="13">
        <f>IFERROR(VLOOKUP(A14,'[11]BranchesSales09-2021'!$A$2:$G$69,6,0),0)</f>
        <v>21513</v>
      </c>
      <c r="BB14" s="15">
        <f t="shared" si="16"/>
        <v>-57985</v>
      </c>
      <c r="BC14" s="17">
        <f t="shared" si="17"/>
        <v>-0.72938941860172579</v>
      </c>
      <c r="BE14" s="13">
        <f>IFERROR(VLOOKUP(A14,'[1]BranchesSales01-2019'!$A$2:$AB$79,21,0),0)</f>
        <v>34125</v>
      </c>
      <c r="BF14" s="13">
        <f>IFERROR(VLOOKUP(A14,'[2]BranchesSales01-2020'!$A$2:$Z$78,21,0),0)</f>
        <v>43974</v>
      </c>
      <c r="BG14" s="13">
        <f>IFERROR(VLOOKUP(A14,'[12]BranchesSales10-2021'!$A$2:$G$70,6,0),0)</f>
        <v>42039</v>
      </c>
      <c r="BH14" s="15">
        <f t="shared" si="18"/>
        <v>-1935</v>
      </c>
      <c r="BI14" s="17">
        <f t="shared" si="19"/>
        <v>-4.4003274662300473E-2</v>
      </c>
      <c r="BK14" s="13">
        <f>IFERROR(VLOOKUP(A14,'[1]BranchesSales01-2019'!$A$2:$AB$79,23,0),0)</f>
        <v>32568</v>
      </c>
      <c r="BL14" s="13">
        <f>IFERROR(VLOOKUP(A14,'[13]BranchesSales11-2020'!$A$2:$G$78,6,0),0)</f>
        <v>47276</v>
      </c>
      <c r="BM14" s="15">
        <f t="shared" si="20"/>
        <v>14708</v>
      </c>
      <c r="BN14" s="17">
        <f t="shared" si="21"/>
        <v>0.45160894129206586</v>
      </c>
      <c r="BP14" s="13">
        <f>IFERROR(VLOOKUP(A14,'[1]BranchesSales01-2019'!$A$2:$AB$79,25,0),0)</f>
        <v>33114</v>
      </c>
      <c r="BQ14" s="13">
        <f>IFERROR(VLOOKUP(A14,'[14]BranchesSales12-2020'!$A$2:$G$70,6,0),0)</f>
        <v>44807</v>
      </c>
      <c r="BR14" s="15">
        <f t="shared" si="22"/>
        <v>11693</v>
      </c>
      <c r="BS14" s="17">
        <f t="shared" si="23"/>
        <v>0.35311348674276744</v>
      </c>
      <c r="BU14" s="13">
        <f t="shared" si="24"/>
        <v>1258619</v>
      </c>
      <c r="BV14" s="13">
        <f t="shared" si="25"/>
        <v>491132</v>
      </c>
      <c r="BW14" s="15">
        <f t="shared" si="26"/>
        <v>-767487</v>
      </c>
      <c r="BX14" s="17">
        <f t="shared" si="27"/>
        <v>-0.60978501039631539</v>
      </c>
    </row>
    <row r="15" spans="1:76" x14ac:dyDescent="0.25">
      <c r="A15" s="3">
        <v>35</v>
      </c>
      <c r="B15" s="4" t="s">
        <v>14</v>
      </c>
      <c r="C15" s="13">
        <f>IFERROR(VLOOKUP(A15,'[1]BranchesSales01-2019'!$A$2:$AB$79,3,0),0)</f>
        <v>0</v>
      </c>
      <c r="D15" s="13">
        <f>IFERROR(VLOOKUP(A15,'[2]BranchesSales01-2020'!$A$2:$Z$78,3,0),0)</f>
        <v>70238</v>
      </c>
      <c r="E15" s="13">
        <f>IFERROR(VLOOKUP(A15,'[3]BranchesSales01-2021'!$A$2:$G$70,6,0),0)</f>
        <v>84382</v>
      </c>
      <c r="F15" s="15">
        <f t="shared" si="0"/>
        <v>14144</v>
      </c>
      <c r="G15" s="17">
        <f t="shared" si="1"/>
        <v>0.2013724764372562</v>
      </c>
      <c r="I15" s="13">
        <f>IFERROR(VLOOKUP(A15,'[1]BranchesSales01-2019'!$A$2:$AB$79,5,0),0)</f>
        <v>0</v>
      </c>
      <c r="J15" s="13">
        <f>IFERROR(VLOOKUP(A15,'[2]BranchesSales01-2020'!$A$2:$Z$78,5,0),0)</f>
        <v>53894</v>
      </c>
      <c r="K15" s="13">
        <f>VLOOKUP(B15,'[4]محقق الفروع '!$B:$F,5,0)</f>
        <v>160914</v>
      </c>
      <c r="L15" s="15">
        <f t="shared" si="2"/>
        <v>107020</v>
      </c>
      <c r="M15" s="17">
        <f t="shared" si="3"/>
        <v>1.9857498051731177</v>
      </c>
      <c r="O15" s="13">
        <f>IFERROR(VLOOKUP(A15,'[1]BranchesSales01-2019'!$A$2:$AB$79,7,0),0)</f>
        <v>0</v>
      </c>
      <c r="P15" s="13">
        <f>IFERROR(VLOOKUP(A15,'[2]BranchesSales01-2020'!$A$2:$Z$78,7,0),0)</f>
        <v>49008</v>
      </c>
      <c r="Q15" s="13">
        <f>VLOOKUP(B15,'[5]محقق الفروع '!$B:$F,5,0)</f>
        <v>86700</v>
      </c>
      <c r="R15" s="15">
        <f t="shared" si="4"/>
        <v>37692</v>
      </c>
      <c r="S15" s="17">
        <f t="shared" si="5"/>
        <v>0.76909892262487767</v>
      </c>
      <c r="U15" s="13">
        <f>IFERROR(VLOOKUP(A15,'[1]BranchesSales01-2019'!$A$2:$AB$79,9,0),0)</f>
        <v>0</v>
      </c>
      <c r="V15" s="13">
        <f>IFERROR(VLOOKUP(A15,'[2]BranchesSales01-2020'!$A$2:$Z$78,9,0),0)</f>
        <v>125211</v>
      </c>
      <c r="W15" s="13">
        <f>VLOOKUP(A15,'[6]BranchesSales04-2021'!$A$2:$G$70,6,0)</f>
        <v>82861</v>
      </c>
      <c r="X15" s="15">
        <f t="shared" si="6"/>
        <v>-42350</v>
      </c>
      <c r="Y15" s="17">
        <f t="shared" si="7"/>
        <v>-0.3382290693309693</v>
      </c>
      <c r="AA15" s="13">
        <f>IFERROR(VLOOKUP(A15,'[1]BranchesSales01-2019'!$A$2:$AB$79,11,0),0)</f>
        <v>0</v>
      </c>
      <c r="AB15" s="13">
        <f>IFERROR(VLOOKUP(A15,'[2]BranchesSales01-2020'!$A$2:$Z$78,11,0),0)</f>
        <v>73055</v>
      </c>
      <c r="AC15" s="13">
        <f>IFERROR(VLOOKUP(A15,'[7]BranchesSales05-2021'!$A$2:$G$70,6,0),0)</f>
        <v>79040</v>
      </c>
      <c r="AD15" s="15">
        <f t="shared" si="8"/>
        <v>5985</v>
      </c>
      <c r="AE15" s="17">
        <f t="shared" si="9"/>
        <v>8.1924577373212015E-2</v>
      </c>
      <c r="AG15" s="13">
        <f>IFERROR(VLOOKUP(A15,'[1]BranchesSales01-2019'!$A$2:$AB$79,13,0),0)</f>
        <v>0</v>
      </c>
      <c r="AH15" s="13">
        <f>IFERROR(VLOOKUP(A15,'[2]BranchesSales01-2020'!$A$2:$Z$78,13,0),0)</f>
        <v>94102</v>
      </c>
      <c r="AI15" s="13">
        <f>VLOOKUP(A15,'[8]BranchesSales06-2021'!$A$2:$G$70,6,0)</f>
        <v>50301</v>
      </c>
      <c r="AJ15" s="15">
        <f t="shared" si="10"/>
        <v>-43801</v>
      </c>
      <c r="AK15" s="17">
        <f t="shared" si="11"/>
        <v>-0.46546300822511744</v>
      </c>
      <c r="AM15" s="13">
        <f>IFERROR(VLOOKUP(A15,'[1]BranchesSales01-2019'!$A$2:$AB$79,15,0),0)</f>
        <v>0</v>
      </c>
      <c r="AN15" s="13">
        <f>IFERROR(VLOOKUP(A15,'[2]BranchesSales01-2020'!$A$2:$Z$78,15,0),0)</f>
        <v>119138</v>
      </c>
      <c r="AO15" s="13">
        <f>IFERROR(VLOOKUP(A15,'[9]BranchesSales07-2021'!$A$2:$G$69,6,0),0)</f>
        <v>88947</v>
      </c>
      <c r="AP15" s="15">
        <f t="shared" si="12"/>
        <v>-30191</v>
      </c>
      <c r="AQ15" s="17">
        <f t="shared" si="13"/>
        <v>-0.25341200960230992</v>
      </c>
      <c r="AS15" s="13">
        <f>IFERROR(VLOOKUP(A15,'[1]BranchesSales01-2019'!$A$2:$AB$79,17,0),0)</f>
        <v>50062</v>
      </c>
      <c r="AT15" s="13">
        <f>IFERROR(VLOOKUP(A15,'[2]BranchesSales01-2020'!$A$2:$Z$78,17,0),0)</f>
        <v>211693</v>
      </c>
      <c r="AU15" s="13">
        <f>IFERROR(VLOOKUP(A15,'[10]BranchesSales08-2021'!$A$2:$G$69,6,0),0)</f>
        <v>78108</v>
      </c>
      <c r="AV15" s="15">
        <f t="shared" si="14"/>
        <v>-133585</v>
      </c>
      <c r="AW15" s="17">
        <f t="shared" si="15"/>
        <v>-0.63103172991076706</v>
      </c>
      <c r="AY15" s="13">
        <f>IFERROR(VLOOKUP(A15,'[1]BranchesSales01-2019'!$A$2:$AB$79,19,0),0)</f>
        <v>86143</v>
      </c>
      <c r="AZ15" s="13">
        <f>IFERROR(VLOOKUP(A15,'[2]BranchesSales01-2020'!$A$2:$Z$78,19,0),0)</f>
        <v>119782</v>
      </c>
      <c r="BA15" s="13">
        <f>IFERROR(VLOOKUP(A15,'[11]BranchesSales09-2021'!$A$2:$G$69,6,0),0)</f>
        <v>62307</v>
      </c>
      <c r="BB15" s="15">
        <f t="shared" si="16"/>
        <v>-57475</v>
      </c>
      <c r="BC15" s="17">
        <f t="shared" si="17"/>
        <v>-0.47983002454458934</v>
      </c>
      <c r="BE15" s="13">
        <f>IFERROR(VLOOKUP(A15,'[1]BranchesSales01-2019'!$A$2:$AB$79,21,0),0)</f>
        <v>70126</v>
      </c>
      <c r="BF15" s="13">
        <f>IFERROR(VLOOKUP(A15,'[2]BranchesSales01-2020'!$A$2:$Z$78,21,0),0)</f>
        <v>95672</v>
      </c>
      <c r="BG15" s="13">
        <f>IFERROR(VLOOKUP(A15,'[12]BranchesSales10-2021'!$A$2:$G$70,6,0),0)</f>
        <v>78528</v>
      </c>
      <c r="BH15" s="15">
        <f t="shared" si="18"/>
        <v>-17144</v>
      </c>
      <c r="BI15" s="17">
        <f t="shared" si="19"/>
        <v>-0.17919558491512666</v>
      </c>
      <c r="BK15" s="13">
        <f>IFERROR(VLOOKUP(A15,'[1]BranchesSales01-2019'!$A$2:$AB$79,23,0),0)</f>
        <v>93928</v>
      </c>
      <c r="BL15" s="13">
        <f>IFERROR(VLOOKUP(A15,'[13]BranchesSales11-2020'!$A$2:$G$78,6,0),0)</f>
        <v>129800</v>
      </c>
      <c r="BM15" s="15">
        <f t="shared" si="20"/>
        <v>35872</v>
      </c>
      <c r="BN15" s="17">
        <f t="shared" si="21"/>
        <v>0.38190954773869357</v>
      </c>
      <c r="BP15" s="13">
        <f>IFERROR(VLOOKUP(A15,'[1]BranchesSales01-2019'!$A$2:$AB$79,25,0),0)</f>
        <v>63950</v>
      </c>
      <c r="BQ15" s="13">
        <f>IFERROR(VLOOKUP(A15,'[14]BranchesSales12-2020'!$A$2:$G$70,6,0),0)</f>
        <v>90899</v>
      </c>
      <c r="BR15" s="15">
        <f t="shared" si="22"/>
        <v>26949</v>
      </c>
      <c r="BS15" s="17">
        <f t="shared" si="23"/>
        <v>0.42140734949179048</v>
      </c>
      <c r="BU15" s="13">
        <f t="shared" si="24"/>
        <v>364209</v>
      </c>
      <c r="BV15" s="13">
        <f t="shared" si="25"/>
        <v>1232492</v>
      </c>
      <c r="BW15" s="15">
        <f t="shared" si="26"/>
        <v>868283</v>
      </c>
      <c r="BX15" s="17">
        <f t="shared" si="27"/>
        <v>2.3840240081930979</v>
      </c>
    </row>
    <row r="16" spans="1:76" x14ac:dyDescent="0.25">
      <c r="A16" s="3">
        <v>77</v>
      </c>
      <c r="B16" s="4" t="s">
        <v>15</v>
      </c>
      <c r="C16" s="13">
        <f>IFERROR(VLOOKUP(A16,'[1]BranchesSales01-2019'!$A$2:$AB$79,3,0),0)</f>
        <v>80147</v>
      </c>
      <c r="D16" s="13">
        <f>IFERROR(VLOOKUP(A16,'[2]BranchesSales01-2020'!$A$2:$Z$78,3,0),0)</f>
        <v>41414</v>
      </c>
      <c r="E16" s="13">
        <f>IFERROR(VLOOKUP(A16,'[3]BranchesSales01-2021'!$A$2:$G$70,6,0),0)</f>
        <v>32092</v>
      </c>
      <c r="F16" s="15">
        <f t="shared" si="0"/>
        <v>-9322</v>
      </c>
      <c r="G16" s="17">
        <f t="shared" si="1"/>
        <v>-0.22509296373207133</v>
      </c>
      <c r="I16" s="13">
        <f>IFERROR(VLOOKUP(A16,'[1]BranchesSales01-2019'!$A$2:$AB$79,5,0),0)</f>
        <v>67460</v>
      </c>
      <c r="J16" s="13">
        <f>IFERROR(VLOOKUP(A16,'[2]BranchesSales01-2020'!$A$2:$Z$78,5,0),0)</f>
        <v>34227</v>
      </c>
      <c r="K16" s="13">
        <f>VLOOKUP(B16,'[4]محقق الفروع '!$B:$F,5,0)</f>
        <v>43788</v>
      </c>
      <c r="L16" s="15">
        <f t="shared" si="2"/>
        <v>9561</v>
      </c>
      <c r="M16" s="17">
        <f t="shared" si="3"/>
        <v>0.27934087124200202</v>
      </c>
      <c r="O16" s="13">
        <f>IFERROR(VLOOKUP(A16,'[1]BranchesSales01-2019'!$A$2:$AB$79,7,0),0)</f>
        <v>89579</v>
      </c>
      <c r="P16" s="13">
        <f>IFERROR(VLOOKUP(A16,'[2]BranchesSales01-2020'!$A$2:$Z$78,7,0),0)</f>
        <v>25113</v>
      </c>
      <c r="Q16" s="13">
        <f>VLOOKUP(B16,'[5]محقق الفروع '!$B:$F,5,0)</f>
        <v>17184</v>
      </c>
      <c r="R16" s="15">
        <f t="shared" si="4"/>
        <v>-7929</v>
      </c>
      <c r="S16" s="17">
        <f t="shared" si="5"/>
        <v>-0.3157328873491817</v>
      </c>
      <c r="U16" s="13">
        <f>IFERROR(VLOOKUP(A16,'[1]BranchesSales01-2019'!$A$2:$AB$79,9,0),0)</f>
        <v>53068</v>
      </c>
      <c r="V16" s="13">
        <f>IFERROR(VLOOKUP(A16,'[2]BranchesSales01-2020'!$A$2:$Z$78,9,0),0)</f>
        <v>51446</v>
      </c>
      <c r="W16" s="13">
        <f>VLOOKUP(A16,'[6]BranchesSales04-2021'!$A$2:$G$70,6,0)</f>
        <v>35304</v>
      </c>
      <c r="X16" s="15">
        <f t="shared" si="6"/>
        <v>-16142</v>
      </c>
      <c r="Y16" s="17">
        <f t="shared" si="7"/>
        <v>-0.31376589044823699</v>
      </c>
      <c r="AA16" s="13">
        <f>IFERROR(VLOOKUP(A16,'[1]BranchesSales01-2019'!$A$2:$AB$79,11,0),0)</f>
        <v>40678</v>
      </c>
      <c r="AB16" s="13">
        <f>IFERROR(VLOOKUP(A16,'[2]BranchesSales01-2020'!$A$2:$Z$78,11,0),0)</f>
        <v>40844</v>
      </c>
      <c r="AC16" s="13">
        <f>IFERROR(VLOOKUP(A16,'[7]BranchesSales05-2021'!$A$2:$G$70,6,0),0)</f>
        <v>31164</v>
      </c>
      <c r="AD16" s="15">
        <f t="shared" si="8"/>
        <v>-9680</v>
      </c>
      <c r="AE16" s="17">
        <f t="shared" si="9"/>
        <v>-0.23699931446479283</v>
      </c>
      <c r="AG16" s="13">
        <f>IFERROR(VLOOKUP(A16,'[1]BranchesSales01-2019'!$A$2:$AB$79,13,0),0)</f>
        <v>154901</v>
      </c>
      <c r="AH16" s="13">
        <f>IFERROR(VLOOKUP(A16,'[2]BranchesSales01-2020'!$A$2:$Z$78,13,0),0)</f>
        <v>29030</v>
      </c>
      <c r="AI16" s="13">
        <f>VLOOKUP(A16,'[8]BranchesSales06-2021'!$A$2:$G$70,6,0)</f>
        <v>28652</v>
      </c>
      <c r="AJ16" s="15">
        <f t="shared" si="10"/>
        <v>-378</v>
      </c>
      <c r="AK16" s="17">
        <f t="shared" si="11"/>
        <v>-1.3021012745435767E-2</v>
      </c>
      <c r="AM16" s="13">
        <f>IFERROR(VLOOKUP(A16,'[1]BranchesSales01-2019'!$A$2:$AB$79,15,0),0)</f>
        <v>66419</v>
      </c>
      <c r="AN16" s="13">
        <f>IFERROR(VLOOKUP(A16,'[2]BranchesSales01-2020'!$A$2:$Z$78,15,0),0)</f>
        <v>32026</v>
      </c>
      <c r="AO16" s="13">
        <f>IFERROR(VLOOKUP(A16,'[9]BranchesSales07-2021'!$A$2:$G$69,6,0),0)</f>
        <v>26793</v>
      </c>
      <c r="AP16" s="15">
        <f t="shared" si="12"/>
        <v>-5233</v>
      </c>
      <c r="AQ16" s="17">
        <f t="shared" si="13"/>
        <v>-0.16339848872790852</v>
      </c>
      <c r="AS16" s="13">
        <f>IFERROR(VLOOKUP(A16,'[1]BranchesSales01-2019'!$A$2:$AB$79,17,0),0)</f>
        <v>91031</v>
      </c>
      <c r="AT16" s="13">
        <f>IFERROR(VLOOKUP(A16,'[2]BranchesSales01-2020'!$A$2:$Z$78,17,0),0)</f>
        <v>85770</v>
      </c>
      <c r="AU16" s="13">
        <f>IFERROR(VLOOKUP(A16,'[10]BranchesSales08-2021'!$A$2:$G$69,6,0),0)</f>
        <v>36021</v>
      </c>
      <c r="AV16" s="15">
        <f t="shared" si="14"/>
        <v>-49749</v>
      </c>
      <c r="AW16" s="17">
        <f t="shared" si="15"/>
        <v>-0.58002798181182236</v>
      </c>
      <c r="AY16" s="13">
        <f>IFERROR(VLOOKUP(A16,'[1]BranchesSales01-2019'!$A$2:$AB$79,19,0),0)</f>
        <v>87612</v>
      </c>
      <c r="AZ16" s="13">
        <f>IFERROR(VLOOKUP(A16,'[2]BranchesSales01-2020'!$A$2:$Z$78,19,0),0)</f>
        <v>40723</v>
      </c>
      <c r="BA16" s="13">
        <f>IFERROR(VLOOKUP(A16,'[11]BranchesSales09-2021'!$A$2:$G$69,6,0),0)</f>
        <v>22071</v>
      </c>
      <c r="BB16" s="15">
        <f t="shared" si="16"/>
        <v>-18652</v>
      </c>
      <c r="BC16" s="17">
        <f t="shared" si="17"/>
        <v>-0.45802126562384893</v>
      </c>
      <c r="BE16" s="13">
        <f>IFERROR(VLOOKUP(A16,'[1]BranchesSales01-2019'!$A$2:$AB$79,21,0),0)</f>
        <v>35296</v>
      </c>
      <c r="BF16" s="13">
        <f>IFERROR(VLOOKUP(A16,'[2]BranchesSales01-2020'!$A$2:$Z$78,21,0),0)</f>
        <v>31881</v>
      </c>
      <c r="BG16" s="13">
        <f>IFERROR(VLOOKUP(A16,'[12]BranchesSales10-2021'!$A$2:$G$70,6,0),0)</f>
        <v>35399</v>
      </c>
      <c r="BH16" s="15">
        <f t="shared" si="18"/>
        <v>3518</v>
      </c>
      <c r="BI16" s="17">
        <f t="shared" si="19"/>
        <v>0.11034785608983411</v>
      </c>
      <c r="BK16" s="13">
        <f>IFERROR(VLOOKUP(A16,'[1]BranchesSales01-2019'!$A$2:$AB$79,23,0),0)</f>
        <v>68555</v>
      </c>
      <c r="BL16" s="13">
        <f>IFERROR(VLOOKUP(A16,'[13]BranchesSales11-2020'!$A$2:$G$78,6,0),0)</f>
        <v>51138</v>
      </c>
      <c r="BM16" s="15">
        <f t="shared" si="20"/>
        <v>-17417</v>
      </c>
      <c r="BN16" s="17">
        <f t="shared" si="21"/>
        <v>-0.25405878491721978</v>
      </c>
      <c r="BP16" s="13">
        <f>IFERROR(VLOOKUP(A16,'[1]BranchesSales01-2019'!$A$2:$AB$79,25,0),0)</f>
        <v>62713</v>
      </c>
      <c r="BQ16" s="13">
        <f>IFERROR(VLOOKUP(A16,'[14]BranchesSales12-2020'!$A$2:$G$70,6,0),0)</f>
        <v>53198</v>
      </c>
      <c r="BR16" s="15">
        <f t="shared" si="22"/>
        <v>-9515</v>
      </c>
      <c r="BS16" s="17">
        <f t="shared" si="23"/>
        <v>-0.15172292826048828</v>
      </c>
      <c r="BU16" s="13">
        <f t="shared" si="24"/>
        <v>897459</v>
      </c>
      <c r="BV16" s="13">
        <f t="shared" si="25"/>
        <v>516810</v>
      </c>
      <c r="BW16" s="15">
        <f t="shared" si="26"/>
        <v>-380649</v>
      </c>
      <c r="BX16" s="17">
        <f t="shared" si="27"/>
        <v>-0.42414082426049549</v>
      </c>
    </row>
    <row r="17" spans="1:76" x14ac:dyDescent="0.25">
      <c r="A17" s="5">
        <v>43</v>
      </c>
      <c r="B17" s="4" t="s">
        <v>16</v>
      </c>
      <c r="C17" s="13">
        <f>IFERROR(VLOOKUP(A17,'[1]BranchesSales01-2019'!$A$2:$AB$79,3,0),0)</f>
        <v>26923</v>
      </c>
      <c r="D17" s="13">
        <f>IFERROR(VLOOKUP(A17,'[2]BranchesSales01-2020'!$A$2:$Z$78,3,0),0)</f>
        <v>27196</v>
      </c>
      <c r="E17" s="13">
        <f>IFERROR(VLOOKUP(A17,'[3]BranchesSales01-2021'!$A$2:$G$70,6,0),0)</f>
        <v>23747</v>
      </c>
      <c r="F17" s="15">
        <f t="shared" si="0"/>
        <v>-3449</v>
      </c>
      <c r="G17" s="17">
        <f t="shared" si="1"/>
        <v>-0.12682012060597148</v>
      </c>
      <c r="I17" s="13">
        <f>IFERROR(VLOOKUP(A17,'[1]BranchesSales01-2019'!$A$2:$AB$79,5,0),0)</f>
        <v>33033</v>
      </c>
      <c r="J17" s="13">
        <f>IFERROR(VLOOKUP(A17,'[2]BranchesSales01-2020'!$A$2:$Z$78,5,0),0)</f>
        <v>14799</v>
      </c>
      <c r="K17" s="13">
        <f>VLOOKUP(B17,'[4]محقق الفروع '!$B:$F,5,0)</f>
        <v>17437</v>
      </c>
      <c r="L17" s="15">
        <f t="shared" si="2"/>
        <v>2638</v>
      </c>
      <c r="M17" s="17">
        <f t="shared" si="3"/>
        <v>0.17825528751942699</v>
      </c>
      <c r="O17" s="13">
        <f>IFERROR(VLOOKUP(A17,'[1]BranchesSales01-2019'!$A$2:$AB$79,7,0),0)</f>
        <v>31063</v>
      </c>
      <c r="P17" s="13">
        <f>IFERROR(VLOOKUP(A17,'[2]BranchesSales01-2020'!$A$2:$Z$78,7,0),0)</f>
        <v>13913</v>
      </c>
      <c r="Q17" s="13">
        <f>VLOOKUP(B17,'[5]محقق الفروع '!$B:$F,5,0)</f>
        <v>12988</v>
      </c>
      <c r="R17" s="15">
        <f t="shared" si="4"/>
        <v>-925</v>
      </c>
      <c r="S17" s="17">
        <f t="shared" si="5"/>
        <v>-6.6484582764321121E-2</v>
      </c>
      <c r="U17" s="13">
        <f>IFERROR(VLOOKUP(A17,'[1]BranchesSales01-2019'!$A$2:$AB$79,9,0),0)</f>
        <v>20834</v>
      </c>
      <c r="V17" s="13">
        <f>IFERROR(VLOOKUP(A17,'[2]BranchesSales01-2020'!$A$2:$Z$78,9,0),0)</f>
        <v>20173</v>
      </c>
      <c r="W17" s="13">
        <f>VLOOKUP(A17,'[6]BranchesSales04-2021'!$A$2:$G$70,6,0)</f>
        <v>32159</v>
      </c>
      <c r="X17" s="15">
        <f t="shared" si="6"/>
        <v>11986</v>
      </c>
      <c r="Y17" s="17">
        <f t="shared" si="7"/>
        <v>0.59416051157487737</v>
      </c>
      <c r="AA17" s="13">
        <f>IFERROR(VLOOKUP(A17,'[1]BranchesSales01-2019'!$A$2:$AB$79,11,0),0)</f>
        <v>24310</v>
      </c>
      <c r="AB17" s="13">
        <f>IFERROR(VLOOKUP(A17,'[2]BranchesSales01-2020'!$A$2:$Z$78,11,0),0)</f>
        <v>24648</v>
      </c>
      <c r="AC17" s="13">
        <f>IFERROR(VLOOKUP(A17,'[7]BranchesSales05-2021'!$A$2:$G$70,6,0),0)</f>
        <v>26891</v>
      </c>
      <c r="AD17" s="15">
        <f t="shared" si="8"/>
        <v>2243</v>
      </c>
      <c r="AE17" s="17">
        <f t="shared" si="9"/>
        <v>9.1001298279779208E-2</v>
      </c>
      <c r="AG17" s="13">
        <f>IFERROR(VLOOKUP(A17,'[1]BranchesSales01-2019'!$A$2:$AB$79,13,0),0)</f>
        <v>25768</v>
      </c>
      <c r="AH17" s="13">
        <f>IFERROR(VLOOKUP(A17,'[2]BranchesSales01-2020'!$A$2:$Z$78,13,0),0)</f>
        <v>17096</v>
      </c>
      <c r="AI17" s="13">
        <f>VLOOKUP(A17,'[8]BranchesSales06-2021'!$A$2:$G$70,6,0)</f>
        <v>15226</v>
      </c>
      <c r="AJ17" s="15">
        <f t="shared" si="10"/>
        <v>-1870</v>
      </c>
      <c r="AK17" s="17">
        <f t="shared" si="11"/>
        <v>-0.10938231165184842</v>
      </c>
      <c r="AM17" s="13">
        <f>IFERROR(VLOOKUP(A17,'[1]BranchesSales01-2019'!$A$2:$AB$79,15,0),0)</f>
        <v>26901</v>
      </c>
      <c r="AN17" s="13">
        <f>IFERROR(VLOOKUP(A17,'[2]BranchesSales01-2020'!$A$2:$Z$78,15,0),0)</f>
        <v>16426</v>
      </c>
      <c r="AO17" s="13">
        <f>IFERROR(VLOOKUP(A17,'[9]BranchesSales07-2021'!$A$2:$G$69,6,0),0)</f>
        <v>18369</v>
      </c>
      <c r="AP17" s="15">
        <f t="shared" si="12"/>
        <v>1943</v>
      </c>
      <c r="AQ17" s="17">
        <f t="shared" si="13"/>
        <v>0.11828807987337142</v>
      </c>
      <c r="AS17" s="13">
        <f>IFERROR(VLOOKUP(A17,'[1]BranchesSales01-2019'!$A$2:$AB$79,17,0),0)</f>
        <v>35672</v>
      </c>
      <c r="AT17" s="13">
        <f>IFERROR(VLOOKUP(A17,'[2]BranchesSales01-2020'!$A$2:$Z$78,17,0),0)</f>
        <v>18964</v>
      </c>
      <c r="AU17" s="13">
        <f>IFERROR(VLOOKUP(A17,'[10]BranchesSales08-2021'!$A$2:$G$69,6,0),0)</f>
        <v>24892</v>
      </c>
      <c r="AV17" s="15">
        <f t="shared" si="14"/>
        <v>5928</v>
      </c>
      <c r="AW17" s="17">
        <f t="shared" si="15"/>
        <v>0.31259228010968143</v>
      </c>
      <c r="AY17" s="13">
        <f>IFERROR(VLOOKUP(A17,'[1]BranchesSales01-2019'!$A$2:$AB$79,19,0),0)</f>
        <v>33383</v>
      </c>
      <c r="AZ17" s="13">
        <f>IFERROR(VLOOKUP(A17,'[2]BranchesSales01-2020'!$A$2:$Z$78,19,0),0)</f>
        <v>30973</v>
      </c>
      <c r="BA17" s="13">
        <f>IFERROR(VLOOKUP(A17,'[11]BranchesSales09-2021'!$A$2:$G$69,6,0),0)</f>
        <v>15708</v>
      </c>
      <c r="BB17" s="15">
        <f t="shared" si="16"/>
        <v>-15265</v>
      </c>
      <c r="BC17" s="17">
        <f t="shared" si="17"/>
        <v>-0.4928486100797469</v>
      </c>
      <c r="BE17" s="13">
        <f>IFERROR(VLOOKUP(A17,'[1]BranchesSales01-2019'!$A$2:$AB$79,21,0),0)</f>
        <v>25362</v>
      </c>
      <c r="BF17" s="13">
        <f>IFERROR(VLOOKUP(A17,'[2]BranchesSales01-2020'!$A$2:$Z$78,21,0),0)</f>
        <v>25697</v>
      </c>
      <c r="BG17" s="13">
        <f>IFERROR(VLOOKUP(A17,'[12]BranchesSales10-2021'!$A$2:$G$70,6,0),0)</f>
        <v>16979</v>
      </c>
      <c r="BH17" s="15">
        <f t="shared" si="18"/>
        <v>-8718</v>
      </c>
      <c r="BI17" s="17">
        <f t="shared" si="19"/>
        <v>-0.33926139238043351</v>
      </c>
      <c r="BK17" s="13">
        <f>IFERROR(VLOOKUP(A17,'[1]BranchesSales01-2019'!$A$2:$AB$79,23,0),0)</f>
        <v>29162</v>
      </c>
      <c r="BL17" s="13">
        <f>IFERROR(VLOOKUP(A17,'[13]BranchesSales11-2020'!$A$2:$G$78,6,0),0)</f>
        <v>34722</v>
      </c>
      <c r="BM17" s="15">
        <f t="shared" si="20"/>
        <v>5560</v>
      </c>
      <c r="BN17" s="17">
        <f t="shared" si="21"/>
        <v>0.19065907688087247</v>
      </c>
      <c r="BP17" s="13">
        <f>IFERROR(VLOOKUP(A17,'[1]BranchesSales01-2019'!$A$2:$AB$79,25,0),0)</f>
        <v>41301</v>
      </c>
      <c r="BQ17" s="13">
        <f>IFERROR(VLOOKUP(A17,'[14]BranchesSales12-2020'!$A$2:$G$70,6,0),0)</f>
        <v>33950</v>
      </c>
      <c r="BR17" s="15">
        <f t="shared" si="22"/>
        <v>-7351</v>
      </c>
      <c r="BS17" s="17">
        <f t="shared" si="23"/>
        <v>-0.17798600518147256</v>
      </c>
      <c r="BU17" s="13">
        <f t="shared" si="24"/>
        <v>353712</v>
      </c>
      <c r="BV17" s="13">
        <f t="shared" si="25"/>
        <v>278557</v>
      </c>
      <c r="BW17" s="15">
        <f t="shared" si="26"/>
        <v>-75155</v>
      </c>
      <c r="BX17" s="17">
        <f t="shared" si="27"/>
        <v>-0.2124751210023974</v>
      </c>
    </row>
    <row r="18" spans="1:76" x14ac:dyDescent="0.25">
      <c r="A18" s="5">
        <v>2</v>
      </c>
      <c r="B18" s="5" t="s">
        <v>17</v>
      </c>
      <c r="C18" s="15">
        <f>SUM(C14:C17)</f>
        <v>272587</v>
      </c>
      <c r="D18" s="15">
        <f t="shared" ref="D18:BT18" si="38">SUM(D14:D17)</f>
        <v>165909</v>
      </c>
      <c r="E18" s="15">
        <f t="shared" si="38"/>
        <v>157891</v>
      </c>
      <c r="F18" s="15">
        <f t="shared" si="0"/>
        <v>-8018</v>
      </c>
      <c r="G18" s="17">
        <f t="shared" si="1"/>
        <v>-4.8327697713806961E-2</v>
      </c>
      <c r="H18" s="15">
        <f t="shared" si="38"/>
        <v>0</v>
      </c>
      <c r="I18" s="15">
        <f t="shared" si="38"/>
        <v>275880</v>
      </c>
      <c r="J18" s="15">
        <f t="shared" si="38"/>
        <v>121607</v>
      </c>
      <c r="K18" s="13">
        <f>VLOOKUP(B18,'[4]محقق الفروع '!$B:$F,5,0)</f>
        <v>252275</v>
      </c>
      <c r="L18" s="15">
        <f t="shared" si="2"/>
        <v>130668</v>
      </c>
      <c r="M18" s="17">
        <f t="shared" si="3"/>
        <v>1.0745105133750523</v>
      </c>
      <c r="N18" s="15">
        <f t="shared" si="38"/>
        <v>0</v>
      </c>
      <c r="O18" s="15">
        <f t="shared" si="38"/>
        <v>244825</v>
      </c>
      <c r="P18" s="15">
        <f t="shared" si="38"/>
        <v>114423</v>
      </c>
      <c r="Q18" s="13">
        <f>VLOOKUP(B18,'[5]محقق الفروع '!$B:$F,5,0)</f>
        <v>135120</v>
      </c>
      <c r="R18" s="15">
        <f t="shared" si="4"/>
        <v>20697</v>
      </c>
      <c r="S18" s="17">
        <f t="shared" si="5"/>
        <v>0.18088146613880074</v>
      </c>
      <c r="T18" s="15">
        <f t="shared" si="38"/>
        <v>0</v>
      </c>
      <c r="U18" s="15">
        <f t="shared" si="38"/>
        <v>212325</v>
      </c>
      <c r="V18" s="15">
        <f t="shared" si="38"/>
        <v>242550</v>
      </c>
      <c r="W18" s="13">
        <f>SUM(W14:W17)</f>
        <v>194760</v>
      </c>
      <c r="X18" s="15">
        <f t="shared" si="6"/>
        <v>-47790</v>
      </c>
      <c r="Y18" s="17">
        <f t="shared" si="7"/>
        <v>-0.19703153988868272</v>
      </c>
      <c r="Z18" s="15">
        <f t="shared" si="38"/>
        <v>0</v>
      </c>
      <c r="AA18" s="15">
        <f t="shared" si="38"/>
        <v>217946</v>
      </c>
      <c r="AB18" s="15">
        <f t="shared" si="38"/>
        <v>167223</v>
      </c>
      <c r="AC18" s="15">
        <f t="shared" si="38"/>
        <v>160707</v>
      </c>
      <c r="AD18" s="15">
        <f t="shared" si="8"/>
        <v>-6516</v>
      </c>
      <c r="AE18" s="17">
        <f t="shared" si="9"/>
        <v>-3.8965931719918911E-2</v>
      </c>
      <c r="AF18" s="15">
        <f t="shared" si="38"/>
        <v>0</v>
      </c>
      <c r="AG18" s="15">
        <f t="shared" si="38"/>
        <v>302073</v>
      </c>
      <c r="AH18" s="15">
        <f t="shared" si="38"/>
        <v>177638</v>
      </c>
      <c r="AI18" s="13">
        <f>SUM(AI14:AI17)</f>
        <v>109087</v>
      </c>
      <c r="AJ18" s="15">
        <f t="shared" si="10"/>
        <v>-68551</v>
      </c>
      <c r="AK18" s="17">
        <f t="shared" si="11"/>
        <v>-0.38590279106947833</v>
      </c>
      <c r="AL18" s="15">
        <f t="shared" si="38"/>
        <v>0</v>
      </c>
      <c r="AM18" s="15">
        <f t="shared" si="38"/>
        <v>243326</v>
      </c>
      <c r="AN18" s="15">
        <f t="shared" si="38"/>
        <v>204969</v>
      </c>
      <c r="AO18" s="15">
        <f t="shared" ref="AO18" si="39">SUM(AO14:AO17)</f>
        <v>185132</v>
      </c>
      <c r="AP18" s="15">
        <f t="shared" si="12"/>
        <v>-19837</v>
      </c>
      <c r="AQ18" s="17">
        <f t="shared" si="13"/>
        <v>-9.6780488756836425E-2</v>
      </c>
      <c r="AR18" s="15">
        <f t="shared" si="38"/>
        <v>0</v>
      </c>
      <c r="AS18" s="15">
        <f t="shared" si="38"/>
        <v>277049</v>
      </c>
      <c r="AT18" s="15">
        <f t="shared" si="38"/>
        <v>370682</v>
      </c>
      <c r="AU18" s="15">
        <f t="shared" ref="AU18" si="40">SUM(AU14:AU17)</f>
        <v>169070</v>
      </c>
      <c r="AV18" s="15">
        <f t="shared" si="14"/>
        <v>-201612</v>
      </c>
      <c r="AW18" s="17">
        <f t="shared" si="15"/>
        <v>-0.54389476694309402</v>
      </c>
      <c r="AX18" s="15">
        <f t="shared" si="38"/>
        <v>0</v>
      </c>
      <c r="AY18" s="15">
        <f t="shared" si="38"/>
        <v>237788</v>
      </c>
      <c r="AZ18" s="15">
        <f t="shared" si="38"/>
        <v>270976</v>
      </c>
      <c r="BA18" s="15">
        <f t="shared" ref="BA18" si="41">SUM(BA14:BA17)</f>
        <v>121599</v>
      </c>
      <c r="BB18" s="15">
        <f t="shared" si="16"/>
        <v>-149377</v>
      </c>
      <c r="BC18" s="17">
        <f t="shared" si="17"/>
        <v>-0.55125546173830897</v>
      </c>
      <c r="BD18" s="15">
        <f t="shared" si="38"/>
        <v>0</v>
      </c>
      <c r="BE18" s="15">
        <f t="shared" si="38"/>
        <v>164909</v>
      </c>
      <c r="BF18" s="15">
        <f t="shared" si="38"/>
        <v>197224</v>
      </c>
      <c r="BG18" s="15">
        <f t="shared" ref="BG18" si="42">SUM(BG14:BG17)</f>
        <v>172945</v>
      </c>
      <c r="BH18" s="15">
        <f t="shared" si="18"/>
        <v>-24279</v>
      </c>
      <c r="BI18" s="17">
        <f t="shared" si="19"/>
        <v>-0.12310367906542818</v>
      </c>
      <c r="BJ18" s="15">
        <f t="shared" si="38"/>
        <v>0</v>
      </c>
      <c r="BK18" s="15">
        <f t="shared" si="38"/>
        <v>224213</v>
      </c>
      <c r="BL18" s="15">
        <f t="shared" si="38"/>
        <v>262936</v>
      </c>
      <c r="BM18" s="15">
        <f t="shared" si="20"/>
        <v>38723</v>
      </c>
      <c r="BN18" s="17">
        <f t="shared" si="21"/>
        <v>0.17270631051723129</v>
      </c>
      <c r="BO18" s="15">
        <f t="shared" si="38"/>
        <v>0</v>
      </c>
      <c r="BP18" s="15">
        <f t="shared" si="38"/>
        <v>201078</v>
      </c>
      <c r="BQ18" s="15">
        <f t="shared" si="38"/>
        <v>222854</v>
      </c>
      <c r="BR18" s="15">
        <f t="shared" si="22"/>
        <v>21776</v>
      </c>
      <c r="BS18" s="17">
        <f t="shared" si="23"/>
        <v>0.10829628303444427</v>
      </c>
      <c r="BT18" s="15">
        <f t="shared" si="38"/>
        <v>0</v>
      </c>
      <c r="BU18" s="13">
        <f t="shared" si="24"/>
        <v>2873999</v>
      </c>
      <c r="BV18" s="13">
        <f t="shared" si="25"/>
        <v>2518991</v>
      </c>
      <c r="BW18" s="15">
        <f t="shared" si="26"/>
        <v>-355008</v>
      </c>
      <c r="BX18" s="17">
        <f t="shared" si="27"/>
        <v>-0.12352405133056765</v>
      </c>
    </row>
    <row r="19" spans="1:76" x14ac:dyDescent="0.25">
      <c r="A19" s="3">
        <v>45</v>
      </c>
      <c r="B19" s="4" t="s">
        <v>18</v>
      </c>
      <c r="C19" s="13">
        <f>IFERROR(VLOOKUP(A19,'[1]BranchesSales01-2019'!$A$2:$AB$79,3,0),0)</f>
        <v>186369</v>
      </c>
      <c r="D19" s="13">
        <f>IFERROR(VLOOKUP(A19,'[2]BranchesSales01-2020'!$A$2:$Z$78,3,0),0)</f>
        <v>63808</v>
      </c>
      <c r="E19" s="13">
        <f>IFERROR(VLOOKUP(A19,'[3]BranchesSales01-2021'!$A$2:$G$70,6,0),0)</f>
        <v>85865</v>
      </c>
      <c r="F19" s="15">
        <f t="shared" si="0"/>
        <v>22057</v>
      </c>
      <c r="G19" s="17">
        <f t="shared" si="1"/>
        <v>0.3456776579739218</v>
      </c>
      <c r="I19" s="13">
        <f>IFERROR(VLOOKUP(A19,'[1]BranchesSales01-2019'!$A$2:$AB$79,5,0),0)</f>
        <v>87066</v>
      </c>
      <c r="J19" s="13">
        <f>IFERROR(VLOOKUP(A19,'[2]BranchesSales01-2020'!$A$2:$Z$78,5,0),0)</f>
        <v>44201</v>
      </c>
      <c r="K19" s="13">
        <f>VLOOKUP(B19,'[4]محقق الفروع '!$B:$F,5,0)</f>
        <v>62580</v>
      </c>
      <c r="L19" s="15">
        <f t="shared" si="2"/>
        <v>18379</v>
      </c>
      <c r="M19" s="17">
        <f t="shared" si="3"/>
        <v>0.41580507228343255</v>
      </c>
      <c r="O19" s="13">
        <f>IFERROR(VLOOKUP(A19,'[1]BranchesSales01-2019'!$A$2:$AB$79,7,0),0)</f>
        <v>402512</v>
      </c>
      <c r="P19" s="13">
        <f>IFERROR(VLOOKUP(A19,'[2]BranchesSales01-2020'!$A$2:$Z$78,7,0),0)</f>
        <v>28461</v>
      </c>
      <c r="Q19" s="13">
        <f>VLOOKUP(B19,'[5]محقق الفروع '!$B:$F,5,0)</f>
        <v>39491</v>
      </c>
      <c r="R19" s="15">
        <f t="shared" si="4"/>
        <v>11030</v>
      </c>
      <c r="S19" s="17">
        <f t="shared" si="5"/>
        <v>0.38754787252731804</v>
      </c>
      <c r="U19" s="13">
        <f>IFERROR(VLOOKUP(A19,'[1]BranchesSales01-2019'!$A$2:$AB$79,9,0),0)</f>
        <v>72020</v>
      </c>
      <c r="V19" s="13">
        <f>IFERROR(VLOOKUP(A19,'[2]BranchesSales01-2020'!$A$2:$Z$78,9,0),0)</f>
        <v>51500</v>
      </c>
      <c r="W19" s="13">
        <f>VLOOKUP(A19,'[6]BranchesSales04-2021'!$A$2:$G$70,6,0)</f>
        <v>89844</v>
      </c>
      <c r="X19" s="15">
        <f t="shared" si="6"/>
        <v>38344</v>
      </c>
      <c r="Y19" s="17">
        <f t="shared" si="7"/>
        <v>0.74454368932038828</v>
      </c>
      <c r="AA19" s="13">
        <f>IFERROR(VLOOKUP(A19,'[1]BranchesSales01-2019'!$A$2:$AB$79,11,0),0)</f>
        <v>64921</v>
      </c>
      <c r="AB19" s="13">
        <f>IFERROR(VLOOKUP(A19,'[2]BranchesSales01-2020'!$A$2:$Z$78,11,0),0)</f>
        <v>25784</v>
      </c>
      <c r="AC19" s="13">
        <f>IFERROR(VLOOKUP(A19,'[7]BranchesSales05-2021'!$A$2:$G$70,6,0),0)</f>
        <v>74422</v>
      </c>
      <c r="AD19" s="15">
        <f t="shared" si="8"/>
        <v>48638</v>
      </c>
      <c r="AE19" s="17">
        <f t="shared" si="9"/>
        <v>1.8863636363636362</v>
      </c>
      <c r="AG19" s="13">
        <f>IFERROR(VLOOKUP(A19,'[1]BranchesSales01-2019'!$A$2:$AB$79,13,0),0)</f>
        <v>72317</v>
      </c>
      <c r="AH19" s="13">
        <f>IFERROR(VLOOKUP(A19,'[2]BranchesSales01-2020'!$A$2:$Z$78,13,0),0)</f>
        <v>42123</v>
      </c>
      <c r="AI19" s="13">
        <f>VLOOKUP(A19,'[8]BranchesSales06-2021'!$A$2:$G$70,6,0)</f>
        <v>47659</v>
      </c>
      <c r="AJ19" s="15">
        <f t="shared" si="10"/>
        <v>5536</v>
      </c>
      <c r="AK19" s="17">
        <f t="shared" si="11"/>
        <v>0.13142463737150734</v>
      </c>
      <c r="AM19" s="13">
        <f>IFERROR(VLOOKUP(A19,'[1]BranchesSales01-2019'!$A$2:$AB$79,15,0),0)</f>
        <v>116683</v>
      </c>
      <c r="AN19" s="13">
        <f>IFERROR(VLOOKUP(A19,'[2]BranchesSales01-2020'!$A$2:$Z$78,15,0),0)</f>
        <v>40212</v>
      </c>
      <c r="AO19" s="13">
        <f>IFERROR(VLOOKUP(A19,'[9]BranchesSales07-2021'!$A$2:$G$69,6,0),0)</f>
        <v>63634</v>
      </c>
      <c r="AP19" s="15">
        <f t="shared" si="12"/>
        <v>23422</v>
      </c>
      <c r="AQ19" s="17">
        <f t="shared" si="13"/>
        <v>0.58246294638416396</v>
      </c>
      <c r="AS19" s="13">
        <f>IFERROR(VLOOKUP(A19,'[1]BranchesSales01-2019'!$A$2:$AB$79,17,0),0)</f>
        <v>113262</v>
      </c>
      <c r="AT19" s="13">
        <f>IFERROR(VLOOKUP(A19,'[2]BranchesSales01-2020'!$A$2:$Z$78,17,0),0)</f>
        <v>64760</v>
      </c>
      <c r="AU19" s="13">
        <f>IFERROR(VLOOKUP(A19,'[10]BranchesSales08-2021'!$A$2:$G$69,6,0),0)</f>
        <v>58096</v>
      </c>
      <c r="AV19" s="15">
        <f t="shared" si="14"/>
        <v>-6664</v>
      </c>
      <c r="AW19" s="17">
        <f t="shared" si="15"/>
        <v>-0.1029030265596047</v>
      </c>
      <c r="AY19" s="13">
        <f>IFERROR(VLOOKUP(A19,'[1]BranchesSales01-2019'!$A$2:$AB$79,19,0),0)</f>
        <v>68076</v>
      </c>
      <c r="AZ19" s="13">
        <f>IFERROR(VLOOKUP(A19,'[2]BranchesSales01-2020'!$A$2:$Z$78,19,0),0)</f>
        <v>71865</v>
      </c>
      <c r="BA19" s="13">
        <f>IFERROR(VLOOKUP(A19,'[11]BranchesSales09-2021'!$A$2:$G$69,6,0),0)</f>
        <v>62256</v>
      </c>
      <c r="BB19" s="15">
        <f t="shared" si="16"/>
        <v>-9609</v>
      </c>
      <c r="BC19" s="17">
        <f t="shared" si="17"/>
        <v>-0.13370903777916932</v>
      </c>
      <c r="BE19" s="13">
        <f>IFERROR(VLOOKUP(A19,'[1]BranchesSales01-2019'!$A$2:$AB$79,21,0),0)</f>
        <v>48176</v>
      </c>
      <c r="BF19" s="13">
        <f>IFERROR(VLOOKUP(A19,'[2]BranchesSales01-2020'!$A$2:$Z$78,21,0),0)</f>
        <v>74970</v>
      </c>
      <c r="BG19" s="13">
        <f>IFERROR(VLOOKUP(A19,'[12]BranchesSales10-2021'!$A$2:$G$70,6,0),0)</f>
        <v>96149</v>
      </c>
      <c r="BH19" s="15">
        <f t="shared" si="18"/>
        <v>21179</v>
      </c>
      <c r="BI19" s="17">
        <f t="shared" si="19"/>
        <v>0.28249966653327996</v>
      </c>
      <c r="BK19" s="13">
        <f>IFERROR(VLOOKUP(A19,'[1]BranchesSales01-2019'!$A$2:$AB$79,23,0),0)</f>
        <v>59574</v>
      </c>
      <c r="BL19" s="13">
        <f>IFERROR(VLOOKUP(A19,'[13]BranchesSales11-2020'!$A$2:$G$78,6,0),0)</f>
        <v>5097698</v>
      </c>
      <c r="BM19" s="15">
        <f t="shared" si="20"/>
        <v>5038124</v>
      </c>
      <c r="BN19" s="17">
        <f t="shared" si="21"/>
        <v>84.569174472085137</v>
      </c>
      <c r="BP19" s="13">
        <f>IFERROR(VLOOKUP(A19,'[1]BranchesSales01-2019'!$A$2:$AB$79,25,0),0)</f>
        <v>346184</v>
      </c>
      <c r="BQ19" s="13">
        <f>IFERROR(VLOOKUP(A19,'[14]BranchesSales12-2020'!$A$2:$G$70,6,0),0)</f>
        <v>-538635</v>
      </c>
      <c r="BR19" s="15">
        <f t="shared" si="22"/>
        <v>-884819</v>
      </c>
      <c r="BS19" s="17">
        <f t="shared" si="23"/>
        <v>-2.5559211286483485</v>
      </c>
      <c r="BU19" s="13">
        <f t="shared" si="24"/>
        <v>1637160</v>
      </c>
      <c r="BV19" s="13">
        <f t="shared" si="25"/>
        <v>5066747</v>
      </c>
      <c r="BW19" s="15">
        <f t="shared" si="26"/>
        <v>3429587</v>
      </c>
      <c r="BX19" s="17">
        <f t="shared" si="27"/>
        <v>2.0948392337951085</v>
      </c>
    </row>
    <row r="20" spans="1:76" x14ac:dyDescent="0.25">
      <c r="A20" s="3">
        <v>2</v>
      </c>
      <c r="B20" s="4" t="s">
        <v>19</v>
      </c>
      <c r="C20" s="16">
        <f>SUM(C19)</f>
        <v>186369</v>
      </c>
      <c r="D20" s="16">
        <f t="shared" ref="D20:BQ20" si="43">SUM(D19)</f>
        <v>63808</v>
      </c>
      <c r="E20" s="16">
        <f t="shared" ref="E20" si="44">SUM(E19)</f>
        <v>85865</v>
      </c>
      <c r="F20" s="15">
        <f t="shared" si="0"/>
        <v>22057</v>
      </c>
      <c r="G20" s="17">
        <f t="shared" si="1"/>
        <v>0.3456776579739218</v>
      </c>
      <c r="H20" s="16">
        <f t="shared" si="43"/>
        <v>0</v>
      </c>
      <c r="I20" s="16">
        <f t="shared" si="43"/>
        <v>87066</v>
      </c>
      <c r="J20" s="16">
        <f t="shared" si="43"/>
        <v>44201</v>
      </c>
      <c r="K20" s="13">
        <f>VLOOKUP(B20,'[4]محقق الفروع '!$B:$F,5,0)</f>
        <v>62580</v>
      </c>
      <c r="L20" s="15">
        <f t="shared" si="2"/>
        <v>18379</v>
      </c>
      <c r="M20" s="17">
        <f t="shared" si="3"/>
        <v>0.41580507228343255</v>
      </c>
      <c r="N20" s="16">
        <f t="shared" si="43"/>
        <v>0</v>
      </c>
      <c r="O20" s="16">
        <f t="shared" si="43"/>
        <v>402512</v>
      </c>
      <c r="P20" s="16">
        <f t="shared" si="43"/>
        <v>28461</v>
      </c>
      <c r="Q20" s="13">
        <f>VLOOKUP(B20,'[5]محقق الفروع '!$B:$F,5,0)</f>
        <v>39491</v>
      </c>
      <c r="R20" s="15">
        <f t="shared" si="4"/>
        <v>11030</v>
      </c>
      <c r="S20" s="17">
        <f t="shared" si="5"/>
        <v>0.38754787252731804</v>
      </c>
      <c r="T20" s="16">
        <f t="shared" si="43"/>
        <v>0</v>
      </c>
      <c r="U20" s="16">
        <f t="shared" si="43"/>
        <v>72020</v>
      </c>
      <c r="V20" s="16">
        <f t="shared" si="43"/>
        <v>51500</v>
      </c>
      <c r="W20" s="13">
        <f>SUM(W19)</f>
        <v>89844</v>
      </c>
      <c r="X20" s="15">
        <f t="shared" si="6"/>
        <v>38344</v>
      </c>
      <c r="Y20" s="17">
        <f t="shared" si="7"/>
        <v>0.74454368932038828</v>
      </c>
      <c r="Z20" s="16">
        <f t="shared" si="43"/>
        <v>0</v>
      </c>
      <c r="AA20" s="16">
        <f t="shared" si="43"/>
        <v>64921</v>
      </c>
      <c r="AB20" s="16">
        <f t="shared" si="43"/>
        <v>25784</v>
      </c>
      <c r="AC20" s="16">
        <f t="shared" si="43"/>
        <v>74422</v>
      </c>
      <c r="AD20" s="15">
        <f t="shared" si="8"/>
        <v>48638</v>
      </c>
      <c r="AE20" s="17">
        <f t="shared" si="9"/>
        <v>1.8863636363636362</v>
      </c>
      <c r="AF20" s="16">
        <f t="shared" si="43"/>
        <v>0</v>
      </c>
      <c r="AG20" s="16">
        <f t="shared" si="43"/>
        <v>72317</v>
      </c>
      <c r="AH20" s="16">
        <f t="shared" si="43"/>
        <v>42123</v>
      </c>
      <c r="AI20" s="13">
        <f>SUM(AI19)</f>
        <v>47659</v>
      </c>
      <c r="AJ20" s="15">
        <f t="shared" si="10"/>
        <v>5536</v>
      </c>
      <c r="AK20" s="17">
        <f t="shared" si="11"/>
        <v>0.13142463737150734</v>
      </c>
      <c r="AL20" s="16">
        <f t="shared" si="43"/>
        <v>0</v>
      </c>
      <c r="AM20" s="16">
        <f t="shared" si="43"/>
        <v>116683</v>
      </c>
      <c r="AN20" s="16">
        <f t="shared" si="43"/>
        <v>40212</v>
      </c>
      <c r="AO20" s="16">
        <f t="shared" ref="AO20" si="45">SUM(AO19)</f>
        <v>63634</v>
      </c>
      <c r="AP20" s="15">
        <f t="shared" si="12"/>
        <v>23422</v>
      </c>
      <c r="AQ20" s="17">
        <f t="shared" si="13"/>
        <v>0.58246294638416396</v>
      </c>
      <c r="AR20" s="16">
        <f t="shared" si="43"/>
        <v>0</v>
      </c>
      <c r="AS20" s="16">
        <f t="shared" si="43"/>
        <v>113262</v>
      </c>
      <c r="AT20" s="16">
        <f t="shared" si="43"/>
        <v>64760</v>
      </c>
      <c r="AU20" s="16">
        <f t="shared" ref="AU20" si="46">SUM(AU19)</f>
        <v>58096</v>
      </c>
      <c r="AV20" s="15">
        <f t="shared" si="14"/>
        <v>-6664</v>
      </c>
      <c r="AW20" s="17">
        <f t="shared" si="15"/>
        <v>-0.1029030265596047</v>
      </c>
      <c r="AX20" s="16">
        <f t="shared" si="43"/>
        <v>0</v>
      </c>
      <c r="AY20" s="16">
        <f t="shared" si="43"/>
        <v>68076</v>
      </c>
      <c r="AZ20" s="16">
        <f t="shared" si="43"/>
        <v>71865</v>
      </c>
      <c r="BA20" s="16">
        <f t="shared" ref="BA20" si="47">SUM(BA19)</f>
        <v>62256</v>
      </c>
      <c r="BB20" s="15">
        <f t="shared" si="16"/>
        <v>-9609</v>
      </c>
      <c r="BC20" s="17">
        <f t="shared" si="17"/>
        <v>-0.13370903777916932</v>
      </c>
      <c r="BD20" s="16">
        <f t="shared" si="43"/>
        <v>0</v>
      </c>
      <c r="BE20" s="16">
        <f t="shared" si="43"/>
        <v>48176</v>
      </c>
      <c r="BF20" s="16">
        <f t="shared" si="43"/>
        <v>74970</v>
      </c>
      <c r="BG20" s="16">
        <f t="shared" ref="BG20" si="48">SUM(BG19)</f>
        <v>96149</v>
      </c>
      <c r="BH20" s="15">
        <f t="shared" si="18"/>
        <v>21179</v>
      </c>
      <c r="BI20" s="17">
        <f t="shared" si="19"/>
        <v>0.28249966653327996</v>
      </c>
      <c r="BJ20" s="16">
        <f t="shared" si="43"/>
        <v>0</v>
      </c>
      <c r="BK20" s="16">
        <f t="shared" si="43"/>
        <v>59574</v>
      </c>
      <c r="BL20" s="16">
        <f t="shared" si="43"/>
        <v>5097698</v>
      </c>
      <c r="BM20" s="15">
        <f t="shared" si="20"/>
        <v>5038124</v>
      </c>
      <c r="BN20" s="17">
        <f t="shared" si="21"/>
        <v>84.569174472085137</v>
      </c>
      <c r="BO20" s="16">
        <f t="shared" si="43"/>
        <v>0</v>
      </c>
      <c r="BP20" s="16">
        <f t="shared" si="43"/>
        <v>346184</v>
      </c>
      <c r="BQ20" s="16">
        <f t="shared" si="43"/>
        <v>-538635</v>
      </c>
      <c r="BR20" s="15">
        <f t="shared" si="22"/>
        <v>-884819</v>
      </c>
      <c r="BS20" s="17">
        <f t="shared" si="23"/>
        <v>-2.5559211286483485</v>
      </c>
      <c r="BU20" s="13">
        <f t="shared" si="24"/>
        <v>1637160</v>
      </c>
      <c r="BV20" s="13">
        <f t="shared" si="25"/>
        <v>5066747</v>
      </c>
      <c r="BW20" s="15">
        <f t="shared" si="26"/>
        <v>3429587</v>
      </c>
      <c r="BX20" s="17">
        <f t="shared" si="27"/>
        <v>2.0948392337951085</v>
      </c>
    </row>
    <row r="21" spans="1:76" x14ac:dyDescent="0.25">
      <c r="A21" s="5">
        <v>1</v>
      </c>
      <c r="B21" s="5" t="s">
        <v>20</v>
      </c>
      <c r="C21" s="15">
        <f>SUM(C8,C13,C18,C20)</f>
        <v>1109606</v>
      </c>
      <c r="D21" s="15">
        <f t="shared" ref="D21:BQ21" si="49">SUM(D8,D13,D18,D20)</f>
        <v>517025</v>
      </c>
      <c r="E21" s="15">
        <f t="shared" ref="E21" si="50">SUM(E8,E13,E18,E20)</f>
        <v>630275</v>
      </c>
      <c r="F21" s="15">
        <f t="shared" si="0"/>
        <v>113250</v>
      </c>
      <c r="G21" s="17">
        <f t="shared" si="1"/>
        <v>0.21904163241622743</v>
      </c>
      <c r="H21" s="15">
        <f t="shared" si="49"/>
        <v>0</v>
      </c>
      <c r="I21" s="15">
        <f t="shared" si="49"/>
        <v>863857</v>
      </c>
      <c r="J21" s="15">
        <f t="shared" si="49"/>
        <v>561040</v>
      </c>
      <c r="K21" s="13">
        <f>VLOOKUP(B21,'[4]محقق الفروع '!$B:$F,5,0)</f>
        <v>673253</v>
      </c>
      <c r="L21" s="15">
        <f t="shared" si="2"/>
        <v>112213</v>
      </c>
      <c r="M21" s="17">
        <f t="shared" si="3"/>
        <v>0.20000891202053328</v>
      </c>
      <c r="N21" s="15">
        <f t="shared" si="49"/>
        <v>0</v>
      </c>
      <c r="O21" s="15">
        <f t="shared" si="49"/>
        <v>924472</v>
      </c>
      <c r="P21" s="15">
        <f t="shared" si="49"/>
        <v>359929</v>
      </c>
      <c r="Q21" s="13">
        <f>VLOOKUP(B21,'[5]محقق الفروع '!$B:$F,5,0)</f>
        <v>413303</v>
      </c>
      <c r="R21" s="15">
        <f t="shared" si="4"/>
        <v>53374</v>
      </c>
      <c r="S21" s="17">
        <f t="shared" si="5"/>
        <v>0.14829035726490503</v>
      </c>
      <c r="T21" s="15">
        <f t="shared" si="49"/>
        <v>0</v>
      </c>
      <c r="U21" s="15">
        <f t="shared" si="49"/>
        <v>540061</v>
      </c>
      <c r="V21" s="15">
        <f t="shared" si="49"/>
        <v>529225</v>
      </c>
      <c r="W21" s="13">
        <f>SUM(W8,W13,W18,W20)</f>
        <v>604880</v>
      </c>
      <c r="X21" s="15">
        <f t="shared" si="6"/>
        <v>75655</v>
      </c>
      <c r="Y21" s="17">
        <f t="shared" si="7"/>
        <v>0.14295431999622088</v>
      </c>
      <c r="Z21" s="15">
        <f t="shared" si="49"/>
        <v>0</v>
      </c>
      <c r="AA21" s="15">
        <f t="shared" si="49"/>
        <v>561715</v>
      </c>
      <c r="AB21" s="15">
        <f t="shared" si="49"/>
        <v>537817</v>
      </c>
      <c r="AC21" s="15">
        <f t="shared" si="49"/>
        <v>512297</v>
      </c>
      <c r="AD21" s="15">
        <f t="shared" si="8"/>
        <v>-25520</v>
      </c>
      <c r="AE21" s="17">
        <f t="shared" si="9"/>
        <v>-4.745108466262693E-2</v>
      </c>
      <c r="AF21" s="15">
        <f t="shared" si="49"/>
        <v>0</v>
      </c>
      <c r="AG21" s="15">
        <f t="shared" si="49"/>
        <v>744458</v>
      </c>
      <c r="AH21" s="15">
        <f t="shared" si="49"/>
        <v>576538</v>
      </c>
      <c r="AI21" s="13">
        <f>SUM(AI8,AI13,AI18,AI20)</f>
        <v>394361</v>
      </c>
      <c r="AJ21" s="15">
        <f t="shared" si="10"/>
        <v>-182177</v>
      </c>
      <c r="AK21" s="17">
        <f t="shared" si="11"/>
        <v>-0.315984375704637</v>
      </c>
      <c r="AL21" s="15">
        <f t="shared" si="49"/>
        <v>0</v>
      </c>
      <c r="AM21" s="15">
        <f t="shared" si="49"/>
        <v>727532</v>
      </c>
      <c r="AN21" s="15">
        <f t="shared" si="49"/>
        <v>657438</v>
      </c>
      <c r="AO21" s="15">
        <f t="shared" ref="AO21" si="51">SUM(AO8,AO13,AO18,AO20)</f>
        <v>675510</v>
      </c>
      <c r="AP21" s="15">
        <f t="shared" si="12"/>
        <v>18072</v>
      </c>
      <c r="AQ21" s="17">
        <f t="shared" si="13"/>
        <v>2.7488523632646755E-2</v>
      </c>
      <c r="AR21" s="15">
        <f t="shared" si="49"/>
        <v>0</v>
      </c>
      <c r="AS21" s="15">
        <f t="shared" si="49"/>
        <v>928704</v>
      </c>
      <c r="AT21" s="15">
        <f t="shared" si="49"/>
        <v>808635</v>
      </c>
      <c r="AU21" s="15">
        <f t="shared" ref="AU21" si="52">SUM(AU8,AU13,AU18,AU20)</f>
        <v>575038</v>
      </c>
      <c r="AV21" s="15">
        <f t="shared" si="14"/>
        <v>-233597</v>
      </c>
      <c r="AW21" s="17">
        <f t="shared" si="15"/>
        <v>-0.28887817123918702</v>
      </c>
      <c r="AX21" s="15">
        <f t="shared" si="49"/>
        <v>0</v>
      </c>
      <c r="AY21" s="15">
        <f t="shared" si="49"/>
        <v>654266</v>
      </c>
      <c r="AZ21" s="15">
        <f t="shared" si="49"/>
        <v>763063</v>
      </c>
      <c r="BA21" s="15">
        <f t="shared" ref="BA21" si="53">SUM(BA8,BA13,BA18,BA20)</f>
        <v>427482</v>
      </c>
      <c r="BB21" s="15">
        <f t="shared" si="16"/>
        <v>-335581</v>
      </c>
      <c r="BC21" s="17">
        <f t="shared" si="17"/>
        <v>-0.43978151214250982</v>
      </c>
      <c r="BD21" s="15">
        <f t="shared" si="49"/>
        <v>0</v>
      </c>
      <c r="BE21" s="15">
        <f t="shared" si="49"/>
        <v>555102</v>
      </c>
      <c r="BF21" s="15">
        <f t="shared" si="49"/>
        <v>765742</v>
      </c>
      <c r="BG21" s="15">
        <f t="shared" ref="BG21" si="54">SUM(BG8,BG13,BG18,BG20)</f>
        <v>565069</v>
      </c>
      <c r="BH21" s="15">
        <f t="shared" si="18"/>
        <v>-200673</v>
      </c>
      <c r="BI21" s="17">
        <f t="shared" si="19"/>
        <v>-0.26206346262840485</v>
      </c>
      <c r="BJ21" s="15">
        <f t="shared" si="49"/>
        <v>0</v>
      </c>
      <c r="BK21" s="15">
        <f t="shared" si="49"/>
        <v>711577</v>
      </c>
      <c r="BL21" s="15">
        <f t="shared" si="49"/>
        <v>5840119</v>
      </c>
      <c r="BM21" s="15">
        <f t="shared" si="20"/>
        <v>5128542</v>
      </c>
      <c r="BN21" s="17">
        <f t="shared" si="21"/>
        <v>7.2072902862234169</v>
      </c>
      <c r="BO21" s="15">
        <f t="shared" si="49"/>
        <v>0</v>
      </c>
      <c r="BP21" s="15">
        <f t="shared" si="49"/>
        <v>987350</v>
      </c>
      <c r="BQ21" s="15">
        <f t="shared" si="49"/>
        <v>226774</v>
      </c>
      <c r="BR21" s="15">
        <f t="shared" si="22"/>
        <v>-760576</v>
      </c>
      <c r="BS21" s="17">
        <f t="shared" si="23"/>
        <v>-0.77032055502101582</v>
      </c>
      <c r="BU21" s="13">
        <f t="shared" si="24"/>
        <v>9308700</v>
      </c>
      <c r="BV21" s="13">
        <f t="shared" si="25"/>
        <v>12143345</v>
      </c>
      <c r="BW21" s="15">
        <f t="shared" si="26"/>
        <v>2834645</v>
      </c>
      <c r="BX21" s="17">
        <f t="shared" si="27"/>
        <v>0.30451566813840825</v>
      </c>
    </row>
    <row r="22" spans="1:76" x14ac:dyDescent="0.25">
      <c r="A22" s="3">
        <v>31</v>
      </c>
      <c r="B22" s="4" t="s">
        <v>21</v>
      </c>
      <c r="C22" s="13">
        <f>IFERROR(VLOOKUP(A22,'[1]BranchesSales01-2019'!$A$2:$AB$79,3,0),0)</f>
        <v>41438</v>
      </c>
      <c r="D22" s="13">
        <f>IFERROR(VLOOKUP(A22,'[2]BranchesSales01-2020'!$A$2:$Z$78,3,0),0)</f>
        <v>35920</v>
      </c>
      <c r="E22" s="13">
        <f>IFERROR(VLOOKUP(A22,'[3]BranchesSales01-2021'!$A$2:$G$70,6,0),0)</f>
        <v>35560</v>
      </c>
      <c r="F22" s="15">
        <f t="shared" si="0"/>
        <v>-360</v>
      </c>
      <c r="G22" s="17">
        <f t="shared" si="1"/>
        <v>-1.0022271714922093E-2</v>
      </c>
      <c r="I22" s="13">
        <f>IFERROR(VLOOKUP(A22,'[1]BranchesSales01-2019'!$A$2:$AB$79,5,0),0)</f>
        <v>58252</v>
      </c>
      <c r="J22" s="13">
        <f>IFERROR(VLOOKUP(A22,'[2]BranchesSales01-2020'!$A$2:$Z$78,5,0),0)</f>
        <v>27734</v>
      </c>
      <c r="K22" s="13">
        <f>VLOOKUP(B22,'[4]محقق الفروع '!$B:$F,5,0)</f>
        <v>33335</v>
      </c>
      <c r="L22" s="15">
        <f t="shared" si="2"/>
        <v>5601</v>
      </c>
      <c r="M22" s="17">
        <f t="shared" si="3"/>
        <v>0.20195427994519366</v>
      </c>
      <c r="O22" s="13">
        <f>IFERROR(VLOOKUP(A22,'[1]BranchesSales01-2019'!$A$2:$AB$79,7,0),0)</f>
        <v>49612</v>
      </c>
      <c r="P22" s="13">
        <f>IFERROR(VLOOKUP(A22,'[2]BranchesSales01-2020'!$A$2:$Z$78,7,0),0)</f>
        <v>18467</v>
      </c>
      <c r="Q22" s="13">
        <f>VLOOKUP(B22,'[5]محقق الفروع '!$B:$F,5,0)</f>
        <v>26902</v>
      </c>
      <c r="R22" s="15">
        <f t="shared" si="4"/>
        <v>8435</v>
      </c>
      <c r="S22" s="17">
        <f t="shared" si="5"/>
        <v>0.45676070829046411</v>
      </c>
      <c r="U22" s="13">
        <f>IFERROR(VLOOKUP(A22,'[1]BranchesSales01-2019'!$A$2:$AB$79,9,0),0)</f>
        <v>26642</v>
      </c>
      <c r="V22" s="13">
        <f>IFERROR(VLOOKUP(A22,'[2]BranchesSales01-2020'!$A$2:$Z$78,9,0),0)</f>
        <v>31542</v>
      </c>
      <c r="W22" s="13">
        <f>VLOOKUP(A22,'[6]BranchesSales04-2021'!$A$2:$G$70,6,0)</f>
        <v>25374</v>
      </c>
      <c r="X22" s="15">
        <f t="shared" si="6"/>
        <v>-6168</v>
      </c>
      <c r="Y22" s="17">
        <f t="shared" si="7"/>
        <v>-0.19554879208674147</v>
      </c>
      <c r="AA22" s="13">
        <f>IFERROR(VLOOKUP(A22,'[1]BranchesSales01-2019'!$A$2:$AB$79,11,0),0)</f>
        <v>20603</v>
      </c>
      <c r="AB22" s="13">
        <f>IFERROR(VLOOKUP(A22,'[2]BranchesSales01-2020'!$A$2:$Z$78,11,0),0)</f>
        <v>28147</v>
      </c>
      <c r="AC22" s="13">
        <f>IFERROR(VLOOKUP(A22,'[7]BranchesSales05-2021'!$A$2:$G$70,6,0),0)</f>
        <v>35097</v>
      </c>
      <c r="AD22" s="15">
        <f t="shared" si="8"/>
        <v>6950</v>
      </c>
      <c r="AE22" s="17">
        <f t="shared" si="9"/>
        <v>0.24691796639073438</v>
      </c>
      <c r="AG22" s="13">
        <f>IFERROR(VLOOKUP(A22,'[1]BranchesSales01-2019'!$A$2:$AB$79,13,0),0)</f>
        <v>31757</v>
      </c>
      <c r="AH22" s="13">
        <f>IFERROR(VLOOKUP(A22,'[2]BranchesSales01-2020'!$A$2:$Z$78,13,0),0)</f>
        <v>34184</v>
      </c>
      <c r="AI22" s="13">
        <f>VLOOKUP(A22,'[8]BranchesSales06-2021'!$A$2:$G$70,6,0)</f>
        <v>12771</v>
      </c>
      <c r="AJ22" s="15">
        <f t="shared" si="10"/>
        <v>-21413</v>
      </c>
      <c r="AK22" s="17">
        <f t="shared" si="11"/>
        <v>-0.62640416569155155</v>
      </c>
      <c r="AM22" s="13">
        <f>IFERROR(VLOOKUP(A22,'[1]BranchesSales01-2019'!$A$2:$AB$79,15,0),0)</f>
        <v>41290</v>
      </c>
      <c r="AN22" s="13">
        <f>IFERROR(VLOOKUP(A22,'[2]BranchesSales01-2020'!$A$2:$Z$78,15,0),0)</f>
        <v>31040</v>
      </c>
      <c r="AO22" s="13">
        <f>IFERROR(VLOOKUP(A22,'[9]BranchesSales07-2021'!$A$2:$G$69,6,0),0)</f>
        <v>34548</v>
      </c>
      <c r="AP22" s="15">
        <f t="shared" si="12"/>
        <v>3508</v>
      </c>
      <c r="AQ22" s="17">
        <f t="shared" si="13"/>
        <v>0.11301546391752582</v>
      </c>
      <c r="AS22" s="13">
        <f>IFERROR(VLOOKUP(A22,'[1]BranchesSales01-2019'!$A$2:$AB$79,17,0),0)</f>
        <v>28439</v>
      </c>
      <c r="AT22" s="13">
        <f>IFERROR(VLOOKUP(A22,'[2]BranchesSales01-2020'!$A$2:$Z$78,17,0),0)</f>
        <v>23265</v>
      </c>
      <c r="AU22" s="13">
        <f>IFERROR(VLOOKUP(A22,'[10]BranchesSales08-2021'!$A$2:$G$69,6,0),0)</f>
        <v>29214</v>
      </c>
      <c r="AV22" s="15">
        <f t="shared" si="14"/>
        <v>5949</v>
      </c>
      <c r="AW22" s="17">
        <f t="shared" si="15"/>
        <v>0.255705996131528</v>
      </c>
      <c r="AY22" s="13">
        <f>IFERROR(VLOOKUP(A22,'[1]BranchesSales01-2019'!$A$2:$AB$79,19,0),0)</f>
        <v>36128</v>
      </c>
      <c r="AZ22" s="13">
        <f>IFERROR(VLOOKUP(A22,'[2]BranchesSales01-2020'!$A$2:$Z$78,19,0),0)</f>
        <v>21403</v>
      </c>
      <c r="BA22" s="13">
        <f>IFERROR(VLOOKUP(A22,'[11]BranchesSales09-2021'!$A$2:$G$69,6,0),0)</f>
        <v>13481</v>
      </c>
      <c r="BB22" s="15">
        <f t="shared" si="16"/>
        <v>-7922</v>
      </c>
      <c r="BC22" s="17">
        <f t="shared" si="17"/>
        <v>-0.3701350277998412</v>
      </c>
      <c r="BE22" s="13">
        <f>IFERROR(VLOOKUP(A22,'[1]BranchesSales01-2019'!$A$2:$AB$79,21,0),0)</f>
        <v>29904</v>
      </c>
      <c r="BF22" s="13">
        <f>IFERROR(VLOOKUP(A22,'[2]BranchesSales01-2020'!$A$2:$Z$78,21,0),0)</f>
        <v>17415</v>
      </c>
      <c r="BG22" s="13">
        <f>IFERROR(VLOOKUP(A22,'[12]BranchesSales10-2021'!$A$2:$G$70,6,0),0)</f>
        <v>15175</v>
      </c>
      <c r="BH22" s="15">
        <f t="shared" si="18"/>
        <v>-2240</v>
      </c>
      <c r="BI22" s="17">
        <f t="shared" si="19"/>
        <v>-0.12862474877978758</v>
      </c>
      <c r="BK22" s="13">
        <f>IFERROR(VLOOKUP(A22,'[1]BranchesSales01-2019'!$A$2:$AB$79,23,0),0)</f>
        <v>29488</v>
      </c>
      <c r="BL22" s="13">
        <f>IFERROR(VLOOKUP(A22,'[13]BranchesSales11-2020'!$A$2:$G$78,6,0),0)</f>
        <v>22834</v>
      </c>
      <c r="BM22" s="15">
        <f t="shared" si="20"/>
        <v>-6654</v>
      </c>
      <c r="BN22" s="17">
        <f t="shared" si="21"/>
        <v>-0.22565111231687462</v>
      </c>
      <c r="BP22" s="13">
        <f>IFERROR(VLOOKUP(A22,'[1]BranchesSales01-2019'!$A$2:$AB$79,25,0),0)</f>
        <v>39459</v>
      </c>
      <c r="BQ22" s="13">
        <f>IFERROR(VLOOKUP(A22,'[14]BranchesSales12-2020'!$A$2:$G$70,6,0),0)</f>
        <v>39802</v>
      </c>
      <c r="BR22" s="15">
        <f t="shared" si="22"/>
        <v>343</v>
      </c>
      <c r="BS22" s="17">
        <f t="shared" si="23"/>
        <v>8.6925669682456075E-3</v>
      </c>
      <c r="BU22" s="13">
        <f t="shared" si="24"/>
        <v>433012</v>
      </c>
      <c r="BV22" s="13">
        <f t="shared" si="25"/>
        <v>331753</v>
      </c>
      <c r="BW22" s="15">
        <f t="shared" si="26"/>
        <v>-101259</v>
      </c>
      <c r="BX22" s="17">
        <f t="shared" si="27"/>
        <v>-0.23384802268759297</v>
      </c>
    </row>
    <row r="23" spans="1:76" x14ac:dyDescent="0.25">
      <c r="A23" s="3">
        <v>99</v>
      </c>
      <c r="B23" s="4" t="s">
        <v>22</v>
      </c>
      <c r="C23" s="13">
        <f>IFERROR(VLOOKUP(A23,'[1]BranchesSales01-2019'!$A$2:$AB$79,3,0),0)</f>
        <v>87147</v>
      </c>
      <c r="D23" s="13">
        <f>IFERROR(VLOOKUP(A23,'[2]BranchesSales01-2020'!$A$2:$Z$78,3,0),0)</f>
        <v>49939</v>
      </c>
      <c r="E23" s="13">
        <f>IFERROR(VLOOKUP(A23,'[3]BranchesSales01-2021'!$A$2:$G$70,6,0),0)</f>
        <v>31408</v>
      </c>
      <c r="F23" s="15">
        <f t="shared" si="0"/>
        <v>-18531</v>
      </c>
      <c r="G23" s="17">
        <f t="shared" si="1"/>
        <v>-0.37107270870461961</v>
      </c>
      <c r="I23" s="13">
        <f>IFERROR(VLOOKUP(A23,'[1]BranchesSales01-2019'!$A$2:$AB$79,5,0),0)</f>
        <v>63292</v>
      </c>
      <c r="J23" s="13">
        <f>IFERROR(VLOOKUP(A23,'[2]BranchesSales01-2020'!$A$2:$Z$78,5,0),0)</f>
        <v>28545</v>
      </c>
      <c r="K23" s="13">
        <f>VLOOKUP(B23,'[4]محقق الفروع '!$B:$F,5,0)</f>
        <v>57259</v>
      </c>
      <c r="L23" s="15">
        <f t="shared" si="2"/>
        <v>28714</v>
      </c>
      <c r="M23" s="17">
        <f t="shared" si="3"/>
        <v>1.0059204764407075</v>
      </c>
      <c r="O23" s="13">
        <f>IFERROR(VLOOKUP(A23,'[1]BranchesSales01-2019'!$A$2:$AB$79,7,0),0)</f>
        <v>78266</v>
      </c>
      <c r="P23" s="13">
        <f>IFERROR(VLOOKUP(A23,'[2]BranchesSales01-2020'!$A$2:$Z$78,7,0),0)</f>
        <v>16084</v>
      </c>
      <c r="Q23" s="13">
        <f>VLOOKUP(B23,'[5]محقق الفروع '!$B:$F,5,0)</f>
        <v>27544</v>
      </c>
      <c r="R23" s="15">
        <f t="shared" si="4"/>
        <v>11460</v>
      </c>
      <c r="S23" s="17">
        <f t="shared" si="5"/>
        <v>0.71250932603829886</v>
      </c>
      <c r="U23" s="13">
        <f>IFERROR(VLOOKUP(A23,'[1]BranchesSales01-2019'!$A$2:$AB$79,9,0),0)</f>
        <v>28974</v>
      </c>
      <c r="V23" s="13">
        <f>IFERROR(VLOOKUP(A23,'[2]BranchesSales01-2020'!$A$2:$Z$78,9,0),0)</f>
        <v>36947</v>
      </c>
      <c r="W23" s="13">
        <f>VLOOKUP(A23,'[6]BranchesSales04-2021'!$A$2:$G$70,6,0)</f>
        <v>42691</v>
      </c>
      <c r="X23" s="15">
        <f t="shared" si="6"/>
        <v>5744</v>
      </c>
      <c r="Y23" s="17">
        <f t="shared" si="7"/>
        <v>0.15546593769453532</v>
      </c>
      <c r="AA23" s="13">
        <f>IFERROR(VLOOKUP(A23,'[1]BranchesSales01-2019'!$A$2:$AB$79,11,0),0)</f>
        <v>42212</v>
      </c>
      <c r="AB23" s="13">
        <f>IFERROR(VLOOKUP(A23,'[2]BranchesSales01-2020'!$A$2:$Z$78,11,0),0)</f>
        <v>32618</v>
      </c>
      <c r="AC23" s="13">
        <f>IFERROR(VLOOKUP(A23,'[7]BranchesSales05-2021'!$A$2:$G$70,6,0),0)</f>
        <v>36201</v>
      </c>
      <c r="AD23" s="15">
        <f t="shared" si="8"/>
        <v>3583</v>
      </c>
      <c r="AE23" s="17">
        <f t="shared" si="9"/>
        <v>0.10984732356367655</v>
      </c>
      <c r="AG23" s="13">
        <f>IFERROR(VLOOKUP(A23,'[1]BranchesSales01-2019'!$A$2:$AB$79,13,0),0)</f>
        <v>57283</v>
      </c>
      <c r="AH23" s="13">
        <f>IFERROR(VLOOKUP(A23,'[2]BranchesSales01-2020'!$A$2:$Z$78,13,0),0)</f>
        <v>44322</v>
      </c>
      <c r="AI23" s="13">
        <f>VLOOKUP(A23,'[8]BranchesSales06-2021'!$A$2:$G$70,6,0)</f>
        <v>29389</v>
      </c>
      <c r="AJ23" s="15">
        <f t="shared" si="10"/>
        <v>-14933</v>
      </c>
      <c r="AK23" s="17">
        <f t="shared" si="11"/>
        <v>-0.33692071657416178</v>
      </c>
      <c r="AM23" s="13">
        <f>IFERROR(VLOOKUP(A23,'[1]BranchesSales01-2019'!$A$2:$AB$79,15,0),0)</f>
        <v>51226</v>
      </c>
      <c r="AN23" s="13">
        <f>IFERROR(VLOOKUP(A23,'[2]BranchesSales01-2020'!$A$2:$Z$78,15,0),0)</f>
        <v>55292</v>
      </c>
      <c r="AO23" s="13">
        <f>IFERROR(VLOOKUP(A23,'[9]BranchesSales07-2021'!$A$2:$G$69,6,0),0)</f>
        <v>55258</v>
      </c>
      <c r="AP23" s="15">
        <f t="shared" si="12"/>
        <v>-34</v>
      </c>
      <c r="AQ23" s="17">
        <f t="shared" si="13"/>
        <v>-6.1491716704042965E-4</v>
      </c>
      <c r="AS23" s="13">
        <f>IFERROR(VLOOKUP(A23,'[1]BranchesSales01-2019'!$A$2:$AB$79,17,0),0)</f>
        <v>42375</v>
      </c>
      <c r="AT23" s="13">
        <f>IFERROR(VLOOKUP(A23,'[2]BranchesSales01-2020'!$A$2:$Z$78,17,0),0)</f>
        <v>56081</v>
      </c>
      <c r="AU23" s="13">
        <f>IFERROR(VLOOKUP(A23,'[10]BranchesSales08-2021'!$A$2:$G$69,6,0),0)</f>
        <v>43733</v>
      </c>
      <c r="AV23" s="15">
        <f t="shared" si="14"/>
        <v>-12348</v>
      </c>
      <c r="AW23" s="17">
        <f t="shared" si="15"/>
        <v>-0.22018152315400941</v>
      </c>
      <c r="AY23" s="13">
        <f>IFERROR(VLOOKUP(A23,'[1]BranchesSales01-2019'!$A$2:$AB$79,19,0),0)</f>
        <v>36928</v>
      </c>
      <c r="AZ23" s="13">
        <f>IFERROR(VLOOKUP(A23,'[2]BranchesSales01-2020'!$A$2:$Z$78,19,0),0)</f>
        <v>141812</v>
      </c>
      <c r="BA23" s="13">
        <f>IFERROR(VLOOKUP(A23,'[11]BranchesSales09-2021'!$A$2:$G$69,6,0),0)</f>
        <v>47689</v>
      </c>
      <c r="BB23" s="15">
        <f t="shared" si="16"/>
        <v>-94123</v>
      </c>
      <c r="BC23" s="17">
        <f t="shared" si="17"/>
        <v>-0.66371675175584577</v>
      </c>
      <c r="BE23" s="13">
        <f>IFERROR(VLOOKUP(A23,'[1]BranchesSales01-2019'!$A$2:$AB$79,21,0),0)</f>
        <v>28227</v>
      </c>
      <c r="BF23" s="13">
        <f>IFERROR(VLOOKUP(A23,'[2]BranchesSales01-2020'!$A$2:$Z$78,21,0),0)</f>
        <v>171780</v>
      </c>
      <c r="BG23" s="13">
        <f>IFERROR(VLOOKUP(A23,'[12]BranchesSales10-2021'!$A$2:$G$70,6,0),0)</f>
        <v>33943</v>
      </c>
      <c r="BH23" s="15">
        <f t="shared" si="18"/>
        <v>-137837</v>
      </c>
      <c r="BI23" s="17">
        <f t="shared" si="19"/>
        <v>-0.80240423797881011</v>
      </c>
      <c r="BK23" s="13">
        <f>IFERROR(VLOOKUP(A23,'[1]BranchesSales01-2019'!$A$2:$AB$79,23,0),0)</f>
        <v>47319</v>
      </c>
      <c r="BL23" s="13">
        <f>IFERROR(VLOOKUP(A23,'[13]BranchesSales11-2020'!$A$2:$G$78,6,0),0)</f>
        <v>58311</v>
      </c>
      <c r="BM23" s="15">
        <f t="shared" si="20"/>
        <v>10992</v>
      </c>
      <c r="BN23" s="17">
        <f t="shared" si="21"/>
        <v>0.23229569517529947</v>
      </c>
      <c r="BP23" s="13">
        <f>IFERROR(VLOOKUP(A23,'[1]BranchesSales01-2019'!$A$2:$AB$79,25,0),0)</f>
        <v>55217</v>
      </c>
      <c r="BQ23" s="13">
        <f>IFERROR(VLOOKUP(A23,'[14]BranchesSales12-2020'!$A$2:$G$70,6,0),0)</f>
        <v>79992</v>
      </c>
      <c r="BR23" s="15">
        <f t="shared" si="22"/>
        <v>24775</v>
      </c>
      <c r="BS23" s="17">
        <f t="shared" si="23"/>
        <v>0.44868428201459687</v>
      </c>
      <c r="BU23" s="13">
        <f t="shared" si="24"/>
        <v>618466</v>
      </c>
      <c r="BV23" s="13">
        <f t="shared" si="25"/>
        <v>771723</v>
      </c>
      <c r="BW23" s="15">
        <f t="shared" si="26"/>
        <v>153257</v>
      </c>
      <c r="BX23" s="17">
        <f t="shared" si="27"/>
        <v>0.24780181934010925</v>
      </c>
    </row>
    <row r="24" spans="1:76" x14ac:dyDescent="0.25">
      <c r="A24" s="3">
        <v>48</v>
      </c>
      <c r="B24" s="4" t="s">
        <v>23</v>
      </c>
      <c r="C24" s="13">
        <f>IFERROR(VLOOKUP(A24,'[1]BranchesSales01-2019'!$A$2:$AB$79,3,0),0)</f>
        <v>102582</v>
      </c>
      <c r="D24" s="13">
        <f>IFERROR(VLOOKUP(A24,'[2]BranchesSales01-2020'!$A$2:$Z$78,3,0),0)</f>
        <v>98340</v>
      </c>
      <c r="E24" s="13">
        <f>IFERROR(VLOOKUP(A24,'[3]BranchesSales01-2021'!$A$2:$G$70,6,0),0)</f>
        <v>134912</v>
      </c>
      <c r="F24" s="15">
        <f t="shared" si="0"/>
        <v>36572</v>
      </c>
      <c r="G24" s="17">
        <f t="shared" si="1"/>
        <v>0.37189343095383354</v>
      </c>
      <c r="I24" s="13">
        <f>IFERROR(VLOOKUP(A24,'[1]BranchesSales01-2019'!$A$2:$AB$79,5,0),0)</f>
        <v>52917</v>
      </c>
      <c r="J24" s="13">
        <f>IFERROR(VLOOKUP(A24,'[2]BranchesSales01-2020'!$A$2:$Z$78,5,0),0)</f>
        <v>34866</v>
      </c>
      <c r="K24" s="13">
        <f>VLOOKUP(B24,'[4]محقق الفروع '!$B:$F,5,0)</f>
        <v>30081</v>
      </c>
      <c r="L24" s="15">
        <f t="shared" si="2"/>
        <v>-4785</v>
      </c>
      <c r="M24" s="17">
        <f t="shared" si="3"/>
        <v>-0.13723971777663058</v>
      </c>
      <c r="O24" s="13">
        <f>IFERROR(VLOOKUP(A24,'[1]BranchesSales01-2019'!$A$2:$AB$79,7,0),0)</f>
        <v>58029</v>
      </c>
      <c r="P24" s="13">
        <f>IFERROR(VLOOKUP(A24,'[2]BranchesSales01-2020'!$A$2:$Z$78,7,0),0)</f>
        <v>82146</v>
      </c>
      <c r="Q24" s="13">
        <f>VLOOKUP(B24,'[5]محقق الفروع '!$B:$F,5,0)</f>
        <v>134308</v>
      </c>
      <c r="R24" s="15">
        <f t="shared" si="4"/>
        <v>52162</v>
      </c>
      <c r="S24" s="17">
        <f t="shared" si="5"/>
        <v>0.63499135685243346</v>
      </c>
      <c r="U24" s="13">
        <f>IFERROR(VLOOKUP(A24,'[1]BranchesSales01-2019'!$A$2:$AB$79,9,0),0)</f>
        <v>47946</v>
      </c>
      <c r="V24" s="13">
        <f>IFERROR(VLOOKUP(A24,'[2]BranchesSales01-2020'!$A$2:$Z$78,9,0),0)</f>
        <v>59988</v>
      </c>
      <c r="W24" s="13">
        <f>VLOOKUP(A24,'[6]BranchesSales04-2021'!$A$2:$G$70,6,0)</f>
        <v>80918</v>
      </c>
      <c r="X24" s="15">
        <f t="shared" si="6"/>
        <v>20930</v>
      </c>
      <c r="Y24" s="17">
        <f t="shared" si="7"/>
        <v>0.3489031139561245</v>
      </c>
      <c r="AA24" s="13">
        <f>IFERROR(VLOOKUP(A24,'[1]BranchesSales01-2019'!$A$2:$AB$79,11,0),0)</f>
        <v>34901</v>
      </c>
      <c r="AB24" s="13">
        <f>IFERROR(VLOOKUP(A24,'[2]BranchesSales01-2020'!$A$2:$Z$78,11,0),0)</f>
        <v>52935</v>
      </c>
      <c r="AC24" s="13">
        <f>IFERROR(VLOOKUP(A24,'[7]BranchesSales05-2021'!$A$2:$G$70,6,0),0)</f>
        <v>131741</v>
      </c>
      <c r="AD24" s="15">
        <f t="shared" si="8"/>
        <v>78806</v>
      </c>
      <c r="AE24" s="17">
        <f t="shared" si="9"/>
        <v>1.4887314631151414</v>
      </c>
      <c r="AG24" s="13">
        <f>IFERROR(VLOOKUP(A24,'[1]BranchesSales01-2019'!$A$2:$AB$79,13,0),0)</f>
        <v>85180</v>
      </c>
      <c r="AH24" s="13">
        <f>IFERROR(VLOOKUP(A24,'[2]BranchesSales01-2020'!$A$2:$Z$78,13,0),0)</f>
        <v>52607</v>
      </c>
      <c r="AI24" s="13">
        <f>VLOOKUP(A24,'[8]BranchesSales06-2021'!$A$2:$G$70,6,0)</f>
        <v>111462</v>
      </c>
      <c r="AJ24" s="15">
        <f t="shared" si="10"/>
        <v>58855</v>
      </c>
      <c r="AK24" s="17">
        <f t="shared" si="11"/>
        <v>1.1187674644058774</v>
      </c>
      <c r="AM24" s="13">
        <f>IFERROR(VLOOKUP(A24,'[1]BranchesSales01-2019'!$A$2:$AB$79,15,0),0)</f>
        <v>43614</v>
      </c>
      <c r="AN24" s="13">
        <f>IFERROR(VLOOKUP(A24,'[2]BranchesSales01-2020'!$A$2:$Z$78,15,0),0)</f>
        <v>71114</v>
      </c>
      <c r="AO24" s="13">
        <f>IFERROR(VLOOKUP(A24,'[9]BranchesSales07-2021'!$A$2:$G$69,6,0),0)</f>
        <v>91478</v>
      </c>
      <c r="AP24" s="15">
        <f t="shared" si="12"/>
        <v>20364</v>
      </c>
      <c r="AQ24" s="17">
        <f t="shared" si="13"/>
        <v>0.28635711674213238</v>
      </c>
      <c r="AS24" s="13">
        <f>IFERROR(VLOOKUP(A24,'[1]BranchesSales01-2019'!$A$2:$AB$79,17,0),0)</f>
        <v>43202</v>
      </c>
      <c r="AT24" s="13">
        <f>IFERROR(VLOOKUP(A24,'[2]BranchesSales01-2020'!$A$2:$Z$78,17,0),0)</f>
        <v>47817</v>
      </c>
      <c r="AU24" s="13">
        <f>IFERROR(VLOOKUP(A24,'[10]BranchesSales08-2021'!$A$2:$G$69,6,0),0)</f>
        <v>192650</v>
      </c>
      <c r="AV24" s="15">
        <f t="shared" si="14"/>
        <v>144833</v>
      </c>
      <c r="AW24" s="17">
        <f t="shared" si="15"/>
        <v>3.0289018549888116</v>
      </c>
      <c r="AY24" s="13">
        <f>IFERROR(VLOOKUP(A24,'[1]BranchesSales01-2019'!$A$2:$AB$79,19,0),0)</f>
        <v>48993</v>
      </c>
      <c r="AZ24" s="13">
        <f>IFERROR(VLOOKUP(A24,'[2]BranchesSales01-2020'!$A$2:$Z$78,19,0),0)</f>
        <v>183072</v>
      </c>
      <c r="BA24" s="13">
        <f>IFERROR(VLOOKUP(A24,'[11]BranchesSales09-2021'!$A$2:$G$69,6,0),0)</f>
        <v>39840</v>
      </c>
      <c r="BB24" s="15">
        <f t="shared" si="16"/>
        <v>-143232</v>
      </c>
      <c r="BC24" s="17">
        <f t="shared" si="17"/>
        <v>-0.78238070267435766</v>
      </c>
      <c r="BE24" s="13">
        <f>IFERROR(VLOOKUP(A24,'[1]BranchesSales01-2019'!$A$2:$AB$79,21,0),0)</f>
        <v>29911</v>
      </c>
      <c r="BF24" s="13">
        <f>IFERROR(VLOOKUP(A24,'[2]BranchesSales01-2020'!$A$2:$Z$78,21,0),0)</f>
        <v>82420</v>
      </c>
      <c r="BG24" s="13">
        <f>IFERROR(VLOOKUP(A24,'[12]BranchesSales10-2021'!$A$2:$G$70,6,0),0)</f>
        <v>140590</v>
      </c>
      <c r="BH24" s="15">
        <f t="shared" si="18"/>
        <v>58170</v>
      </c>
      <c r="BI24" s="17">
        <f t="shared" si="19"/>
        <v>0.70577529725794719</v>
      </c>
      <c r="BK24" s="13">
        <f>IFERROR(VLOOKUP(A24,'[1]BranchesSales01-2019'!$A$2:$AB$79,23,0),0)</f>
        <v>60115</v>
      </c>
      <c r="BL24" s="13">
        <f>IFERROR(VLOOKUP(A24,'[13]BranchesSales11-2020'!$A$2:$G$78,6,0),0)</f>
        <v>98829</v>
      </c>
      <c r="BM24" s="15">
        <f t="shared" si="20"/>
        <v>38714</v>
      </c>
      <c r="BN24" s="17">
        <f t="shared" si="21"/>
        <v>0.64399900191300019</v>
      </c>
      <c r="BP24" s="13">
        <f>IFERROR(VLOOKUP(A24,'[1]BranchesSales01-2019'!$A$2:$AB$79,25,0),0)</f>
        <v>104445</v>
      </c>
      <c r="BQ24" s="13">
        <f>IFERROR(VLOOKUP(A24,'[14]BranchesSales12-2020'!$A$2:$G$70,6,0),0)</f>
        <v>181249</v>
      </c>
      <c r="BR24" s="15">
        <f t="shared" si="22"/>
        <v>76804</v>
      </c>
      <c r="BS24" s="17">
        <f t="shared" si="23"/>
        <v>0.73535353535353543</v>
      </c>
      <c r="BU24" s="13">
        <f t="shared" si="24"/>
        <v>711835</v>
      </c>
      <c r="BV24" s="13">
        <f t="shared" si="25"/>
        <v>1045383</v>
      </c>
      <c r="BW24" s="15">
        <f t="shared" si="26"/>
        <v>333548</v>
      </c>
      <c r="BX24" s="17">
        <f t="shared" si="27"/>
        <v>0.46857488041470274</v>
      </c>
    </row>
    <row r="25" spans="1:76" x14ac:dyDescent="0.25">
      <c r="A25" s="5">
        <v>40</v>
      </c>
      <c r="B25" s="4" t="s">
        <v>24</v>
      </c>
      <c r="C25" s="13">
        <f>IFERROR(VLOOKUP(A25,'[1]BranchesSales01-2019'!$A$2:$AB$79,3,0),0)</f>
        <v>41551</v>
      </c>
      <c r="D25" s="13">
        <f>IFERROR(VLOOKUP(A25,'[2]BranchesSales01-2020'!$A$2:$Z$78,3,0),0)</f>
        <v>23415</v>
      </c>
      <c r="E25" s="13">
        <f>IFERROR(VLOOKUP(A25,'[3]BranchesSales01-2021'!$A$2:$G$70,6,0),0)</f>
        <v>20454</v>
      </c>
      <c r="F25" s="15">
        <f t="shared" si="0"/>
        <v>-2961</v>
      </c>
      <c r="G25" s="17">
        <f t="shared" si="1"/>
        <v>-0.12645739910313902</v>
      </c>
      <c r="I25" s="13">
        <f>IFERROR(VLOOKUP(A25,'[1]BranchesSales01-2019'!$A$2:$AB$79,5,0),0)</f>
        <v>23929</v>
      </c>
      <c r="J25" s="13">
        <f>IFERROR(VLOOKUP(A25,'[2]BranchesSales01-2020'!$A$2:$Z$78,5,0),0)</f>
        <v>18770</v>
      </c>
      <c r="K25" s="13">
        <f>VLOOKUP(B25,'[4]محقق الفروع '!$B:$F,5,0)</f>
        <v>52082</v>
      </c>
      <c r="L25" s="15">
        <f t="shared" si="2"/>
        <v>33312</v>
      </c>
      <c r="M25" s="17">
        <f t="shared" si="3"/>
        <v>1.7747469366009589</v>
      </c>
      <c r="O25" s="13">
        <f>IFERROR(VLOOKUP(A25,'[1]BranchesSales01-2019'!$A$2:$AB$79,7,0),0)</f>
        <v>15530</v>
      </c>
      <c r="P25" s="13">
        <f>IFERROR(VLOOKUP(A25,'[2]BranchesSales01-2020'!$A$2:$Z$78,7,0),0)</f>
        <v>18449</v>
      </c>
      <c r="Q25" s="13">
        <f>VLOOKUP(B25,'[5]محقق الفروع '!$B:$F,5,0)</f>
        <v>52539</v>
      </c>
      <c r="R25" s="15">
        <f t="shared" si="4"/>
        <v>34090</v>
      </c>
      <c r="S25" s="17">
        <f t="shared" si="5"/>
        <v>1.8477966285435525</v>
      </c>
      <c r="U25" s="13">
        <f>IFERROR(VLOOKUP(A25,'[1]BranchesSales01-2019'!$A$2:$AB$79,9,0),0)</f>
        <v>13148</v>
      </c>
      <c r="V25" s="13">
        <f>IFERROR(VLOOKUP(A25,'[2]BranchesSales01-2020'!$A$2:$Z$78,9,0),0)</f>
        <v>10265</v>
      </c>
      <c r="W25" s="13">
        <f>VLOOKUP(A25,'[6]BranchesSales04-2021'!$A$2:$G$70,6,0)</f>
        <v>18176</v>
      </c>
      <c r="X25" s="15">
        <f t="shared" si="6"/>
        <v>7911</v>
      </c>
      <c r="Y25" s="17">
        <f t="shared" si="7"/>
        <v>0.77067705796395525</v>
      </c>
      <c r="AA25" s="13">
        <f>IFERROR(VLOOKUP(A25,'[1]BranchesSales01-2019'!$A$2:$AB$79,11,0),0)</f>
        <v>18675</v>
      </c>
      <c r="AB25" s="13">
        <f>IFERROR(VLOOKUP(A25,'[2]BranchesSales01-2020'!$A$2:$Z$78,11,0),0)</f>
        <v>15664</v>
      </c>
      <c r="AC25" s="13">
        <f>IFERROR(VLOOKUP(A25,'[7]BranchesSales05-2021'!$A$2:$G$70,6,0),0)</f>
        <v>19342</v>
      </c>
      <c r="AD25" s="15">
        <f t="shared" si="8"/>
        <v>3678</v>
      </c>
      <c r="AE25" s="17">
        <f t="shared" si="9"/>
        <v>0.2348059244126659</v>
      </c>
      <c r="AG25" s="13">
        <f>IFERROR(VLOOKUP(A25,'[1]BranchesSales01-2019'!$A$2:$AB$79,13,0),0)</f>
        <v>52998</v>
      </c>
      <c r="AH25" s="13">
        <f>IFERROR(VLOOKUP(A25,'[2]BranchesSales01-2020'!$A$2:$Z$78,13,0),0)</f>
        <v>19181</v>
      </c>
      <c r="AI25" s="13">
        <f>VLOOKUP(A25,'[8]BranchesSales06-2021'!$A$2:$G$70,6,0)</f>
        <v>19668</v>
      </c>
      <c r="AJ25" s="15">
        <f t="shared" si="10"/>
        <v>487</v>
      </c>
      <c r="AK25" s="17">
        <f t="shared" si="11"/>
        <v>2.5389708565768165E-2</v>
      </c>
      <c r="AM25" s="13">
        <f>IFERROR(VLOOKUP(A25,'[1]BranchesSales01-2019'!$A$2:$AB$79,15,0),0)</f>
        <v>37502</v>
      </c>
      <c r="AN25" s="13">
        <f>IFERROR(VLOOKUP(A25,'[2]BranchesSales01-2020'!$A$2:$Z$78,15,0),0)</f>
        <v>14742</v>
      </c>
      <c r="AO25" s="13">
        <f>IFERROR(VLOOKUP(A25,'[9]BranchesSales07-2021'!$A$2:$G$69,6,0),0)</f>
        <v>19949</v>
      </c>
      <c r="AP25" s="15">
        <f t="shared" si="12"/>
        <v>5207</v>
      </c>
      <c r="AQ25" s="17">
        <f t="shared" si="13"/>
        <v>0.35320851987518664</v>
      </c>
      <c r="AS25" s="13">
        <f>IFERROR(VLOOKUP(A25,'[1]BranchesSales01-2019'!$A$2:$AB$79,17,0),0)</f>
        <v>28591</v>
      </c>
      <c r="AT25" s="13">
        <f>IFERROR(VLOOKUP(A25,'[2]BranchesSales01-2020'!$A$2:$Z$78,17,0),0)</f>
        <v>24110</v>
      </c>
      <c r="AU25" s="13">
        <f>IFERROR(VLOOKUP(A25,'[10]BranchesSales08-2021'!$A$2:$G$69,6,0),0)</f>
        <v>15276</v>
      </c>
      <c r="AV25" s="15">
        <f t="shared" si="14"/>
        <v>-8834</v>
      </c>
      <c r="AW25" s="17">
        <f t="shared" si="15"/>
        <v>-0.36640398175031108</v>
      </c>
      <c r="AY25" s="13">
        <f>IFERROR(VLOOKUP(A25,'[1]BranchesSales01-2019'!$A$2:$AB$79,19,0),0)</f>
        <v>12513</v>
      </c>
      <c r="AZ25" s="13">
        <f>IFERROR(VLOOKUP(A25,'[2]BranchesSales01-2020'!$A$2:$Z$78,19,0),0)</f>
        <v>16572</v>
      </c>
      <c r="BA25" s="13">
        <f>IFERROR(VLOOKUP(A25,'[11]BranchesSales09-2021'!$A$2:$G$69,6,0),0)</f>
        <v>16227</v>
      </c>
      <c r="BB25" s="15">
        <f t="shared" si="16"/>
        <v>-345</v>
      </c>
      <c r="BC25" s="17">
        <f t="shared" si="17"/>
        <v>-2.081824764663287E-2</v>
      </c>
      <c r="BE25" s="13">
        <f>IFERROR(VLOOKUP(A25,'[1]BranchesSales01-2019'!$A$2:$AB$79,21,0),0)</f>
        <v>18065</v>
      </c>
      <c r="BF25" s="13">
        <f>IFERROR(VLOOKUP(A25,'[2]BranchesSales01-2020'!$A$2:$Z$78,21,0),0)</f>
        <v>24581</v>
      </c>
      <c r="BG25" s="13">
        <f>IFERROR(VLOOKUP(A25,'[12]BranchesSales10-2021'!$A$2:$G$70,6,0),0)</f>
        <v>55020</v>
      </c>
      <c r="BH25" s="15">
        <f t="shared" si="18"/>
        <v>30439</v>
      </c>
      <c r="BI25" s="17">
        <f t="shared" si="19"/>
        <v>1.2383141450713966</v>
      </c>
      <c r="BK25" s="13">
        <f>IFERROR(VLOOKUP(A25,'[1]BranchesSales01-2019'!$A$2:$AB$79,23,0),0)</f>
        <v>13633</v>
      </c>
      <c r="BL25" s="13">
        <f>IFERROR(VLOOKUP(A25,'[13]BranchesSales11-2020'!$A$2:$G$78,6,0),0)</f>
        <v>27866</v>
      </c>
      <c r="BM25" s="15">
        <f t="shared" si="20"/>
        <v>14233</v>
      </c>
      <c r="BN25" s="17">
        <f t="shared" si="21"/>
        <v>1.0440108560111496</v>
      </c>
      <c r="BP25" s="13">
        <f>IFERROR(VLOOKUP(A25,'[1]BranchesSales01-2019'!$A$2:$AB$79,25,0),0)</f>
        <v>31167</v>
      </c>
      <c r="BQ25" s="13">
        <f>IFERROR(VLOOKUP(A25,'[14]BranchesSales12-2020'!$A$2:$G$70,6,0),0)</f>
        <v>39741</v>
      </c>
      <c r="BR25" s="15">
        <f t="shared" si="22"/>
        <v>8574</v>
      </c>
      <c r="BS25" s="17">
        <f t="shared" si="23"/>
        <v>0.27509866204639533</v>
      </c>
      <c r="BU25" s="13">
        <f t="shared" si="24"/>
        <v>307302</v>
      </c>
      <c r="BV25" s="13">
        <f t="shared" si="25"/>
        <v>253356</v>
      </c>
      <c r="BW25" s="15">
        <f t="shared" si="26"/>
        <v>-53946</v>
      </c>
      <c r="BX25" s="17">
        <f t="shared" si="27"/>
        <v>-0.17554718159985938</v>
      </c>
    </row>
    <row r="26" spans="1:76" x14ac:dyDescent="0.25">
      <c r="A26" s="3">
        <v>71</v>
      </c>
      <c r="B26" s="4" t="s">
        <v>25</v>
      </c>
      <c r="C26" s="13">
        <f>IFERROR(VLOOKUP(A26,'[1]BranchesSales01-2019'!$A$2:$AB$79,3,0),0)</f>
        <v>39480</v>
      </c>
      <c r="D26" s="13">
        <f>IFERROR(VLOOKUP(A26,'[2]BranchesSales01-2020'!$A$2:$Z$78,3,0),0)</f>
        <v>25882</v>
      </c>
      <c r="E26" s="13">
        <f>IFERROR(VLOOKUP(A26,'[3]BranchesSales01-2021'!$A$2:$G$70,6,0),0)</f>
        <v>26915</v>
      </c>
      <c r="F26" s="15">
        <f t="shared" si="0"/>
        <v>1033</v>
      </c>
      <c r="G26" s="17">
        <f t="shared" si="1"/>
        <v>3.9911907889653042E-2</v>
      </c>
      <c r="I26" s="13">
        <f>IFERROR(VLOOKUP(A26,'[1]BranchesSales01-2019'!$A$2:$AB$79,5,0),0)</f>
        <v>29202</v>
      </c>
      <c r="J26" s="13">
        <f>IFERROR(VLOOKUP(A26,'[2]BranchesSales01-2020'!$A$2:$Z$78,5,0),0)</f>
        <v>16578</v>
      </c>
      <c r="K26" s="13">
        <f>VLOOKUP(B26,'[4]محقق الفروع '!$B:$F,5,0)</f>
        <v>34280</v>
      </c>
      <c r="L26" s="15">
        <f t="shared" si="2"/>
        <v>17702</v>
      </c>
      <c r="M26" s="17">
        <f t="shared" si="3"/>
        <v>1.067800699722524</v>
      </c>
      <c r="O26" s="13">
        <f>IFERROR(VLOOKUP(A26,'[1]BranchesSales01-2019'!$A$2:$AB$79,7,0),0)</f>
        <v>37102</v>
      </c>
      <c r="P26" s="13">
        <f>IFERROR(VLOOKUP(A26,'[2]BranchesSales01-2020'!$A$2:$Z$78,7,0),0)</f>
        <v>13226</v>
      </c>
      <c r="Q26" s="13">
        <f>VLOOKUP(B26,'[5]محقق الفروع '!$B:$F,5,0)</f>
        <v>17810</v>
      </c>
      <c r="R26" s="15">
        <f t="shared" si="4"/>
        <v>4584</v>
      </c>
      <c r="S26" s="17">
        <f t="shared" si="5"/>
        <v>0.34659004990170872</v>
      </c>
      <c r="U26" s="13">
        <f>IFERROR(VLOOKUP(A26,'[1]BranchesSales01-2019'!$A$2:$AB$79,9,0),0)</f>
        <v>20303</v>
      </c>
      <c r="V26" s="13">
        <f>IFERROR(VLOOKUP(A26,'[2]BranchesSales01-2020'!$A$2:$Z$78,9,0),0)</f>
        <v>17897</v>
      </c>
      <c r="W26" s="13">
        <f>VLOOKUP(A26,'[6]BranchesSales04-2021'!$A$2:$G$70,6,0)</f>
        <v>20308</v>
      </c>
      <c r="X26" s="15">
        <f t="shared" si="6"/>
        <v>2411</v>
      </c>
      <c r="Y26" s="17">
        <f t="shared" si="7"/>
        <v>0.13471531541599147</v>
      </c>
      <c r="AA26" s="13">
        <f>IFERROR(VLOOKUP(A26,'[1]BranchesSales01-2019'!$A$2:$AB$79,11,0),0)</f>
        <v>26616</v>
      </c>
      <c r="AB26" s="13">
        <f>IFERROR(VLOOKUP(A26,'[2]BranchesSales01-2020'!$A$2:$Z$78,11,0),0)</f>
        <v>24665</v>
      </c>
      <c r="AC26" s="13">
        <f>IFERROR(VLOOKUP(A26,'[7]BranchesSales05-2021'!$A$2:$G$70,6,0),0)</f>
        <v>20045</v>
      </c>
      <c r="AD26" s="15">
        <f t="shared" si="8"/>
        <v>-4620</v>
      </c>
      <c r="AE26" s="17">
        <f t="shared" si="9"/>
        <v>-0.18730995337522804</v>
      </c>
      <c r="AG26" s="13">
        <f>IFERROR(VLOOKUP(A26,'[1]BranchesSales01-2019'!$A$2:$AB$79,13,0),0)</f>
        <v>63109</v>
      </c>
      <c r="AH26" s="13">
        <f>IFERROR(VLOOKUP(A26,'[2]BranchesSales01-2020'!$A$2:$Z$78,13,0),0)</f>
        <v>29522</v>
      </c>
      <c r="AI26" s="13">
        <f>VLOOKUP(A26,'[8]BranchesSales06-2021'!$A$2:$G$70,6,0)</f>
        <v>26996</v>
      </c>
      <c r="AJ26" s="15">
        <f t="shared" si="10"/>
        <v>-2526</v>
      </c>
      <c r="AK26" s="17">
        <f t="shared" si="11"/>
        <v>-8.5563308718921482E-2</v>
      </c>
      <c r="AM26" s="13">
        <f>IFERROR(VLOOKUP(A26,'[1]BranchesSales01-2019'!$A$2:$AB$79,15,0),0)</f>
        <v>33146</v>
      </c>
      <c r="AN26" s="13">
        <f>IFERROR(VLOOKUP(A26,'[2]BranchesSales01-2020'!$A$2:$Z$78,15,0),0)</f>
        <v>26807</v>
      </c>
      <c r="AO26" s="13">
        <f>IFERROR(VLOOKUP(A26,'[9]BranchesSales07-2021'!$A$2:$G$69,6,0),0)</f>
        <v>19299</v>
      </c>
      <c r="AP26" s="15">
        <f t="shared" si="12"/>
        <v>-7508</v>
      </c>
      <c r="AQ26" s="17">
        <f t="shared" si="13"/>
        <v>-0.28007609952624313</v>
      </c>
      <c r="AS26" s="13">
        <f>IFERROR(VLOOKUP(A26,'[1]BranchesSales01-2019'!$A$2:$AB$79,17,0),0)</f>
        <v>63054</v>
      </c>
      <c r="AT26" s="13">
        <f>IFERROR(VLOOKUP(A26,'[2]BranchesSales01-2020'!$A$2:$Z$78,17,0),0)</f>
        <v>33748</v>
      </c>
      <c r="AU26" s="13">
        <f>IFERROR(VLOOKUP(A26,'[10]BranchesSales08-2021'!$A$2:$G$69,6,0),0)</f>
        <v>30380</v>
      </c>
      <c r="AV26" s="15">
        <f t="shared" si="14"/>
        <v>-3368</v>
      </c>
      <c r="AW26" s="17">
        <f t="shared" si="15"/>
        <v>-9.9798506578167578E-2</v>
      </c>
      <c r="AY26" s="13">
        <f>IFERROR(VLOOKUP(A26,'[1]BranchesSales01-2019'!$A$2:$AB$79,19,0),0)</f>
        <v>23631</v>
      </c>
      <c r="AZ26" s="13">
        <f>IFERROR(VLOOKUP(A26,'[2]BranchesSales01-2020'!$A$2:$Z$78,19,0),0)</f>
        <v>39895</v>
      </c>
      <c r="BA26" s="13">
        <f>IFERROR(VLOOKUP(A26,'[11]BranchesSales09-2021'!$A$2:$G$69,6,0),0)</f>
        <v>27253</v>
      </c>
      <c r="BB26" s="15">
        <f t="shared" si="16"/>
        <v>-12642</v>
      </c>
      <c r="BC26" s="17">
        <f t="shared" si="17"/>
        <v>-0.31688181476375488</v>
      </c>
      <c r="BE26" s="13">
        <f>IFERROR(VLOOKUP(A26,'[1]BranchesSales01-2019'!$A$2:$AB$79,21,0),0)</f>
        <v>26764</v>
      </c>
      <c r="BF26" s="13">
        <f>IFERROR(VLOOKUP(A26,'[2]BranchesSales01-2020'!$A$2:$Z$78,21,0),0)</f>
        <v>31245</v>
      </c>
      <c r="BG26" s="13">
        <f>IFERROR(VLOOKUP(A26,'[12]BranchesSales10-2021'!$A$2:$G$70,6,0),0)</f>
        <v>17128</v>
      </c>
      <c r="BH26" s="15">
        <f t="shared" si="18"/>
        <v>-14117</v>
      </c>
      <c r="BI26" s="17">
        <f t="shared" si="19"/>
        <v>-0.45181629060649708</v>
      </c>
      <c r="BK26" s="13">
        <f>IFERROR(VLOOKUP(A26,'[1]BranchesSales01-2019'!$A$2:$AB$79,23,0),0)</f>
        <v>46332</v>
      </c>
      <c r="BL26" s="13">
        <f>IFERROR(VLOOKUP(A26,'[13]BranchesSales11-2020'!$A$2:$G$78,6,0),0)</f>
        <v>38154</v>
      </c>
      <c r="BM26" s="15">
        <f t="shared" si="20"/>
        <v>-8178</v>
      </c>
      <c r="BN26" s="17">
        <f t="shared" si="21"/>
        <v>-0.17650867650867652</v>
      </c>
      <c r="BP26" s="13">
        <f>IFERROR(VLOOKUP(A26,'[1]BranchesSales01-2019'!$A$2:$AB$79,25,0),0)</f>
        <v>42131</v>
      </c>
      <c r="BQ26" s="13">
        <f>IFERROR(VLOOKUP(A26,'[14]BranchesSales12-2020'!$A$2:$G$70,6,0),0)</f>
        <v>42116</v>
      </c>
      <c r="BR26" s="15">
        <f t="shared" si="22"/>
        <v>-15</v>
      </c>
      <c r="BS26" s="17">
        <f t="shared" si="23"/>
        <v>-3.5603237521064646E-4</v>
      </c>
      <c r="BU26" s="13">
        <f t="shared" si="24"/>
        <v>450870</v>
      </c>
      <c r="BV26" s="13">
        <f t="shared" si="25"/>
        <v>339735</v>
      </c>
      <c r="BW26" s="15">
        <f t="shared" si="26"/>
        <v>-111135</v>
      </c>
      <c r="BX26" s="17">
        <f t="shared" si="27"/>
        <v>-0.2464901191030674</v>
      </c>
    </row>
    <row r="27" spans="1:76" x14ac:dyDescent="0.25">
      <c r="A27" s="5">
        <v>2</v>
      </c>
      <c r="B27" s="5" t="s">
        <v>26</v>
      </c>
      <c r="C27" s="15">
        <f>SUM(C22:C26)</f>
        <v>312198</v>
      </c>
      <c r="D27" s="15">
        <f t="shared" ref="D27:BQ27" si="55">SUM(D22:D26)</f>
        <v>233496</v>
      </c>
      <c r="E27" s="15">
        <f t="shared" si="55"/>
        <v>249249</v>
      </c>
      <c r="F27" s="15">
        <f t="shared" si="0"/>
        <v>15753</v>
      </c>
      <c r="G27" s="17">
        <f t="shared" si="1"/>
        <v>6.7465823825675786E-2</v>
      </c>
      <c r="H27" s="15">
        <f t="shared" si="55"/>
        <v>0</v>
      </c>
      <c r="I27" s="15">
        <f t="shared" si="55"/>
        <v>227592</v>
      </c>
      <c r="J27" s="15">
        <f t="shared" si="55"/>
        <v>126493</v>
      </c>
      <c r="K27" s="13">
        <f>VLOOKUP(B27,'[4]محقق الفروع '!$B:$F,5,0)</f>
        <v>207037</v>
      </c>
      <c r="L27" s="15">
        <f t="shared" si="2"/>
        <v>80544</v>
      </c>
      <c r="M27" s="17">
        <f t="shared" si="3"/>
        <v>0.63674669744570855</v>
      </c>
      <c r="N27" s="15">
        <f t="shared" si="55"/>
        <v>0</v>
      </c>
      <c r="O27" s="15">
        <f t="shared" si="55"/>
        <v>238539</v>
      </c>
      <c r="P27" s="15">
        <f t="shared" si="55"/>
        <v>148372</v>
      </c>
      <c r="Q27" s="13">
        <f>VLOOKUP(B27,'[5]محقق الفروع '!$B:$F,5,0)</f>
        <v>259103</v>
      </c>
      <c r="R27" s="15">
        <f t="shared" si="4"/>
        <v>110731</v>
      </c>
      <c r="S27" s="17">
        <f t="shared" si="5"/>
        <v>0.74630658075647704</v>
      </c>
      <c r="T27" s="15">
        <f t="shared" si="55"/>
        <v>0</v>
      </c>
      <c r="U27" s="15">
        <f t="shared" si="55"/>
        <v>137013</v>
      </c>
      <c r="V27" s="15">
        <f t="shared" si="55"/>
        <v>156639</v>
      </c>
      <c r="W27" s="13">
        <f>SUM(W22:W26)</f>
        <v>187467</v>
      </c>
      <c r="X27" s="15">
        <f t="shared" si="6"/>
        <v>30828</v>
      </c>
      <c r="Y27" s="17">
        <f t="shared" si="7"/>
        <v>0.19680922375653576</v>
      </c>
      <c r="Z27" s="15">
        <f t="shared" si="55"/>
        <v>0</v>
      </c>
      <c r="AA27" s="15">
        <f t="shared" si="55"/>
        <v>143007</v>
      </c>
      <c r="AB27" s="15">
        <f t="shared" si="55"/>
        <v>154029</v>
      </c>
      <c r="AC27" s="15">
        <f t="shared" si="55"/>
        <v>242426</v>
      </c>
      <c r="AD27" s="15">
        <f t="shared" si="8"/>
        <v>88397</v>
      </c>
      <c r="AE27" s="17">
        <f t="shared" si="9"/>
        <v>0.57389842172577898</v>
      </c>
      <c r="AF27" s="15">
        <f t="shared" si="55"/>
        <v>0</v>
      </c>
      <c r="AG27" s="15">
        <f t="shared" si="55"/>
        <v>290327</v>
      </c>
      <c r="AH27" s="15">
        <f t="shared" si="55"/>
        <v>179816</v>
      </c>
      <c r="AI27" s="13">
        <f>SUM(AI22:AI26)</f>
        <v>200286</v>
      </c>
      <c r="AJ27" s="15">
        <f t="shared" si="10"/>
        <v>20470</v>
      </c>
      <c r="AK27" s="17">
        <f t="shared" si="11"/>
        <v>0.11383859055923828</v>
      </c>
      <c r="AL27" s="15">
        <f t="shared" si="55"/>
        <v>0</v>
      </c>
      <c r="AM27" s="15">
        <f t="shared" si="55"/>
        <v>206778</v>
      </c>
      <c r="AN27" s="15">
        <f t="shared" si="55"/>
        <v>198995</v>
      </c>
      <c r="AO27" s="15">
        <f t="shared" ref="AO27" si="56">SUM(AO22:AO26)</f>
        <v>220532</v>
      </c>
      <c r="AP27" s="15">
        <f t="shared" si="12"/>
        <v>21537</v>
      </c>
      <c r="AQ27" s="17">
        <f t="shared" si="13"/>
        <v>0.10822884997110482</v>
      </c>
      <c r="AR27" s="15">
        <f t="shared" si="55"/>
        <v>0</v>
      </c>
      <c r="AS27" s="15">
        <f t="shared" si="55"/>
        <v>205661</v>
      </c>
      <c r="AT27" s="15">
        <f t="shared" si="55"/>
        <v>185021</v>
      </c>
      <c r="AU27" s="15">
        <f t="shared" ref="AU27" si="57">SUM(AU22:AU26)</f>
        <v>311253</v>
      </c>
      <c r="AV27" s="15">
        <f t="shared" si="14"/>
        <v>126232</v>
      </c>
      <c r="AW27" s="17">
        <f t="shared" si="15"/>
        <v>0.68225768966765932</v>
      </c>
      <c r="AX27" s="15">
        <f t="shared" si="55"/>
        <v>0</v>
      </c>
      <c r="AY27" s="15">
        <f t="shared" si="55"/>
        <v>158193</v>
      </c>
      <c r="AZ27" s="15">
        <f t="shared" si="55"/>
        <v>402754</v>
      </c>
      <c r="BA27" s="15">
        <f t="shared" ref="BA27" si="58">SUM(BA22:BA26)</f>
        <v>144490</v>
      </c>
      <c r="BB27" s="15">
        <f t="shared" si="16"/>
        <v>-258264</v>
      </c>
      <c r="BC27" s="17">
        <f t="shared" si="17"/>
        <v>-0.64124502798234162</v>
      </c>
      <c r="BD27" s="15">
        <f t="shared" si="55"/>
        <v>0</v>
      </c>
      <c r="BE27" s="15">
        <f t="shared" si="55"/>
        <v>132871</v>
      </c>
      <c r="BF27" s="15">
        <f t="shared" si="55"/>
        <v>327441</v>
      </c>
      <c r="BG27" s="15">
        <f t="shared" ref="BG27" si="59">SUM(BG22:BG26)</f>
        <v>261856</v>
      </c>
      <c r="BH27" s="15">
        <f t="shared" si="18"/>
        <v>-65585</v>
      </c>
      <c r="BI27" s="17">
        <f t="shared" si="19"/>
        <v>-0.20029562577685756</v>
      </c>
      <c r="BJ27" s="15">
        <f t="shared" si="55"/>
        <v>0</v>
      </c>
      <c r="BK27" s="15">
        <f t="shared" si="55"/>
        <v>196887</v>
      </c>
      <c r="BL27" s="15">
        <f t="shared" si="55"/>
        <v>245994</v>
      </c>
      <c r="BM27" s="15">
        <f t="shared" si="20"/>
        <v>49107</v>
      </c>
      <c r="BN27" s="17">
        <f t="shared" si="21"/>
        <v>0.24941717838150823</v>
      </c>
      <c r="BO27" s="15">
        <f t="shared" si="55"/>
        <v>0</v>
      </c>
      <c r="BP27" s="15">
        <f t="shared" si="55"/>
        <v>272419</v>
      </c>
      <c r="BQ27" s="15">
        <f t="shared" si="55"/>
        <v>382900</v>
      </c>
      <c r="BR27" s="15">
        <f t="shared" si="22"/>
        <v>110481</v>
      </c>
      <c r="BS27" s="17">
        <f t="shared" si="23"/>
        <v>0.40555541280160345</v>
      </c>
      <c r="BU27" s="13">
        <f t="shared" si="24"/>
        <v>2521485</v>
      </c>
      <c r="BV27" s="13">
        <f t="shared" si="25"/>
        <v>2741950</v>
      </c>
      <c r="BW27" s="15">
        <f t="shared" si="26"/>
        <v>220465</v>
      </c>
      <c r="BX27" s="17">
        <f t="shared" si="27"/>
        <v>8.7434587157964483E-2</v>
      </c>
    </row>
    <row r="28" spans="1:76" x14ac:dyDescent="0.25">
      <c r="A28" s="3">
        <v>55</v>
      </c>
      <c r="B28" s="4" t="s">
        <v>27</v>
      </c>
      <c r="C28" s="13">
        <f>IFERROR(VLOOKUP(A28,'[1]BranchesSales01-2019'!$A$2:$AB$79,3,0),0)</f>
        <v>92957</v>
      </c>
      <c r="D28" s="13">
        <f>IFERROR(VLOOKUP(A28,'[2]BranchesSales01-2020'!$A$2:$Z$78,3,0),0)</f>
        <v>48193</v>
      </c>
      <c r="E28" s="13">
        <f>IFERROR(VLOOKUP(A28,'[3]BranchesSales01-2021'!$A$2:$G$70,6,0),0)</f>
        <v>57781</v>
      </c>
      <c r="F28" s="15">
        <f t="shared" si="0"/>
        <v>9588</v>
      </c>
      <c r="G28" s="17">
        <f t="shared" si="1"/>
        <v>0.19895005498723872</v>
      </c>
      <c r="I28" s="13">
        <f>IFERROR(VLOOKUP(A28,'[1]BranchesSales01-2019'!$A$2:$AB$79,5,0),0)</f>
        <v>53043</v>
      </c>
      <c r="J28" s="13">
        <f>IFERROR(VLOOKUP(A28,'[2]BranchesSales01-2020'!$A$2:$Z$78,5,0),0)</f>
        <v>39238</v>
      </c>
      <c r="K28" s="13">
        <f>VLOOKUP(B28,'[4]محقق الفروع '!$B:$F,5,0)</f>
        <v>51949</v>
      </c>
      <c r="L28" s="15">
        <f t="shared" si="2"/>
        <v>12711</v>
      </c>
      <c r="M28" s="17">
        <f t="shared" si="3"/>
        <v>0.32394617462663744</v>
      </c>
      <c r="O28" s="13">
        <f>IFERROR(VLOOKUP(A28,'[1]BranchesSales01-2019'!$A$2:$AB$79,7,0),0)</f>
        <v>32358</v>
      </c>
      <c r="P28" s="13">
        <f>IFERROR(VLOOKUP(A28,'[2]BranchesSales01-2020'!$A$2:$Z$78,7,0),0)</f>
        <v>25043</v>
      </c>
      <c r="Q28" s="13">
        <f>VLOOKUP(B28,'[5]محقق الفروع '!$B:$F,5,0)</f>
        <v>35781</v>
      </c>
      <c r="R28" s="15">
        <f t="shared" si="4"/>
        <v>10738</v>
      </c>
      <c r="S28" s="17">
        <f t="shared" si="5"/>
        <v>0.42878249411013059</v>
      </c>
      <c r="U28" s="13">
        <f>IFERROR(VLOOKUP(A28,'[1]BranchesSales01-2019'!$A$2:$AB$79,9,0),0)</f>
        <v>34995</v>
      </c>
      <c r="V28" s="13">
        <f>IFERROR(VLOOKUP(A28,'[2]BranchesSales01-2020'!$A$2:$Z$78,9,0),0)</f>
        <v>45424</v>
      </c>
      <c r="W28" s="13">
        <f>VLOOKUP(A28,'[6]BranchesSales04-2021'!$A$2:$G$70,6,0)</f>
        <v>61920</v>
      </c>
      <c r="X28" s="15">
        <f t="shared" si="6"/>
        <v>16496</v>
      </c>
      <c r="Y28" s="17">
        <f t="shared" si="7"/>
        <v>0.36315604085945763</v>
      </c>
      <c r="AA28" s="13">
        <f>IFERROR(VLOOKUP(A28,'[1]BranchesSales01-2019'!$A$2:$AB$79,11,0),0)</f>
        <v>32827</v>
      </c>
      <c r="AB28" s="13">
        <f>IFERROR(VLOOKUP(A28,'[2]BranchesSales01-2020'!$A$2:$Z$78,11,0),0)</f>
        <v>44280</v>
      </c>
      <c r="AC28" s="13">
        <f>IFERROR(VLOOKUP(A28,'[7]BranchesSales05-2021'!$A$2:$G$70,6,0),0)</f>
        <v>50784</v>
      </c>
      <c r="AD28" s="15">
        <f t="shared" si="8"/>
        <v>6504</v>
      </c>
      <c r="AE28" s="17">
        <f t="shared" si="9"/>
        <v>0.14688346883468828</v>
      </c>
      <c r="AG28" s="13">
        <f>IFERROR(VLOOKUP(A28,'[1]BranchesSales01-2019'!$A$2:$AB$79,13,0),0)</f>
        <v>37884</v>
      </c>
      <c r="AH28" s="13">
        <f>IFERROR(VLOOKUP(A28,'[2]BranchesSales01-2020'!$A$2:$Z$78,13,0),0)</f>
        <v>49299</v>
      </c>
      <c r="AI28" s="13">
        <f>VLOOKUP(A28,'[8]BranchesSales06-2021'!$A$2:$G$70,6,0)</f>
        <v>51152</v>
      </c>
      <c r="AJ28" s="15">
        <f t="shared" si="10"/>
        <v>1853</v>
      </c>
      <c r="AK28" s="17">
        <f t="shared" si="11"/>
        <v>3.7586969309722384E-2</v>
      </c>
      <c r="AM28" s="13">
        <f>IFERROR(VLOOKUP(A28,'[1]BranchesSales01-2019'!$A$2:$AB$79,15,0),0)</f>
        <v>37441</v>
      </c>
      <c r="AN28" s="13">
        <f>IFERROR(VLOOKUP(A28,'[2]BranchesSales01-2020'!$A$2:$Z$78,15,0),0)</f>
        <v>55251</v>
      </c>
      <c r="AO28" s="13">
        <f>IFERROR(VLOOKUP(A28,'[9]BranchesSales07-2021'!$A$2:$G$69,6,0),0)</f>
        <v>39466</v>
      </c>
      <c r="AP28" s="15">
        <f t="shared" si="12"/>
        <v>-15785</v>
      </c>
      <c r="AQ28" s="17">
        <f t="shared" si="13"/>
        <v>-0.28569618649436213</v>
      </c>
      <c r="AS28" s="13">
        <f>IFERROR(VLOOKUP(A28,'[1]BranchesSales01-2019'!$A$2:$AB$79,17,0),0)</f>
        <v>37175</v>
      </c>
      <c r="AT28" s="13">
        <f>IFERROR(VLOOKUP(A28,'[2]BranchesSales01-2020'!$A$2:$Z$78,17,0),0)</f>
        <v>48569</v>
      </c>
      <c r="AU28" s="13">
        <f>IFERROR(VLOOKUP(A28,'[10]BranchesSales08-2021'!$A$2:$G$69,6,0),0)</f>
        <v>40916</v>
      </c>
      <c r="AV28" s="15">
        <f t="shared" si="14"/>
        <v>-7653</v>
      </c>
      <c r="AW28" s="17">
        <f t="shared" si="15"/>
        <v>-0.15756964318804179</v>
      </c>
      <c r="AY28" s="13">
        <f>IFERROR(VLOOKUP(A28,'[1]BranchesSales01-2019'!$A$2:$AB$79,19,0),0)</f>
        <v>40111</v>
      </c>
      <c r="AZ28" s="13">
        <f>IFERROR(VLOOKUP(A28,'[2]BranchesSales01-2020'!$A$2:$Z$78,19,0),0)</f>
        <v>60548</v>
      </c>
      <c r="BA28" s="13">
        <f>IFERROR(VLOOKUP(A28,'[11]BranchesSales09-2021'!$A$2:$G$69,6,0),0)</f>
        <v>31785</v>
      </c>
      <c r="BB28" s="15">
        <f t="shared" si="16"/>
        <v>-28763</v>
      </c>
      <c r="BC28" s="17">
        <f t="shared" si="17"/>
        <v>-0.47504459271982558</v>
      </c>
      <c r="BE28" s="13">
        <f>IFERROR(VLOOKUP(A28,'[1]BranchesSales01-2019'!$A$2:$AB$79,21,0),0)</f>
        <v>33190</v>
      </c>
      <c r="BF28" s="13">
        <f>IFERROR(VLOOKUP(A28,'[2]BranchesSales01-2020'!$A$2:$Z$78,21,0),0)</f>
        <v>82099</v>
      </c>
      <c r="BG28" s="13">
        <f>IFERROR(VLOOKUP(A28,'[12]BranchesSales10-2021'!$A$2:$G$70,6,0),0)</f>
        <v>47204</v>
      </c>
      <c r="BH28" s="15">
        <f t="shared" si="18"/>
        <v>-34895</v>
      </c>
      <c r="BI28" s="17">
        <f t="shared" si="19"/>
        <v>-0.42503562771775538</v>
      </c>
      <c r="BK28" s="13">
        <f>IFERROR(VLOOKUP(A28,'[1]BranchesSales01-2019'!$A$2:$AB$79,23,0),0)</f>
        <v>34664</v>
      </c>
      <c r="BL28" s="13">
        <f>IFERROR(VLOOKUP(A28,'[13]BranchesSales11-2020'!$A$2:$G$78,6,0),0)</f>
        <v>51444</v>
      </c>
      <c r="BM28" s="15">
        <f t="shared" si="20"/>
        <v>16780</v>
      </c>
      <c r="BN28" s="17">
        <f t="shared" si="21"/>
        <v>0.48407569813062534</v>
      </c>
      <c r="BP28" s="13">
        <f>IFERROR(VLOOKUP(A28,'[1]BranchesSales01-2019'!$A$2:$AB$79,25,0),0)</f>
        <v>45941</v>
      </c>
      <c r="BQ28" s="13">
        <f>IFERROR(VLOOKUP(A28,'[14]BranchesSales12-2020'!$A$2:$G$70,6,0),0)</f>
        <v>68942</v>
      </c>
      <c r="BR28" s="15">
        <f t="shared" si="22"/>
        <v>23001</v>
      </c>
      <c r="BS28" s="17">
        <f t="shared" si="23"/>
        <v>0.50066389499575537</v>
      </c>
      <c r="BU28" s="13">
        <f t="shared" si="24"/>
        <v>512586</v>
      </c>
      <c r="BV28" s="13">
        <f t="shared" si="25"/>
        <v>618330</v>
      </c>
      <c r="BW28" s="15">
        <f t="shared" si="26"/>
        <v>105744</v>
      </c>
      <c r="BX28" s="17">
        <f t="shared" si="27"/>
        <v>0.20629513876695804</v>
      </c>
    </row>
    <row r="29" spans="1:76" x14ac:dyDescent="0.25">
      <c r="A29" s="3">
        <v>54</v>
      </c>
      <c r="B29" s="4" t="s">
        <v>28</v>
      </c>
      <c r="C29" s="13">
        <f>IFERROR(VLOOKUP(A29,'[1]BranchesSales01-2019'!$A$2:$AB$79,3,0),0)</f>
        <v>90616</v>
      </c>
      <c r="D29" s="13">
        <f>IFERROR(VLOOKUP(A29,'[2]BranchesSales01-2020'!$A$2:$Z$78,3,0),0)</f>
        <v>46780</v>
      </c>
      <c r="E29" s="13">
        <f>IFERROR(VLOOKUP(A29,'[3]BranchesSales01-2021'!$A$2:$G$70,6,0),0)</f>
        <v>39718</v>
      </c>
      <c r="F29" s="15">
        <f t="shared" si="0"/>
        <v>-7062</v>
      </c>
      <c r="G29" s="17">
        <f t="shared" si="1"/>
        <v>-0.15096194955109021</v>
      </c>
      <c r="I29" s="13">
        <f>IFERROR(VLOOKUP(A29,'[1]BranchesSales01-2019'!$A$2:$AB$79,5,0),0)</f>
        <v>119260</v>
      </c>
      <c r="J29" s="13">
        <f>IFERROR(VLOOKUP(A29,'[2]BranchesSales01-2020'!$A$2:$Z$78,5,0),0)</f>
        <v>43668</v>
      </c>
      <c r="K29" s="13">
        <f>VLOOKUP(B29,'[4]محقق الفروع '!$B:$F,5,0)</f>
        <v>45088</v>
      </c>
      <c r="L29" s="15">
        <f t="shared" si="2"/>
        <v>1420</v>
      </c>
      <c r="M29" s="17">
        <f t="shared" si="3"/>
        <v>3.251809105065484E-2</v>
      </c>
      <c r="O29" s="13">
        <f>IFERROR(VLOOKUP(A29,'[1]BranchesSales01-2019'!$A$2:$AB$79,7,0),0)</f>
        <v>59674</v>
      </c>
      <c r="P29" s="13">
        <f>IFERROR(VLOOKUP(A29,'[2]BranchesSales01-2020'!$A$2:$Z$78,7,0),0)</f>
        <v>42566</v>
      </c>
      <c r="Q29" s="13">
        <f>VLOOKUP(B29,'[5]محقق الفروع '!$B:$F,5,0)</f>
        <v>48581</v>
      </c>
      <c r="R29" s="15">
        <f t="shared" si="4"/>
        <v>6015</v>
      </c>
      <c r="S29" s="17">
        <f t="shared" si="5"/>
        <v>0.14130996570032428</v>
      </c>
      <c r="U29" s="13">
        <f>IFERROR(VLOOKUP(A29,'[1]BranchesSales01-2019'!$A$2:$AB$79,9,0),0)</f>
        <v>67319</v>
      </c>
      <c r="V29" s="13">
        <f>IFERROR(VLOOKUP(A29,'[2]BranchesSales01-2020'!$A$2:$Z$78,9,0),0)</f>
        <v>50914</v>
      </c>
      <c r="W29" s="13">
        <f>VLOOKUP(A29,'[6]BranchesSales04-2021'!$A$2:$G$70,6,0)</f>
        <v>44558</v>
      </c>
      <c r="X29" s="15">
        <f t="shared" si="6"/>
        <v>-6356</v>
      </c>
      <c r="Y29" s="17">
        <f t="shared" si="7"/>
        <v>-0.12483796205365916</v>
      </c>
      <c r="AA29" s="13">
        <f>IFERROR(VLOOKUP(A29,'[1]BranchesSales01-2019'!$A$2:$AB$79,11,0),0)</f>
        <v>82526</v>
      </c>
      <c r="AB29" s="13">
        <f>IFERROR(VLOOKUP(A29,'[2]BranchesSales01-2020'!$A$2:$Z$78,11,0),0)</f>
        <v>41291</v>
      </c>
      <c r="AC29" s="13">
        <f>IFERROR(VLOOKUP(A29,'[7]BranchesSales05-2021'!$A$2:$G$70,6,0),0)</f>
        <v>68799</v>
      </c>
      <c r="AD29" s="15">
        <f t="shared" si="8"/>
        <v>27508</v>
      </c>
      <c r="AE29" s="17">
        <f t="shared" si="9"/>
        <v>0.66619844518175864</v>
      </c>
      <c r="AG29" s="13">
        <f>IFERROR(VLOOKUP(A29,'[1]BranchesSales01-2019'!$A$2:$AB$79,13,0),0)</f>
        <v>86643</v>
      </c>
      <c r="AH29" s="13">
        <f>IFERROR(VLOOKUP(A29,'[2]BranchesSales01-2020'!$A$2:$Z$78,13,0),0)</f>
        <v>48710</v>
      </c>
      <c r="AI29" s="13">
        <f>VLOOKUP(A29,'[8]BranchesSales06-2021'!$A$2:$G$70,6,0)</f>
        <v>37853</v>
      </c>
      <c r="AJ29" s="15">
        <f t="shared" si="10"/>
        <v>-10857</v>
      </c>
      <c r="AK29" s="17">
        <f t="shared" si="11"/>
        <v>-0.22289057688359681</v>
      </c>
      <c r="AM29" s="13">
        <f>IFERROR(VLOOKUP(A29,'[1]BranchesSales01-2019'!$A$2:$AB$79,15,0),0)</f>
        <v>54177</v>
      </c>
      <c r="AN29" s="13">
        <f>IFERROR(VLOOKUP(A29,'[2]BranchesSales01-2020'!$A$2:$Z$78,15,0),0)</f>
        <v>49327</v>
      </c>
      <c r="AO29" s="13">
        <f>IFERROR(VLOOKUP(A29,'[9]BranchesSales07-2021'!$A$2:$G$69,6,0),0)</f>
        <v>60851</v>
      </c>
      <c r="AP29" s="15">
        <f t="shared" si="12"/>
        <v>11524</v>
      </c>
      <c r="AQ29" s="17">
        <f t="shared" si="13"/>
        <v>0.23362458694021537</v>
      </c>
      <c r="AS29" s="13">
        <f>IFERROR(VLOOKUP(A29,'[1]BranchesSales01-2019'!$A$2:$AB$79,17,0),0)</f>
        <v>62495</v>
      </c>
      <c r="AT29" s="13">
        <f>IFERROR(VLOOKUP(A29,'[2]BranchesSales01-2020'!$A$2:$Z$78,17,0),0)</f>
        <v>66012</v>
      </c>
      <c r="AU29" s="13">
        <f>IFERROR(VLOOKUP(A29,'[10]BranchesSales08-2021'!$A$2:$G$69,6,0),0)</f>
        <v>52168</v>
      </c>
      <c r="AV29" s="15">
        <f t="shared" si="14"/>
        <v>-13844</v>
      </c>
      <c r="AW29" s="17">
        <f t="shared" si="15"/>
        <v>-0.20971944494940309</v>
      </c>
      <c r="AY29" s="13">
        <f>IFERROR(VLOOKUP(A29,'[1]BranchesSales01-2019'!$A$2:$AB$79,19,0),0)</f>
        <v>58023</v>
      </c>
      <c r="AZ29" s="13">
        <f>IFERROR(VLOOKUP(A29,'[2]BranchesSales01-2020'!$A$2:$Z$78,19,0),0)</f>
        <v>74719</v>
      </c>
      <c r="BA29" s="13">
        <f>IFERROR(VLOOKUP(A29,'[11]BranchesSales09-2021'!$A$2:$G$69,6,0),0)</f>
        <v>39973</v>
      </c>
      <c r="BB29" s="15">
        <f t="shared" si="16"/>
        <v>-34746</v>
      </c>
      <c r="BC29" s="17">
        <f t="shared" si="17"/>
        <v>-0.4650222834888047</v>
      </c>
      <c r="BE29" s="13">
        <f>IFERROR(VLOOKUP(A29,'[1]BranchesSales01-2019'!$A$2:$AB$79,21,0),0)</f>
        <v>47661</v>
      </c>
      <c r="BF29" s="13">
        <f>IFERROR(VLOOKUP(A29,'[2]BranchesSales01-2020'!$A$2:$Z$78,21,0),0)</f>
        <v>71693</v>
      </c>
      <c r="BG29" s="13">
        <f>IFERROR(VLOOKUP(A29,'[12]BranchesSales10-2021'!$A$2:$G$70,6,0),0)</f>
        <v>29332</v>
      </c>
      <c r="BH29" s="15">
        <f t="shared" si="18"/>
        <v>-42361</v>
      </c>
      <c r="BI29" s="17">
        <f t="shared" si="19"/>
        <v>-0.59086661180310496</v>
      </c>
      <c r="BK29" s="13">
        <f>IFERROR(VLOOKUP(A29,'[1]BranchesSales01-2019'!$A$2:$AB$79,23,0),0)</f>
        <v>41938</v>
      </c>
      <c r="BL29" s="13">
        <f>IFERROR(VLOOKUP(A29,'[13]BranchesSales11-2020'!$A$2:$G$78,6,0),0)</f>
        <v>96772</v>
      </c>
      <c r="BM29" s="15">
        <f t="shared" si="20"/>
        <v>54834</v>
      </c>
      <c r="BN29" s="17">
        <f t="shared" si="21"/>
        <v>1.3075015499070055</v>
      </c>
      <c r="BP29" s="13">
        <f>IFERROR(VLOOKUP(A29,'[1]BranchesSales01-2019'!$A$2:$AB$79,25,0),0)</f>
        <v>61570</v>
      </c>
      <c r="BQ29" s="13">
        <f>IFERROR(VLOOKUP(A29,'[14]BranchesSales12-2020'!$A$2:$G$70,6,0),0)</f>
        <v>91957</v>
      </c>
      <c r="BR29" s="15">
        <f t="shared" si="22"/>
        <v>30387</v>
      </c>
      <c r="BS29" s="17">
        <f t="shared" si="23"/>
        <v>0.49353581289589088</v>
      </c>
      <c r="BU29" s="13">
        <f t="shared" si="24"/>
        <v>831902</v>
      </c>
      <c r="BV29" s="13">
        <f t="shared" si="25"/>
        <v>724409</v>
      </c>
      <c r="BW29" s="15">
        <f t="shared" si="26"/>
        <v>-107493</v>
      </c>
      <c r="BX29" s="17">
        <f t="shared" si="27"/>
        <v>-0.12921353717144568</v>
      </c>
    </row>
    <row r="30" spans="1:76" x14ac:dyDescent="0.25">
      <c r="A30" s="3">
        <v>57</v>
      </c>
      <c r="B30" s="4" t="s">
        <v>29</v>
      </c>
      <c r="C30" s="13">
        <f>IFERROR(VLOOKUP(A30,'[1]BranchesSales01-2019'!$A$2:$AB$79,3,0),0)</f>
        <v>37790</v>
      </c>
      <c r="D30" s="13">
        <f>IFERROR(VLOOKUP(A30,'[2]BranchesSales01-2020'!$A$2:$Z$78,3,0),0)</f>
        <v>31863</v>
      </c>
      <c r="E30" s="13">
        <f>IFERROR(VLOOKUP(A30,'[3]BranchesSales01-2021'!$A$2:$G$70,6,0),0)</f>
        <v>39606</v>
      </c>
      <c r="F30" s="15">
        <f t="shared" si="0"/>
        <v>7743</v>
      </c>
      <c r="G30" s="17">
        <f t="shared" si="1"/>
        <v>0.24300913285001413</v>
      </c>
      <c r="I30" s="13">
        <f>IFERROR(VLOOKUP(A30,'[1]BranchesSales01-2019'!$A$2:$AB$79,5,0),0)</f>
        <v>45604</v>
      </c>
      <c r="J30" s="13">
        <f>IFERROR(VLOOKUP(A30,'[2]BranchesSales01-2020'!$A$2:$Z$78,5,0),0)</f>
        <v>38122</v>
      </c>
      <c r="K30" s="13">
        <f>VLOOKUP(B30,'[4]محقق الفروع '!$B:$F,5,0)</f>
        <v>36573</v>
      </c>
      <c r="L30" s="15">
        <f t="shared" si="2"/>
        <v>-1549</v>
      </c>
      <c r="M30" s="17">
        <f t="shared" si="3"/>
        <v>-4.063270552436915E-2</v>
      </c>
      <c r="O30" s="13">
        <f>IFERROR(VLOOKUP(A30,'[1]BranchesSales01-2019'!$A$2:$AB$79,7,0),0)</f>
        <v>34391</v>
      </c>
      <c r="P30" s="13">
        <f>IFERROR(VLOOKUP(A30,'[2]BranchesSales01-2020'!$A$2:$Z$78,7,0),0)</f>
        <v>27409</v>
      </c>
      <c r="Q30" s="13">
        <f>VLOOKUP(B30,'[5]محقق الفروع '!$B:$F,5,0)</f>
        <v>34621</v>
      </c>
      <c r="R30" s="15">
        <f t="shared" si="4"/>
        <v>7212</v>
      </c>
      <c r="S30" s="17">
        <f t="shared" si="5"/>
        <v>0.26312525083001925</v>
      </c>
      <c r="U30" s="13">
        <f>IFERROR(VLOOKUP(A30,'[1]BranchesSales01-2019'!$A$2:$AB$79,9,0),0)</f>
        <v>18454</v>
      </c>
      <c r="V30" s="13">
        <f>IFERROR(VLOOKUP(A30,'[2]BranchesSales01-2020'!$A$2:$Z$78,9,0),0)</f>
        <v>13424</v>
      </c>
      <c r="W30" s="13">
        <f>VLOOKUP(A30,'[6]BranchesSales04-2021'!$A$2:$G$70,6,0)</f>
        <v>22334</v>
      </c>
      <c r="X30" s="15">
        <f t="shared" si="6"/>
        <v>8910</v>
      </c>
      <c r="Y30" s="17">
        <f t="shared" si="7"/>
        <v>0.66373659117997619</v>
      </c>
      <c r="AA30" s="13">
        <f>IFERROR(VLOOKUP(A30,'[1]BranchesSales01-2019'!$A$2:$AB$79,11,0),0)</f>
        <v>46079</v>
      </c>
      <c r="AB30" s="13">
        <f>IFERROR(VLOOKUP(A30,'[2]BranchesSales01-2020'!$A$2:$Z$78,11,0),0)</f>
        <v>35563</v>
      </c>
      <c r="AC30" s="13">
        <f>IFERROR(VLOOKUP(A30,'[7]BranchesSales05-2021'!$A$2:$G$70,6,0),0)</f>
        <v>32332</v>
      </c>
      <c r="AD30" s="15">
        <f t="shared" si="8"/>
        <v>-3231</v>
      </c>
      <c r="AE30" s="17">
        <f t="shared" si="9"/>
        <v>-9.0852852683969254E-2</v>
      </c>
      <c r="AG30" s="13">
        <f>IFERROR(VLOOKUP(A30,'[1]BranchesSales01-2019'!$A$2:$AB$79,13,0),0)</f>
        <v>43565</v>
      </c>
      <c r="AH30" s="13">
        <f>IFERROR(VLOOKUP(A30,'[2]BranchesSales01-2020'!$A$2:$Z$78,13,0),0)</f>
        <v>35416</v>
      </c>
      <c r="AI30" s="13">
        <f>VLOOKUP(A30,'[8]BranchesSales06-2021'!$A$2:$G$70,6,0)</f>
        <v>30860</v>
      </c>
      <c r="AJ30" s="15">
        <f t="shared" si="10"/>
        <v>-4556</v>
      </c>
      <c r="AK30" s="17">
        <f t="shared" si="11"/>
        <v>-0.12864242150440475</v>
      </c>
      <c r="AM30" s="13">
        <f>IFERROR(VLOOKUP(A30,'[1]BranchesSales01-2019'!$A$2:$AB$79,15,0),0)</f>
        <v>39037</v>
      </c>
      <c r="AN30" s="13">
        <f>IFERROR(VLOOKUP(A30,'[2]BranchesSales01-2020'!$A$2:$Z$78,15,0),0)</f>
        <v>30477</v>
      </c>
      <c r="AO30" s="13">
        <f>IFERROR(VLOOKUP(A30,'[9]BranchesSales07-2021'!$A$2:$G$69,6,0),0)</f>
        <v>46776</v>
      </c>
      <c r="AP30" s="15">
        <f t="shared" si="12"/>
        <v>16299</v>
      </c>
      <c r="AQ30" s="17">
        <f t="shared" si="13"/>
        <v>0.53479673196180721</v>
      </c>
      <c r="AS30" s="13">
        <f>IFERROR(VLOOKUP(A30,'[1]BranchesSales01-2019'!$A$2:$AB$79,17,0),0)</f>
        <v>59795</v>
      </c>
      <c r="AT30" s="13">
        <f>IFERROR(VLOOKUP(A30,'[2]BranchesSales01-2020'!$A$2:$Z$78,17,0),0)</f>
        <v>49778</v>
      </c>
      <c r="AU30" s="13">
        <f>IFERROR(VLOOKUP(A30,'[10]BranchesSales08-2021'!$A$2:$G$69,6,0),0)</f>
        <v>47842</v>
      </c>
      <c r="AV30" s="15">
        <f t="shared" si="14"/>
        <v>-1936</v>
      </c>
      <c r="AW30" s="17">
        <f t="shared" si="15"/>
        <v>-3.8892683514805793E-2</v>
      </c>
      <c r="AY30" s="13">
        <f>IFERROR(VLOOKUP(A30,'[1]BranchesSales01-2019'!$A$2:$AB$79,19,0),0)</f>
        <v>33861</v>
      </c>
      <c r="AZ30" s="13">
        <f>IFERROR(VLOOKUP(A30,'[2]BranchesSales01-2020'!$A$2:$Z$78,19,0),0)</f>
        <v>59160</v>
      </c>
      <c r="BA30" s="13">
        <f>IFERROR(VLOOKUP(A30,'[11]BranchesSales09-2021'!$A$2:$G$69,6,0),0)</f>
        <v>28851</v>
      </c>
      <c r="BB30" s="15">
        <f t="shared" si="16"/>
        <v>-30309</v>
      </c>
      <c r="BC30" s="17">
        <f t="shared" si="17"/>
        <v>-0.51232251521298178</v>
      </c>
      <c r="BE30" s="13">
        <f>IFERROR(VLOOKUP(A30,'[1]BranchesSales01-2019'!$A$2:$AB$79,21,0),0)</f>
        <v>37960</v>
      </c>
      <c r="BF30" s="13">
        <f>IFERROR(VLOOKUP(A30,'[2]BranchesSales01-2020'!$A$2:$Z$78,21,0),0)</f>
        <v>58790</v>
      </c>
      <c r="BG30" s="13">
        <f>IFERROR(VLOOKUP(A30,'[12]BranchesSales10-2021'!$A$2:$G$70,6,0),0)</f>
        <v>27503</v>
      </c>
      <c r="BH30" s="15">
        <f t="shared" si="18"/>
        <v>-31287</v>
      </c>
      <c r="BI30" s="17">
        <f t="shared" si="19"/>
        <v>-0.53218234393604358</v>
      </c>
      <c r="BK30" s="13">
        <f>IFERROR(VLOOKUP(A30,'[1]BranchesSales01-2019'!$A$2:$AB$79,23,0),0)</f>
        <v>32844</v>
      </c>
      <c r="BL30" s="13">
        <f>IFERROR(VLOOKUP(A30,'[13]BranchesSales11-2020'!$A$2:$G$78,6,0),0)</f>
        <v>55758</v>
      </c>
      <c r="BM30" s="15">
        <f t="shared" si="20"/>
        <v>22914</v>
      </c>
      <c r="BN30" s="17">
        <f t="shared" si="21"/>
        <v>0.69766167336499807</v>
      </c>
      <c r="BP30" s="13">
        <f>IFERROR(VLOOKUP(A30,'[1]BranchesSales01-2019'!$A$2:$AB$79,25,0),0)</f>
        <v>30292</v>
      </c>
      <c r="BQ30" s="13">
        <f>IFERROR(VLOOKUP(A30,'[14]BranchesSales12-2020'!$A$2:$G$70,6,0),0)</f>
        <v>37372</v>
      </c>
      <c r="BR30" s="15">
        <f t="shared" si="22"/>
        <v>7080</v>
      </c>
      <c r="BS30" s="17">
        <f t="shared" si="23"/>
        <v>0.23372507592763769</v>
      </c>
      <c r="BU30" s="13">
        <f t="shared" si="24"/>
        <v>459672</v>
      </c>
      <c r="BV30" s="13">
        <f t="shared" si="25"/>
        <v>473132</v>
      </c>
      <c r="BW30" s="15">
        <f t="shared" si="26"/>
        <v>13460</v>
      </c>
      <c r="BX30" s="17">
        <f t="shared" si="27"/>
        <v>2.928174872517797E-2</v>
      </c>
    </row>
    <row r="31" spans="1:76" x14ac:dyDescent="0.25">
      <c r="A31" s="5">
        <v>86</v>
      </c>
      <c r="B31" s="4" t="s">
        <v>30</v>
      </c>
      <c r="C31" s="13">
        <f>IFERROR(VLOOKUP(A31,'[1]BranchesSales01-2019'!$A$2:$AB$79,3,0),0)</f>
        <v>48162</v>
      </c>
      <c r="D31" s="13">
        <f>IFERROR(VLOOKUP(A31,'[2]BranchesSales01-2020'!$A$2:$Z$78,3,0),0)</f>
        <v>13488</v>
      </c>
      <c r="E31" s="13">
        <f>IFERROR(VLOOKUP(A31,'[3]BranchesSales01-2021'!$A$2:$G$70,6,0),0)</f>
        <v>19811</v>
      </c>
      <c r="F31" s="15">
        <f t="shared" si="0"/>
        <v>6323</v>
      </c>
      <c r="G31" s="17">
        <f t="shared" si="1"/>
        <v>0.46878706998813757</v>
      </c>
      <c r="I31" s="13">
        <f>IFERROR(VLOOKUP(A31,'[1]BranchesSales01-2019'!$A$2:$AB$79,5,0),0)</f>
        <v>46510</v>
      </c>
      <c r="J31" s="13">
        <f>IFERROR(VLOOKUP(A31,'[2]BranchesSales01-2020'!$A$2:$Z$78,5,0),0)</f>
        <v>28205</v>
      </c>
      <c r="K31" s="13">
        <f>VLOOKUP(B31,'[4]محقق الفروع '!$B:$F,5,0)</f>
        <v>30306</v>
      </c>
      <c r="L31" s="15">
        <f t="shared" si="2"/>
        <v>2101</v>
      </c>
      <c r="M31" s="17">
        <f t="shared" si="3"/>
        <v>7.4490338592448246E-2</v>
      </c>
      <c r="O31" s="13">
        <f>IFERROR(VLOOKUP(A31,'[1]BranchesSales01-2019'!$A$2:$AB$79,7,0),0)</f>
        <v>36965</v>
      </c>
      <c r="P31" s="13">
        <f>IFERROR(VLOOKUP(A31,'[2]BranchesSales01-2020'!$A$2:$Z$78,7,0),0)</f>
        <v>23265</v>
      </c>
      <c r="Q31" s="13">
        <f>VLOOKUP(B31,'[5]محقق الفروع '!$B:$F,5,0)</f>
        <v>10406</v>
      </c>
      <c r="R31" s="15">
        <f t="shared" si="4"/>
        <v>-12859</v>
      </c>
      <c r="S31" s="17">
        <f t="shared" si="5"/>
        <v>-0.55271867612293146</v>
      </c>
      <c r="U31" s="13">
        <f>IFERROR(VLOOKUP(A31,'[1]BranchesSales01-2019'!$A$2:$AB$79,9,0),0)</f>
        <v>7571</v>
      </c>
      <c r="V31" s="13">
        <f>IFERROR(VLOOKUP(A31,'[2]BranchesSales01-2020'!$A$2:$Z$78,9,0),0)</f>
        <v>26772</v>
      </c>
      <c r="W31" s="13">
        <f>VLOOKUP(A31,'[6]BranchesSales04-2021'!$A$2:$G$70,6,0)</f>
        <v>29770</v>
      </c>
      <c r="X31" s="15">
        <f t="shared" si="6"/>
        <v>2998</v>
      </c>
      <c r="Y31" s="17">
        <f t="shared" si="7"/>
        <v>0.1119826684595846</v>
      </c>
      <c r="AA31" s="13">
        <f>IFERROR(VLOOKUP(A31,'[1]BranchesSales01-2019'!$A$2:$AB$79,11,0),0)</f>
        <v>22715</v>
      </c>
      <c r="AB31" s="13">
        <f>IFERROR(VLOOKUP(A31,'[2]BranchesSales01-2020'!$A$2:$Z$78,11,0),0)</f>
        <v>13301</v>
      </c>
      <c r="AC31" s="13">
        <f>IFERROR(VLOOKUP(A31,'[7]BranchesSales05-2021'!$A$2:$G$70,6,0),0)</f>
        <v>14675</v>
      </c>
      <c r="AD31" s="15">
        <f t="shared" si="8"/>
        <v>1374</v>
      </c>
      <c r="AE31" s="17">
        <f t="shared" si="9"/>
        <v>0.10330050372152466</v>
      </c>
      <c r="AG31" s="13">
        <f>IFERROR(VLOOKUP(A31,'[1]BranchesSales01-2019'!$A$2:$AB$79,13,0),0)</f>
        <v>31600</v>
      </c>
      <c r="AH31" s="13">
        <f>IFERROR(VLOOKUP(A31,'[2]BranchesSales01-2020'!$A$2:$Z$78,13,0),0)</f>
        <v>24078</v>
      </c>
      <c r="AI31" s="13">
        <f>VLOOKUP(A31,'[8]BranchesSales06-2021'!$A$2:$G$70,6,0)</f>
        <v>10247</v>
      </c>
      <c r="AJ31" s="15">
        <f t="shared" si="10"/>
        <v>-13831</v>
      </c>
      <c r="AK31" s="17">
        <f t="shared" si="11"/>
        <v>-0.57442478611180325</v>
      </c>
      <c r="AM31" s="13">
        <f>IFERROR(VLOOKUP(A31,'[1]BranchesSales01-2019'!$A$2:$AB$79,15,0),0)</f>
        <v>18869</v>
      </c>
      <c r="AN31" s="13">
        <f>IFERROR(VLOOKUP(A31,'[2]BranchesSales01-2020'!$A$2:$Z$78,15,0),0)</f>
        <v>26256</v>
      </c>
      <c r="AO31" s="13">
        <f>IFERROR(VLOOKUP(A31,'[9]BranchesSales07-2021'!$A$2:$G$69,6,0),0)</f>
        <v>23516</v>
      </c>
      <c r="AP31" s="15">
        <f t="shared" si="12"/>
        <v>-2740</v>
      </c>
      <c r="AQ31" s="17">
        <f t="shared" si="13"/>
        <v>-0.10435709932967707</v>
      </c>
      <c r="AS31" s="13">
        <f>IFERROR(VLOOKUP(A31,'[1]BranchesSales01-2019'!$A$2:$AB$79,17,0),0)</f>
        <v>12146</v>
      </c>
      <c r="AT31" s="13">
        <f>IFERROR(VLOOKUP(A31,'[2]BranchesSales01-2020'!$A$2:$Z$78,17,0),0)</f>
        <v>25024</v>
      </c>
      <c r="AU31" s="13">
        <f>IFERROR(VLOOKUP(A31,'[10]BranchesSales08-2021'!$A$2:$G$69,6,0),0)</f>
        <v>29103</v>
      </c>
      <c r="AV31" s="15">
        <f t="shared" si="14"/>
        <v>4079</v>
      </c>
      <c r="AW31" s="17">
        <f t="shared" si="15"/>
        <v>0.16300351662404089</v>
      </c>
      <c r="AY31" s="13">
        <f>IFERROR(VLOOKUP(A31,'[1]BranchesSales01-2019'!$A$2:$AB$79,19,0),0)</f>
        <v>25712</v>
      </c>
      <c r="AZ31" s="13">
        <f>IFERROR(VLOOKUP(A31,'[2]BranchesSales01-2020'!$A$2:$Z$78,19,0),0)</f>
        <v>17560</v>
      </c>
      <c r="BA31" s="13">
        <f>IFERROR(VLOOKUP(A31,'[11]BranchesSales09-2021'!$A$2:$G$69,6,0),0)</f>
        <v>14625</v>
      </c>
      <c r="BB31" s="15">
        <f t="shared" si="16"/>
        <v>-2935</v>
      </c>
      <c r="BC31" s="17">
        <f t="shared" si="17"/>
        <v>-0.16714123006833714</v>
      </c>
      <c r="BE31" s="13">
        <f>IFERROR(VLOOKUP(A31,'[1]BranchesSales01-2019'!$A$2:$AB$79,21,0),0)</f>
        <v>25750</v>
      </c>
      <c r="BF31" s="13">
        <f>IFERROR(VLOOKUP(A31,'[2]BranchesSales01-2020'!$A$2:$Z$78,21,0),0)</f>
        <v>33961</v>
      </c>
      <c r="BG31" s="13">
        <f>IFERROR(VLOOKUP(A31,'[12]BranchesSales10-2021'!$A$2:$G$70,6,0),0)</f>
        <v>46658</v>
      </c>
      <c r="BH31" s="15">
        <f t="shared" si="18"/>
        <v>12697</v>
      </c>
      <c r="BI31" s="17">
        <f t="shared" si="19"/>
        <v>0.37387002738435271</v>
      </c>
      <c r="BK31" s="13">
        <f>IFERROR(VLOOKUP(A31,'[1]BranchesSales01-2019'!$A$2:$AB$79,23,0),0)</f>
        <v>17483</v>
      </c>
      <c r="BL31" s="13">
        <f>IFERROR(VLOOKUP(A31,'[13]BranchesSales11-2020'!$A$2:$G$78,6,0),0)</f>
        <v>39853</v>
      </c>
      <c r="BM31" s="15">
        <f t="shared" si="20"/>
        <v>22370</v>
      </c>
      <c r="BN31" s="17">
        <f t="shared" si="21"/>
        <v>1.2795286850082936</v>
      </c>
      <c r="BP31" s="13">
        <f>IFERROR(VLOOKUP(A31,'[1]BranchesSales01-2019'!$A$2:$AB$79,25,0),0)</f>
        <v>33004</v>
      </c>
      <c r="BQ31" s="13">
        <f>IFERROR(VLOOKUP(A31,'[14]BranchesSales12-2020'!$A$2:$G$70,6,0),0)</f>
        <v>35330</v>
      </c>
      <c r="BR31" s="15">
        <f t="shared" si="22"/>
        <v>2326</v>
      </c>
      <c r="BS31" s="17">
        <f t="shared" si="23"/>
        <v>7.0476305902314795E-2</v>
      </c>
      <c r="BU31" s="13">
        <f t="shared" si="24"/>
        <v>326487</v>
      </c>
      <c r="BV31" s="13">
        <f t="shared" si="25"/>
        <v>307093</v>
      </c>
      <c r="BW31" s="15">
        <f t="shared" si="26"/>
        <v>-19394</v>
      </c>
      <c r="BX31" s="17">
        <f t="shared" si="27"/>
        <v>-5.9402058887490172E-2</v>
      </c>
    </row>
    <row r="32" spans="1:76" x14ac:dyDescent="0.25">
      <c r="A32" s="5">
        <v>2</v>
      </c>
      <c r="B32" s="5" t="s">
        <v>31</v>
      </c>
      <c r="C32" s="15">
        <f>SUM(C28:C31)</f>
        <v>269525</v>
      </c>
      <c r="D32" s="15">
        <f t="shared" ref="D32:BQ32" si="60">SUM(D28:D31)</f>
        <v>140324</v>
      </c>
      <c r="E32" s="15">
        <f t="shared" si="60"/>
        <v>156916</v>
      </c>
      <c r="F32" s="15">
        <f t="shared" si="0"/>
        <v>16592</v>
      </c>
      <c r="G32" s="17">
        <f t="shared" si="1"/>
        <v>0.11824064308315041</v>
      </c>
      <c r="H32" s="15">
        <f t="shared" si="60"/>
        <v>0</v>
      </c>
      <c r="I32" s="15">
        <f t="shared" si="60"/>
        <v>264417</v>
      </c>
      <c r="J32" s="15">
        <f t="shared" si="60"/>
        <v>149233</v>
      </c>
      <c r="K32" s="13">
        <f>VLOOKUP(B32,'[4]محقق الفروع '!$B:$F,5,0)</f>
        <v>163916</v>
      </c>
      <c r="L32" s="15">
        <f t="shared" si="2"/>
        <v>14683</v>
      </c>
      <c r="M32" s="17">
        <f t="shared" si="3"/>
        <v>9.838976633854446E-2</v>
      </c>
      <c r="N32" s="15">
        <f t="shared" si="60"/>
        <v>0</v>
      </c>
      <c r="O32" s="15">
        <f t="shared" si="60"/>
        <v>163388</v>
      </c>
      <c r="P32" s="15">
        <f t="shared" si="60"/>
        <v>118283</v>
      </c>
      <c r="Q32" s="13">
        <f>VLOOKUP(B32,'[5]محقق الفروع '!$B:$F,5,0)</f>
        <v>129389</v>
      </c>
      <c r="R32" s="15">
        <f t="shared" si="4"/>
        <v>11106</v>
      </c>
      <c r="S32" s="17">
        <f t="shared" si="5"/>
        <v>9.3893458907873484E-2</v>
      </c>
      <c r="T32" s="15">
        <f t="shared" si="60"/>
        <v>0</v>
      </c>
      <c r="U32" s="15">
        <f t="shared" si="60"/>
        <v>128339</v>
      </c>
      <c r="V32" s="15">
        <f t="shared" si="60"/>
        <v>136534</v>
      </c>
      <c r="W32" s="13">
        <f>SUM(W28:W31)</f>
        <v>158582</v>
      </c>
      <c r="X32" s="15">
        <f t="shared" si="6"/>
        <v>22048</v>
      </c>
      <c r="Y32" s="17">
        <f t="shared" si="7"/>
        <v>0.1614835865059252</v>
      </c>
      <c r="Z32" s="15">
        <f t="shared" si="60"/>
        <v>0</v>
      </c>
      <c r="AA32" s="15">
        <f t="shared" si="60"/>
        <v>184147</v>
      </c>
      <c r="AB32" s="15">
        <f t="shared" si="60"/>
        <v>134435</v>
      </c>
      <c r="AC32" s="15">
        <f t="shared" si="60"/>
        <v>166590</v>
      </c>
      <c r="AD32" s="15">
        <f t="shared" si="8"/>
        <v>32155</v>
      </c>
      <c r="AE32" s="17">
        <f t="shared" si="9"/>
        <v>0.23918622382564059</v>
      </c>
      <c r="AF32" s="15">
        <f t="shared" si="60"/>
        <v>0</v>
      </c>
      <c r="AG32" s="15">
        <f t="shared" si="60"/>
        <v>199692</v>
      </c>
      <c r="AH32" s="15">
        <f t="shared" si="60"/>
        <v>157503</v>
      </c>
      <c r="AI32" s="13">
        <f>SUM(AI28:AI31)</f>
        <v>130112</v>
      </c>
      <c r="AJ32" s="15">
        <f t="shared" si="10"/>
        <v>-27391</v>
      </c>
      <c r="AK32" s="17">
        <f t="shared" si="11"/>
        <v>-0.17390779858161431</v>
      </c>
      <c r="AL32" s="15">
        <f t="shared" si="60"/>
        <v>0</v>
      </c>
      <c r="AM32" s="15">
        <f t="shared" si="60"/>
        <v>149524</v>
      </c>
      <c r="AN32" s="15">
        <f t="shared" si="60"/>
        <v>161311</v>
      </c>
      <c r="AO32" s="15">
        <f t="shared" ref="AO32" si="61">SUM(AO28:AO31)</f>
        <v>170609</v>
      </c>
      <c r="AP32" s="15">
        <f t="shared" si="12"/>
        <v>9298</v>
      </c>
      <c r="AQ32" s="17">
        <f t="shared" si="13"/>
        <v>5.7640210525010671E-2</v>
      </c>
      <c r="AR32" s="15">
        <f t="shared" si="60"/>
        <v>0</v>
      </c>
      <c r="AS32" s="15">
        <f t="shared" si="60"/>
        <v>171611</v>
      </c>
      <c r="AT32" s="15">
        <f t="shared" si="60"/>
        <v>189383</v>
      </c>
      <c r="AU32" s="15">
        <f t="shared" ref="AU32" si="62">SUM(AU28:AU31)</f>
        <v>170029</v>
      </c>
      <c r="AV32" s="15">
        <f t="shared" si="14"/>
        <v>-19354</v>
      </c>
      <c r="AW32" s="17">
        <f t="shared" si="15"/>
        <v>-0.10219502278451609</v>
      </c>
      <c r="AX32" s="15">
        <f t="shared" si="60"/>
        <v>0</v>
      </c>
      <c r="AY32" s="15">
        <f t="shared" si="60"/>
        <v>157707</v>
      </c>
      <c r="AZ32" s="15">
        <f t="shared" si="60"/>
        <v>211987</v>
      </c>
      <c r="BA32" s="15">
        <f t="shared" ref="BA32" si="63">SUM(BA28:BA31)</f>
        <v>115234</v>
      </c>
      <c r="BB32" s="15">
        <f t="shared" si="16"/>
        <v>-96753</v>
      </c>
      <c r="BC32" s="17">
        <f t="shared" si="17"/>
        <v>-0.45641006288121444</v>
      </c>
      <c r="BD32" s="15">
        <f t="shared" si="60"/>
        <v>0</v>
      </c>
      <c r="BE32" s="15">
        <f t="shared" si="60"/>
        <v>144561</v>
      </c>
      <c r="BF32" s="15">
        <f t="shared" si="60"/>
        <v>246543</v>
      </c>
      <c r="BG32" s="15">
        <f t="shared" ref="BG32" si="64">SUM(BG28:BG31)</f>
        <v>150697</v>
      </c>
      <c r="BH32" s="15">
        <f t="shared" si="18"/>
        <v>-95846</v>
      </c>
      <c r="BI32" s="17">
        <f t="shared" si="19"/>
        <v>-0.38875977010095597</v>
      </c>
      <c r="BJ32" s="15">
        <f t="shared" si="60"/>
        <v>0</v>
      </c>
      <c r="BK32" s="15">
        <f t="shared" si="60"/>
        <v>126929</v>
      </c>
      <c r="BL32" s="15">
        <f t="shared" si="60"/>
        <v>243827</v>
      </c>
      <c r="BM32" s="15">
        <f t="shared" si="20"/>
        <v>116898</v>
      </c>
      <c r="BN32" s="17">
        <f t="shared" si="21"/>
        <v>0.92097156678142889</v>
      </c>
      <c r="BO32" s="15">
        <f t="shared" si="60"/>
        <v>0</v>
      </c>
      <c r="BP32" s="15">
        <f t="shared" si="60"/>
        <v>170807</v>
      </c>
      <c r="BQ32" s="15">
        <f t="shared" si="60"/>
        <v>233601</v>
      </c>
      <c r="BR32" s="15">
        <f t="shared" si="22"/>
        <v>62794</v>
      </c>
      <c r="BS32" s="17">
        <f t="shared" si="23"/>
        <v>0.36763130316673198</v>
      </c>
      <c r="BU32" s="13">
        <f t="shared" si="24"/>
        <v>2130647</v>
      </c>
      <c r="BV32" s="13">
        <f t="shared" si="25"/>
        <v>2122964</v>
      </c>
      <c r="BW32" s="15">
        <f t="shared" si="26"/>
        <v>-7683</v>
      </c>
      <c r="BX32" s="17">
        <f t="shared" si="27"/>
        <v>-3.6059469259807075E-3</v>
      </c>
    </row>
    <row r="33" spans="1:76" x14ac:dyDescent="0.25">
      <c r="A33" s="3">
        <v>60</v>
      </c>
      <c r="B33" s="4" t="s">
        <v>32</v>
      </c>
      <c r="C33" s="13">
        <f>IFERROR(VLOOKUP(A33,'[1]BranchesSales01-2019'!$A$2:$AB$79,3,0),0)</f>
        <v>97270</v>
      </c>
      <c r="D33" s="13">
        <f>IFERROR(VLOOKUP(A33,'[2]BranchesSales01-2020'!$A$2:$Z$78,3,0),0)</f>
        <v>47776</v>
      </c>
      <c r="E33" s="13">
        <f>IFERROR(VLOOKUP(A33,'[3]BranchesSales01-2021'!$A$2:$G$70,6,0),0)</f>
        <v>45042</v>
      </c>
      <c r="F33" s="15">
        <f t="shared" si="0"/>
        <v>-2734</v>
      </c>
      <c r="G33" s="17">
        <f t="shared" si="1"/>
        <v>-5.7225385130609485E-2</v>
      </c>
      <c r="I33" s="13">
        <f>IFERROR(VLOOKUP(A33,'[1]BranchesSales01-2019'!$A$2:$AB$79,5,0),0)</f>
        <v>79880</v>
      </c>
      <c r="J33" s="13">
        <f>IFERROR(VLOOKUP(A33,'[2]BranchesSales01-2020'!$A$2:$Z$78,5,0),0)</f>
        <v>47696</v>
      </c>
      <c r="K33" s="13">
        <f>VLOOKUP(B33,'[4]محقق الفروع '!$B:$F,5,0)</f>
        <v>36999</v>
      </c>
      <c r="L33" s="15">
        <f t="shared" si="2"/>
        <v>-10697</v>
      </c>
      <c r="M33" s="17">
        <f t="shared" si="3"/>
        <v>-0.22427457229117742</v>
      </c>
      <c r="O33" s="13">
        <f>IFERROR(VLOOKUP(A33,'[1]BranchesSales01-2019'!$A$2:$AB$79,7,0),0)</f>
        <v>78786</v>
      </c>
      <c r="P33" s="13">
        <f>IFERROR(VLOOKUP(A33,'[2]BranchesSales01-2020'!$A$2:$Z$78,7,0),0)</f>
        <v>41019</v>
      </c>
      <c r="Q33" s="13">
        <f>VLOOKUP(B33,'[5]محقق الفروع '!$B:$F,5,0)</f>
        <v>44747</v>
      </c>
      <c r="R33" s="15">
        <f t="shared" si="4"/>
        <v>3728</v>
      </c>
      <c r="S33" s="17">
        <f t="shared" si="5"/>
        <v>9.0884711962748943E-2</v>
      </c>
      <c r="U33" s="13">
        <f>IFERROR(VLOOKUP(A33,'[1]BranchesSales01-2019'!$A$2:$AB$79,9,0),0)</f>
        <v>65365</v>
      </c>
      <c r="V33" s="13">
        <f>IFERROR(VLOOKUP(A33,'[2]BranchesSales01-2020'!$A$2:$Z$78,9,0),0)</f>
        <v>25935</v>
      </c>
      <c r="W33" s="13">
        <f>VLOOKUP(A33,'[6]BranchesSales04-2021'!$A$2:$G$70,6,0)</f>
        <v>77496</v>
      </c>
      <c r="X33" s="15">
        <f t="shared" si="6"/>
        <v>51561</v>
      </c>
      <c r="Y33" s="17">
        <f t="shared" si="7"/>
        <v>1.9880855986119146</v>
      </c>
      <c r="AA33" s="13">
        <f>IFERROR(VLOOKUP(A33,'[1]BranchesSales01-2019'!$A$2:$AB$79,11,0),0)</f>
        <v>98691</v>
      </c>
      <c r="AB33" s="13">
        <f>IFERROR(VLOOKUP(A33,'[2]BranchesSales01-2020'!$A$2:$Z$78,11,0),0)</f>
        <v>46340</v>
      </c>
      <c r="AC33" s="13">
        <f>IFERROR(VLOOKUP(A33,'[7]BranchesSales05-2021'!$A$2:$G$70,6,0),0)</f>
        <v>72728</v>
      </c>
      <c r="AD33" s="15">
        <f t="shared" si="8"/>
        <v>26388</v>
      </c>
      <c r="AE33" s="17">
        <f t="shared" si="9"/>
        <v>0.56944324557617598</v>
      </c>
      <c r="AG33" s="13">
        <f>IFERROR(VLOOKUP(A33,'[1]BranchesSales01-2019'!$A$2:$AB$79,13,0),0)</f>
        <v>94303</v>
      </c>
      <c r="AH33" s="13">
        <f>IFERROR(VLOOKUP(A33,'[2]BranchesSales01-2020'!$A$2:$Z$78,13,0),0)</f>
        <v>26645</v>
      </c>
      <c r="AI33" s="13">
        <f>VLOOKUP(A33,'[8]BranchesSales06-2021'!$A$2:$G$70,6,0)</f>
        <v>68764</v>
      </c>
      <c r="AJ33" s="15">
        <f t="shared" si="10"/>
        <v>42119</v>
      </c>
      <c r="AK33" s="17">
        <f t="shared" si="11"/>
        <v>1.5807468568211673</v>
      </c>
      <c r="AM33" s="13">
        <f>IFERROR(VLOOKUP(A33,'[1]BranchesSales01-2019'!$A$2:$AB$79,15,0),0)</f>
        <v>91995</v>
      </c>
      <c r="AN33" s="13">
        <f>IFERROR(VLOOKUP(A33,'[2]BranchesSales01-2020'!$A$2:$Z$78,15,0),0)</f>
        <v>41216</v>
      </c>
      <c r="AO33" s="13">
        <f>IFERROR(VLOOKUP(A33,'[9]BranchesSales07-2021'!$A$2:$G$69,6,0),0)</f>
        <v>66864</v>
      </c>
      <c r="AP33" s="15">
        <f t="shared" si="12"/>
        <v>25648</v>
      </c>
      <c r="AQ33" s="17">
        <f t="shared" si="13"/>
        <v>0.62228260869565211</v>
      </c>
      <c r="AS33" s="13">
        <f>IFERROR(VLOOKUP(A33,'[1]BranchesSales01-2019'!$A$2:$AB$79,17,0),0)</f>
        <v>111900</v>
      </c>
      <c r="AT33" s="13">
        <f>IFERROR(VLOOKUP(A33,'[2]BranchesSales01-2020'!$A$2:$Z$78,17,0),0)</f>
        <v>82213</v>
      </c>
      <c r="AU33" s="13">
        <f>IFERROR(VLOOKUP(A33,'[10]BranchesSales08-2021'!$A$2:$G$69,6,0),0)</f>
        <v>116567</v>
      </c>
      <c r="AV33" s="15">
        <f t="shared" si="14"/>
        <v>34354</v>
      </c>
      <c r="AW33" s="17">
        <f t="shared" si="15"/>
        <v>0.41786578764915516</v>
      </c>
      <c r="AY33" s="13">
        <f>IFERROR(VLOOKUP(A33,'[1]BranchesSales01-2019'!$A$2:$AB$79,19,0),0)</f>
        <v>116345</v>
      </c>
      <c r="AZ33" s="13">
        <f>IFERROR(VLOOKUP(A33,'[2]BranchesSales01-2020'!$A$2:$Z$78,19,0),0)</f>
        <v>75608</v>
      </c>
      <c r="BA33" s="13">
        <f>IFERROR(VLOOKUP(A33,'[11]BranchesSales09-2021'!$A$2:$G$69,6,0),0)</f>
        <v>76499</v>
      </c>
      <c r="BB33" s="15">
        <f t="shared" si="16"/>
        <v>891</v>
      </c>
      <c r="BC33" s="17">
        <f t="shared" si="17"/>
        <v>1.178446725214255E-2</v>
      </c>
      <c r="BE33" s="13">
        <f>IFERROR(VLOOKUP(A33,'[1]BranchesSales01-2019'!$A$2:$AB$79,21,0),0)</f>
        <v>54335</v>
      </c>
      <c r="BF33" s="13">
        <f>IFERROR(VLOOKUP(A33,'[2]BranchesSales01-2020'!$A$2:$Z$78,21,0),0)</f>
        <v>69720</v>
      </c>
      <c r="BG33" s="13">
        <f>IFERROR(VLOOKUP(A33,'[12]BranchesSales10-2021'!$A$2:$G$70,6,0),0)</f>
        <v>66905</v>
      </c>
      <c r="BH33" s="15">
        <f t="shared" si="18"/>
        <v>-2815</v>
      </c>
      <c r="BI33" s="17">
        <f t="shared" si="19"/>
        <v>-4.0375788869764784E-2</v>
      </c>
      <c r="BK33" s="13">
        <f>IFERROR(VLOOKUP(A33,'[1]BranchesSales01-2019'!$A$2:$AB$79,23,0),0)</f>
        <v>95768</v>
      </c>
      <c r="BL33" s="13">
        <f>IFERROR(VLOOKUP(A33,'[13]BranchesSales11-2020'!$A$2:$G$78,6,0),0)</f>
        <v>43437</v>
      </c>
      <c r="BM33" s="15">
        <f t="shared" si="20"/>
        <v>-52331</v>
      </c>
      <c r="BN33" s="17">
        <f t="shared" si="21"/>
        <v>-0.54643513490936435</v>
      </c>
      <c r="BP33" s="13">
        <f>IFERROR(VLOOKUP(A33,'[1]BranchesSales01-2019'!$A$2:$AB$79,25,0),0)</f>
        <v>56734</v>
      </c>
      <c r="BQ33" s="13">
        <f>IFERROR(VLOOKUP(A33,'[14]BranchesSales12-2020'!$A$2:$G$70,6,0),0)</f>
        <v>51411</v>
      </c>
      <c r="BR33" s="15">
        <f t="shared" si="22"/>
        <v>-5323</v>
      </c>
      <c r="BS33" s="17">
        <f t="shared" si="23"/>
        <v>-9.3823809355941812E-2</v>
      </c>
      <c r="BU33" s="13">
        <f t="shared" si="24"/>
        <v>1041372</v>
      </c>
      <c r="BV33" s="13">
        <f t="shared" si="25"/>
        <v>599016</v>
      </c>
      <c r="BW33" s="15">
        <f t="shared" si="26"/>
        <v>-442356</v>
      </c>
      <c r="BX33" s="17">
        <f t="shared" si="27"/>
        <v>-0.42478192231018308</v>
      </c>
    </row>
    <row r="34" spans="1:76" x14ac:dyDescent="0.25">
      <c r="A34" s="3">
        <v>75</v>
      </c>
      <c r="B34" s="4" t="s">
        <v>33</v>
      </c>
      <c r="C34" s="13">
        <f>IFERROR(VLOOKUP(A34,'[1]BranchesSales01-2019'!$A$2:$AB$79,3,0),0)</f>
        <v>83272</v>
      </c>
      <c r="D34" s="13">
        <f>IFERROR(VLOOKUP(A34,'[2]BranchesSales01-2020'!$A$2:$Z$78,3,0),0)</f>
        <v>49105</v>
      </c>
      <c r="E34" s="13">
        <f>IFERROR(VLOOKUP(A34,'[3]BranchesSales01-2021'!$A$2:$G$70,6,0),0)</f>
        <v>43352</v>
      </c>
      <c r="F34" s="15">
        <f t="shared" si="0"/>
        <v>-5753</v>
      </c>
      <c r="G34" s="17">
        <f t="shared" si="1"/>
        <v>-0.11715711231035542</v>
      </c>
      <c r="I34" s="13">
        <f>IFERROR(VLOOKUP(A34,'[1]BranchesSales01-2019'!$A$2:$AB$79,5,0),0)</f>
        <v>75335</v>
      </c>
      <c r="J34" s="13">
        <f>IFERROR(VLOOKUP(A34,'[2]BranchesSales01-2020'!$A$2:$Z$78,5,0),0)</f>
        <v>34194</v>
      </c>
      <c r="K34" s="13">
        <f>VLOOKUP(B34,'[4]محقق الفروع '!$B:$F,5,0)</f>
        <v>26144</v>
      </c>
      <c r="L34" s="15">
        <f t="shared" si="2"/>
        <v>-8050</v>
      </c>
      <c r="M34" s="17">
        <f t="shared" si="3"/>
        <v>-0.2354214189623911</v>
      </c>
      <c r="O34" s="13">
        <f>IFERROR(VLOOKUP(A34,'[1]BranchesSales01-2019'!$A$2:$AB$79,7,0),0)</f>
        <v>51303</v>
      </c>
      <c r="P34" s="13">
        <f>IFERROR(VLOOKUP(A34,'[2]BranchesSales01-2020'!$A$2:$Z$78,7,0),0)</f>
        <v>30989</v>
      </c>
      <c r="Q34" s="13">
        <f>VLOOKUP(B34,'[5]محقق الفروع '!$B:$F,5,0)</f>
        <v>23460</v>
      </c>
      <c r="R34" s="15">
        <f t="shared" si="4"/>
        <v>-7529</v>
      </c>
      <c r="S34" s="17">
        <f t="shared" si="5"/>
        <v>-0.2429571783536093</v>
      </c>
      <c r="U34" s="13">
        <f>IFERROR(VLOOKUP(A34,'[1]BranchesSales01-2019'!$A$2:$AB$79,9,0),0)</f>
        <v>37051</v>
      </c>
      <c r="V34" s="13">
        <f>IFERROR(VLOOKUP(A34,'[2]BranchesSales01-2020'!$A$2:$Z$78,9,0),0)</f>
        <v>25528</v>
      </c>
      <c r="W34" s="13">
        <f>VLOOKUP(A34,'[6]BranchesSales04-2021'!$A$2:$G$70,6,0)</f>
        <v>41951</v>
      </c>
      <c r="X34" s="15">
        <f t="shared" si="6"/>
        <v>16423</v>
      </c>
      <c r="Y34" s="17">
        <f t="shared" si="7"/>
        <v>0.6433328110310248</v>
      </c>
      <c r="AA34" s="13">
        <f>IFERROR(VLOOKUP(A34,'[1]BranchesSales01-2019'!$A$2:$AB$79,11,0),0)</f>
        <v>40955</v>
      </c>
      <c r="AB34" s="13">
        <f>IFERROR(VLOOKUP(A34,'[2]BranchesSales01-2020'!$A$2:$Z$78,11,0),0)</f>
        <v>46457</v>
      </c>
      <c r="AC34" s="13">
        <f>IFERROR(VLOOKUP(A34,'[7]BranchesSales05-2021'!$A$2:$G$70,6,0),0)</f>
        <v>31105</v>
      </c>
      <c r="AD34" s="15">
        <f t="shared" si="8"/>
        <v>-15352</v>
      </c>
      <c r="AE34" s="17">
        <f t="shared" si="9"/>
        <v>-0.33045612071377828</v>
      </c>
      <c r="AG34" s="13">
        <f>IFERROR(VLOOKUP(A34,'[1]BranchesSales01-2019'!$A$2:$AB$79,13,0),0)</f>
        <v>47128</v>
      </c>
      <c r="AH34" s="13">
        <f>IFERROR(VLOOKUP(A34,'[2]BranchesSales01-2020'!$A$2:$Z$78,13,0),0)</f>
        <v>47919</v>
      </c>
      <c r="AI34" s="13">
        <f>VLOOKUP(A34,'[8]BranchesSales06-2021'!$A$2:$G$70,6,0)</f>
        <v>37875</v>
      </c>
      <c r="AJ34" s="15">
        <f t="shared" si="10"/>
        <v>-10044</v>
      </c>
      <c r="AK34" s="17">
        <f t="shared" si="11"/>
        <v>-0.20960370625430413</v>
      </c>
      <c r="AM34" s="13">
        <f>IFERROR(VLOOKUP(A34,'[1]BranchesSales01-2019'!$A$2:$AB$79,15,0),0)</f>
        <v>48283</v>
      </c>
      <c r="AN34" s="13">
        <f>IFERROR(VLOOKUP(A34,'[2]BranchesSales01-2020'!$A$2:$Z$78,15,0),0)</f>
        <v>72284</v>
      </c>
      <c r="AO34" s="13">
        <f>IFERROR(VLOOKUP(A34,'[9]BranchesSales07-2021'!$A$2:$G$69,6,0),0)</f>
        <v>62724</v>
      </c>
      <c r="AP34" s="15">
        <f t="shared" si="12"/>
        <v>-9560</v>
      </c>
      <c r="AQ34" s="17">
        <f t="shared" si="13"/>
        <v>-0.13225610093520002</v>
      </c>
      <c r="AS34" s="13">
        <f>IFERROR(VLOOKUP(A34,'[1]BranchesSales01-2019'!$A$2:$AB$79,17,0),0)</f>
        <v>46656</v>
      </c>
      <c r="AT34" s="13">
        <f>IFERROR(VLOOKUP(A34,'[2]BranchesSales01-2020'!$A$2:$Z$78,17,0),0)</f>
        <v>61264</v>
      </c>
      <c r="AU34" s="13">
        <f>IFERROR(VLOOKUP(A34,'[10]BranchesSales08-2021'!$A$2:$G$69,6,0),0)</f>
        <v>40941</v>
      </c>
      <c r="AV34" s="15">
        <f t="shared" si="14"/>
        <v>-20323</v>
      </c>
      <c r="AW34" s="17">
        <f t="shared" si="15"/>
        <v>-0.3317282580308174</v>
      </c>
      <c r="AY34" s="13">
        <f>IFERROR(VLOOKUP(A34,'[1]BranchesSales01-2019'!$A$2:$AB$79,19,0),0)</f>
        <v>59677</v>
      </c>
      <c r="AZ34" s="13">
        <f>IFERROR(VLOOKUP(A34,'[2]BranchesSales01-2020'!$A$2:$Z$78,19,0),0)</f>
        <v>46781</v>
      </c>
      <c r="BA34" s="13">
        <f>IFERROR(VLOOKUP(A34,'[11]BranchesSales09-2021'!$A$2:$G$69,6,0),0)</f>
        <v>26066</v>
      </c>
      <c r="BB34" s="15">
        <f t="shared" si="16"/>
        <v>-20715</v>
      </c>
      <c r="BC34" s="17">
        <f t="shared" si="17"/>
        <v>-0.44280797759774271</v>
      </c>
      <c r="BE34" s="13">
        <f>IFERROR(VLOOKUP(A34,'[1]BranchesSales01-2019'!$A$2:$AB$79,21,0),0)</f>
        <v>47586</v>
      </c>
      <c r="BF34" s="13">
        <f>IFERROR(VLOOKUP(A34,'[2]BranchesSales01-2020'!$A$2:$Z$78,21,0),0)</f>
        <v>52459</v>
      </c>
      <c r="BG34" s="13">
        <f>IFERROR(VLOOKUP(A34,'[12]BranchesSales10-2021'!$A$2:$G$70,6,0),0)</f>
        <v>37286</v>
      </c>
      <c r="BH34" s="15">
        <f t="shared" si="18"/>
        <v>-15173</v>
      </c>
      <c r="BI34" s="17">
        <f t="shared" si="19"/>
        <v>-0.28923540288606342</v>
      </c>
      <c r="BK34" s="13">
        <f>IFERROR(VLOOKUP(A34,'[1]BranchesSales01-2019'!$A$2:$AB$79,23,0),0)</f>
        <v>43205</v>
      </c>
      <c r="BL34" s="13">
        <f>IFERROR(VLOOKUP(A34,'[13]BranchesSales11-2020'!$A$2:$G$78,6,0),0)</f>
        <v>56420</v>
      </c>
      <c r="BM34" s="15">
        <f t="shared" si="20"/>
        <v>13215</v>
      </c>
      <c r="BN34" s="17">
        <f t="shared" si="21"/>
        <v>0.30586737646105777</v>
      </c>
      <c r="BP34" s="13">
        <f>IFERROR(VLOOKUP(A34,'[1]BranchesSales01-2019'!$A$2:$AB$79,25,0),0)</f>
        <v>65212</v>
      </c>
      <c r="BQ34" s="13">
        <f>IFERROR(VLOOKUP(A34,'[14]BranchesSales12-2020'!$A$2:$G$70,6,0),0)</f>
        <v>84858</v>
      </c>
      <c r="BR34" s="15">
        <f t="shared" si="22"/>
        <v>19646</v>
      </c>
      <c r="BS34" s="17">
        <f t="shared" si="23"/>
        <v>0.3012635711218794</v>
      </c>
      <c r="BU34" s="13">
        <f t="shared" si="24"/>
        <v>645663</v>
      </c>
      <c r="BV34" s="13">
        <f t="shared" si="25"/>
        <v>608258</v>
      </c>
      <c r="BW34" s="15">
        <f t="shared" si="26"/>
        <v>-37405</v>
      </c>
      <c r="BX34" s="17">
        <f t="shared" si="27"/>
        <v>-5.7932698636904978E-2</v>
      </c>
    </row>
    <row r="35" spans="1:76" x14ac:dyDescent="0.25">
      <c r="A35" s="5">
        <v>91</v>
      </c>
      <c r="B35" s="4" t="s">
        <v>34</v>
      </c>
      <c r="C35" s="13">
        <f>IFERROR(VLOOKUP(A35,'[1]BranchesSales01-2019'!$A$2:$AB$79,3,0),0)</f>
        <v>37732</v>
      </c>
      <c r="D35" s="13">
        <f>IFERROR(VLOOKUP(A35,'[2]BranchesSales01-2020'!$A$2:$Z$78,3,0),0)</f>
        <v>19992</v>
      </c>
      <c r="E35" s="13">
        <f>IFERROR(VLOOKUP(A35,'[3]BranchesSales01-2021'!$A$2:$G$70,6,0),0)</f>
        <v>14742</v>
      </c>
      <c r="F35" s="15">
        <f t="shared" si="0"/>
        <v>-5250</v>
      </c>
      <c r="G35" s="17">
        <f t="shared" si="1"/>
        <v>-0.26260504201680668</v>
      </c>
      <c r="I35" s="13">
        <f>IFERROR(VLOOKUP(A35,'[1]BranchesSales01-2019'!$A$2:$AB$79,5,0),0)</f>
        <v>40652</v>
      </c>
      <c r="J35" s="13">
        <f>IFERROR(VLOOKUP(A35,'[2]BranchesSales01-2020'!$A$2:$Z$78,5,0),0)</f>
        <v>10613</v>
      </c>
      <c r="K35" s="13">
        <f>VLOOKUP(B35,'[4]محقق الفروع '!$B:$F,5,0)</f>
        <v>14759</v>
      </c>
      <c r="L35" s="15">
        <f t="shared" si="2"/>
        <v>4146</v>
      </c>
      <c r="M35" s="17">
        <f t="shared" si="3"/>
        <v>0.39065297276924515</v>
      </c>
      <c r="O35" s="13">
        <f>IFERROR(VLOOKUP(A35,'[1]BranchesSales01-2019'!$A$2:$AB$79,7,0),0)</f>
        <v>17768</v>
      </c>
      <c r="P35" s="13">
        <f>IFERROR(VLOOKUP(A35,'[2]BranchesSales01-2020'!$A$2:$Z$78,7,0),0)</f>
        <v>6588</v>
      </c>
      <c r="Q35" s="13">
        <f>VLOOKUP(B35,'[5]محقق الفروع '!$B:$F,5,0)</f>
        <v>8789</v>
      </c>
      <c r="R35" s="15">
        <f t="shared" si="4"/>
        <v>2201</v>
      </c>
      <c r="S35" s="17">
        <f t="shared" si="5"/>
        <v>0.33409228901032173</v>
      </c>
      <c r="U35" s="13">
        <f>IFERROR(VLOOKUP(A35,'[1]BranchesSales01-2019'!$A$2:$AB$79,9,0),0)</f>
        <v>15588</v>
      </c>
      <c r="V35" s="13">
        <f>IFERROR(VLOOKUP(A35,'[2]BranchesSales01-2020'!$A$2:$Z$78,9,0),0)</f>
        <v>13767</v>
      </c>
      <c r="W35" s="13">
        <f>VLOOKUP(A35,'[6]BranchesSales04-2021'!$A$2:$G$70,6,0)</f>
        <v>22956</v>
      </c>
      <c r="X35" s="15">
        <f t="shared" si="6"/>
        <v>9189</v>
      </c>
      <c r="Y35" s="17">
        <f t="shared" si="7"/>
        <v>0.6674656787971236</v>
      </c>
      <c r="AA35" s="13">
        <f>IFERROR(VLOOKUP(A35,'[1]BranchesSales01-2019'!$A$2:$AB$79,11,0),0)</f>
        <v>18629</v>
      </c>
      <c r="AB35" s="13">
        <f>IFERROR(VLOOKUP(A35,'[2]BranchesSales01-2020'!$A$2:$Z$78,11,0),0)</f>
        <v>10636</v>
      </c>
      <c r="AC35" s="13">
        <f>IFERROR(VLOOKUP(A35,'[7]BranchesSales05-2021'!$A$2:$G$70,6,0),0)</f>
        <v>13019</v>
      </c>
      <c r="AD35" s="15">
        <f t="shared" si="8"/>
        <v>2383</v>
      </c>
      <c r="AE35" s="17">
        <f t="shared" si="9"/>
        <v>0.22405039488529521</v>
      </c>
      <c r="AG35" s="13">
        <f>IFERROR(VLOOKUP(A35,'[1]BranchesSales01-2019'!$A$2:$AB$79,13,0),0)</f>
        <v>24498</v>
      </c>
      <c r="AH35" s="13">
        <f>IFERROR(VLOOKUP(A35,'[2]BranchesSales01-2020'!$A$2:$Z$78,13,0),0)</f>
        <v>16474</v>
      </c>
      <c r="AI35" s="13">
        <f>VLOOKUP(A35,'[8]BranchesSales06-2021'!$A$2:$G$70,6,0)</f>
        <v>18041</v>
      </c>
      <c r="AJ35" s="15">
        <f t="shared" si="10"/>
        <v>1567</v>
      </c>
      <c r="AK35" s="17">
        <f t="shared" si="11"/>
        <v>9.5119582372222844E-2</v>
      </c>
      <c r="AM35" s="13">
        <f>IFERROR(VLOOKUP(A35,'[1]BranchesSales01-2019'!$A$2:$AB$79,15,0),0)</f>
        <v>32454</v>
      </c>
      <c r="AN35" s="13">
        <f>IFERROR(VLOOKUP(A35,'[2]BranchesSales01-2020'!$A$2:$Z$78,15,0),0)</f>
        <v>19074</v>
      </c>
      <c r="AO35" s="13">
        <f>IFERROR(VLOOKUP(A35,'[9]BranchesSales07-2021'!$A$2:$G$69,6,0),0)</f>
        <v>39836</v>
      </c>
      <c r="AP35" s="15">
        <f t="shared" si="12"/>
        <v>20762</v>
      </c>
      <c r="AQ35" s="17">
        <f t="shared" si="13"/>
        <v>1.0884974310579847</v>
      </c>
      <c r="AS35" s="13">
        <f>IFERROR(VLOOKUP(A35,'[1]BranchesSales01-2019'!$A$2:$AB$79,17,0),0)</f>
        <v>26175</v>
      </c>
      <c r="AT35" s="13">
        <f>IFERROR(VLOOKUP(A35,'[2]BranchesSales01-2020'!$A$2:$Z$78,17,0),0)</f>
        <v>15436</v>
      </c>
      <c r="AU35" s="13">
        <f>IFERROR(VLOOKUP(A35,'[10]BranchesSales08-2021'!$A$2:$G$69,6,0),0)</f>
        <v>31106</v>
      </c>
      <c r="AV35" s="15">
        <f t="shared" si="14"/>
        <v>15670</v>
      </c>
      <c r="AW35" s="17">
        <f t="shared" si="15"/>
        <v>1.0151593677118425</v>
      </c>
      <c r="AY35" s="13">
        <f>IFERROR(VLOOKUP(A35,'[1]BranchesSales01-2019'!$A$2:$AB$79,19,0),0)</f>
        <v>34049</v>
      </c>
      <c r="AZ35" s="13">
        <f>IFERROR(VLOOKUP(A35,'[2]BranchesSales01-2020'!$A$2:$Z$78,19,0),0)</f>
        <v>46821</v>
      </c>
      <c r="BA35" s="13">
        <f>IFERROR(VLOOKUP(A35,'[11]BranchesSales09-2021'!$A$2:$G$69,6,0),0)</f>
        <v>14690</v>
      </c>
      <c r="BB35" s="15">
        <f t="shared" si="16"/>
        <v>-32131</v>
      </c>
      <c r="BC35" s="17">
        <f t="shared" si="17"/>
        <v>-0.68625189551696886</v>
      </c>
      <c r="BE35" s="13">
        <f>IFERROR(VLOOKUP(A35,'[1]BranchesSales01-2019'!$A$2:$AB$79,21,0),0)</f>
        <v>100498</v>
      </c>
      <c r="BF35" s="13">
        <f>IFERROR(VLOOKUP(A35,'[2]BranchesSales01-2020'!$A$2:$Z$78,21,0),0)</f>
        <v>12347</v>
      </c>
      <c r="BG35" s="13">
        <f>IFERROR(VLOOKUP(A35,'[12]BranchesSales10-2021'!$A$2:$G$70,6,0),0)</f>
        <v>15610</v>
      </c>
      <c r="BH35" s="15">
        <f t="shared" si="18"/>
        <v>3263</v>
      </c>
      <c r="BI35" s="17">
        <f t="shared" si="19"/>
        <v>0.26427472260468132</v>
      </c>
      <c r="BK35" s="13">
        <f>IFERROR(VLOOKUP(A35,'[1]BranchesSales01-2019'!$A$2:$AB$79,23,0),0)</f>
        <v>27522</v>
      </c>
      <c r="BL35" s="13">
        <f>IFERROR(VLOOKUP(A35,'[13]BranchesSales11-2020'!$A$2:$G$78,6,0),0)</f>
        <v>18430</v>
      </c>
      <c r="BM35" s="15">
        <f t="shared" si="20"/>
        <v>-9092</v>
      </c>
      <c r="BN35" s="17">
        <f t="shared" si="21"/>
        <v>-0.33035389869922249</v>
      </c>
      <c r="BP35" s="13">
        <f>IFERROR(VLOOKUP(A35,'[1]BranchesSales01-2019'!$A$2:$AB$79,25,0),0)</f>
        <v>21046</v>
      </c>
      <c r="BQ35" s="13">
        <f>IFERROR(VLOOKUP(A35,'[14]BranchesSales12-2020'!$A$2:$G$70,6,0),0)</f>
        <v>16616</v>
      </c>
      <c r="BR35" s="15">
        <f t="shared" si="22"/>
        <v>-4430</v>
      </c>
      <c r="BS35" s="17">
        <f t="shared" si="23"/>
        <v>-0.21049130476099975</v>
      </c>
      <c r="BU35" s="13">
        <f t="shared" si="24"/>
        <v>396611</v>
      </c>
      <c r="BV35" s="13">
        <f t="shared" si="25"/>
        <v>206794</v>
      </c>
      <c r="BW35" s="15">
        <f t="shared" si="26"/>
        <v>-189817</v>
      </c>
      <c r="BX35" s="17">
        <f t="shared" si="27"/>
        <v>-0.47859741661224731</v>
      </c>
    </row>
    <row r="36" spans="1:76" x14ac:dyDescent="0.25">
      <c r="A36" s="3">
        <v>89</v>
      </c>
      <c r="B36" s="4" t="s">
        <v>35</v>
      </c>
      <c r="C36" s="13">
        <f>IFERROR(VLOOKUP(A36,'[1]BranchesSales01-2019'!$A$2:$AB$79,3,0),0)</f>
        <v>71804</v>
      </c>
      <c r="D36" s="13">
        <f>IFERROR(VLOOKUP(A36,'[2]BranchesSales01-2020'!$A$2:$Z$78,3,0),0)</f>
        <v>39937</v>
      </c>
      <c r="E36" s="13">
        <f>IFERROR(VLOOKUP(A36,'[3]BranchesSales01-2021'!$A$2:$G$70,6,0),0)</f>
        <v>26881</v>
      </c>
      <c r="F36" s="15">
        <f t="shared" si="0"/>
        <v>-13056</v>
      </c>
      <c r="G36" s="17">
        <f t="shared" si="1"/>
        <v>-0.32691489095325132</v>
      </c>
      <c r="I36" s="13">
        <f>IFERROR(VLOOKUP(A36,'[1]BranchesSales01-2019'!$A$2:$AB$79,5,0),0)</f>
        <v>39579</v>
      </c>
      <c r="J36" s="13">
        <f>IFERROR(VLOOKUP(A36,'[2]BranchesSales01-2020'!$A$2:$Z$78,5,0),0)</f>
        <v>25298</v>
      </c>
      <c r="K36" s="13">
        <f>VLOOKUP(B36,'[4]محقق الفروع '!$B:$F,5,0)</f>
        <v>26035</v>
      </c>
      <c r="L36" s="15">
        <f t="shared" si="2"/>
        <v>737</v>
      </c>
      <c r="M36" s="17">
        <f t="shared" si="3"/>
        <v>2.9132737765831251E-2</v>
      </c>
      <c r="O36" s="13">
        <f>IFERROR(VLOOKUP(A36,'[1]BranchesSales01-2019'!$A$2:$AB$79,7,0),0)</f>
        <v>39573</v>
      </c>
      <c r="P36" s="13">
        <f>IFERROR(VLOOKUP(A36,'[2]BranchesSales01-2020'!$A$2:$Z$78,7,0),0)</f>
        <v>18389</v>
      </c>
      <c r="Q36" s="13">
        <f>VLOOKUP(B36,'[5]محقق الفروع '!$B:$F,5,0)</f>
        <v>14574</v>
      </c>
      <c r="R36" s="15">
        <f t="shared" si="4"/>
        <v>-3815</v>
      </c>
      <c r="S36" s="17">
        <f t="shared" si="5"/>
        <v>-0.20746098210886943</v>
      </c>
      <c r="U36" s="13">
        <f>IFERROR(VLOOKUP(A36,'[1]BranchesSales01-2019'!$A$2:$AB$79,9,0),0)</f>
        <v>19416</v>
      </c>
      <c r="V36" s="13">
        <f>IFERROR(VLOOKUP(A36,'[2]BranchesSales01-2020'!$A$2:$Z$78,9,0),0)</f>
        <v>22070</v>
      </c>
      <c r="W36" s="13">
        <f>VLOOKUP(A36,'[6]BranchesSales04-2021'!$A$2:$G$70,6,0)</f>
        <v>36054</v>
      </c>
      <c r="X36" s="15">
        <f t="shared" si="6"/>
        <v>13984</v>
      </c>
      <c r="Y36" s="17">
        <f t="shared" si="7"/>
        <v>0.63362029904848205</v>
      </c>
      <c r="AA36" s="13">
        <f>IFERROR(VLOOKUP(A36,'[1]BranchesSales01-2019'!$A$2:$AB$79,11,0),0)</f>
        <v>36059</v>
      </c>
      <c r="AB36" s="13">
        <f>IFERROR(VLOOKUP(A36,'[2]BranchesSales01-2020'!$A$2:$Z$78,11,0),0)</f>
        <v>33424</v>
      </c>
      <c r="AC36" s="13">
        <f>IFERROR(VLOOKUP(A36,'[7]BranchesSales05-2021'!$A$2:$G$70,6,0),0)</f>
        <v>41428</v>
      </c>
      <c r="AD36" s="15">
        <f t="shared" si="8"/>
        <v>8004</v>
      </c>
      <c r="AE36" s="17">
        <f t="shared" si="9"/>
        <v>0.23946864528482537</v>
      </c>
      <c r="AG36" s="13">
        <f>IFERROR(VLOOKUP(A36,'[1]BranchesSales01-2019'!$A$2:$AB$79,13,0),0)</f>
        <v>30867</v>
      </c>
      <c r="AH36" s="13">
        <f>IFERROR(VLOOKUP(A36,'[2]BranchesSales01-2020'!$A$2:$Z$78,13,0),0)</f>
        <v>34941</v>
      </c>
      <c r="AI36" s="13">
        <f>VLOOKUP(A36,'[8]BranchesSales06-2021'!$A$2:$G$70,6,0)</f>
        <v>19372</v>
      </c>
      <c r="AJ36" s="15">
        <f t="shared" si="10"/>
        <v>-15569</v>
      </c>
      <c r="AK36" s="17">
        <f t="shared" si="11"/>
        <v>-0.44557969147992327</v>
      </c>
      <c r="AM36" s="13">
        <f>IFERROR(VLOOKUP(A36,'[1]BranchesSales01-2019'!$A$2:$AB$79,15,0),0)</f>
        <v>34910</v>
      </c>
      <c r="AN36" s="13">
        <f>IFERROR(VLOOKUP(A36,'[2]BranchesSales01-2020'!$A$2:$Z$78,15,0),0)</f>
        <v>38008</v>
      </c>
      <c r="AO36" s="13">
        <f>IFERROR(VLOOKUP(A36,'[9]BranchesSales07-2021'!$A$2:$G$69,6,0),0)</f>
        <v>21477</v>
      </c>
      <c r="AP36" s="15">
        <f t="shared" si="12"/>
        <v>-16531</v>
      </c>
      <c r="AQ36" s="17">
        <f t="shared" si="13"/>
        <v>-0.43493475057882547</v>
      </c>
      <c r="AS36" s="13">
        <f>IFERROR(VLOOKUP(A36,'[1]BranchesSales01-2019'!$A$2:$AB$79,17,0),0)</f>
        <v>41330</v>
      </c>
      <c r="AT36" s="13">
        <f>IFERROR(VLOOKUP(A36,'[2]BranchesSales01-2020'!$A$2:$Z$78,17,0),0)</f>
        <v>36242</v>
      </c>
      <c r="AU36" s="13">
        <f>IFERROR(VLOOKUP(A36,'[10]BranchesSales08-2021'!$A$2:$G$69,6,0),0)</f>
        <v>28673</v>
      </c>
      <c r="AV36" s="15">
        <f t="shared" si="14"/>
        <v>-7569</v>
      </c>
      <c r="AW36" s="17">
        <f t="shared" si="15"/>
        <v>-0.20884609017162403</v>
      </c>
      <c r="AY36" s="13">
        <f>IFERROR(VLOOKUP(A36,'[1]BranchesSales01-2019'!$A$2:$AB$79,19,0),0)</f>
        <v>53223</v>
      </c>
      <c r="AZ36" s="13">
        <f>IFERROR(VLOOKUP(A36,'[2]BranchesSales01-2020'!$A$2:$Z$78,19,0),0)</f>
        <v>32028</v>
      </c>
      <c r="BA36" s="13">
        <f>IFERROR(VLOOKUP(A36,'[11]BranchesSales09-2021'!$A$2:$G$69,6,0),0)</f>
        <v>21311</v>
      </c>
      <c r="BB36" s="15">
        <f t="shared" si="16"/>
        <v>-10717</v>
      </c>
      <c r="BC36" s="17">
        <f t="shared" si="17"/>
        <v>-0.33461346321968277</v>
      </c>
      <c r="BE36" s="13">
        <f>IFERROR(VLOOKUP(A36,'[1]BranchesSales01-2019'!$A$2:$AB$79,21,0),0)</f>
        <v>81031</v>
      </c>
      <c r="BF36" s="13">
        <f>IFERROR(VLOOKUP(A36,'[2]BranchesSales01-2020'!$A$2:$Z$78,21,0),0)</f>
        <v>32108</v>
      </c>
      <c r="BG36" s="13">
        <f>IFERROR(VLOOKUP(A36,'[12]BranchesSales10-2021'!$A$2:$G$70,6,0),0)</f>
        <v>22075</v>
      </c>
      <c r="BH36" s="15">
        <f t="shared" si="18"/>
        <v>-10033</v>
      </c>
      <c r="BI36" s="17">
        <f t="shared" si="19"/>
        <v>-0.31247664133549269</v>
      </c>
      <c r="BK36" s="13">
        <f>IFERROR(VLOOKUP(A36,'[1]BranchesSales01-2019'!$A$2:$AB$79,23,0),0)</f>
        <v>38707</v>
      </c>
      <c r="BL36" s="13">
        <f>IFERROR(VLOOKUP(A36,'[13]BranchesSales11-2020'!$A$2:$G$78,6,0),0)</f>
        <v>52811</v>
      </c>
      <c r="BM36" s="15">
        <f t="shared" si="20"/>
        <v>14104</v>
      </c>
      <c r="BN36" s="17">
        <f t="shared" si="21"/>
        <v>0.36437853618208593</v>
      </c>
      <c r="BP36" s="13">
        <f>IFERROR(VLOOKUP(A36,'[1]BranchesSales01-2019'!$A$2:$AB$79,25,0),0)</f>
        <v>43131</v>
      </c>
      <c r="BQ36" s="13">
        <f>IFERROR(VLOOKUP(A36,'[14]BranchesSales12-2020'!$A$2:$G$70,6,0),0)</f>
        <v>41878</v>
      </c>
      <c r="BR36" s="15">
        <f t="shared" si="22"/>
        <v>-1253</v>
      </c>
      <c r="BS36" s="17">
        <f t="shared" si="23"/>
        <v>-2.9051030581252468E-2</v>
      </c>
      <c r="BU36" s="13">
        <f t="shared" si="24"/>
        <v>529630</v>
      </c>
      <c r="BV36" s="13">
        <f t="shared" si="25"/>
        <v>407134</v>
      </c>
      <c r="BW36" s="15">
        <f t="shared" si="26"/>
        <v>-122496</v>
      </c>
      <c r="BX36" s="17">
        <f t="shared" si="27"/>
        <v>-0.23128599210769785</v>
      </c>
    </row>
    <row r="37" spans="1:76" x14ac:dyDescent="0.25">
      <c r="A37" s="5">
        <v>702</v>
      </c>
      <c r="B37" s="4" t="s">
        <v>36</v>
      </c>
      <c r="C37" s="13">
        <f>IFERROR(VLOOKUP(A37,'[1]BranchesSales01-2019'!$A$2:$AB$79,3,0),0)</f>
        <v>0</v>
      </c>
      <c r="D37" s="13">
        <f>IFERROR(VLOOKUP(A37,'[2]BranchesSales01-2020'!$A$2:$Z$78,3,0),0)</f>
        <v>0</v>
      </c>
      <c r="E37" s="13">
        <f>IFERROR(VLOOKUP(A37,'[3]BranchesSales01-2021'!$A$2:$G$70,6,0),0)</f>
        <v>8347</v>
      </c>
      <c r="F37" s="15">
        <f t="shared" si="0"/>
        <v>8347</v>
      </c>
      <c r="G37" s="17" t="e">
        <f t="shared" si="1"/>
        <v>#DIV/0!</v>
      </c>
      <c r="I37" s="13">
        <f>IFERROR(VLOOKUP(A37,'[1]BranchesSales01-2019'!$A$2:$AB$79,5,0),0)</f>
        <v>0</v>
      </c>
      <c r="J37" s="13">
        <f>IFERROR(VLOOKUP(A37,'[2]BranchesSales01-2020'!$A$2:$Z$78,5,0),0)</f>
        <v>0</v>
      </c>
      <c r="K37" s="13">
        <f>VLOOKUP(B37,'[4]محقق الفروع '!$B:$F,5,0)</f>
        <v>10399</v>
      </c>
      <c r="L37" s="15">
        <f t="shared" si="2"/>
        <v>10399</v>
      </c>
      <c r="M37" s="17" t="e">
        <f t="shared" si="3"/>
        <v>#DIV/0!</v>
      </c>
      <c r="O37" s="13">
        <f>IFERROR(VLOOKUP(A37,'[1]BranchesSales01-2019'!$A$2:$AB$79,7,0),0)</f>
        <v>0</v>
      </c>
      <c r="P37" s="13">
        <f>IFERROR(VLOOKUP(A37,'[2]BranchesSales01-2020'!$A$2:$Z$78,7,0),0)</f>
        <v>8059</v>
      </c>
      <c r="Q37" s="13">
        <f>VLOOKUP(B37,'[5]محقق الفروع '!$B:$F,5,0)</f>
        <v>6446</v>
      </c>
      <c r="R37" s="15">
        <f t="shared" si="4"/>
        <v>-1613</v>
      </c>
      <c r="S37" s="17">
        <f t="shared" si="5"/>
        <v>-0.20014890184886458</v>
      </c>
      <c r="U37" s="13">
        <f>IFERROR(VLOOKUP(A37,'[1]BranchesSales01-2019'!$A$2:$AB$79,9,0),0)</f>
        <v>0</v>
      </c>
      <c r="V37" s="13">
        <f>IFERROR(VLOOKUP(A37,'[2]BranchesSales01-2020'!$A$2:$Z$78,9,0),0)</f>
        <v>5262</v>
      </c>
      <c r="W37" s="13">
        <f>VLOOKUP(A37,'[6]BranchesSales04-2021'!$A$2:$G$70,6,0)</f>
        <v>16138</v>
      </c>
      <c r="X37" s="15">
        <f t="shared" si="6"/>
        <v>10876</v>
      </c>
      <c r="Y37" s="17">
        <f t="shared" si="7"/>
        <v>2.0668947168377043</v>
      </c>
      <c r="AA37" s="13">
        <f>IFERROR(VLOOKUP(A37,'[1]BranchesSales01-2019'!$A$2:$AB$79,11,0),0)</f>
        <v>0</v>
      </c>
      <c r="AB37" s="13">
        <f>IFERROR(VLOOKUP(A37,'[2]BranchesSales01-2020'!$A$2:$Z$78,11,0),0)</f>
        <v>10292</v>
      </c>
      <c r="AC37" s="13">
        <f>IFERROR(VLOOKUP(A37,'[7]BranchesSales05-2021'!$A$2:$G$70,6,0),0)</f>
        <v>6236</v>
      </c>
      <c r="AD37" s="15">
        <f t="shared" si="8"/>
        <v>-4056</v>
      </c>
      <c r="AE37" s="17">
        <f t="shared" si="9"/>
        <v>-0.39409249902837151</v>
      </c>
      <c r="AG37" s="13">
        <f>IFERROR(VLOOKUP(A37,'[1]BranchesSales01-2019'!$A$2:$AB$79,13,0),0)</f>
        <v>0</v>
      </c>
      <c r="AH37" s="13">
        <f>IFERROR(VLOOKUP(A37,'[2]BranchesSales01-2020'!$A$2:$Z$78,13,0),0)</f>
        <v>7556</v>
      </c>
      <c r="AI37" s="13">
        <f>VLOOKUP(A37,'[8]BranchesSales06-2021'!$A$2:$G$70,6,0)</f>
        <v>11490</v>
      </c>
      <c r="AJ37" s="15">
        <f t="shared" si="10"/>
        <v>3934</v>
      </c>
      <c r="AK37" s="17">
        <f t="shared" si="11"/>
        <v>0.52064584436209627</v>
      </c>
      <c r="AM37" s="13">
        <f>IFERROR(VLOOKUP(A37,'[1]BranchesSales01-2019'!$A$2:$AB$79,15,0),0)</f>
        <v>0</v>
      </c>
      <c r="AN37" s="13">
        <f>IFERROR(VLOOKUP(A37,'[2]BranchesSales01-2020'!$A$2:$Z$78,15,0),0)</f>
        <v>8770</v>
      </c>
      <c r="AO37" s="13">
        <f>IFERROR(VLOOKUP(A37,'[9]BranchesSales07-2021'!$A$2:$G$69,6,0),0)</f>
        <v>13877</v>
      </c>
      <c r="AP37" s="15">
        <f t="shared" si="12"/>
        <v>5107</v>
      </c>
      <c r="AQ37" s="17">
        <f t="shared" si="13"/>
        <v>0.58232611174458371</v>
      </c>
      <c r="AS37" s="13">
        <f>IFERROR(VLOOKUP(A37,'[1]BranchesSales01-2019'!$A$2:$AB$79,17,0),0)</f>
        <v>0</v>
      </c>
      <c r="AT37" s="13">
        <f>IFERROR(VLOOKUP(A37,'[2]BranchesSales01-2020'!$A$2:$Z$78,17,0),0)</f>
        <v>14545</v>
      </c>
      <c r="AU37" s="13">
        <f>IFERROR(VLOOKUP(A37,'[10]BranchesSales08-2021'!$A$2:$G$69,6,0),0)</f>
        <v>16453</v>
      </c>
      <c r="AV37" s="15">
        <f t="shared" si="14"/>
        <v>1908</v>
      </c>
      <c r="AW37" s="17">
        <f t="shared" si="15"/>
        <v>0.13117909934685468</v>
      </c>
      <c r="AY37" s="13">
        <f>IFERROR(VLOOKUP(A37,'[1]BranchesSales01-2019'!$A$2:$AB$79,19,0),0)</f>
        <v>0</v>
      </c>
      <c r="AZ37" s="13">
        <f>IFERROR(VLOOKUP(A37,'[2]BranchesSales01-2020'!$A$2:$Z$78,19,0),0)</f>
        <v>9874</v>
      </c>
      <c r="BA37" s="13">
        <f>IFERROR(VLOOKUP(A37,'[11]BranchesSales09-2021'!$A$2:$G$69,6,0),0)</f>
        <v>11647</v>
      </c>
      <c r="BB37" s="15">
        <f t="shared" si="16"/>
        <v>1773</v>
      </c>
      <c r="BC37" s="17">
        <f t="shared" si="17"/>
        <v>0.17956248734049018</v>
      </c>
      <c r="BE37" s="13">
        <f>IFERROR(VLOOKUP(A37,'[1]BranchesSales01-2019'!$A$2:$AB$79,21,0),0)</f>
        <v>0</v>
      </c>
      <c r="BF37" s="13">
        <f>IFERROR(VLOOKUP(A37,'[2]BranchesSales01-2020'!$A$2:$Z$78,21,0),0)</f>
        <v>14244</v>
      </c>
      <c r="BG37" s="13">
        <f>IFERROR(VLOOKUP(A37,'[12]BranchesSales10-2021'!$A$2:$G$70,6,0),0)</f>
        <v>15770</v>
      </c>
      <c r="BH37" s="15">
        <f t="shared" si="18"/>
        <v>1526</v>
      </c>
      <c r="BI37" s="17">
        <f t="shared" si="19"/>
        <v>0.10713282785734335</v>
      </c>
      <c r="BK37" s="13">
        <f>IFERROR(VLOOKUP(A37,'[1]BranchesSales01-2019'!$A$2:$AB$79,23,0),0)</f>
        <v>0</v>
      </c>
      <c r="BL37" s="13">
        <f>IFERROR(VLOOKUP(A37,'[13]BranchesSales11-2020'!$A$2:$G$78,6,0),0)</f>
        <v>8285</v>
      </c>
      <c r="BM37" s="15">
        <f t="shared" si="20"/>
        <v>8285</v>
      </c>
      <c r="BN37" s="17" t="e">
        <f t="shared" si="21"/>
        <v>#DIV/0!</v>
      </c>
      <c r="BP37" s="13">
        <f>IFERROR(VLOOKUP(A37,'[1]BranchesSales01-2019'!$A$2:$AB$79,25,0),0)</f>
        <v>0</v>
      </c>
      <c r="BQ37" s="13">
        <f>IFERROR(VLOOKUP(A37,'[14]BranchesSales12-2020'!$A$2:$G$70,6,0),0)</f>
        <v>16317</v>
      </c>
      <c r="BR37" s="15">
        <f t="shared" si="22"/>
        <v>16317</v>
      </c>
      <c r="BS37" s="17" t="e">
        <f t="shared" si="23"/>
        <v>#DIV/0!</v>
      </c>
      <c r="BU37" s="13">
        <f t="shared" si="24"/>
        <v>0</v>
      </c>
      <c r="BV37" s="13">
        <f t="shared" si="25"/>
        <v>103204</v>
      </c>
      <c r="BW37" s="15">
        <f t="shared" si="26"/>
        <v>103204</v>
      </c>
      <c r="BX37" s="17" t="e">
        <f t="shared" si="27"/>
        <v>#DIV/0!</v>
      </c>
    </row>
    <row r="38" spans="1:76" x14ac:dyDescent="0.25">
      <c r="A38" s="5">
        <v>92</v>
      </c>
      <c r="B38" s="4" t="s">
        <v>37</v>
      </c>
      <c r="C38" s="13">
        <f>IFERROR(VLOOKUP(A38,'[1]BranchesSales01-2019'!$A$2:$AB$79,3,0),0)</f>
        <v>61392</v>
      </c>
      <c r="D38" s="13">
        <f>IFERROR(VLOOKUP(A38,'[2]BranchesSales01-2020'!$A$2:$Z$78,3,0),0)</f>
        <v>21141</v>
      </c>
      <c r="E38" s="13">
        <f>IFERROR(VLOOKUP(A38,'[3]BranchesSales01-2021'!$A$2:$G$70,6,0),0)</f>
        <v>7757</v>
      </c>
      <c r="F38" s="15">
        <f t="shared" si="0"/>
        <v>-13384</v>
      </c>
      <c r="G38" s="17">
        <f t="shared" si="1"/>
        <v>-0.63308263563691403</v>
      </c>
      <c r="I38" s="13">
        <f>IFERROR(VLOOKUP(A38,'[1]BranchesSales01-2019'!$A$2:$AB$79,5,0),0)</f>
        <v>42785</v>
      </c>
      <c r="J38" s="13">
        <f>IFERROR(VLOOKUP(A38,'[2]BranchesSales01-2020'!$A$2:$Z$78,5,0),0)</f>
        <v>22238</v>
      </c>
      <c r="K38" s="13">
        <f>VLOOKUP(B38,'[4]محقق الفروع '!$B:$F,5,0)</f>
        <v>9376</v>
      </c>
      <c r="L38" s="15">
        <f t="shared" si="2"/>
        <v>-12862</v>
      </c>
      <c r="M38" s="17">
        <f t="shared" si="3"/>
        <v>-0.57837935066103063</v>
      </c>
      <c r="O38" s="13">
        <f>IFERROR(VLOOKUP(A38,'[1]BranchesSales01-2019'!$A$2:$AB$79,7,0),0)</f>
        <v>15751</v>
      </c>
      <c r="P38" s="13">
        <f>IFERROR(VLOOKUP(A38,'[2]BranchesSales01-2020'!$A$2:$Z$78,7,0),0)</f>
        <v>7190</v>
      </c>
      <c r="Q38" s="13">
        <f>VLOOKUP(B38,'[5]محقق الفروع '!$B:$F,5,0)</f>
        <v>8818</v>
      </c>
      <c r="R38" s="15">
        <f t="shared" si="4"/>
        <v>1628</v>
      </c>
      <c r="S38" s="17">
        <f t="shared" si="5"/>
        <v>0.22642559109874827</v>
      </c>
      <c r="U38" s="13">
        <f>IFERROR(VLOOKUP(A38,'[1]BranchesSales01-2019'!$A$2:$AB$79,9,0),0)</f>
        <v>11679</v>
      </c>
      <c r="V38" s="13">
        <f>IFERROR(VLOOKUP(A38,'[2]BranchesSales01-2020'!$A$2:$Z$78,9,0),0)</f>
        <v>11529</v>
      </c>
      <c r="W38" s="13">
        <f>VLOOKUP(A38,'[6]BranchesSales04-2021'!$A$2:$G$70,6,0)</f>
        <v>17380</v>
      </c>
      <c r="X38" s="15">
        <f t="shared" si="6"/>
        <v>5851</v>
      </c>
      <c r="Y38" s="17">
        <f t="shared" si="7"/>
        <v>0.50750281897822891</v>
      </c>
      <c r="AA38" s="13">
        <f>IFERROR(VLOOKUP(A38,'[1]BranchesSales01-2019'!$A$2:$AB$79,11,0),0)</f>
        <v>15740</v>
      </c>
      <c r="AB38" s="13">
        <f>IFERROR(VLOOKUP(A38,'[2]BranchesSales01-2020'!$A$2:$Z$78,11,0),0)</f>
        <v>19618</v>
      </c>
      <c r="AC38" s="13">
        <f>IFERROR(VLOOKUP(A38,'[7]BranchesSales05-2021'!$A$2:$G$70,6,0),0)</f>
        <v>9301</v>
      </c>
      <c r="AD38" s="15">
        <f t="shared" si="8"/>
        <v>-10317</v>
      </c>
      <c r="AE38" s="17">
        <f t="shared" si="9"/>
        <v>-0.52589458660413912</v>
      </c>
      <c r="AG38" s="13">
        <f>IFERROR(VLOOKUP(A38,'[1]BranchesSales01-2019'!$A$2:$AB$79,13,0),0)</f>
        <v>24354</v>
      </c>
      <c r="AH38" s="13">
        <f>IFERROR(VLOOKUP(A38,'[2]BranchesSales01-2020'!$A$2:$Z$78,13,0),0)</f>
        <v>10141</v>
      </c>
      <c r="AI38" s="13">
        <f>VLOOKUP(A38,'[8]BranchesSales06-2021'!$A$2:$G$70,6,0)</f>
        <v>12505</v>
      </c>
      <c r="AJ38" s="15">
        <f t="shared" si="10"/>
        <v>2364</v>
      </c>
      <c r="AK38" s="17">
        <f t="shared" si="11"/>
        <v>0.23311310521644812</v>
      </c>
      <c r="AM38" s="13">
        <f>IFERROR(VLOOKUP(A38,'[1]BranchesSales01-2019'!$A$2:$AB$79,15,0),0)</f>
        <v>17630</v>
      </c>
      <c r="AN38" s="13">
        <f>IFERROR(VLOOKUP(A38,'[2]BranchesSales01-2020'!$A$2:$Z$78,15,0),0)</f>
        <v>12765</v>
      </c>
      <c r="AO38" s="13">
        <f>IFERROR(VLOOKUP(A38,'[9]BranchesSales07-2021'!$A$2:$G$69,6,0),0)</f>
        <v>5408</v>
      </c>
      <c r="AP38" s="15">
        <f t="shared" si="12"/>
        <v>-7357</v>
      </c>
      <c r="AQ38" s="17">
        <f t="shared" si="13"/>
        <v>-0.57634155895025463</v>
      </c>
      <c r="AS38" s="13">
        <f>IFERROR(VLOOKUP(A38,'[1]BranchesSales01-2019'!$A$2:$AB$79,17,0),0)</f>
        <v>20922</v>
      </c>
      <c r="AT38" s="13">
        <f>IFERROR(VLOOKUP(A38,'[2]BranchesSales01-2020'!$A$2:$Z$78,17,0),0)</f>
        <v>13917</v>
      </c>
      <c r="AU38" s="13">
        <f>IFERROR(VLOOKUP(A38,'[10]BranchesSales08-2021'!$A$2:$G$69,6,0),0)</f>
        <v>8327</v>
      </c>
      <c r="AV38" s="15">
        <f t="shared" si="14"/>
        <v>-5590</v>
      </c>
      <c r="AW38" s="17">
        <f t="shared" si="15"/>
        <v>-0.40166702593949843</v>
      </c>
      <c r="AY38" s="13">
        <f>IFERROR(VLOOKUP(A38,'[1]BranchesSales01-2019'!$A$2:$AB$79,19,0),0)</f>
        <v>33127</v>
      </c>
      <c r="AZ38" s="13">
        <f>IFERROR(VLOOKUP(A38,'[2]BranchesSales01-2020'!$A$2:$Z$78,19,0),0)</f>
        <v>17433</v>
      </c>
      <c r="BA38" s="13">
        <f>IFERROR(VLOOKUP(A38,'[11]BranchesSales09-2021'!$A$2:$G$69,6,0),0)</f>
        <v>11901</v>
      </c>
      <c r="BB38" s="15">
        <f t="shared" si="16"/>
        <v>-5532</v>
      </c>
      <c r="BC38" s="17">
        <f t="shared" si="17"/>
        <v>-0.3173292032352435</v>
      </c>
      <c r="BE38" s="13">
        <f>IFERROR(VLOOKUP(A38,'[1]BranchesSales01-2019'!$A$2:$AB$79,21,0),0)</f>
        <v>11409</v>
      </c>
      <c r="BF38" s="13">
        <f>IFERROR(VLOOKUP(A38,'[2]BranchesSales01-2020'!$A$2:$Z$78,21,0),0)</f>
        <v>12050</v>
      </c>
      <c r="BG38" s="13">
        <f>IFERROR(VLOOKUP(A38,'[12]BranchesSales10-2021'!$A$2:$G$70,6,0),0)</f>
        <v>16767</v>
      </c>
      <c r="BH38" s="15">
        <f t="shared" si="18"/>
        <v>4717</v>
      </c>
      <c r="BI38" s="17">
        <f t="shared" si="19"/>
        <v>0.39145228215767625</v>
      </c>
      <c r="BK38" s="13">
        <f>IFERROR(VLOOKUP(A38,'[1]BranchesSales01-2019'!$A$2:$AB$79,23,0),0)</f>
        <v>10711</v>
      </c>
      <c r="BL38" s="13">
        <f>IFERROR(VLOOKUP(A38,'[13]BranchesSales11-2020'!$A$2:$G$78,6,0),0)</f>
        <v>11565</v>
      </c>
      <c r="BM38" s="15">
        <f t="shared" si="20"/>
        <v>854</v>
      </c>
      <c r="BN38" s="17">
        <f t="shared" si="21"/>
        <v>7.9731117542713115E-2</v>
      </c>
      <c r="BP38" s="13">
        <f>IFERROR(VLOOKUP(A38,'[1]BranchesSales01-2019'!$A$2:$AB$79,25,0),0)</f>
        <v>27847</v>
      </c>
      <c r="BQ38" s="13">
        <f>IFERROR(VLOOKUP(A38,'[14]BranchesSales12-2020'!$A$2:$G$70,6,0),0)</f>
        <v>21381</v>
      </c>
      <c r="BR38" s="15">
        <f t="shared" si="22"/>
        <v>-6466</v>
      </c>
      <c r="BS38" s="17">
        <f t="shared" si="23"/>
        <v>-0.23219736416849213</v>
      </c>
      <c r="BU38" s="13">
        <f t="shared" si="24"/>
        <v>293347</v>
      </c>
      <c r="BV38" s="13">
        <f t="shared" si="25"/>
        <v>180968</v>
      </c>
      <c r="BW38" s="15">
        <f t="shared" si="26"/>
        <v>-112379</v>
      </c>
      <c r="BX38" s="17">
        <f t="shared" si="27"/>
        <v>-0.38309237865054013</v>
      </c>
    </row>
    <row r="39" spans="1:76" x14ac:dyDescent="0.25">
      <c r="A39" s="5">
        <v>2</v>
      </c>
      <c r="B39" s="5" t="s">
        <v>38</v>
      </c>
      <c r="C39" s="15">
        <f>SUM(C33:C38)</f>
        <v>351470</v>
      </c>
      <c r="D39" s="15">
        <f t="shared" ref="D39:BQ39" si="65">SUM(D33:D38)</f>
        <v>177951</v>
      </c>
      <c r="E39" s="15">
        <f t="shared" si="65"/>
        <v>146121</v>
      </c>
      <c r="F39" s="15">
        <f t="shared" si="0"/>
        <v>-31830</v>
      </c>
      <c r="G39" s="17">
        <f t="shared" si="1"/>
        <v>-0.17886946406595072</v>
      </c>
      <c r="H39" s="15">
        <f t="shared" si="65"/>
        <v>0</v>
      </c>
      <c r="I39" s="15">
        <f t="shared" si="65"/>
        <v>278231</v>
      </c>
      <c r="J39" s="15">
        <f t="shared" si="65"/>
        <v>140039</v>
      </c>
      <c r="K39" s="13">
        <f>VLOOKUP(B39,'[4]محقق الفروع '!$B:$F,5,0)</f>
        <v>123712</v>
      </c>
      <c r="L39" s="15">
        <f t="shared" si="2"/>
        <v>-16327</v>
      </c>
      <c r="M39" s="17">
        <f t="shared" si="3"/>
        <v>-0.1165889502210099</v>
      </c>
      <c r="N39" s="15">
        <f t="shared" si="65"/>
        <v>0</v>
      </c>
      <c r="O39" s="15">
        <f t="shared" si="65"/>
        <v>203181</v>
      </c>
      <c r="P39" s="15">
        <f t="shared" si="65"/>
        <v>112234</v>
      </c>
      <c r="Q39" s="13">
        <f>VLOOKUP(B39,'[5]محقق الفروع '!$B:$F,5,0)</f>
        <v>106834</v>
      </c>
      <c r="R39" s="15">
        <f t="shared" si="4"/>
        <v>-5400</v>
      </c>
      <c r="S39" s="17">
        <f t="shared" si="5"/>
        <v>-4.8113762318014119E-2</v>
      </c>
      <c r="T39" s="15">
        <f t="shared" si="65"/>
        <v>0</v>
      </c>
      <c r="U39" s="15">
        <f t="shared" si="65"/>
        <v>149099</v>
      </c>
      <c r="V39" s="15">
        <f t="shared" si="65"/>
        <v>104091</v>
      </c>
      <c r="W39" s="13">
        <f>SUM(W33:W38)</f>
        <v>211975</v>
      </c>
      <c r="X39" s="15">
        <f t="shared" si="6"/>
        <v>107884</v>
      </c>
      <c r="Y39" s="17">
        <f t="shared" si="7"/>
        <v>1.0364392694853541</v>
      </c>
      <c r="Z39" s="15">
        <f t="shared" si="65"/>
        <v>0</v>
      </c>
      <c r="AA39" s="15">
        <f t="shared" si="65"/>
        <v>210074</v>
      </c>
      <c r="AB39" s="15">
        <f t="shared" si="65"/>
        <v>166767</v>
      </c>
      <c r="AC39" s="15">
        <f t="shared" si="65"/>
        <v>173817</v>
      </c>
      <c r="AD39" s="15">
        <f t="shared" si="8"/>
        <v>7050</v>
      </c>
      <c r="AE39" s="17">
        <f t="shared" si="9"/>
        <v>4.2274550720466264E-2</v>
      </c>
      <c r="AF39" s="15">
        <f t="shared" si="65"/>
        <v>0</v>
      </c>
      <c r="AG39" s="15">
        <f t="shared" si="65"/>
        <v>221150</v>
      </c>
      <c r="AH39" s="15">
        <f t="shared" si="65"/>
        <v>143676</v>
      </c>
      <c r="AI39" s="13">
        <f>SUM(AI33:AI38)</f>
        <v>168047</v>
      </c>
      <c r="AJ39" s="15">
        <f t="shared" si="10"/>
        <v>24371</v>
      </c>
      <c r="AK39" s="17">
        <f t="shared" si="11"/>
        <v>0.16962471115565569</v>
      </c>
      <c r="AL39" s="15">
        <f t="shared" si="65"/>
        <v>0</v>
      </c>
      <c r="AM39" s="15">
        <f t="shared" si="65"/>
        <v>225272</v>
      </c>
      <c r="AN39" s="15">
        <f t="shared" si="65"/>
        <v>192117</v>
      </c>
      <c r="AO39" s="15">
        <f t="shared" ref="AO39" si="66">SUM(AO33:AO38)</f>
        <v>210186</v>
      </c>
      <c r="AP39" s="15">
        <f t="shared" si="12"/>
        <v>18069</v>
      </c>
      <c r="AQ39" s="17">
        <f t="shared" si="13"/>
        <v>9.405206202470362E-2</v>
      </c>
      <c r="AR39" s="15">
        <f t="shared" si="65"/>
        <v>0</v>
      </c>
      <c r="AS39" s="15">
        <f t="shared" si="65"/>
        <v>246983</v>
      </c>
      <c r="AT39" s="15">
        <f t="shared" si="65"/>
        <v>223617</v>
      </c>
      <c r="AU39" s="15">
        <f t="shared" ref="AU39" si="67">SUM(AU33:AU38)</f>
        <v>242067</v>
      </c>
      <c r="AV39" s="15">
        <f t="shared" si="14"/>
        <v>18450</v>
      </c>
      <c r="AW39" s="17">
        <f t="shared" si="15"/>
        <v>8.2507143911241032E-2</v>
      </c>
      <c r="AX39" s="15">
        <f t="shared" si="65"/>
        <v>0</v>
      </c>
      <c r="AY39" s="15">
        <f t="shared" si="65"/>
        <v>296421</v>
      </c>
      <c r="AZ39" s="15">
        <f t="shared" si="65"/>
        <v>228545</v>
      </c>
      <c r="BA39" s="15">
        <f t="shared" ref="BA39" si="68">SUM(BA33:BA38)</f>
        <v>162114</v>
      </c>
      <c r="BB39" s="15">
        <f t="shared" si="16"/>
        <v>-66431</v>
      </c>
      <c r="BC39" s="17">
        <f t="shared" si="17"/>
        <v>-0.29066923363013852</v>
      </c>
      <c r="BD39" s="15">
        <f t="shared" si="65"/>
        <v>0</v>
      </c>
      <c r="BE39" s="15">
        <f t="shared" si="65"/>
        <v>294859</v>
      </c>
      <c r="BF39" s="15">
        <f t="shared" si="65"/>
        <v>192928</v>
      </c>
      <c r="BG39" s="15">
        <f t="shared" ref="BG39" si="69">SUM(BG33:BG38)</f>
        <v>174413</v>
      </c>
      <c r="BH39" s="15">
        <f t="shared" si="18"/>
        <v>-18515</v>
      </c>
      <c r="BI39" s="17">
        <f t="shared" si="19"/>
        <v>-9.5968444186432245E-2</v>
      </c>
      <c r="BJ39" s="15">
        <f t="shared" si="65"/>
        <v>0</v>
      </c>
      <c r="BK39" s="15">
        <f t="shared" si="65"/>
        <v>215913</v>
      </c>
      <c r="BL39" s="15">
        <f t="shared" si="65"/>
        <v>190948</v>
      </c>
      <c r="BM39" s="15">
        <f t="shared" si="20"/>
        <v>-24965</v>
      </c>
      <c r="BN39" s="17">
        <f t="shared" si="21"/>
        <v>-0.11562527499502118</v>
      </c>
      <c r="BO39" s="15">
        <f t="shared" si="65"/>
        <v>0</v>
      </c>
      <c r="BP39" s="15">
        <f t="shared" si="65"/>
        <v>213970</v>
      </c>
      <c r="BQ39" s="15">
        <f t="shared" si="65"/>
        <v>232461</v>
      </c>
      <c r="BR39" s="15">
        <f t="shared" si="22"/>
        <v>18491</v>
      </c>
      <c r="BS39" s="17">
        <f t="shared" si="23"/>
        <v>8.6418656821049655E-2</v>
      </c>
      <c r="BU39" s="13">
        <f t="shared" si="24"/>
        <v>2906623</v>
      </c>
      <c r="BV39" s="13">
        <f t="shared" si="25"/>
        <v>2105374</v>
      </c>
      <c r="BW39" s="15">
        <f t="shared" si="26"/>
        <v>-801249</v>
      </c>
      <c r="BX39" s="17">
        <f t="shared" si="27"/>
        <v>-0.27566320090359153</v>
      </c>
    </row>
    <row r="40" spans="1:76" x14ac:dyDescent="0.25">
      <c r="A40" s="5">
        <v>80</v>
      </c>
      <c r="B40" s="4" t="s">
        <v>39</v>
      </c>
      <c r="C40" s="13">
        <f>IFERROR(VLOOKUP(A40,'[1]BranchesSales01-2019'!$A$2:$AB$79,3,0),0)</f>
        <v>29540</v>
      </c>
      <c r="D40" s="13">
        <f>IFERROR(VLOOKUP(A40,'[2]BranchesSales01-2020'!$A$2:$Z$78,3,0),0)</f>
        <v>26533</v>
      </c>
      <c r="E40" s="13">
        <f>IFERROR(VLOOKUP(A40,'[3]BranchesSales01-2021'!$A$2:$G$70,6,0),0)</f>
        <v>13522</v>
      </c>
      <c r="F40" s="15">
        <f t="shared" si="0"/>
        <v>-13011</v>
      </c>
      <c r="G40" s="17">
        <f t="shared" si="1"/>
        <v>-0.49037048204123168</v>
      </c>
      <c r="I40" s="13">
        <f>IFERROR(VLOOKUP(A40,'[1]BranchesSales01-2019'!$A$2:$AB$79,5,0),0)</f>
        <v>10437</v>
      </c>
      <c r="J40" s="13">
        <f>IFERROR(VLOOKUP(A40,'[2]BranchesSales01-2020'!$A$2:$Z$78,5,0),0)</f>
        <v>29899</v>
      </c>
      <c r="K40" s="13">
        <f>VLOOKUP(B40,'[4]محقق الفروع '!$B:$F,5,0)</f>
        <v>36755</v>
      </c>
      <c r="L40" s="15">
        <f t="shared" si="2"/>
        <v>6856</v>
      </c>
      <c r="M40" s="17">
        <f t="shared" si="3"/>
        <v>0.22930532793738911</v>
      </c>
      <c r="O40" s="13">
        <f>IFERROR(VLOOKUP(A40,'[1]BranchesSales01-2019'!$A$2:$AB$79,7,0),0)</f>
        <v>9551</v>
      </c>
      <c r="P40" s="13">
        <f>IFERROR(VLOOKUP(A40,'[2]BranchesSales01-2020'!$A$2:$Z$78,7,0),0)</f>
        <v>17224</v>
      </c>
      <c r="Q40" s="13">
        <f>VLOOKUP(B40,'[5]محقق الفروع '!$B:$F,5,0)</f>
        <v>16470</v>
      </c>
      <c r="R40" s="15">
        <f t="shared" si="4"/>
        <v>-754</v>
      </c>
      <c r="S40" s="17">
        <f t="shared" si="5"/>
        <v>-4.3776126335346E-2</v>
      </c>
      <c r="U40" s="13">
        <f>IFERROR(VLOOKUP(A40,'[1]BranchesSales01-2019'!$A$2:$AB$79,9,0),0)</f>
        <v>11702</v>
      </c>
      <c r="V40" s="13">
        <f>IFERROR(VLOOKUP(A40,'[2]BranchesSales01-2020'!$A$2:$Z$78,9,0),0)</f>
        <v>9523</v>
      </c>
      <c r="W40" s="13">
        <f>VLOOKUP(A40,'[6]BranchesSales04-2021'!$A$2:$G$70,6,0)</f>
        <v>18903</v>
      </c>
      <c r="X40" s="15">
        <f t="shared" si="6"/>
        <v>9380</v>
      </c>
      <c r="Y40" s="17">
        <f t="shared" si="7"/>
        <v>0.98498372361650732</v>
      </c>
      <c r="AA40" s="13">
        <f>IFERROR(VLOOKUP(A40,'[1]BranchesSales01-2019'!$A$2:$AB$79,11,0),0)</f>
        <v>27341</v>
      </c>
      <c r="AB40" s="13">
        <f>IFERROR(VLOOKUP(A40,'[2]BranchesSales01-2020'!$A$2:$Z$78,11,0),0)</f>
        <v>22950</v>
      </c>
      <c r="AC40" s="13">
        <f>IFERROR(VLOOKUP(A40,'[7]BranchesSales05-2021'!$A$2:$G$70,6,0),0)</f>
        <v>8030</v>
      </c>
      <c r="AD40" s="15">
        <f t="shared" si="8"/>
        <v>-14920</v>
      </c>
      <c r="AE40" s="17">
        <f t="shared" si="9"/>
        <v>-0.65010893246187362</v>
      </c>
      <c r="AG40" s="13">
        <f>IFERROR(VLOOKUP(A40,'[1]BranchesSales01-2019'!$A$2:$AB$79,13,0),0)</f>
        <v>12463</v>
      </c>
      <c r="AH40" s="13">
        <f>IFERROR(VLOOKUP(A40,'[2]BranchesSales01-2020'!$A$2:$Z$78,13,0),0)</f>
        <v>19909</v>
      </c>
      <c r="AI40" s="13">
        <f>VLOOKUP(A40,'[8]BranchesSales06-2021'!$A$2:$G$70,6,0)</f>
        <v>24589</v>
      </c>
      <c r="AJ40" s="15">
        <f t="shared" si="10"/>
        <v>4680</v>
      </c>
      <c r="AK40" s="17">
        <f t="shared" si="11"/>
        <v>0.23506956652770095</v>
      </c>
      <c r="AM40" s="13">
        <f>IFERROR(VLOOKUP(A40,'[1]BranchesSales01-2019'!$A$2:$AB$79,15,0),0)</f>
        <v>18166</v>
      </c>
      <c r="AN40" s="13">
        <f>IFERROR(VLOOKUP(A40,'[2]BranchesSales01-2020'!$A$2:$Z$78,15,0),0)</f>
        <v>8113</v>
      </c>
      <c r="AO40" s="13">
        <f>IFERROR(VLOOKUP(A40,'[9]BranchesSales07-2021'!$A$2:$G$69,6,0),0)</f>
        <v>26325</v>
      </c>
      <c r="AP40" s="15">
        <f t="shared" si="12"/>
        <v>18212</v>
      </c>
      <c r="AQ40" s="17">
        <f t="shared" si="13"/>
        <v>2.2447923086404535</v>
      </c>
      <c r="AS40" s="13">
        <f>IFERROR(VLOOKUP(A40,'[1]BranchesSales01-2019'!$A$2:$AB$79,17,0),0)</f>
        <v>25510</v>
      </c>
      <c r="AT40" s="13">
        <f>IFERROR(VLOOKUP(A40,'[2]BranchesSales01-2020'!$A$2:$Z$78,17,0),0)</f>
        <v>14174</v>
      </c>
      <c r="AU40" s="13">
        <f>IFERROR(VLOOKUP(A40,'[10]BranchesSales08-2021'!$A$2:$G$69,6,0),0)</f>
        <v>14716</v>
      </c>
      <c r="AV40" s="15">
        <f t="shared" si="14"/>
        <v>542</v>
      </c>
      <c r="AW40" s="17">
        <f t="shared" si="15"/>
        <v>3.8239029208409825E-2</v>
      </c>
      <c r="AY40" s="13">
        <f>IFERROR(VLOOKUP(A40,'[1]BranchesSales01-2019'!$A$2:$AB$79,19,0),0)</f>
        <v>24522</v>
      </c>
      <c r="AZ40" s="13">
        <f>IFERROR(VLOOKUP(A40,'[2]BranchesSales01-2020'!$A$2:$Z$78,19,0),0)</f>
        <v>22983</v>
      </c>
      <c r="BA40" s="13">
        <f>IFERROR(VLOOKUP(A40,'[11]BranchesSales09-2021'!$A$2:$G$69,6,0),0)</f>
        <v>19393</v>
      </c>
      <c r="BB40" s="15">
        <f t="shared" si="16"/>
        <v>-3590</v>
      </c>
      <c r="BC40" s="17">
        <f t="shared" si="17"/>
        <v>-0.15620241047730932</v>
      </c>
      <c r="BE40" s="13">
        <f>IFERROR(VLOOKUP(A40,'[1]BranchesSales01-2019'!$A$2:$AB$79,21,0),0)</f>
        <v>22724</v>
      </c>
      <c r="BF40" s="13">
        <f>IFERROR(VLOOKUP(A40,'[2]BranchesSales01-2020'!$A$2:$Z$78,21,0),0)</f>
        <v>16880</v>
      </c>
      <c r="BG40" s="13">
        <f>IFERROR(VLOOKUP(A40,'[12]BranchesSales10-2021'!$A$2:$G$70,6,0),0)</f>
        <v>36720</v>
      </c>
      <c r="BH40" s="15">
        <f t="shared" si="18"/>
        <v>19840</v>
      </c>
      <c r="BI40" s="17">
        <f t="shared" si="19"/>
        <v>1.175355450236967</v>
      </c>
      <c r="BK40" s="13">
        <f>IFERROR(VLOOKUP(A40,'[1]BranchesSales01-2019'!$A$2:$AB$79,23,0),0)</f>
        <v>28107</v>
      </c>
      <c r="BL40" s="13">
        <f>IFERROR(VLOOKUP(A40,'[13]BranchesSales11-2020'!$A$2:$G$78,6,0),0)</f>
        <v>13561</v>
      </c>
      <c r="BM40" s="15">
        <f t="shared" si="20"/>
        <v>-14546</v>
      </c>
      <c r="BN40" s="17">
        <f t="shared" si="21"/>
        <v>-0.51752232539936671</v>
      </c>
      <c r="BP40" s="13">
        <f>IFERROR(VLOOKUP(A40,'[1]BranchesSales01-2019'!$A$2:$AB$79,25,0),0)</f>
        <v>36090</v>
      </c>
      <c r="BQ40" s="13">
        <f>IFERROR(VLOOKUP(A40,'[14]BranchesSales12-2020'!$A$2:$G$70,6,0),0)</f>
        <v>22326</v>
      </c>
      <c r="BR40" s="15">
        <f t="shared" si="22"/>
        <v>-13764</v>
      </c>
      <c r="BS40" s="17">
        <f t="shared" si="23"/>
        <v>-0.38137988362427266</v>
      </c>
      <c r="BU40" s="13">
        <f t="shared" si="24"/>
        <v>256153</v>
      </c>
      <c r="BV40" s="13">
        <f t="shared" si="25"/>
        <v>224075</v>
      </c>
      <c r="BW40" s="15">
        <f t="shared" si="26"/>
        <v>-32078</v>
      </c>
      <c r="BX40" s="17">
        <f t="shared" si="27"/>
        <v>-0.1252298431015838</v>
      </c>
    </row>
    <row r="41" spans="1:76" x14ac:dyDescent="0.25">
      <c r="A41" s="5">
        <v>87</v>
      </c>
      <c r="B41" s="4" t="s">
        <v>40</v>
      </c>
      <c r="C41" s="13">
        <f>IFERROR(VLOOKUP(A41,'[1]BranchesSales01-2019'!$A$2:$AB$79,3,0),0)</f>
        <v>16287</v>
      </c>
      <c r="D41" s="13">
        <f>IFERROR(VLOOKUP(A41,'[2]BranchesSales01-2020'!$A$2:$Z$78,3,0),0)</f>
        <v>13867</v>
      </c>
      <c r="E41" s="13">
        <f>IFERROR(VLOOKUP(A41,'[3]BranchesSales01-2021'!$A$2:$G$70,6,0),0)</f>
        <v>18800</v>
      </c>
      <c r="F41" s="15">
        <f t="shared" si="0"/>
        <v>4933</v>
      </c>
      <c r="G41" s="17">
        <f t="shared" si="1"/>
        <v>0.35573664094613111</v>
      </c>
      <c r="I41" s="13">
        <f>IFERROR(VLOOKUP(A41,'[1]BranchesSales01-2019'!$A$2:$AB$79,5,0),0)</f>
        <v>20694</v>
      </c>
      <c r="J41" s="13">
        <f>IFERROR(VLOOKUP(A41,'[2]BranchesSales01-2020'!$A$2:$Z$78,5,0),0)</f>
        <v>13700</v>
      </c>
      <c r="K41" s="13">
        <f>VLOOKUP(B41,'[4]محقق الفروع '!$B:$F,5,0)</f>
        <v>16060</v>
      </c>
      <c r="L41" s="15">
        <f t="shared" si="2"/>
        <v>2360</v>
      </c>
      <c r="M41" s="17">
        <f t="shared" si="3"/>
        <v>0.17226277372262766</v>
      </c>
      <c r="O41" s="13">
        <f>IFERROR(VLOOKUP(A41,'[1]BranchesSales01-2019'!$A$2:$AB$79,7,0),0)</f>
        <v>15436</v>
      </c>
      <c r="P41" s="13">
        <f>IFERROR(VLOOKUP(A41,'[2]BranchesSales01-2020'!$A$2:$Z$78,7,0),0)</f>
        <v>20962</v>
      </c>
      <c r="Q41" s="13">
        <f>VLOOKUP(B41,'[5]محقق الفروع '!$B:$F,5,0)</f>
        <v>10843</v>
      </c>
      <c r="R41" s="15">
        <f t="shared" si="4"/>
        <v>-10119</v>
      </c>
      <c r="S41" s="17">
        <f t="shared" si="5"/>
        <v>-0.48273065547180616</v>
      </c>
      <c r="U41" s="13">
        <f>IFERROR(VLOOKUP(A41,'[1]BranchesSales01-2019'!$A$2:$AB$79,9,0),0)</f>
        <v>12971</v>
      </c>
      <c r="V41" s="13">
        <f>IFERROR(VLOOKUP(A41,'[2]BranchesSales01-2020'!$A$2:$Z$78,9,0),0)</f>
        <v>14143</v>
      </c>
      <c r="W41" s="13">
        <f>VLOOKUP(A41,'[6]BranchesSales04-2021'!$A$2:$G$70,6,0)</f>
        <v>27495</v>
      </c>
      <c r="X41" s="15">
        <f t="shared" si="6"/>
        <v>13352</v>
      </c>
      <c r="Y41" s="17">
        <f t="shared" si="7"/>
        <v>0.94407127200735341</v>
      </c>
      <c r="AA41" s="13">
        <f>IFERROR(VLOOKUP(A41,'[1]BranchesSales01-2019'!$A$2:$AB$79,11,0),0)</f>
        <v>18643</v>
      </c>
      <c r="AB41" s="13">
        <f>IFERROR(VLOOKUP(A41,'[2]BranchesSales01-2020'!$A$2:$Z$78,11,0),0)</f>
        <v>17521</v>
      </c>
      <c r="AC41" s="13">
        <f>IFERROR(VLOOKUP(A41,'[7]BranchesSales05-2021'!$A$2:$G$70,6,0),0)</f>
        <v>22167</v>
      </c>
      <c r="AD41" s="15">
        <f t="shared" si="8"/>
        <v>4646</v>
      </c>
      <c r="AE41" s="17">
        <f t="shared" si="9"/>
        <v>0.2651675132697906</v>
      </c>
      <c r="AG41" s="13">
        <f>IFERROR(VLOOKUP(A41,'[1]BranchesSales01-2019'!$A$2:$AB$79,13,0),0)</f>
        <v>18831</v>
      </c>
      <c r="AH41" s="13">
        <f>IFERROR(VLOOKUP(A41,'[2]BranchesSales01-2020'!$A$2:$Z$78,13,0),0)</f>
        <v>10991</v>
      </c>
      <c r="AI41" s="13">
        <f>VLOOKUP(A41,'[8]BranchesSales06-2021'!$A$2:$G$70,6,0)</f>
        <v>14258</v>
      </c>
      <c r="AJ41" s="15">
        <f t="shared" si="10"/>
        <v>3267</v>
      </c>
      <c r="AK41" s="17">
        <f t="shared" si="11"/>
        <v>0.2972431989809845</v>
      </c>
      <c r="AM41" s="13">
        <f>IFERROR(VLOOKUP(A41,'[1]BranchesSales01-2019'!$A$2:$AB$79,15,0),0)</f>
        <v>16480</v>
      </c>
      <c r="AN41" s="13">
        <f>IFERROR(VLOOKUP(A41,'[2]BranchesSales01-2020'!$A$2:$Z$78,15,0),0)</f>
        <v>17580</v>
      </c>
      <c r="AO41" s="13">
        <f>IFERROR(VLOOKUP(A41,'[9]BranchesSales07-2021'!$A$2:$G$69,6,0),0)</f>
        <v>23368</v>
      </c>
      <c r="AP41" s="15">
        <f t="shared" si="12"/>
        <v>5788</v>
      </c>
      <c r="AQ41" s="17">
        <f t="shared" si="13"/>
        <v>0.3292377701934015</v>
      </c>
      <c r="AS41" s="13">
        <f>IFERROR(VLOOKUP(A41,'[1]BranchesSales01-2019'!$A$2:$AB$79,17,0),0)</f>
        <v>24462</v>
      </c>
      <c r="AT41" s="13">
        <f>IFERROR(VLOOKUP(A41,'[2]BranchesSales01-2020'!$A$2:$Z$78,17,0),0)</f>
        <v>17687</v>
      </c>
      <c r="AU41" s="13">
        <f>IFERROR(VLOOKUP(A41,'[10]BranchesSales08-2021'!$A$2:$G$69,6,0),0)</f>
        <v>20883</v>
      </c>
      <c r="AV41" s="15">
        <f t="shared" si="14"/>
        <v>3196</v>
      </c>
      <c r="AW41" s="17">
        <f t="shared" si="15"/>
        <v>0.18069768756713978</v>
      </c>
      <c r="AY41" s="13">
        <f>IFERROR(VLOOKUP(A41,'[1]BranchesSales01-2019'!$A$2:$AB$79,19,0),0)</f>
        <v>23528</v>
      </c>
      <c r="AZ41" s="13">
        <f>IFERROR(VLOOKUP(A41,'[2]BranchesSales01-2020'!$A$2:$Z$78,19,0),0)</f>
        <v>20389</v>
      </c>
      <c r="BA41" s="13">
        <f>IFERROR(VLOOKUP(A41,'[11]BranchesSales09-2021'!$A$2:$G$69,6,0),0)</f>
        <v>12118</v>
      </c>
      <c r="BB41" s="15">
        <f t="shared" si="16"/>
        <v>-8271</v>
      </c>
      <c r="BC41" s="17">
        <f t="shared" si="17"/>
        <v>-0.40565991465986562</v>
      </c>
      <c r="BE41" s="13">
        <f>IFERROR(VLOOKUP(A41,'[1]BranchesSales01-2019'!$A$2:$AB$79,21,0),0)</f>
        <v>10529</v>
      </c>
      <c r="BF41" s="13">
        <f>IFERROR(VLOOKUP(A41,'[2]BranchesSales01-2020'!$A$2:$Z$78,21,0),0)</f>
        <v>22090</v>
      </c>
      <c r="BG41" s="13">
        <f>IFERROR(VLOOKUP(A41,'[12]BranchesSales10-2021'!$A$2:$G$70,6,0),0)</f>
        <v>26413</v>
      </c>
      <c r="BH41" s="15">
        <f t="shared" si="18"/>
        <v>4323</v>
      </c>
      <c r="BI41" s="17">
        <f t="shared" si="19"/>
        <v>0.19569941149841563</v>
      </c>
      <c r="BK41" s="13">
        <f>IFERROR(VLOOKUP(A41,'[1]BranchesSales01-2019'!$A$2:$AB$79,23,0),0)</f>
        <v>16546</v>
      </c>
      <c r="BL41" s="13">
        <f>IFERROR(VLOOKUP(A41,'[13]BranchesSales11-2020'!$A$2:$G$78,6,0),0)</f>
        <v>19981</v>
      </c>
      <c r="BM41" s="15">
        <f t="shared" si="20"/>
        <v>3435</v>
      </c>
      <c r="BN41" s="17">
        <f t="shared" si="21"/>
        <v>0.20760304605342683</v>
      </c>
      <c r="BP41" s="13">
        <f>IFERROR(VLOOKUP(A41,'[1]BranchesSales01-2019'!$A$2:$AB$79,25,0),0)</f>
        <v>24011</v>
      </c>
      <c r="BQ41" s="13">
        <f>IFERROR(VLOOKUP(A41,'[14]BranchesSales12-2020'!$A$2:$G$70,6,0),0)</f>
        <v>15044</v>
      </c>
      <c r="BR41" s="15">
        <f t="shared" si="22"/>
        <v>-8967</v>
      </c>
      <c r="BS41" s="17">
        <f t="shared" si="23"/>
        <v>-0.37345383365957274</v>
      </c>
      <c r="BU41" s="13">
        <f t="shared" si="24"/>
        <v>218418</v>
      </c>
      <c r="BV41" s="13">
        <f t="shared" si="25"/>
        <v>203955</v>
      </c>
      <c r="BW41" s="15">
        <f t="shared" si="26"/>
        <v>-14463</v>
      </c>
      <c r="BX41" s="17">
        <f t="shared" si="27"/>
        <v>-6.6217070021701518E-2</v>
      </c>
    </row>
    <row r="42" spans="1:76" x14ac:dyDescent="0.25">
      <c r="A42" s="5">
        <v>85</v>
      </c>
      <c r="B42" s="4" t="s">
        <v>41</v>
      </c>
      <c r="C42" s="13">
        <f>IFERROR(VLOOKUP(A42,'[1]BranchesSales01-2019'!$A$2:$AB$79,3,0),0)</f>
        <v>27251</v>
      </c>
      <c r="D42" s="13">
        <f>IFERROR(VLOOKUP(A42,'[2]BranchesSales01-2020'!$A$2:$Z$78,3,0),0)</f>
        <v>12532</v>
      </c>
      <c r="E42" s="13">
        <f>IFERROR(VLOOKUP(A42,'[3]BranchesSales01-2021'!$A$2:$G$70,6,0),0)</f>
        <v>17328</v>
      </c>
      <c r="F42" s="15">
        <f t="shared" si="0"/>
        <v>4796</v>
      </c>
      <c r="G42" s="17">
        <f t="shared" si="1"/>
        <v>0.38270028726460259</v>
      </c>
      <c r="I42" s="13">
        <f>IFERROR(VLOOKUP(A42,'[1]BranchesSales01-2019'!$A$2:$AB$79,5,0),0)</f>
        <v>19340</v>
      </c>
      <c r="J42" s="13">
        <f>IFERROR(VLOOKUP(A42,'[2]BranchesSales01-2020'!$A$2:$Z$78,5,0),0)</f>
        <v>14482</v>
      </c>
      <c r="K42" s="13">
        <f>VLOOKUP(B42,'[4]محقق الفروع '!$B:$F,5,0)</f>
        <v>14426</v>
      </c>
      <c r="L42" s="15">
        <f t="shared" si="2"/>
        <v>-56</v>
      </c>
      <c r="M42" s="17">
        <f t="shared" si="3"/>
        <v>-3.8668692169590013E-3</v>
      </c>
      <c r="O42" s="13">
        <f>IFERROR(VLOOKUP(A42,'[1]BranchesSales01-2019'!$A$2:$AB$79,7,0),0)</f>
        <v>9996</v>
      </c>
      <c r="P42" s="13">
        <f>IFERROR(VLOOKUP(A42,'[2]BranchesSales01-2020'!$A$2:$Z$78,7,0),0)</f>
        <v>20354</v>
      </c>
      <c r="Q42" s="13">
        <f>VLOOKUP(B42,'[5]محقق الفروع '!$B:$F,5,0)</f>
        <v>7277</v>
      </c>
      <c r="R42" s="15">
        <f t="shared" si="4"/>
        <v>-13077</v>
      </c>
      <c r="S42" s="17">
        <f t="shared" si="5"/>
        <v>-0.64247813697553302</v>
      </c>
      <c r="U42" s="13">
        <f>IFERROR(VLOOKUP(A42,'[1]BranchesSales01-2019'!$A$2:$AB$79,9,0),0)</f>
        <v>6743</v>
      </c>
      <c r="V42" s="13">
        <f>IFERROR(VLOOKUP(A42,'[2]BranchesSales01-2020'!$A$2:$Z$78,9,0),0)</f>
        <v>8983</v>
      </c>
      <c r="W42" s="13">
        <f>VLOOKUP(A42,'[6]BranchesSales04-2021'!$A$2:$G$70,6,0)</f>
        <v>14453</v>
      </c>
      <c r="X42" s="15">
        <f t="shared" si="6"/>
        <v>5470</v>
      </c>
      <c r="Y42" s="17">
        <f t="shared" si="7"/>
        <v>0.60892797506400975</v>
      </c>
      <c r="AA42" s="13">
        <f>IFERROR(VLOOKUP(A42,'[1]BranchesSales01-2019'!$A$2:$AB$79,11,0),0)</f>
        <v>8893</v>
      </c>
      <c r="AB42" s="13">
        <f>IFERROR(VLOOKUP(A42,'[2]BranchesSales01-2020'!$A$2:$Z$78,11,0),0)</f>
        <v>19529</v>
      </c>
      <c r="AC42" s="13">
        <f>IFERROR(VLOOKUP(A42,'[7]BranchesSales05-2021'!$A$2:$G$70,6,0),0)</f>
        <v>23074</v>
      </c>
      <c r="AD42" s="15">
        <f t="shared" si="8"/>
        <v>3545</v>
      </c>
      <c r="AE42" s="17">
        <f t="shared" si="9"/>
        <v>0.18152491166982432</v>
      </c>
      <c r="AG42" s="13">
        <f>IFERROR(VLOOKUP(A42,'[1]BranchesSales01-2019'!$A$2:$AB$79,13,0),0)</f>
        <v>22416</v>
      </c>
      <c r="AH42" s="13">
        <f>IFERROR(VLOOKUP(A42,'[2]BranchesSales01-2020'!$A$2:$Z$78,13,0),0)</f>
        <v>18733</v>
      </c>
      <c r="AI42" s="13">
        <f>VLOOKUP(A42,'[8]BranchesSales06-2021'!$A$2:$G$70,6,0)</f>
        <v>10599</v>
      </c>
      <c r="AJ42" s="15">
        <f t="shared" si="10"/>
        <v>-8134</v>
      </c>
      <c r="AK42" s="17">
        <f t="shared" si="11"/>
        <v>-0.43420701435968612</v>
      </c>
      <c r="AM42" s="13">
        <f>IFERROR(VLOOKUP(A42,'[1]BranchesSales01-2019'!$A$2:$AB$79,15,0),0)</f>
        <v>12056</v>
      </c>
      <c r="AN42" s="13">
        <f>IFERROR(VLOOKUP(A42,'[2]BranchesSales01-2020'!$A$2:$Z$78,15,0),0)</f>
        <v>11232</v>
      </c>
      <c r="AO42" s="13">
        <f>IFERROR(VLOOKUP(A42,'[9]BranchesSales07-2021'!$A$2:$G$69,6,0),0)</f>
        <v>25264</v>
      </c>
      <c r="AP42" s="15">
        <f t="shared" si="12"/>
        <v>14032</v>
      </c>
      <c r="AQ42" s="17">
        <f t="shared" si="13"/>
        <v>1.2492877492877494</v>
      </c>
      <c r="AS42" s="13">
        <f>IFERROR(VLOOKUP(A42,'[1]BranchesSales01-2019'!$A$2:$AB$79,17,0),0)</f>
        <v>23917</v>
      </c>
      <c r="AT42" s="13">
        <f>IFERROR(VLOOKUP(A42,'[2]BranchesSales01-2020'!$A$2:$Z$78,17,0),0)</f>
        <v>17428</v>
      </c>
      <c r="AU42" s="13">
        <f>IFERROR(VLOOKUP(A42,'[10]BranchesSales08-2021'!$A$2:$G$69,6,0),0)</f>
        <v>18645</v>
      </c>
      <c r="AV42" s="15">
        <f t="shared" si="14"/>
        <v>1217</v>
      </c>
      <c r="AW42" s="17">
        <f t="shared" si="15"/>
        <v>6.983015836584805E-2</v>
      </c>
      <c r="AY42" s="13">
        <f>IFERROR(VLOOKUP(A42,'[1]BranchesSales01-2019'!$A$2:$AB$79,19,0),0)</f>
        <v>27753</v>
      </c>
      <c r="AZ42" s="13">
        <f>IFERROR(VLOOKUP(A42,'[2]BranchesSales01-2020'!$A$2:$Z$78,19,0),0)</f>
        <v>21856</v>
      </c>
      <c r="BA42" s="13">
        <f>IFERROR(VLOOKUP(A42,'[11]BranchesSales09-2021'!$A$2:$G$69,6,0),0)</f>
        <v>8097</v>
      </c>
      <c r="BB42" s="15">
        <f t="shared" si="16"/>
        <v>-13759</v>
      </c>
      <c r="BC42" s="17">
        <f t="shared" si="17"/>
        <v>-0.62952964860907756</v>
      </c>
      <c r="BE42" s="13">
        <f>IFERROR(VLOOKUP(A42,'[1]BranchesSales01-2019'!$A$2:$AB$79,21,0),0)</f>
        <v>21636</v>
      </c>
      <c r="BF42" s="13">
        <f>IFERROR(VLOOKUP(A42,'[2]BranchesSales01-2020'!$A$2:$Z$78,21,0),0)</f>
        <v>17900</v>
      </c>
      <c r="BG42" s="13">
        <f>IFERROR(VLOOKUP(A42,'[12]BranchesSales10-2021'!$A$2:$G$70,6,0),0)</f>
        <v>16793</v>
      </c>
      <c r="BH42" s="15">
        <f t="shared" si="18"/>
        <v>-1107</v>
      </c>
      <c r="BI42" s="17">
        <f t="shared" si="19"/>
        <v>-6.1843575418994434E-2</v>
      </c>
      <c r="BK42" s="13">
        <f>IFERROR(VLOOKUP(A42,'[1]BranchesSales01-2019'!$A$2:$AB$79,23,0),0)</f>
        <v>9521</v>
      </c>
      <c r="BL42" s="13">
        <f>IFERROR(VLOOKUP(A42,'[13]BranchesSales11-2020'!$A$2:$G$78,6,0),0)</f>
        <v>12582</v>
      </c>
      <c r="BM42" s="15">
        <f t="shared" si="20"/>
        <v>3061</v>
      </c>
      <c r="BN42" s="17">
        <f t="shared" si="21"/>
        <v>0.32149984245352381</v>
      </c>
      <c r="BP42" s="13">
        <f>IFERROR(VLOOKUP(A42,'[1]BranchesSales01-2019'!$A$2:$AB$79,25,0),0)</f>
        <v>22389</v>
      </c>
      <c r="BQ42" s="13">
        <f>IFERROR(VLOOKUP(A42,'[14]BranchesSales12-2020'!$A$2:$G$70,6,0),0)</f>
        <v>20089</v>
      </c>
      <c r="BR42" s="15">
        <f t="shared" si="22"/>
        <v>-2300</v>
      </c>
      <c r="BS42" s="17">
        <f t="shared" si="23"/>
        <v>-0.10272901871454732</v>
      </c>
      <c r="BU42" s="13">
        <f t="shared" si="24"/>
        <v>211911</v>
      </c>
      <c r="BV42" s="13">
        <f t="shared" si="25"/>
        <v>195700</v>
      </c>
      <c r="BW42" s="15">
        <f t="shared" si="26"/>
        <v>-16211</v>
      </c>
      <c r="BX42" s="17">
        <f t="shared" si="27"/>
        <v>-7.6499096318737636E-2</v>
      </c>
    </row>
    <row r="43" spans="1:76" x14ac:dyDescent="0.25">
      <c r="A43" s="3">
        <v>88</v>
      </c>
      <c r="B43" s="4" t="s">
        <v>42</v>
      </c>
      <c r="C43" s="13">
        <f>IFERROR(VLOOKUP(A43,'[1]BranchesSales01-2019'!$A$2:$AB$79,3,0),0)</f>
        <v>41010</v>
      </c>
      <c r="D43" s="13">
        <f>IFERROR(VLOOKUP(A43,'[2]BranchesSales01-2020'!$A$2:$Z$78,3,0),0)</f>
        <v>38802</v>
      </c>
      <c r="E43" s="13">
        <f>IFERROR(VLOOKUP(A43,'[3]BranchesSales01-2021'!$A$2:$G$70,6,0),0)</f>
        <v>53938</v>
      </c>
      <c r="F43" s="15">
        <f t="shared" si="0"/>
        <v>15136</v>
      </c>
      <c r="G43" s="17">
        <f t="shared" si="1"/>
        <v>0.39008298541312314</v>
      </c>
      <c r="I43" s="13">
        <f>IFERROR(VLOOKUP(A43,'[1]BranchesSales01-2019'!$A$2:$AB$79,5,0),0)</f>
        <v>30512</v>
      </c>
      <c r="J43" s="13">
        <f>IFERROR(VLOOKUP(A43,'[2]BranchesSales01-2020'!$A$2:$Z$78,5,0),0)</f>
        <v>23267</v>
      </c>
      <c r="K43" s="13">
        <f>VLOOKUP(B43,'[4]محقق الفروع '!$B:$F,5,0)</f>
        <v>57449</v>
      </c>
      <c r="L43" s="15">
        <f t="shared" si="2"/>
        <v>34182</v>
      </c>
      <c r="M43" s="17">
        <f t="shared" si="3"/>
        <v>1.4691193535909228</v>
      </c>
      <c r="O43" s="13">
        <f>IFERROR(VLOOKUP(A43,'[1]BranchesSales01-2019'!$A$2:$AB$79,7,0),0)</f>
        <v>31211</v>
      </c>
      <c r="P43" s="13">
        <f>IFERROR(VLOOKUP(A43,'[2]BranchesSales01-2020'!$A$2:$Z$78,7,0),0)</f>
        <v>23843</v>
      </c>
      <c r="Q43" s="13">
        <f>VLOOKUP(B43,'[5]محقق الفروع '!$B:$F,5,0)</f>
        <v>28899</v>
      </c>
      <c r="R43" s="15">
        <f t="shared" si="4"/>
        <v>5056</v>
      </c>
      <c r="S43" s="17">
        <f t="shared" si="5"/>
        <v>0.21205385228368923</v>
      </c>
      <c r="U43" s="13">
        <f>IFERROR(VLOOKUP(A43,'[1]BranchesSales01-2019'!$A$2:$AB$79,9,0),0)</f>
        <v>21500</v>
      </c>
      <c r="V43" s="13">
        <f>IFERROR(VLOOKUP(A43,'[2]BranchesSales01-2020'!$A$2:$Z$78,9,0),0)</f>
        <v>30817</v>
      </c>
      <c r="W43" s="13">
        <f>VLOOKUP(A43,'[6]BranchesSales04-2021'!$A$2:$G$70,6,0)</f>
        <v>71121</v>
      </c>
      <c r="X43" s="15">
        <f t="shared" si="6"/>
        <v>40304</v>
      </c>
      <c r="Y43" s="17">
        <f t="shared" si="7"/>
        <v>1.3078495635525846</v>
      </c>
      <c r="AA43" s="13">
        <f>IFERROR(VLOOKUP(A43,'[1]BranchesSales01-2019'!$A$2:$AB$79,11,0),0)</f>
        <v>32824</v>
      </c>
      <c r="AB43" s="13">
        <f>IFERROR(VLOOKUP(A43,'[2]BranchesSales01-2020'!$A$2:$Z$78,11,0),0)</f>
        <v>45965</v>
      </c>
      <c r="AC43" s="13">
        <f>IFERROR(VLOOKUP(A43,'[7]BranchesSales05-2021'!$A$2:$G$70,6,0),0)</f>
        <v>38711</v>
      </c>
      <c r="AD43" s="15">
        <f t="shared" si="8"/>
        <v>-7254</v>
      </c>
      <c r="AE43" s="17">
        <f t="shared" si="9"/>
        <v>-0.15781572935929511</v>
      </c>
      <c r="AG43" s="13">
        <f>IFERROR(VLOOKUP(A43,'[1]BranchesSales01-2019'!$A$2:$AB$79,13,0),0)</f>
        <v>43145</v>
      </c>
      <c r="AH43" s="13">
        <f>IFERROR(VLOOKUP(A43,'[2]BranchesSales01-2020'!$A$2:$Z$78,13,0),0)</f>
        <v>45945</v>
      </c>
      <c r="AI43" s="13">
        <f>VLOOKUP(A43,'[8]BranchesSales06-2021'!$A$2:$G$70,6,0)</f>
        <v>48230</v>
      </c>
      <c r="AJ43" s="15">
        <f t="shared" si="10"/>
        <v>2285</v>
      </c>
      <c r="AK43" s="17">
        <f t="shared" si="11"/>
        <v>4.973337686364121E-2</v>
      </c>
      <c r="AM43" s="13">
        <f>IFERROR(VLOOKUP(A43,'[1]BranchesSales01-2019'!$A$2:$AB$79,15,0),0)</f>
        <v>40795</v>
      </c>
      <c r="AN43" s="13">
        <f>IFERROR(VLOOKUP(A43,'[2]BranchesSales01-2020'!$A$2:$Z$78,15,0),0)</f>
        <v>61689</v>
      </c>
      <c r="AO43" s="13">
        <f>IFERROR(VLOOKUP(A43,'[9]BranchesSales07-2021'!$A$2:$G$69,6,0),0)</f>
        <v>67328</v>
      </c>
      <c r="AP43" s="15">
        <f t="shared" si="12"/>
        <v>5639</v>
      </c>
      <c r="AQ43" s="17">
        <f t="shared" si="13"/>
        <v>9.1410137950039605E-2</v>
      </c>
      <c r="AS43" s="13">
        <f>IFERROR(VLOOKUP(A43,'[1]BranchesSales01-2019'!$A$2:$AB$79,17,0),0)</f>
        <v>39997</v>
      </c>
      <c r="AT43" s="13">
        <f>IFERROR(VLOOKUP(A43,'[2]BranchesSales01-2020'!$A$2:$Z$78,17,0),0)</f>
        <v>55842</v>
      </c>
      <c r="AU43" s="13">
        <f>IFERROR(VLOOKUP(A43,'[10]BranchesSales08-2021'!$A$2:$G$69,6,0),0)</f>
        <v>56933</v>
      </c>
      <c r="AV43" s="15">
        <f t="shared" si="14"/>
        <v>1091</v>
      </c>
      <c r="AW43" s="17">
        <f t="shared" si="15"/>
        <v>1.9537265857240138E-2</v>
      </c>
      <c r="AY43" s="13">
        <f>IFERROR(VLOOKUP(A43,'[1]BranchesSales01-2019'!$A$2:$AB$79,19,0),0)</f>
        <v>53453</v>
      </c>
      <c r="AZ43" s="13">
        <f>IFERROR(VLOOKUP(A43,'[2]BranchesSales01-2020'!$A$2:$Z$78,19,0),0)</f>
        <v>65705</v>
      </c>
      <c r="BA43" s="13">
        <f>IFERROR(VLOOKUP(A43,'[11]BranchesSales09-2021'!$A$2:$G$69,6,0),0)</f>
        <v>44189</v>
      </c>
      <c r="BB43" s="15">
        <f t="shared" si="16"/>
        <v>-21516</v>
      </c>
      <c r="BC43" s="17">
        <f t="shared" si="17"/>
        <v>-0.32746366334373334</v>
      </c>
      <c r="BE43" s="13">
        <f>IFERROR(VLOOKUP(A43,'[1]BranchesSales01-2019'!$A$2:$AB$79,21,0),0)</f>
        <v>44642</v>
      </c>
      <c r="BF43" s="13">
        <f>IFERROR(VLOOKUP(A43,'[2]BranchesSales01-2020'!$A$2:$Z$78,21,0),0)</f>
        <v>63287</v>
      </c>
      <c r="BG43" s="13">
        <f>IFERROR(VLOOKUP(A43,'[12]BranchesSales10-2021'!$A$2:$G$70,6,0),0)</f>
        <v>44188</v>
      </c>
      <c r="BH43" s="15">
        <f t="shared" si="18"/>
        <v>-19099</v>
      </c>
      <c r="BI43" s="17">
        <f t="shared" si="19"/>
        <v>-0.30178393666945813</v>
      </c>
      <c r="BK43" s="13">
        <f>IFERROR(VLOOKUP(A43,'[1]BranchesSales01-2019'!$A$2:$AB$79,23,0),0)</f>
        <v>28813</v>
      </c>
      <c r="BL43" s="13">
        <f>IFERROR(VLOOKUP(A43,'[13]BranchesSales11-2020'!$A$2:$G$78,6,0),0)</f>
        <v>54856</v>
      </c>
      <c r="BM43" s="15">
        <f t="shared" si="20"/>
        <v>26043</v>
      </c>
      <c r="BN43" s="17">
        <f t="shared" si="21"/>
        <v>0.90386283969041759</v>
      </c>
      <c r="BP43" s="13">
        <f>IFERROR(VLOOKUP(A43,'[1]BranchesSales01-2019'!$A$2:$AB$79,25,0),0)</f>
        <v>44792</v>
      </c>
      <c r="BQ43" s="13">
        <f>IFERROR(VLOOKUP(A43,'[14]BranchesSales12-2020'!$A$2:$G$70,6,0),0)</f>
        <v>63186</v>
      </c>
      <c r="BR43" s="15">
        <f t="shared" si="22"/>
        <v>18394</v>
      </c>
      <c r="BS43" s="17">
        <f t="shared" si="23"/>
        <v>0.41065368815859982</v>
      </c>
      <c r="BU43" s="13">
        <f t="shared" si="24"/>
        <v>452694</v>
      </c>
      <c r="BV43" s="13">
        <f t="shared" si="25"/>
        <v>573204</v>
      </c>
      <c r="BW43" s="15">
        <f t="shared" si="26"/>
        <v>120510</v>
      </c>
      <c r="BX43" s="17">
        <f t="shared" si="27"/>
        <v>0.26620631154819807</v>
      </c>
    </row>
    <row r="44" spans="1:76" x14ac:dyDescent="0.25">
      <c r="A44" s="5">
        <v>2</v>
      </c>
      <c r="B44" s="5" t="s">
        <v>43</v>
      </c>
      <c r="C44" s="15">
        <f>SUM(C40:C43)</f>
        <v>114088</v>
      </c>
      <c r="D44" s="15">
        <f t="shared" ref="D44:BQ44" si="70">SUM(D40:D43)</f>
        <v>91734</v>
      </c>
      <c r="E44" s="15">
        <f t="shared" si="70"/>
        <v>103588</v>
      </c>
      <c r="F44" s="15">
        <f t="shared" si="0"/>
        <v>11854</v>
      </c>
      <c r="G44" s="17">
        <f t="shared" si="1"/>
        <v>0.12922144461159446</v>
      </c>
      <c r="H44" s="15">
        <f t="shared" si="70"/>
        <v>0</v>
      </c>
      <c r="I44" s="15">
        <f t="shared" si="70"/>
        <v>80983</v>
      </c>
      <c r="J44" s="15">
        <f t="shared" si="70"/>
        <v>81348</v>
      </c>
      <c r="K44" s="13">
        <f>VLOOKUP(B44,'[4]محقق الفروع '!$B:$F,5,0)</f>
        <v>124690</v>
      </c>
      <c r="L44" s="15">
        <f t="shared" si="2"/>
        <v>43342</v>
      </c>
      <c r="M44" s="17">
        <f t="shared" si="3"/>
        <v>0.53279736440969661</v>
      </c>
      <c r="N44" s="15">
        <f t="shared" si="70"/>
        <v>0</v>
      </c>
      <c r="O44" s="15">
        <f t="shared" si="70"/>
        <v>66194</v>
      </c>
      <c r="P44" s="15">
        <f t="shared" si="70"/>
        <v>82383</v>
      </c>
      <c r="Q44" s="13">
        <f>VLOOKUP(B44,'[5]محقق الفروع '!$B:$F,5,0)</f>
        <v>63489</v>
      </c>
      <c r="R44" s="15">
        <f t="shared" si="4"/>
        <v>-18894</v>
      </c>
      <c r="S44" s="17">
        <f t="shared" si="5"/>
        <v>-0.2293434325042788</v>
      </c>
      <c r="T44" s="15">
        <f t="shared" si="70"/>
        <v>0</v>
      </c>
      <c r="U44" s="15">
        <f t="shared" si="70"/>
        <v>52916</v>
      </c>
      <c r="V44" s="15">
        <f t="shared" si="70"/>
        <v>63466</v>
      </c>
      <c r="W44" s="13">
        <f>SUM(W40:W43)</f>
        <v>131972</v>
      </c>
      <c r="X44" s="15">
        <f t="shared" si="6"/>
        <v>68506</v>
      </c>
      <c r="Y44" s="17">
        <f t="shared" si="7"/>
        <v>1.079412598871837</v>
      </c>
      <c r="Z44" s="15">
        <f t="shared" si="70"/>
        <v>0</v>
      </c>
      <c r="AA44" s="15">
        <f t="shared" si="70"/>
        <v>87701</v>
      </c>
      <c r="AB44" s="15">
        <f t="shared" si="70"/>
        <v>105965</v>
      </c>
      <c r="AC44" s="15">
        <f t="shared" si="70"/>
        <v>91982</v>
      </c>
      <c r="AD44" s="15">
        <f t="shared" si="8"/>
        <v>-13983</v>
      </c>
      <c r="AE44" s="17">
        <f t="shared" si="9"/>
        <v>-0.1319586655971311</v>
      </c>
      <c r="AF44" s="15">
        <f t="shared" si="70"/>
        <v>0</v>
      </c>
      <c r="AG44" s="15">
        <f t="shared" si="70"/>
        <v>96855</v>
      </c>
      <c r="AH44" s="15">
        <f t="shared" si="70"/>
        <v>95578</v>
      </c>
      <c r="AI44" s="13">
        <f>SUM(AI40:AI43)</f>
        <v>97676</v>
      </c>
      <c r="AJ44" s="15">
        <f t="shared" si="10"/>
        <v>2098</v>
      </c>
      <c r="AK44" s="17">
        <f t="shared" si="11"/>
        <v>2.1950658101236753E-2</v>
      </c>
      <c r="AL44" s="15">
        <f t="shared" si="70"/>
        <v>0</v>
      </c>
      <c r="AM44" s="15">
        <f t="shared" si="70"/>
        <v>87497</v>
      </c>
      <c r="AN44" s="15">
        <f t="shared" si="70"/>
        <v>98614</v>
      </c>
      <c r="AO44" s="15">
        <f t="shared" ref="AO44" si="71">SUM(AO40:AO43)</f>
        <v>142285</v>
      </c>
      <c r="AP44" s="15">
        <f t="shared" si="12"/>
        <v>43671</v>
      </c>
      <c r="AQ44" s="17">
        <f t="shared" si="13"/>
        <v>0.44284787149897586</v>
      </c>
      <c r="AR44" s="15">
        <f t="shared" si="70"/>
        <v>0</v>
      </c>
      <c r="AS44" s="15">
        <f t="shared" si="70"/>
        <v>113886</v>
      </c>
      <c r="AT44" s="15">
        <f t="shared" si="70"/>
        <v>105131</v>
      </c>
      <c r="AU44" s="15">
        <f t="shared" ref="AU44" si="72">SUM(AU40:AU43)</f>
        <v>111177</v>
      </c>
      <c r="AV44" s="15">
        <f t="shared" si="14"/>
        <v>6046</v>
      </c>
      <c r="AW44" s="17">
        <f t="shared" si="15"/>
        <v>5.750920280412064E-2</v>
      </c>
      <c r="AX44" s="15">
        <f t="shared" si="70"/>
        <v>0</v>
      </c>
      <c r="AY44" s="15">
        <f t="shared" si="70"/>
        <v>129256</v>
      </c>
      <c r="AZ44" s="15">
        <f t="shared" si="70"/>
        <v>130933</v>
      </c>
      <c r="BA44" s="15">
        <f t="shared" ref="BA44" si="73">SUM(BA40:BA43)</f>
        <v>83797</v>
      </c>
      <c r="BB44" s="15">
        <f t="shared" si="16"/>
        <v>-47136</v>
      </c>
      <c r="BC44" s="17">
        <f t="shared" si="17"/>
        <v>-0.36000091649927823</v>
      </c>
      <c r="BD44" s="15">
        <f t="shared" si="70"/>
        <v>0</v>
      </c>
      <c r="BE44" s="15">
        <f t="shared" si="70"/>
        <v>99531</v>
      </c>
      <c r="BF44" s="15">
        <f t="shared" si="70"/>
        <v>120157</v>
      </c>
      <c r="BG44" s="15">
        <f t="shared" ref="BG44" si="74">SUM(BG40:BG43)</f>
        <v>124114</v>
      </c>
      <c r="BH44" s="15">
        <f t="shared" si="18"/>
        <v>3957</v>
      </c>
      <c r="BI44" s="17">
        <f t="shared" si="19"/>
        <v>3.2931914079079805E-2</v>
      </c>
      <c r="BJ44" s="15">
        <f t="shared" si="70"/>
        <v>0</v>
      </c>
      <c r="BK44" s="15">
        <f t="shared" si="70"/>
        <v>82987</v>
      </c>
      <c r="BL44" s="15">
        <f t="shared" si="70"/>
        <v>100980</v>
      </c>
      <c r="BM44" s="15">
        <f t="shared" si="20"/>
        <v>17993</v>
      </c>
      <c r="BN44" s="17">
        <f t="shared" si="21"/>
        <v>0.21681709183366071</v>
      </c>
      <c r="BO44" s="15">
        <f t="shared" si="70"/>
        <v>0</v>
      </c>
      <c r="BP44" s="15">
        <f t="shared" si="70"/>
        <v>127282</v>
      </c>
      <c r="BQ44" s="15">
        <f t="shared" si="70"/>
        <v>120645</v>
      </c>
      <c r="BR44" s="15">
        <f t="shared" si="22"/>
        <v>-6637</v>
      </c>
      <c r="BS44" s="17">
        <f t="shared" si="23"/>
        <v>-5.2144058075768718E-2</v>
      </c>
      <c r="BU44" s="13">
        <f t="shared" si="24"/>
        <v>1139176</v>
      </c>
      <c r="BV44" s="13">
        <f t="shared" si="25"/>
        <v>1196934</v>
      </c>
      <c r="BW44" s="15">
        <f t="shared" si="26"/>
        <v>57758</v>
      </c>
      <c r="BX44" s="17">
        <f t="shared" si="27"/>
        <v>5.0701559723870693E-2</v>
      </c>
    </row>
    <row r="45" spans="1:76" x14ac:dyDescent="0.25">
      <c r="A45" s="5">
        <v>51</v>
      </c>
      <c r="B45" s="4" t="s">
        <v>44</v>
      </c>
      <c r="C45" s="13">
        <f>IFERROR(VLOOKUP(A45,'[1]BranchesSales01-2019'!$A$2:$AB$79,3,0),0)</f>
        <v>47234</v>
      </c>
      <c r="D45" s="13">
        <f>IFERROR(VLOOKUP(A45,'[2]BranchesSales01-2020'!$A$2:$Z$78,3,0),0)</f>
        <v>14877</v>
      </c>
      <c r="E45" s="13">
        <f>IFERROR(VLOOKUP(A45,'[3]BranchesSales01-2021'!$A$2:$G$70,6,0),0)</f>
        <v>24902</v>
      </c>
      <c r="F45" s="15">
        <f t="shared" si="0"/>
        <v>10025</v>
      </c>
      <c r="G45" s="17">
        <f t="shared" si="1"/>
        <v>0.67385897694427643</v>
      </c>
      <c r="I45" s="13">
        <f>IFERROR(VLOOKUP(A45,'[1]BranchesSales01-2019'!$A$2:$AB$79,5,0),0)</f>
        <v>15605</v>
      </c>
      <c r="J45" s="13">
        <f>IFERROR(VLOOKUP(A45,'[2]BranchesSales01-2020'!$A$2:$Z$78,5,0),0)</f>
        <v>14717</v>
      </c>
      <c r="K45" s="13">
        <f>VLOOKUP(B45,'[4]محقق الفروع '!$B:$F,5,0)</f>
        <v>15611</v>
      </c>
      <c r="L45" s="15">
        <f t="shared" si="2"/>
        <v>894</v>
      </c>
      <c r="M45" s="17">
        <f t="shared" si="3"/>
        <v>6.0746075966569224E-2</v>
      </c>
      <c r="O45" s="13">
        <f>IFERROR(VLOOKUP(A45,'[1]BranchesSales01-2019'!$A$2:$AB$79,7,0),0)</f>
        <v>12802</v>
      </c>
      <c r="P45" s="13">
        <f>IFERROR(VLOOKUP(A45,'[2]BranchesSales01-2020'!$A$2:$Z$78,7,0),0)</f>
        <v>15609</v>
      </c>
      <c r="Q45" s="13">
        <f>VLOOKUP(B45,'[5]محقق الفروع '!$B:$F,5,0)</f>
        <v>14236</v>
      </c>
      <c r="R45" s="15">
        <f t="shared" si="4"/>
        <v>-1373</v>
      </c>
      <c r="S45" s="17">
        <f t="shared" si="5"/>
        <v>-8.7962073162918819E-2</v>
      </c>
      <c r="U45" s="13">
        <f>IFERROR(VLOOKUP(A45,'[1]BranchesSales01-2019'!$A$2:$AB$79,9,0),0)</f>
        <v>9942</v>
      </c>
      <c r="V45" s="13">
        <f>IFERROR(VLOOKUP(A45,'[2]BranchesSales01-2020'!$A$2:$Z$78,9,0),0)</f>
        <v>13107</v>
      </c>
      <c r="W45" s="13">
        <f>VLOOKUP(A45,'[6]BranchesSales04-2021'!$A$2:$G$70,6,0)</f>
        <v>9739</v>
      </c>
      <c r="X45" s="15">
        <f t="shared" si="6"/>
        <v>-3368</v>
      </c>
      <c r="Y45" s="17">
        <f t="shared" si="7"/>
        <v>-0.25696192874036772</v>
      </c>
      <c r="AA45" s="13">
        <f>IFERROR(VLOOKUP(A45,'[1]BranchesSales01-2019'!$A$2:$AB$79,11,0),0)</f>
        <v>16833</v>
      </c>
      <c r="AB45" s="13">
        <f>IFERROR(VLOOKUP(A45,'[2]BranchesSales01-2020'!$A$2:$Z$78,11,0),0)</f>
        <v>16778</v>
      </c>
      <c r="AC45" s="13">
        <f>IFERROR(VLOOKUP(A45,'[7]BranchesSales05-2021'!$A$2:$G$70,6,0),0)</f>
        <v>12925</v>
      </c>
      <c r="AD45" s="15">
        <f t="shared" si="8"/>
        <v>-3853</v>
      </c>
      <c r="AE45" s="17">
        <f t="shared" si="9"/>
        <v>-0.22964596495410661</v>
      </c>
      <c r="AG45" s="13">
        <f>IFERROR(VLOOKUP(A45,'[1]BranchesSales01-2019'!$A$2:$AB$79,13,0),0)</f>
        <v>18141</v>
      </c>
      <c r="AH45" s="13">
        <f>IFERROR(VLOOKUP(A45,'[2]BranchesSales01-2020'!$A$2:$Z$78,13,0),0)</f>
        <v>21785</v>
      </c>
      <c r="AI45" s="13">
        <f>VLOOKUP(A45,'[8]BranchesSales06-2021'!$A$2:$G$70,6,0)</f>
        <v>12875</v>
      </c>
      <c r="AJ45" s="15">
        <f t="shared" si="10"/>
        <v>-8910</v>
      </c>
      <c r="AK45" s="17">
        <f t="shared" si="11"/>
        <v>-0.40899701629561624</v>
      </c>
      <c r="AM45" s="13">
        <f>IFERROR(VLOOKUP(A45,'[1]BranchesSales01-2019'!$A$2:$AB$79,15,0),0)</f>
        <v>19158</v>
      </c>
      <c r="AN45" s="13">
        <f>IFERROR(VLOOKUP(A45,'[2]BranchesSales01-2020'!$A$2:$Z$78,15,0),0)</f>
        <v>31308</v>
      </c>
      <c r="AO45" s="13">
        <f>IFERROR(VLOOKUP(A45,'[9]BranchesSales07-2021'!$A$2:$G$69,6,0),0)</f>
        <v>16584</v>
      </c>
      <c r="AP45" s="15">
        <f t="shared" si="12"/>
        <v>-14724</v>
      </c>
      <c r="AQ45" s="17">
        <f t="shared" si="13"/>
        <v>-0.47029513223457264</v>
      </c>
      <c r="AS45" s="13">
        <f>IFERROR(VLOOKUP(A45,'[1]BranchesSales01-2019'!$A$2:$AB$79,17,0),0)</f>
        <v>18040</v>
      </c>
      <c r="AT45" s="13">
        <f>IFERROR(VLOOKUP(A45,'[2]BranchesSales01-2020'!$A$2:$Z$78,17,0),0)</f>
        <v>22028</v>
      </c>
      <c r="AU45" s="13">
        <f>IFERROR(VLOOKUP(A45,'[10]BranchesSales08-2021'!$A$2:$G$69,6,0),0)</f>
        <v>24773</v>
      </c>
      <c r="AV45" s="15">
        <f t="shared" si="14"/>
        <v>2745</v>
      </c>
      <c r="AW45" s="17">
        <f t="shared" si="15"/>
        <v>0.12461412747412393</v>
      </c>
      <c r="AY45" s="13">
        <f>IFERROR(VLOOKUP(A45,'[1]BranchesSales01-2019'!$A$2:$AB$79,19,0),0)</f>
        <v>17926</v>
      </c>
      <c r="AZ45" s="13">
        <f>IFERROR(VLOOKUP(A45,'[2]BranchesSales01-2020'!$A$2:$Z$78,19,0),0)</f>
        <v>27922</v>
      </c>
      <c r="BA45" s="13">
        <f>IFERROR(VLOOKUP(A45,'[11]BranchesSales09-2021'!$A$2:$G$69,6,0),0)</f>
        <v>20009</v>
      </c>
      <c r="BB45" s="15">
        <f t="shared" si="16"/>
        <v>-7913</v>
      </c>
      <c r="BC45" s="17">
        <f t="shared" si="17"/>
        <v>-0.28339660482773443</v>
      </c>
      <c r="BE45" s="13">
        <f>IFERROR(VLOOKUP(A45,'[1]BranchesSales01-2019'!$A$2:$AB$79,21,0),0)</f>
        <v>15533</v>
      </c>
      <c r="BF45" s="13">
        <f>IFERROR(VLOOKUP(A45,'[2]BranchesSales01-2020'!$A$2:$Z$78,21,0),0)</f>
        <v>27692</v>
      </c>
      <c r="BG45" s="13">
        <f>IFERROR(VLOOKUP(A45,'[12]BranchesSales10-2021'!$A$2:$G$70,6,0),0)</f>
        <v>22761</v>
      </c>
      <c r="BH45" s="15">
        <f t="shared" si="18"/>
        <v>-4931</v>
      </c>
      <c r="BI45" s="17">
        <f t="shared" si="19"/>
        <v>-0.1780658673985267</v>
      </c>
      <c r="BK45" s="13">
        <f>IFERROR(VLOOKUP(A45,'[1]BranchesSales01-2019'!$A$2:$AB$79,23,0),0)</f>
        <v>22485</v>
      </c>
      <c r="BL45" s="13">
        <f>IFERROR(VLOOKUP(A45,'[13]BranchesSales11-2020'!$A$2:$G$78,6,0),0)</f>
        <v>22157</v>
      </c>
      <c r="BM45" s="15">
        <f t="shared" si="20"/>
        <v>-328</v>
      </c>
      <c r="BN45" s="17">
        <f t="shared" si="21"/>
        <v>-1.4587502779630834E-2</v>
      </c>
      <c r="BP45" s="13">
        <f>IFERROR(VLOOKUP(A45,'[1]BranchesSales01-2019'!$A$2:$AB$79,25,0),0)</f>
        <v>28515</v>
      </c>
      <c r="BQ45" s="13">
        <f>IFERROR(VLOOKUP(A45,'[14]BranchesSales12-2020'!$A$2:$G$70,6,0),0)</f>
        <v>28140</v>
      </c>
      <c r="BR45" s="15">
        <f t="shared" si="22"/>
        <v>-375</v>
      </c>
      <c r="BS45" s="17">
        <f t="shared" si="23"/>
        <v>-1.3150973172014746E-2</v>
      </c>
      <c r="BU45" s="13">
        <f t="shared" si="24"/>
        <v>242214</v>
      </c>
      <c r="BV45" s="13">
        <f t="shared" si="25"/>
        <v>256120</v>
      </c>
      <c r="BW45" s="15">
        <f t="shared" si="26"/>
        <v>13906</v>
      </c>
      <c r="BX45" s="17">
        <f t="shared" si="27"/>
        <v>5.7412040592203617E-2</v>
      </c>
    </row>
    <row r="46" spans="1:76" x14ac:dyDescent="0.25">
      <c r="A46" s="3">
        <v>78</v>
      </c>
      <c r="B46" s="4" t="s">
        <v>45</v>
      </c>
      <c r="C46" s="13">
        <f>IFERROR(VLOOKUP(A46,'[1]BranchesSales01-2019'!$A$2:$AB$79,3,0),0)</f>
        <v>34061</v>
      </c>
      <c r="D46" s="13">
        <f>IFERROR(VLOOKUP(A46,'[2]BranchesSales01-2020'!$A$2:$Z$78,3,0),0)</f>
        <v>32954</v>
      </c>
      <c r="E46" s="13">
        <f>IFERROR(VLOOKUP(A46,'[3]BranchesSales01-2021'!$A$2:$G$70,6,0),0)</f>
        <v>57575</v>
      </c>
      <c r="F46" s="15">
        <f t="shared" si="0"/>
        <v>24621</v>
      </c>
      <c r="G46" s="17">
        <f t="shared" si="1"/>
        <v>0.74713236632882207</v>
      </c>
      <c r="I46" s="13">
        <f>IFERROR(VLOOKUP(A46,'[1]BranchesSales01-2019'!$A$2:$AB$79,5,0),0)</f>
        <v>19401</v>
      </c>
      <c r="J46" s="13">
        <f>IFERROR(VLOOKUP(A46,'[2]BranchesSales01-2020'!$A$2:$Z$78,5,0),0)</f>
        <v>31582</v>
      </c>
      <c r="K46" s="13">
        <f>VLOOKUP(B46,'[4]محقق الفروع '!$B:$F,5,0)</f>
        <v>20458</v>
      </c>
      <c r="L46" s="15">
        <f t="shared" si="2"/>
        <v>-11124</v>
      </c>
      <c r="M46" s="17">
        <f t="shared" si="3"/>
        <v>-0.35222595149135583</v>
      </c>
      <c r="O46" s="13">
        <f>IFERROR(VLOOKUP(A46,'[1]BranchesSales01-2019'!$A$2:$AB$79,7,0),0)</f>
        <v>10168</v>
      </c>
      <c r="P46" s="13">
        <f>IFERROR(VLOOKUP(A46,'[2]BranchesSales01-2020'!$A$2:$Z$78,7,0),0)</f>
        <v>41216</v>
      </c>
      <c r="Q46" s="13">
        <f>VLOOKUP(B46,'[5]محقق الفروع '!$B:$F,5,0)</f>
        <v>3769</v>
      </c>
      <c r="R46" s="15">
        <f t="shared" si="4"/>
        <v>-37447</v>
      </c>
      <c r="S46" s="17">
        <f t="shared" si="5"/>
        <v>-0.90855493012422361</v>
      </c>
      <c r="U46" s="13">
        <f>IFERROR(VLOOKUP(A46,'[1]BranchesSales01-2019'!$A$2:$AB$79,9,0),0)</f>
        <v>11369</v>
      </c>
      <c r="V46" s="13">
        <f>IFERROR(VLOOKUP(A46,'[2]BranchesSales01-2020'!$A$2:$Z$78,9,0),0)</f>
        <v>22871</v>
      </c>
      <c r="W46" s="13">
        <f>VLOOKUP(A46,'[6]BranchesSales04-2021'!$A$2:$G$70,6,0)</f>
        <v>36962</v>
      </c>
      <c r="X46" s="15">
        <f t="shared" si="6"/>
        <v>14091</v>
      </c>
      <c r="Y46" s="17">
        <f t="shared" si="7"/>
        <v>0.61610773468584679</v>
      </c>
      <c r="AA46" s="13">
        <f>IFERROR(VLOOKUP(A46,'[1]BranchesSales01-2019'!$A$2:$AB$79,11,0),0)</f>
        <v>58929</v>
      </c>
      <c r="AB46" s="13">
        <f>IFERROR(VLOOKUP(A46,'[2]BranchesSales01-2020'!$A$2:$Z$78,11,0),0)</f>
        <v>28760</v>
      </c>
      <c r="AC46" s="13">
        <f>IFERROR(VLOOKUP(A46,'[7]BranchesSales05-2021'!$A$2:$G$70,6,0),0)</f>
        <v>13730</v>
      </c>
      <c r="AD46" s="15">
        <f t="shared" si="8"/>
        <v>-15030</v>
      </c>
      <c r="AE46" s="17">
        <f t="shared" si="9"/>
        <v>-0.52260083449235051</v>
      </c>
      <c r="AG46" s="13">
        <f>IFERROR(VLOOKUP(A46,'[1]BranchesSales01-2019'!$A$2:$AB$79,13,0),0)</f>
        <v>38021</v>
      </c>
      <c r="AH46" s="13">
        <f>IFERROR(VLOOKUP(A46,'[2]BranchesSales01-2020'!$A$2:$Z$78,13,0),0)</f>
        <v>24540</v>
      </c>
      <c r="AI46" s="13">
        <f>VLOOKUP(A46,'[8]BranchesSales06-2021'!$A$2:$G$70,6,0)</f>
        <v>10284</v>
      </c>
      <c r="AJ46" s="15">
        <f t="shared" si="10"/>
        <v>-14256</v>
      </c>
      <c r="AK46" s="17">
        <f t="shared" si="11"/>
        <v>-0.5809290953545232</v>
      </c>
      <c r="AM46" s="13">
        <f>IFERROR(VLOOKUP(A46,'[1]BranchesSales01-2019'!$A$2:$AB$79,15,0),0)</f>
        <v>54400</v>
      </c>
      <c r="AN46" s="13">
        <f>IFERROR(VLOOKUP(A46,'[2]BranchesSales01-2020'!$A$2:$Z$78,15,0),0)</f>
        <v>20417</v>
      </c>
      <c r="AO46" s="13">
        <f>IFERROR(VLOOKUP(A46,'[9]BranchesSales07-2021'!$A$2:$G$69,6,0),0)</f>
        <v>9585</v>
      </c>
      <c r="AP46" s="15">
        <f t="shared" si="12"/>
        <v>-10832</v>
      </c>
      <c r="AQ46" s="17">
        <f t="shared" si="13"/>
        <v>-0.53053827692609101</v>
      </c>
      <c r="AS46" s="13">
        <f>IFERROR(VLOOKUP(A46,'[1]BranchesSales01-2019'!$A$2:$AB$79,17,0),0)</f>
        <v>40293</v>
      </c>
      <c r="AT46" s="13">
        <f>IFERROR(VLOOKUP(A46,'[2]BranchesSales01-2020'!$A$2:$Z$78,17,0),0)</f>
        <v>15228</v>
      </c>
      <c r="AU46" s="13">
        <f>IFERROR(VLOOKUP(A46,'[10]BranchesSales08-2021'!$A$2:$G$69,6,0),0)</f>
        <v>33194</v>
      </c>
      <c r="AV46" s="15">
        <f t="shared" si="14"/>
        <v>17966</v>
      </c>
      <c r="AW46" s="17">
        <f t="shared" si="15"/>
        <v>1.17980036774363</v>
      </c>
      <c r="AY46" s="13">
        <f>IFERROR(VLOOKUP(A46,'[1]BranchesSales01-2019'!$A$2:$AB$79,19,0),0)</f>
        <v>16299</v>
      </c>
      <c r="AZ46" s="13">
        <f>IFERROR(VLOOKUP(A46,'[2]BranchesSales01-2020'!$A$2:$Z$78,19,0),0)</f>
        <v>50912</v>
      </c>
      <c r="BA46" s="13">
        <f>IFERROR(VLOOKUP(A46,'[11]BranchesSales09-2021'!$A$2:$G$69,6,0),0)</f>
        <v>30058</v>
      </c>
      <c r="BB46" s="15">
        <f>BA46-AZ46</f>
        <v>-20854</v>
      </c>
      <c r="BC46" s="17">
        <f t="shared" si="17"/>
        <v>-0.40960873664362041</v>
      </c>
      <c r="BE46" s="13">
        <f>IFERROR(VLOOKUP(A46,'[1]BranchesSales01-2019'!$A$2:$AB$79,21,0),0)</f>
        <v>16194</v>
      </c>
      <c r="BF46" s="13">
        <f>IFERROR(VLOOKUP(A46,'[2]BranchesSales01-2020'!$A$2:$Z$78,21,0),0)</f>
        <v>47076</v>
      </c>
      <c r="BG46" s="13">
        <f>IFERROR(VLOOKUP(A46,'[12]BranchesSales10-2021'!$A$2:$G$70,6,0),0)</f>
        <v>27736</v>
      </c>
      <c r="BH46" s="15">
        <f>BG46-BF46</f>
        <v>-19340</v>
      </c>
      <c r="BI46" s="17">
        <f t="shared" si="19"/>
        <v>-0.41082504885716709</v>
      </c>
      <c r="BK46" s="13">
        <f>IFERROR(VLOOKUP(A46,'[1]BranchesSales01-2019'!$A$2:$AB$79,23,0),0)</f>
        <v>26375</v>
      </c>
      <c r="BL46" s="13">
        <f>IFERROR(VLOOKUP(A46,'[13]BranchesSales11-2020'!$A$2:$G$78,6,0),0)</f>
        <v>42490</v>
      </c>
      <c r="BM46" s="15">
        <f t="shared" si="20"/>
        <v>16115</v>
      </c>
      <c r="BN46" s="17">
        <f t="shared" si="21"/>
        <v>0.61099526066350718</v>
      </c>
      <c r="BP46" s="13">
        <f>IFERROR(VLOOKUP(A46,'[1]BranchesSales01-2019'!$A$2:$AB$79,25,0),0)</f>
        <v>37121</v>
      </c>
      <c r="BQ46" s="13">
        <f>IFERROR(VLOOKUP(A46,'[14]BranchesSales12-2020'!$A$2:$G$70,6,0),0)</f>
        <v>70318</v>
      </c>
      <c r="BR46" s="15">
        <f t="shared" si="22"/>
        <v>33197</v>
      </c>
      <c r="BS46" s="17">
        <f t="shared" si="23"/>
        <v>0.89429164085019264</v>
      </c>
      <c r="BU46" s="13">
        <f t="shared" si="24"/>
        <v>362631</v>
      </c>
      <c r="BV46" s="13">
        <f t="shared" si="25"/>
        <v>428364</v>
      </c>
      <c r="BW46" s="15">
        <f t="shared" si="26"/>
        <v>65733</v>
      </c>
      <c r="BX46" s="17">
        <f t="shared" si="27"/>
        <v>0.18126690768301668</v>
      </c>
    </row>
    <row r="47" spans="1:76" x14ac:dyDescent="0.25">
      <c r="A47" s="3">
        <v>2</v>
      </c>
      <c r="B47" s="4" t="s">
        <v>46</v>
      </c>
      <c r="C47" s="16">
        <f>SUM(C45:C46)</f>
        <v>81295</v>
      </c>
      <c r="D47" s="16">
        <f t="shared" ref="D47:BQ47" si="75">SUM(D45:D46)</f>
        <v>47831</v>
      </c>
      <c r="E47" s="16">
        <f t="shared" ref="E47" si="76">SUM(E45:E46)</f>
        <v>82477</v>
      </c>
      <c r="F47" s="15">
        <f t="shared" si="0"/>
        <v>34646</v>
      </c>
      <c r="G47" s="17">
        <f t="shared" si="1"/>
        <v>0.72434195396291101</v>
      </c>
      <c r="H47" s="16">
        <f t="shared" si="75"/>
        <v>0</v>
      </c>
      <c r="I47" s="16">
        <f t="shared" si="75"/>
        <v>35006</v>
      </c>
      <c r="J47" s="16">
        <f t="shared" si="75"/>
        <v>46299</v>
      </c>
      <c r="K47" s="13">
        <f>VLOOKUP(B47,'[4]محقق الفروع '!$B:$F,5,0)</f>
        <v>36069</v>
      </c>
      <c r="L47" s="15">
        <f t="shared" si="2"/>
        <v>-10230</v>
      </c>
      <c r="M47" s="17">
        <f t="shared" si="3"/>
        <v>-0.22095509622238063</v>
      </c>
      <c r="N47" s="16">
        <f t="shared" si="75"/>
        <v>0</v>
      </c>
      <c r="O47" s="16">
        <f t="shared" si="75"/>
        <v>22970</v>
      </c>
      <c r="P47" s="16">
        <f t="shared" si="75"/>
        <v>56825</v>
      </c>
      <c r="Q47" s="13">
        <f>VLOOKUP(B47,'[5]محقق الفروع '!$B:$F,5,0)</f>
        <v>18005</v>
      </c>
      <c r="R47" s="15">
        <f t="shared" si="4"/>
        <v>-38820</v>
      </c>
      <c r="S47" s="17">
        <f t="shared" si="5"/>
        <v>-0.6831500219973603</v>
      </c>
      <c r="T47" s="16">
        <f t="shared" si="75"/>
        <v>0</v>
      </c>
      <c r="U47" s="16">
        <f t="shared" si="75"/>
        <v>21311</v>
      </c>
      <c r="V47" s="16">
        <f t="shared" si="75"/>
        <v>35978</v>
      </c>
      <c r="W47" s="13">
        <f>SUM(W45:W46)</f>
        <v>46701</v>
      </c>
      <c r="X47" s="15">
        <f t="shared" si="6"/>
        <v>10723</v>
      </c>
      <c r="Y47" s="17">
        <f t="shared" si="7"/>
        <v>0.29804324865195397</v>
      </c>
      <c r="Z47" s="16">
        <f t="shared" si="75"/>
        <v>0</v>
      </c>
      <c r="AA47" s="16">
        <f t="shared" si="75"/>
        <v>75762</v>
      </c>
      <c r="AB47" s="16">
        <f t="shared" si="75"/>
        <v>45538</v>
      </c>
      <c r="AC47" s="16">
        <f t="shared" si="75"/>
        <v>26655</v>
      </c>
      <c r="AD47" s="15">
        <f t="shared" si="8"/>
        <v>-18883</v>
      </c>
      <c r="AE47" s="17">
        <f t="shared" si="9"/>
        <v>-0.41466467565549647</v>
      </c>
      <c r="AF47" s="16">
        <f t="shared" si="75"/>
        <v>0</v>
      </c>
      <c r="AG47" s="16">
        <f t="shared" si="75"/>
        <v>56162</v>
      </c>
      <c r="AH47" s="16">
        <f t="shared" si="75"/>
        <v>46325</v>
      </c>
      <c r="AI47" s="13">
        <f>SUM(AI45:AI46)</f>
        <v>23159</v>
      </c>
      <c r="AJ47" s="15">
        <f t="shared" si="10"/>
        <v>-23166</v>
      </c>
      <c r="AK47" s="17">
        <f t="shared" si="11"/>
        <v>-0.50007555315704266</v>
      </c>
      <c r="AL47" s="16">
        <f t="shared" si="75"/>
        <v>0</v>
      </c>
      <c r="AM47" s="16">
        <f t="shared" si="75"/>
        <v>73558</v>
      </c>
      <c r="AN47" s="16">
        <f t="shared" si="75"/>
        <v>51725</v>
      </c>
      <c r="AO47" s="16">
        <f t="shared" ref="AO47" si="77">SUM(AO45:AO46)</f>
        <v>26169</v>
      </c>
      <c r="AP47" s="15">
        <f t="shared" si="12"/>
        <v>-25556</v>
      </c>
      <c r="AQ47" s="17">
        <f t="shared" si="13"/>
        <v>-0.49407443209279844</v>
      </c>
      <c r="AR47" s="16">
        <f t="shared" si="75"/>
        <v>0</v>
      </c>
      <c r="AS47" s="16">
        <f t="shared" si="75"/>
        <v>58333</v>
      </c>
      <c r="AT47" s="16">
        <f t="shared" si="75"/>
        <v>37256</v>
      </c>
      <c r="AU47" s="16">
        <f t="shared" ref="AU47" si="78">SUM(AU45:AU46)</f>
        <v>57967</v>
      </c>
      <c r="AV47" s="15">
        <f t="shared" si="14"/>
        <v>20711</v>
      </c>
      <c r="AW47" s="17">
        <f t="shared" si="15"/>
        <v>0.55591045737599321</v>
      </c>
      <c r="AX47" s="16">
        <f t="shared" si="75"/>
        <v>0</v>
      </c>
      <c r="AY47" s="16">
        <f t="shared" si="75"/>
        <v>34225</v>
      </c>
      <c r="AZ47" s="16">
        <f t="shared" si="75"/>
        <v>78834</v>
      </c>
      <c r="BA47" s="16">
        <f t="shared" ref="BA47" si="79">SUM(BA45:BA46)</f>
        <v>50067</v>
      </c>
      <c r="BB47" s="15">
        <f t="shared" si="16"/>
        <v>-28767</v>
      </c>
      <c r="BC47" s="17">
        <f t="shared" si="17"/>
        <v>-0.36490600502321335</v>
      </c>
      <c r="BD47" s="16">
        <f t="shared" si="75"/>
        <v>0</v>
      </c>
      <c r="BE47" s="16">
        <f t="shared" si="75"/>
        <v>31727</v>
      </c>
      <c r="BF47" s="16">
        <f t="shared" si="75"/>
        <v>74768</v>
      </c>
      <c r="BG47" s="16">
        <f t="shared" ref="BG47" si="80">SUM(BG45:BG46)</f>
        <v>50497</v>
      </c>
      <c r="BH47" s="15">
        <f t="shared" si="18"/>
        <v>-24271</v>
      </c>
      <c r="BI47" s="17">
        <f t="shared" si="19"/>
        <v>-0.32461748341536489</v>
      </c>
      <c r="BJ47" s="16">
        <f t="shared" si="75"/>
        <v>0</v>
      </c>
      <c r="BK47" s="16">
        <f t="shared" si="75"/>
        <v>48860</v>
      </c>
      <c r="BL47" s="16">
        <f t="shared" si="75"/>
        <v>64647</v>
      </c>
      <c r="BM47" s="15">
        <f t="shared" si="20"/>
        <v>15787</v>
      </c>
      <c r="BN47" s="17">
        <f t="shared" si="21"/>
        <v>0.32310683585755218</v>
      </c>
      <c r="BO47" s="16">
        <f t="shared" si="75"/>
        <v>0</v>
      </c>
      <c r="BP47" s="16">
        <f t="shared" si="75"/>
        <v>65636</v>
      </c>
      <c r="BQ47" s="16">
        <f t="shared" si="75"/>
        <v>98458</v>
      </c>
      <c r="BR47" s="15">
        <f t="shared" si="22"/>
        <v>32822</v>
      </c>
      <c r="BS47" s="17">
        <f t="shared" si="23"/>
        <v>0.50006094216588459</v>
      </c>
      <c r="BU47" s="13">
        <f t="shared" si="24"/>
        <v>604845</v>
      </c>
      <c r="BV47" s="13">
        <f t="shared" si="25"/>
        <v>684484</v>
      </c>
      <c r="BW47" s="15">
        <f t="shared" si="26"/>
        <v>79639</v>
      </c>
      <c r="BX47" s="17">
        <f t="shared" si="27"/>
        <v>0.13166844398151589</v>
      </c>
    </row>
    <row r="48" spans="1:76" x14ac:dyDescent="0.25">
      <c r="A48" s="5">
        <v>1</v>
      </c>
      <c r="B48" s="5" t="s">
        <v>47</v>
      </c>
      <c r="C48" s="15">
        <f>SUM(C47,C44,C39,C32,C27)</f>
        <v>1128576</v>
      </c>
      <c r="D48" s="15">
        <f t="shared" ref="D48:BQ48" si="81">SUM(D47,D44,D39,D32,D27)</f>
        <v>691336</v>
      </c>
      <c r="E48" s="15">
        <f t="shared" ref="E48" si="82">SUM(E47,E44,E39,E32,E27)</f>
        <v>738351</v>
      </c>
      <c r="F48" s="15">
        <f t="shared" si="0"/>
        <v>47015</v>
      </c>
      <c r="G48" s="17">
        <f t="shared" si="1"/>
        <v>6.8006005762754951E-2</v>
      </c>
      <c r="H48" s="15">
        <f t="shared" si="81"/>
        <v>0</v>
      </c>
      <c r="I48" s="15">
        <f t="shared" si="81"/>
        <v>886229</v>
      </c>
      <c r="J48" s="15">
        <f t="shared" si="81"/>
        <v>543412</v>
      </c>
      <c r="K48" s="13">
        <f>VLOOKUP(B48,'[4]محقق الفروع '!$B:$F,5,0)</f>
        <v>655424</v>
      </c>
      <c r="L48" s="15">
        <f t="shared" si="2"/>
        <v>112012</v>
      </c>
      <c r="M48" s="17">
        <f t="shared" si="3"/>
        <v>0.20612721102956866</v>
      </c>
      <c r="N48" s="15">
        <f t="shared" si="81"/>
        <v>0</v>
      </c>
      <c r="O48" s="15">
        <f t="shared" si="81"/>
        <v>694272</v>
      </c>
      <c r="P48" s="15">
        <f t="shared" si="81"/>
        <v>518097</v>
      </c>
      <c r="Q48" s="13">
        <f>VLOOKUP(B48,'[5]محقق الفروع '!$B:$F,5,0)</f>
        <v>576820</v>
      </c>
      <c r="R48" s="15">
        <f t="shared" si="4"/>
        <v>58723</v>
      </c>
      <c r="S48" s="17">
        <f t="shared" si="5"/>
        <v>0.11334364028357635</v>
      </c>
      <c r="T48" s="15">
        <f t="shared" si="81"/>
        <v>0</v>
      </c>
      <c r="U48" s="15">
        <f t="shared" si="81"/>
        <v>488678</v>
      </c>
      <c r="V48" s="15">
        <f t="shared" si="81"/>
        <v>496708</v>
      </c>
      <c r="W48" s="13">
        <f>SUM(W27,W32,W39,W44,W47)</f>
        <v>736697</v>
      </c>
      <c r="X48" s="15">
        <f t="shared" si="6"/>
        <v>239989</v>
      </c>
      <c r="Y48" s="17">
        <f t="shared" si="7"/>
        <v>0.48315911964373437</v>
      </c>
      <c r="Z48" s="15">
        <f t="shared" si="81"/>
        <v>0</v>
      </c>
      <c r="AA48" s="15">
        <f t="shared" si="81"/>
        <v>700691</v>
      </c>
      <c r="AB48" s="15">
        <f t="shared" si="81"/>
        <v>606734</v>
      </c>
      <c r="AC48" s="15">
        <f t="shared" si="81"/>
        <v>701470</v>
      </c>
      <c r="AD48" s="15">
        <f t="shared" si="8"/>
        <v>94736</v>
      </c>
      <c r="AE48" s="17">
        <f t="shared" si="9"/>
        <v>0.15614091183286249</v>
      </c>
      <c r="AF48" s="15">
        <f t="shared" si="81"/>
        <v>0</v>
      </c>
      <c r="AG48" s="15">
        <f t="shared" si="81"/>
        <v>864186</v>
      </c>
      <c r="AH48" s="15">
        <f t="shared" si="81"/>
        <v>622898</v>
      </c>
      <c r="AI48" s="15">
        <f t="shared" si="81"/>
        <v>619280</v>
      </c>
      <c r="AJ48" s="15">
        <f t="shared" si="10"/>
        <v>-3618</v>
      </c>
      <c r="AK48" s="17">
        <f t="shared" si="11"/>
        <v>-5.8083345908961359E-3</v>
      </c>
      <c r="AL48" s="15">
        <f t="shared" si="81"/>
        <v>0</v>
      </c>
      <c r="AM48" s="15">
        <f t="shared" si="81"/>
        <v>742629</v>
      </c>
      <c r="AN48" s="15">
        <f t="shared" si="81"/>
        <v>702762</v>
      </c>
      <c r="AO48" s="15">
        <f t="shared" ref="AO48" si="83">SUM(AO47,AO44,AO39,AO32,AO27)</f>
        <v>769781</v>
      </c>
      <c r="AP48" s="15">
        <f t="shared" si="12"/>
        <v>67019</v>
      </c>
      <c r="AQ48" s="17">
        <f t="shared" si="13"/>
        <v>9.5365144956613968E-2</v>
      </c>
      <c r="AR48" s="15">
        <f t="shared" si="81"/>
        <v>0</v>
      </c>
      <c r="AS48" s="15">
        <f t="shared" si="81"/>
        <v>796474</v>
      </c>
      <c r="AT48" s="15">
        <f t="shared" si="81"/>
        <v>740408</v>
      </c>
      <c r="AU48" s="15">
        <f t="shared" ref="AU48" si="84">SUM(AU47,AU44,AU39,AU32,AU27)</f>
        <v>892493</v>
      </c>
      <c r="AV48" s="15">
        <f t="shared" si="14"/>
        <v>152085</v>
      </c>
      <c r="AW48" s="17">
        <f t="shared" si="15"/>
        <v>0.20540701883285961</v>
      </c>
      <c r="AX48" s="15">
        <f t="shared" si="81"/>
        <v>0</v>
      </c>
      <c r="AY48" s="15">
        <f t="shared" si="81"/>
        <v>775802</v>
      </c>
      <c r="AZ48" s="15">
        <f t="shared" si="81"/>
        <v>1053053</v>
      </c>
      <c r="BA48" s="15">
        <f t="shared" ref="BA48" si="85">SUM(BA47,BA44,BA39,BA32,BA27)</f>
        <v>555702</v>
      </c>
      <c r="BB48" s="15">
        <f t="shared" si="16"/>
        <v>-497351</v>
      </c>
      <c r="BC48" s="17">
        <f t="shared" si="17"/>
        <v>-0.47229436695019145</v>
      </c>
      <c r="BD48" s="15">
        <f t="shared" si="81"/>
        <v>0</v>
      </c>
      <c r="BE48" s="15">
        <f t="shared" si="81"/>
        <v>703549</v>
      </c>
      <c r="BF48" s="15">
        <f t="shared" si="81"/>
        <v>961837</v>
      </c>
      <c r="BG48" s="15">
        <f t="shared" ref="BG48" si="86">SUM(BG47,BG44,BG39,BG32,BG27)</f>
        <v>761577</v>
      </c>
      <c r="BH48" s="15">
        <f t="shared" si="18"/>
        <v>-200260</v>
      </c>
      <c r="BI48" s="17">
        <f t="shared" si="19"/>
        <v>-0.20820575627679117</v>
      </c>
      <c r="BJ48" s="15">
        <f t="shared" si="81"/>
        <v>0</v>
      </c>
      <c r="BK48" s="15">
        <f t="shared" si="81"/>
        <v>671576</v>
      </c>
      <c r="BL48" s="15">
        <f t="shared" si="81"/>
        <v>846396</v>
      </c>
      <c r="BM48" s="15">
        <f t="shared" si="20"/>
        <v>174820</v>
      </c>
      <c r="BN48" s="17">
        <f t="shared" si="21"/>
        <v>0.26031305466544374</v>
      </c>
      <c r="BO48" s="15">
        <f t="shared" si="81"/>
        <v>0</v>
      </c>
      <c r="BP48" s="15">
        <f t="shared" si="81"/>
        <v>850114</v>
      </c>
      <c r="BQ48" s="15">
        <f t="shared" si="81"/>
        <v>1068065</v>
      </c>
      <c r="BR48" s="15">
        <f t="shared" si="22"/>
        <v>217951</v>
      </c>
      <c r="BS48" s="17">
        <f t="shared" si="23"/>
        <v>0.25637855628774497</v>
      </c>
      <c r="BU48" s="13">
        <f t="shared" si="24"/>
        <v>9302776</v>
      </c>
      <c r="BV48" s="13">
        <f t="shared" si="25"/>
        <v>8851706</v>
      </c>
      <c r="BW48" s="15">
        <f t="shared" si="26"/>
        <v>-451070</v>
      </c>
      <c r="BX48" s="17">
        <f t="shared" si="27"/>
        <v>-4.8487677226668691E-2</v>
      </c>
    </row>
    <row r="49" spans="1:76" x14ac:dyDescent="0.25">
      <c r="A49" s="5">
        <v>84</v>
      </c>
      <c r="B49" s="4" t="s">
        <v>48</v>
      </c>
      <c r="C49" s="13">
        <f>IFERROR(VLOOKUP(A49,'[1]BranchesSales01-2019'!$A$2:$AB$79,3,0),0)</f>
        <v>36223</v>
      </c>
      <c r="D49" s="13">
        <f>IFERROR(VLOOKUP(A49,'[2]BranchesSales01-2020'!$A$2:$Z$78,3,0),0)</f>
        <v>14527</v>
      </c>
      <c r="E49" s="13">
        <f>IFERROR(VLOOKUP(A49,'[3]BranchesSales01-2021'!$A$2:$G$70,6,0),0)</f>
        <v>7703</v>
      </c>
      <c r="F49" s="15">
        <f t="shared" si="0"/>
        <v>-6824</v>
      </c>
      <c r="G49" s="17">
        <f t="shared" si="1"/>
        <v>-0.46974599022509811</v>
      </c>
      <c r="I49" s="13">
        <f>IFERROR(VLOOKUP(A49,'[1]BranchesSales01-2019'!$A$2:$AB$79,5,0),0)</f>
        <v>30519</v>
      </c>
      <c r="J49" s="13">
        <f>IFERROR(VLOOKUP(A49,'[2]BranchesSales01-2020'!$A$2:$Z$78,5,0),0)</f>
        <v>13374</v>
      </c>
      <c r="K49" s="13">
        <f>VLOOKUP(B49,'[4]محقق الفروع '!$B:$F,5,0)</f>
        <v>12701</v>
      </c>
      <c r="L49" s="15">
        <f t="shared" si="2"/>
        <v>-673</v>
      </c>
      <c r="M49" s="17">
        <f t="shared" si="3"/>
        <v>-5.0321519365933876E-2</v>
      </c>
      <c r="O49" s="13">
        <f>IFERROR(VLOOKUP(A49,'[1]BranchesSales01-2019'!$A$2:$AB$79,7,0),0)</f>
        <v>23590</v>
      </c>
      <c r="P49" s="13">
        <f>IFERROR(VLOOKUP(A49,'[2]BranchesSales01-2020'!$A$2:$Z$78,7,0),0)</f>
        <v>8403</v>
      </c>
      <c r="Q49" s="13">
        <f>VLOOKUP(B49,'[5]محقق الفروع '!$B:$F,5,0)</f>
        <v>6846</v>
      </c>
      <c r="R49" s="15">
        <f t="shared" si="4"/>
        <v>-1557</v>
      </c>
      <c r="S49" s="17">
        <f t="shared" si="5"/>
        <v>-0.18529096751160301</v>
      </c>
      <c r="U49" s="13">
        <f>IFERROR(VLOOKUP(A49,'[1]BranchesSales01-2019'!$A$2:$AB$79,9,0),0)</f>
        <v>9828</v>
      </c>
      <c r="V49" s="13">
        <f>IFERROR(VLOOKUP(A49,'[2]BranchesSales01-2020'!$A$2:$Z$78,9,0),0)</f>
        <v>16323</v>
      </c>
      <c r="W49" s="13">
        <f>VLOOKUP(A49,'[6]BranchesSales04-2021'!$A$2:$G$70,6,0)</f>
        <v>15789</v>
      </c>
      <c r="X49" s="15">
        <f t="shared" si="6"/>
        <v>-534</v>
      </c>
      <c r="Y49" s="17">
        <f t="shared" si="7"/>
        <v>-3.2714574526741425E-2</v>
      </c>
      <c r="AA49" s="13">
        <f>IFERROR(VLOOKUP(A49,'[1]BranchesSales01-2019'!$A$2:$AB$79,11,0),0)</f>
        <v>10621</v>
      </c>
      <c r="AB49" s="13">
        <f>IFERROR(VLOOKUP(A49,'[2]BranchesSales01-2020'!$A$2:$Z$78,11,0),0)</f>
        <v>11239</v>
      </c>
      <c r="AC49" s="13">
        <f>IFERROR(VLOOKUP(A49,'[7]BranchesSales05-2021'!$A$2:$G$70,6,0),0)</f>
        <v>17585</v>
      </c>
      <c r="AD49" s="15">
        <f t="shared" si="8"/>
        <v>6346</v>
      </c>
      <c r="AE49" s="17">
        <f t="shared" si="9"/>
        <v>0.56464098229379833</v>
      </c>
      <c r="AG49" s="13">
        <f>IFERROR(VLOOKUP(A49,'[1]BranchesSales01-2019'!$A$2:$AB$79,13,0),0)</f>
        <v>12272</v>
      </c>
      <c r="AH49" s="13">
        <f>IFERROR(VLOOKUP(A49,'[2]BranchesSales01-2020'!$A$2:$Z$78,13,0),0)</f>
        <v>13278</v>
      </c>
      <c r="AI49" s="13">
        <f>VLOOKUP(A49,'[8]BranchesSales06-2021'!$A$2:$G$70,6,0)</f>
        <v>8950</v>
      </c>
      <c r="AJ49" s="15">
        <f t="shared" si="10"/>
        <v>-4328</v>
      </c>
      <c r="AK49" s="17">
        <f t="shared" si="11"/>
        <v>-0.32595270372043983</v>
      </c>
      <c r="AM49" s="13">
        <f>IFERROR(VLOOKUP(A49,'[1]BranchesSales01-2019'!$A$2:$AB$79,15,0),0)</f>
        <v>20013</v>
      </c>
      <c r="AN49" s="13">
        <f>IFERROR(VLOOKUP(A49,'[2]BranchesSales01-2020'!$A$2:$Z$78,15,0),0)</f>
        <v>15247</v>
      </c>
      <c r="AO49" s="13">
        <f>IFERROR(VLOOKUP(A49,'[9]BranchesSales07-2021'!$A$2:$G$69,6,0),0)</f>
        <v>9699</v>
      </c>
      <c r="AP49" s="15">
        <f t="shared" si="12"/>
        <v>-5548</v>
      </c>
      <c r="AQ49" s="17">
        <f t="shared" si="13"/>
        <v>-0.36387486062832031</v>
      </c>
      <c r="AS49" s="13">
        <f>IFERROR(VLOOKUP(A49,'[1]BranchesSales01-2019'!$A$2:$AB$79,17,0),0)</f>
        <v>27967</v>
      </c>
      <c r="AT49" s="13">
        <f>IFERROR(VLOOKUP(A49,'[2]BranchesSales01-2020'!$A$2:$Z$78,17,0),0)</f>
        <v>12322</v>
      </c>
      <c r="AU49" s="13">
        <f>IFERROR(VLOOKUP(A49,'[10]BranchesSales08-2021'!$A$2:$G$69,6,0),0)</f>
        <v>12635</v>
      </c>
      <c r="AV49" s="15">
        <f t="shared" si="14"/>
        <v>313</v>
      </c>
      <c r="AW49" s="17">
        <f t="shared" si="15"/>
        <v>2.5401720499918845E-2</v>
      </c>
      <c r="AY49" s="13">
        <f>IFERROR(VLOOKUP(A49,'[1]BranchesSales01-2019'!$A$2:$AB$79,19,0),0)</f>
        <v>20701</v>
      </c>
      <c r="AZ49" s="13">
        <f>IFERROR(VLOOKUP(A49,'[2]BranchesSales01-2020'!$A$2:$Z$78,19,0),0)</f>
        <v>14117</v>
      </c>
      <c r="BA49" s="13">
        <f>IFERROR(VLOOKUP(A49,'[11]BranchesSales09-2021'!$A$2:$G$69,6,0),0)</f>
        <v>6733</v>
      </c>
      <c r="BB49" s="15">
        <f t="shared" si="16"/>
        <v>-7384</v>
      </c>
      <c r="BC49" s="17">
        <f t="shared" si="17"/>
        <v>-0.52305730679322804</v>
      </c>
      <c r="BE49" s="13">
        <f>IFERROR(VLOOKUP(A49,'[1]BranchesSales01-2019'!$A$2:$AB$79,21,0),0)</f>
        <v>40618</v>
      </c>
      <c r="BF49" s="13">
        <f>IFERROR(VLOOKUP(A49,'[2]BranchesSales01-2020'!$A$2:$Z$78,21,0),0)</f>
        <v>15047</v>
      </c>
      <c r="BG49" s="13">
        <f>IFERROR(VLOOKUP(A49,'[12]BranchesSales10-2021'!$A$2:$G$70,6,0),0)</f>
        <v>13828</v>
      </c>
      <c r="BH49" s="15">
        <f t="shared" si="18"/>
        <v>-1219</v>
      </c>
      <c r="BI49" s="17">
        <f t="shared" si="19"/>
        <v>-8.1012826477038558E-2</v>
      </c>
      <c r="BK49" s="13">
        <f>IFERROR(VLOOKUP(A49,'[1]BranchesSales01-2019'!$A$2:$AB$79,23,0),0)</f>
        <v>16191</v>
      </c>
      <c r="BL49" s="13">
        <f>IFERROR(VLOOKUP(A49,'[13]BranchesSales11-2020'!$A$2:$G$78,6,0),0)</f>
        <v>17932</v>
      </c>
      <c r="BM49" s="15">
        <f t="shared" si="20"/>
        <v>1741</v>
      </c>
      <c r="BN49" s="17">
        <f t="shared" si="21"/>
        <v>0.10752887406583911</v>
      </c>
      <c r="BP49" s="13">
        <f>IFERROR(VLOOKUP(A49,'[1]BranchesSales01-2019'!$A$2:$AB$79,25,0),0)</f>
        <v>22777</v>
      </c>
      <c r="BQ49" s="13">
        <f>IFERROR(VLOOKUP(A49,'[14]BranchesSales12-2020'!$A$2:$G$70,6,0),0)</f>
        <v>18710</v>
      </c>
      <c r="BR49" s="15">
        <f t="shared" si="22"/>
        <v>-4067</v>
      </c>
      <c r="BS49" s="17">
        <f t="shared" si="23"/>
        <v>-0.17855731659129825</v>
      </c>
      <c r="BU49" s="13">
        <f t="shared" si="24"/>
        <v>271320</v>
      </c>
      <c r="BV49" s="13">
        <f t="shared" si="25"/>
        <v>170519</v>
      </c>
      <c r="BW49" s="15">
        <f t="shared" si="26"/>
        <v>-100801</v>
      </c>
      <c r="BX49" s="17">
        <f t="shared" si="27"/>
        <v>-0.3715207135485773</v>
      </c>
    </row>
    <row r="50" spans="1:76" x14ac:dyDescent="0.25">
      <c r="A50" s="5">
        <v>81</v>
      </c>
      <c r="B50" s="4" t="s">
        <v>49</v>
      </c>
      <c r="C50" s="13">
        <f>IFERROR(VLOOKUP(A50,'[1]BranchesSales01-2019'!$A$2:$AB$79,3,0),0)</f>
        <v>21019</v>
      </c>
      <c r="D50" s="13">
        <f>IFERROR(VLOOKUP(A50,'[2]BranchesSales01-2020'!$A$2:$Z$78,3,0),0)</f>
        <v>10037</v>
      </c>
      <c r="E50" s="13">
        <f>IFERROR(VLOOKUP(A50,'[3]BranchesSales01-2021'!$A$2:$G$70,6,0),0)</f>
        <v>8727</v>
      </c>
      <c r="F50" s="15">
        <f t="shared" si="0"/>
        <v>-1310</v>
      </c>
      <c r="G50" s="17">
        <f t="shared" si="1"/>
        <v>-0.13051708677891805</v>
      </c>
      <c r="I50" s="13">
        <f>IFERROR(VLOOKUP(A50,'[1]BranchesSales01-2019'!$A$2:$AB$79,5,0),0)</f>
        <v>12664</v>
      </c>
      <c r="J50" s="13">
        <f>IFERROR(VLOOKUP(A50,'[2]BranchesSales01-2020'!$A$2:$Z$78,5,0),0)</f>
        <v>32008</v>
      </c>
      <c r="K50" s="13">
        <f>VLOOKUP(B50,'[4]محقق الفروع '!$B:$F,5,0)</f>
        <v>9825</v>
      </c>
      <c r="L50" s="15">
        <f t="shared" si="2"/>
        <v>-22183</v>
      </c>
      <c r="M50" s="17">
        <f t="shared" si="3"/>
        <v>-0.69304548862784299</v>
      </c>
      <c r="O50" s="13">
        <f>IFERROR(VLOOKUP(A50,'[1]BranchesSales01-2019'!$A$2:$AB$79,7,0),0)</f>
        <v>12256</v>
      </c>
      <c r="P50" s="13">
        <f>IFERROR(VLOOKUP(A50,'[2]BranchesSales01-2020'!$A$2:$Z$78,7,0),0)</f>
        <v>9601</v>
      </c>
      <c r="Q50" s="13">
        <f>VLOOKUP(B50,'[5]محقق الفروع '!$B:$F,5,0)</f>
        <v>4355</v>
      </c>
      <c r="R50" s="15">
        <f t="shared" si="4"/>
        <v>-5246</v>
      </c>
      <c r="S50" s="17">
        <f t="shared" si="5"/>
        <v>-0.54640141651911267</v>
      </c>
      <c r="U50" s="13">
        <f>IFERROR(VLOOKUP(A50,'[1]BranchesSales01-2019'!$A$2:$AB$79,9,0),0)</f>
        <v>8401</v>
      </c>
      <c r="V50" s="13">
        <f>IFERROR(VLOOKUP(A50,'[2]BranchesSales01-2020'!$A$2:$Z$78,9,0),0)</f>
        <v>7371</v>
      </c>
      <c r="W50" s="13">
        <f>VLOOKUP(A50,'[6]BranchesSales04-2021'!$A$2:$G$70,6,0)</f>
        <v>11699</v>
      </c>
      <c r="X50" s="15">
        <f t="shared" si="6"/>
        <v>4328</v>
      </c>
      <c r="Y50" s="17">
        <f t="shared" si="7"/>
        <v>0.58716592049925387</v>
      </c>
      <c r="AA50" s="13">
        <f>IFERROR(VLOOKUP(A50,'[1]BranchesSales01-2019'!$A$2:$AB$79,11,0),0)</f>
        <v>13731</v>
      </c>
      <c r="AB50" s="13">
        <f>IFERROR(VLOOKUP(A50,'[2]BranchesSales01-2020'!$A$2:$Z$78,11,0),0)</f>
        <v>17552</v>
      </c>
      <c r="AC50" s="13">
        <f>IFERROR(VLOOKUP(A50,'[7]BranchesSales05-2021'!$A$2:$G$70,6,0),0)</f>
        <v>17294</v>
      </c>
      <c r="AD50" s="15">
        <f t="shared" si="8"/>
        <v>-258</v>
      </c>
      <c r="AE50" s="17">
        <f t="shared" si="9"/>
        <v>-1.4699179580674571E-2</v>
      </c>
      <c r="AG50" s="13">
        <f>IFERROR(VLOOKUP(A50,'[1]BranchesSales01-2019'!$A$2:$AB$79,13,0),0)</f>
        <v>17944</v>
      </c>
      <c r="AH50" s="13">
        <f>IFERROR(VLOOKUP(A50,'[2]BranchesSales01-2020'!$A$2:$Z$78,13,0),0)</f>
        <v>10927</v>
      </c>
      <c r="AI50" s="13">
        <f>VLOOKUP(A50,'[8]BranchesSales06-2021'!$A$2:$G$70,6,0)</f>
        <v>7790</v>
      </c>
      <c r="AJ50" s="15">
        <f t="shared" si="10"/>
        <v>-3137</v>
      </c>
      <c r="AK50" s="17">
        <f t="shared" si="11"/>
        <v>-0.28708703212226594</v>
      </c>
      <c r="AM50" s="13">
        <f>IFERROR(VLOOKUP(A50,'[1]BranchesSales01-2019'!$A$2:$AB$79,15,0),0)</f>
        <v>13631</v>
      </c>
      <c r="AN50" s="13">
        <f>IFERROR(VLOOKUP(A50,'[2]BranchesSales01-2020'!$A$2:$Z$78,15,0),0)</f>
        <v>10523</v>
      </c>
      <c r="AO50" s="13">
        <f>IFERROR(VLOOKUP(A50,'[9]BranchesSales07-2021'!$A$2:$G$69,6,0),0)</f>
        <v>15773</v>
      </c>
      <c r="AP50" s="15">
        <f t="shared" si="12"/>
        <v>5250</v>
      </c>
      <c r="AQ50" s="17">
        <f t="shared" si="13"/>
        <v>0.49890715575406253</v>
      </c>
      <c r="AS50" s="13">
        <f>IFERROR(VLOOKUP(A50,'[1]BranchesSales01-2019'!$A$2:$AB$79,17,0),0)</f>
        <v>20834</v>
      </c>
      <c r="AT50" s="13">
        <f>IFERROR(VLOOKUP(A50,'[2]BranchesSales01-2020'!$A$2:$Z$78,17,0),0)</f>
        <v>7379</v>
      </c>
      <c r="AU50" s="13">
        <f>IFERROR(VLOOKUP(A50,'[10]BranchesSales08-2021'!$A$2:$G$69,6,0),0)</f>
        <v>9356</v>
      </c>
      <c r="AV50" s="15">
        <f t="shared" si="14"/>
        <v>1977</v>
      </c>
      <c r="AW50" s="17">
        <f t="shared" si="15"/>
        <v>0.26792248272123587</v>
      </c>
      <c r="AY50" s="13">
        <f>IFERROR(VLOOKUP(A50,'[1]BranchesSales01-2019'!$A$2:$AB$79,19,0),0)</f>
        <v>12915</v>
      </c>
      <c r="AZ50" s="13">
        <f>IFERROR(VLOOKUP(A50,'[2]BranchesSales01-2020'!$A$2:$Z$78,19,0),0)</f>
        <v>11879</v>
      </c>
      <c r="BA50" s="13">
        <f>IFERROR(VLOOKUP(A50,'[11]BranchesSales09-2021'!$A$2:$G$69,6,0),0)</f>
        <v>15999</v>
      </c>
      <c r="BB50" s="15">
        <f t="shared" si="16"/>
        <v>4120</v>
      </c>
      <c r="BC50" s="17">
        <f t="shared" si="17"/>
        <v>0.3468305412913546</v>
      </c>
      <c r="BE50" s="13">
        <f>IFERROR(VLOOKUP(A50,'[1]BranchesSales01-2019'!$A$2:$AB$79,21,0),0)</f>
        <v>13093</v>
      </c>
      <c r="BF50" s="13">
        <f>IFERROR(VLOOKUP(A50,'[2]BranchesSales01-2020'!$A$2:$Z$78,21,0),0)</f>
        <v>8842</v>
      </c>
      <c r="BG50" s="13">
        <f>IFERROR(VLOOKUP(A50,'[12]BranchesSales10-2021'!$A$2:$G$70,6,0),0)</f>
        <v>29297</v>
      </c>
      <c r="BH50" s="15">
        <f t="shared" si="18"/>
        <v>20455</v>
      </c>
      <c r="BI50" s="17">
        <f t="shared" si="19"/>
        <v>2.3133906356028047</v>
      </c>
      <c r="BK50" s="13">
        <f>IFERROR(VLOOKUP(A50,'[1]BranchesSales01-2019'!$A$2:$AB$79,23,0),0)</f>
        <v>24454</v>
      </c>
      <c r="BL50" s="13">
        <f>IFERROR(VLOOKUP(A50,'[13]BranchesSales11-2020'!$A$2:$G$78,6,0),0)</f>
        <v>12901</v>
      </c>
      <c r="BM50" s="15">
        <f t="shared" si="20"/>
        <v>-11553</v>
      </c>
      <c r="BN50" s="17">
        <f t="shared" si="21"/>
        <v>-0.47243804694528502</v>
      </c>
      <c r="BP50" s="13">
        <f>IFERROR(VLOOKUP(A50,'[1]BranchesSales01-2019'!$A$2:$AB$79,25,0),0)</f>
        <v>16264</v>
      </c>
      <c r="BQ50" s="13">
        <f>IFERROR(VLOOKUP(A50,'[14]BranchesSales12-2020'!$A$2:$G$70,6,0),0)</f>
        <v>16444</v>
      </c>
      <c r="BR50" s="15">
        <f t="shared" si="22"/>
        <v>180</v>
      </c>
      <c r="BS50" s="17">
        <f t="shared" si="23"/>
        <v>1.106738809640917E-2</v>
      </c>
      <c r="BU50" s="13">
        <f t="shared" si="24"/>
        <v>187206</v>
      </c>
      <c r="BV50" s="13">
        <f t="shared" si="25"/>
        <v>155464</v>
      </c>
      <c r="BW50" s="15">
        <f t="shared" si="26"/>
        <v>-31742</v>
      </c>
      <c r="BX50" s="17">
        <f t="shared" si="27"/>
        <v>-0.16955653130775727</v>
      </c>
    </row>
    <row r="51" spans="1:76" x14ac:dyDescent="0.25">
      <c r="A51" s="5">
        <v>73</v>
      </c>
      <c r="B51" s="4" t="s">
        <v>50</v>
      </c>
      <c r="C51" s="13">
        <f>IFERROR(VLOOKUP(A51,'[1]BranchesSales01-2019'!$A$2:$AB$79,3,0),0)</f>
        <v>22947</v>
      </c>
      <c r="D51" s="13">
        <f>IFERROR(VLOOKUP(A51,'[2]BranchesSales01-2020'!$A$2:$Z$78,3,0),0)</f>
        <v>21802</v>
      </c>
      <c r="E51" s="13">
        <f>IFERROR(VLOOKUP(A51,'[3]BranchesSales01-2021'!$A$2:$G$70,6,0),0)</f>
        <v>13894</v>
      </c>
      <c r="F51" s="15">
        <f t="shared" si="0"/>
        <v>-7908</v>
      </c>
      <c r="G51" s="17">
        <f t="shared" si="1"/>
        <v>-0.36271901660398131</v>
      </c>
      <c r="I51" s="13">
        <f>IFERROR(VLOOKUP(A51,'[1]BranchesSales01-2019'!$A$2:$AB$79,5,0),0)</f>
        <v>33621</v>
      </c>
      <c r="J51" s="13">
        <f>IFERROR(VLOOKUP(A51,'[2]BranchesSales01-2020'!$A$2:$Z$78,5,0),0)</f>
        <v>13395</v>
      </c>
      <c r="K51" s="13">
        <f>VLOOKUP(B51,'[4]محقق الفروع '!$B:$F,5,0)</f>
        <v>14489</v>
      </c>
      <c r="L51" s="15">
        <f t="shared" si="2"/>
        <v>1094</v>
      </c>
      <c r="M51" s="17">
        <f t="shared" si="3"/>
        <v>8.1672265770809993E-2</v>
      </c>
      <c r="O51" s="13">
        <f>IFERROR(VLOOKUP(A51,'[1]BranchesSales01-2019'!$A$2:$AB$79,7,0),0)</f>
        <v>13000</v>
      </c>
      <c r="P51" s="13">
        <f>IFERROR(VLOOKUP(A51,'[2]BranchesSales01-2020'!$A$2:$Z$78,7,0),0)</f>
        <v>19436</v>
      </c>
      <c r="Q51" s="13">
        <f>VLOOKUP(B51,'[5]محقق الفروع '!$B:$F,5,0)</f>
        <v>5742</v>
      </c>
      <c r="R51" s="15">
        <f t="shared" si="4"/>
        <v>-13694</v>
      </c>
      <c r="S51" s="17">
        <f t="shared" si="5"/>
        <v>-0.70456884132537567</v>
      </c>
      <c r="U51" s="13">
        <f>IFERROR(VLOOKUP(A51,'[1]BranchesSales01-2019'!$A$2:$AB$79,9,0),0)</f>
        <v>10020</v>
      </c>
      <c r="V51" s="13">
        <f>IFERROR(VLOOKUP(A51,'[2]BranchesSales01-2020'!$A$2:$Z$78,9,0),0)</f>
        <v>10617</v>
      </c>
      <c r="W51" s="13">
        <f>VLOOKUP(A51,'[6]BranchesSales04-2021'!$A$2:$G$70,6,0)</f>
        <v>11808</v>
      </c>
      <c r="X51" s="15">
        <f t="shared" si="6"/>
        <v>1191</v>
      </c>
      <c r="Y51" s="17">
        <f t="shared" si="7"/>
        <v>0.11217858152020344</v>
      </c>
      <c r="AA51" s="13">
        <f>IFERROR(VLOOKUP(A51,'[1]BranchesSales01-2019'!$A$2:$AB$79,11,0),0)</f>
        <v>14721</v>
      </c>
      <c r="AB51" s="13">
        <f>IFERROR(VLOOKUP(A51,'[2]BranchesSales01-2020'!$A$2:$Z$78,11,0),0)</f>
        <v>22432</v>
      </c>
      <c r="AC51" s="13">
        <f>IFERROR(VLOOKUP(A51,'[7]BranchesSales05-2021'!$A$2:$G$70,6,0),0)</f>
        <v>28069</v>
      </c>
      <c r="AD51" s="15">
        <f t="shared" si="8"/>
        <v>5637</v>
      </c>
      <c r="AE51" s="17">
        <f t="shared" si="9"/>
        <v>0.25129279600570609</v>
      </c>
      <c r="AG51" s="13">
        <f>IFERROR(VLOOKUP(A51,'[1]BranchesSales01-2019'!$A$2:$AB$79,13,0),0)</f>
        <v>15693</v>
      </c>
      <c r="AH51" s="13">
        <f>IFERROR(VLOOKUP(A51,'[2]BranchesSales01-2020'!$A$2:$Z$78,13,0),0)</f>
        <v>17162</v>
      </c>
      <c r="AI51" s="13">
        <f>VLOOKUP(A51,'[8]BranchesSales06-2021'!$A$2:$G$70,6,0)</f>
        <v>10512</v>
      </c>
      <c r="AJ51" s="15">
        <f t="shared" si="10"/>
        <v>-6650</v>
      </c>
      <c r="AK51" s="17">
        <f t="shared" si="11"/>
        <v>-0.38748397622654707</v>
      </c>
      <c r="AM51" s="13">
        <f>IFERROR(VLOOKUP(A51,'[1]BranchesSales01-2019'!$A$2:$AB$79,15,0),0)</f>
        <v>32021</v>
      </c>
      <c r="AN51" s="13">
        <f>IFERROR(VLOOKUP(A51,'[2]BranchesSales01-2020'!$A$2:$Z$78,15,0),0)</f>
        <v>24567</v>
      </c>
      <c r="AO51" s="13">
        <f>IFERROR(VLOOKUP(A51,'[9]BranchesSales07-2021'!$A$2:$G$69,6,0),0)</f>
        <v>21972</v>
      </c>
      <c r="AP51" s="15">
        <f t="shared" si="12"/>
        <v>-2595</v>
      </c>
      <c r="AQ51" s="17">
        <f t="shared" si="13"/>
        <v>-0.10562950299181828</v>
      </c>
      <c r="AS51" s="13">
        <f>IFERROR(VLOOKUP(A51,'[1]BranchesSales01-2019'!$A$2:$AB$79,17,0),0)</f>
        <v>54863</v>
      </c>
      <c r="AT51" s="13">
        <f>IFERROR(VLOOKUP(A51,'[2]BranchesSales01-2020'!$A$2:$Z$78,17,0),0)</f>
        <v>15338</v>
      </c>
      <c r="AU51" s="13">
        <f>IFERROR(VLOOKUP(A51,'[10]BranchesSales08-2021'!$A$2:$G$69,6,0),0)</f>
        <v>25576</v>
      </c>
      <c r="AV51" s="15">
        <f t="shared" si="14"/>
        <v>10238</v>
      </c>
      <c r="AW51" s="17">
        <f t="shared" si="15"/>
        <v>0.66749250228191426</v>
      </c>
      <c r="AY51" s="13">
        <f>IFERROR(VLOOKUP(A51,'[1]BranchesSales01-2019'!$A$2:$AB$79,19,0),0)</f>
        <v>20007</v>
      </c>
      <c r="AZ51" s="13">
        <f>IFERROR(VLOOKUP(A51,'[2]BranchesSales01-2020'!$A$2:$Z$78,19,0),0)</f>
        <v>26997</v>
      </c>
      <c r="BA51" s="13">
        <f>IFERROR(VLOOKUP(A51,'[11]BranchesSales09-2021'!$A$2:$G$69,6,0),0)</f>
        <v>12779</v>
      </c>
      <c r="BB51" s="15">
        <f t="shared" si="16"/>
        <v>-14218</v>
      </c>
      <c r="BC51" s="17">
        <f t="shared" si="17"/>
        <v>-0.52665110938252391</v>
      </c>
      <c r="BE51" s="13">
        <f>IFERROR(VLOOKUP(A51,'[1]BranchesSales01-2019'!$A$2:$AB$79,21,0),0)</f>
        <v>26352</v>
      </c>
      <c r="BF51" s="13">
        <f>IFERROR(VLOOKUP(A51,'[2]BranchesSales01-2020'!$A$2:$Z$78,21,0),0)</f>
        <v>30127</v>
      </c>
      <c r="BG51" s="13">
        <f>IFERROR(VLOOKUP(A51,'[12]BranchesSales10-2021'!$A$2:$G$70,6,0),0)</f>
        <v>21279</v>
      </c>
      <c r="BH51" s="15">
        <f t="shared" si="18"/>
        <v>-8848</v>
      </c>
      <c r="BI51" s="17">
        <f t="shared" si="19"/>
        <v>-0.29369004547415944</v>
      </c>
      <c r="BK51" s="13">
        <f>IFERROR(VLOOKUP(A51,'[1]BranchesSales01-2019'!$A$2:$AB$79,23,0),0)</f>
        <v>16050</v>
      </c>
      <c r="BL51" s="13">
        <f>IFERROR(VLOOKUP(A51,'[13]BranchesSales11-2020'!$A$2:$G$78,6,0),0)</f>
        <v>24125</v>
      </c>
      <c r="BM51" s="15">
        <f t="shared" si="20"/>
        <v>8075</v>
      </c>
      <c r="BN51" s="17">
        <f t="shared" si="21"/>
        <v>0.50311526479750768</v>
      </c>
      <c r="BP51" s="13">
        <f>IFERROR(VLOOKUP(A51,'[1]BranchesSales01-2019'!$A$2:$AB$79,25,0),0)</f>
        <v>22507</v>
      </c>
      <c r="BQ51" s="13">
        <f>IFERROR(VLOOKUP(A51,'[14]BranchesSales12-2020'!$A$2:$G$70,6,0),0)</f>
        <v>24856</v>
      </c>
      <c r="BR51" s="15">
        <f t="shared" si="22"/>
        <v>2349</v>
      </c>
      <c r="BS51" s="17">
        <f t="shared" si="23"/>
        <v>0.10436753010174615</v>
      </c>
      <c r="BU51" s="13">
        <f t="shared" si="24"/>
        <v>281802</v>
      </c>
      <c r="BV51" s="13">
        <f t="shared" si="25"/>
        <v>250854</v>
      </c>
      <c r="BW51" s="15">
        <f t="shared" si="26"/>
        <v>-30948</v>
      </c>
      <c r="BX51" s="17">
        <f t="shared" si="27"/>
        <v>-0.10982178976728341</v>
      </c>
    </row>
    <row r="52" spans="1:76" x14ac:dyDescent="0.25">
      <c r="A52" s="5">
        <v>93</v>
      </c>
      <c r="B52" s="4" t="s">
        <v>51</v>
      </c>
      <c r="C52" s="13">
        <f>IFERROR(VLOOKUP(A52,'[1]BranchesSales01-2019'!$A$2:$AB$79,3,0),0)</f>
        <v>24464</v>
      </c>
      <c r="D52" s="13">
        <f>IFERROR(VLOOKUP(A52,'[2]BranchesSales01-2020'!$A$2:$Z$78,3,0),0)</f>
        <v>17481</v>
      </c>
      <c r="E52" s="13">
        <f>IFERROR(VLOOKUP(A52,'[3]BranchesSales01-2021'!$A$2:$G$70,6,0),0)</f>
        <v>23150</v>
      </c>
      <c r="F52" s="15">
        <f t="shared" si="0"/>
        <v>5669</v>
      </c>
      <c r="G52" s="17">
        <f t="shared" si="1"/>
        <v>0.32429494880155607</v>
      </c>
      <c r="I52" s="13">
        <f>IFERROR(VLOOKUP(A52,'[1]BranchesSales01-2019'!$A$2:$AB$79,5,0),0)</f>
        <v>14885</v>
      </c>
      <c r="J52" s="13">
        <f>IFERROR(VLOOKUP(A52,'[2]BranchesSales01-2020'!$A$2:$Z$78,5,0),0)</f>
        <v>45540</v>
      </c>
      <c r="K52" s="13">
        <f>VLOOKUP(B52,'[4]محقق الفروع '!$B:$F,5,0)</f>
        <v>29601</v>
      </c>
      <c r="L52" s="15">
        <f t="shared" si="2"/>
        <v>-15939</v>
      </c>
      <c r="M52" s="17">
        <f t="shared" si="3"/>
        <v>-0.35</v>
      </c>
      <c r="O52" s="13">
        <f>IFERROR(VLOOKUP(A52,'[1]BranchesSales01-2019'!$A$2:$AB$79,7,0),0)</f>
        <v>14857</v>
      </c>
      <c r="P52" s="13">
        <f>IFERROR(VLOOKUP(A52,'[2]BranchesSales01-2020'!$A$2:$Z$78,7,0),0)</f>
        <v>20785</v>
      </c>
      <c r="Q52" s="13">
        <f>VLOOKUP(B52,'[5]محقق الفروع '!$B:$F,5,0)</f>
        <v>7567</v>
      </c>
      <c r="R52" s="15">
        <f t="shared" si="4"/>
        <v>-13218</v>
      </c>
      <c r="S52" s="17">
        <f t="shared" si="5"/>
        <v>-0.63593937936011546</v>
      </c>
      <c r="U52" s="13">
        <f>IFERROR(VLOOKUP(A52,'[1]BranchesSales01-2019'!$A$2:$AB$79,9,0),0)</f>
        <v>8177</v>
      </c>
      <c r="V52" s="13">
        <f>IFERROR(VLOOKUP(A52,'[2]BranchesSales01-2020'!$A$2:$Z$78,9,0),0)</f>
        <v>13692</v>
      </c>
      <c r="W52" s="13">
        <f>VLOOKUP(A52,'[6]BranchesSales04-2021'!$A$2:$G$70,6,0)</f>
        <v>28796</v>
      </c>
      <c r="X52" s="15">
        <f t="shared" si="6"/>
        <v>15104</v>
      </c>
      <c r="Y52" s="17">
        <f t="shared" si="7"/>
        <v>1.1031259129418638</v>
      </c>
      <c r="AA52" s="13">
        <f>IFERROR(VLOOKUP(A52,'[1]BranchesSales01-2019'!$A$2:$AB$79,11,0),0)</f>
        <v>11071</v>
      </c>
      <c r="AB52" s="13">
        <f>IFERROR(VLOOKUP(A52,'[2]BranchesSales01-2020'!$A$2:$Z$78,11,0),0)</f>
        <v>17566</v>
      </c>
      <c r="AC52" s="13">
        <f>IFERROR(VLOOKUP(A52,'[7]BranchesSales05-2021'!$A$2:$G$70,6,0),0)</f>
        <v>19991</v>
      </c>
      <c r="AD52" s="15">
        <f t="shared" si="8"/>
        <v>2425</v>
      </c>
      <c r="AE52" s="17">
        <f t="shared" si="9"/>
        <v>0.13805077991574644</v>
      </c>
      <c r="AG52" s="13">
        <f>IFERROR(VLOOKUP(A52,'[1]BranchesSales01-2019'!$A$2:$AB$79,13,0),0)</f>
        <v>62652</v>
      </c>
      <c r="AH52" s="13">
        <f>IFERROR(VLOOKUP(A52,'[2]BranchesSales01-2020'!$A$2:$Z$78,13,0),0)</f>
        <v>18571</v>
      </c>
      <c r="AI52" s="13">
        <f>VLOOKUP(A52,'[8]BranchesSales06-2021'!$A$2:$G$70,6,0)</f>
        <v>11386</v>
      </c>
      <c r="AJ52" s="15">
        <f t="shared" si="10"/>
        <v>-7185</v>
      </c>
      <c r="AK52" s="17">
        <f t="shared" si="11"/>
        <v>-0.38689354369716222</v>
      </c>
      <c r="AM52" s="13">
        <f>IFERROR(VLOOKUP(A52,'[1]BranchesSales01-2019'!$A$2:$AB$79,15,0),0)</f>
        <v>19407</v>
      </c>
      <c r="AN52" s="13">
        <f>IFERROR(VLOOKUP(A52,'[2]BranchesSales01-2020'!$A$2:$Z$78,15,0),0)</f>
        <v>15184</v>
      </c>
      <c r="AO52" s="13">
        <f>IFERROR(VLOOKUP(A52,'[9]BranchesSales07-2021'!$A$2:$G$69,6,0),0)</f>
        <v>8476</v>
      </c>
      <c r="AP52" s="15">
        <f t="shared" si="12"/>
        <v>-6708</v>
      </c>
      <c r="AQ52" s="17">
        <f t="shared" si="13"/>
        <v>-0.44178082191780821</v>
      </c>
      <c r="AS52" s="13">
        <f>IFERROR(VLOOKUP(A52,'[1]BranchesSales01-2019'!$A$2:$AB$79,17,0),0)</f>
        <v>10505</v>
      </c>
      <c r="AT52" s="13">
        <f>IFERROR(VLOOKUP(A52,'[2]BranchesSales01-2020'!$A$2:$Z$78,17,0),0)</f>
        <v>19932</v>
      </c>
      <c r="AU52" s="13">
        <f>IFERROR(VLOOKUP(A52,'[10]BranchesSales08-2021'!$A$2:$G$69,6,0),0)</f>
        <v>8607</v>
      </c>
      <c r="AV52" s="15">
        <f t="shared" si="14"/>
        <v>-11325</v>
      </c>
      <c r="AW52" s="17">
        <f t="shared" si="15"/>
        <v>-0.56818181818181812</v>
      </c>
      <c r="AY52" s="13">
        <f>IFERROR(VLOOKUP(A52,'[1]BranchesSales01-2019'!$A$2:$AB$79,19,0),0)</f>
        <v>27216</v>
      </c>
      <c r="AZ52" s="13">
        <f>IFERROR(VLOOKUP(A52,'[2]BranchesSales01-2020'!$A$2:$Z$78,19,0),0)</f>
        <v>14607</v>
      </c>
      <c r="BA52" s="13">
        <f>IFERROR(VLOOKUP(A52,'[11]BranchesSales09-2021'!$A$2:$G$69,6,0),0)</f>
        <v>9211</v>
      </c>
      <c r="BB52" s="15">
        <f t="shared" si="16"/>
        <v>-5396</v>
      </c>
      <c r="BC52" s="17">
        <f t="shared" si="17"/>
        <v>-0.36941192578900528</v>
      </c>
      <c r="BE52" s="13">
        <f>IFERROR(VLOOKUP(A52,'[1]BranchesSales01-2019'!$A$2:$AB$79,21,0),0)</f>
        <v>13671</v>
      </c>
      <c r="BF52" s="13">
        <f>IFERROR(VLOOKUP(A52,'[2]BranchesSales01-2020'!$A$2:$Z$78,21,0),0)</f>
        <v>17518</v>
      </c>
      <c r="BG52" s="13">
        <f>IFERROR(VLOOKUP(A52,'[12]BranchesSales10-2021'!$A$2:$G$70,6,0),0)</f>
        <v>16546</v>
      </c>
      <c r="BH52" s="15">
        <f t="shared" si="18"/>
        <v>-972</v>
      </c>
      <c r="BI52" s="17">
        <f t="shared" si="19"/>
        <v>-5.5485786048635743E-2</v>
      </c>
      <c r="BK52" s="13">
        <f>IFERROR(VLOOKUP(A52,'[1]BranchesSales01-2019'!$A$2:$AB$79,23,0),0)</f>
        <v>30530</v>
      </c>
      <c r="BL52" s="13">
        <f>IFERROR(VLOOKUP(A52,'[13]BranchesSales11-2020'!$A$2:$G$78,6,0),0)</f>
        <v>14945</v>
      </c>
      <c r="BM52" s="15">
        <f t="shared" si="20"/>
        <v>-15585</v>
      </c>
      <c r="BN52" s="17">
        <f t="shared" si="21"/>
        <v>-0.5104814936128399</v>
      </c>
      <c r="BP52" s="13">
        <f>IFERROR(VLOOKUP(A52,'[1]BranchesSales01-2019'!$A$2:$AB$79,25,0),0)</f>
        <v>17237</v>
      </c>
      <c r="BQ52" s="13">
        <f>IFERROR(VLOOKUP(A52,'[14]BranchesSales12-2020'!$A$2:$G$70,6,0),0)</f>
        <v>30627</v>
      </c>
      <c r="BR52" s="15">
        <f t="shared" si="22"/>
        <v>13390</v>
      </c>
      <c r="BS52" s="17">
        <f t="shared" si="23"/>
        <v>0.77681731159714573</v>
      </c>
      <c r="BU52" s="13">
        <f t="shared" si="24"/>
        <v>254672</v>
      </c>
      <c r="BV52" s="13">
        <f t="shared" si="25"/>
        <v>246448</v>
      </c>
      <c r="BW52" s="15">
        <f t="shared" si="26"/>
        <v>-8224</v>
      </c>
      <c r="BX52" s="17">
        <f t="shared" si="27"/>
        <v>-3.2292517434189816E-2</v>
      </c>
    </row>
    <row r="53" spans="1:76" x14ac:dyDescent="0.25">
      <c r="A53" s="5">
        <v>32</v>
      </c>
      <c r="B53" s="4" t="s">
        <v>52</v>
      </c>
      <c r="C53" s="13">
        <f>IFERROR(VLOOKUP(A53,'[1]BranchesSales01-2019'!$A$2:$AB$79,3,0),0)</f>
        <v>11548</v>
      </c>
      <c r="D53" s="13">
        <f>IFERROR(VLOOKUP(A53,'[2]BranchesSales01-2020'!$A$2:$Z$78,3,0),0)</f>
        <v>9183</v>
      </c>
      <c r="E53" s="13">
        <f>IFERROR(VLOOKUP(A53,'[3]BranchesSales01-2021'!$A$2:$G$70,6,0),0)</f>
        <v>4483</v>
      </c>
      <c r="F53" s="15">
        <f t="shared" si="0"/>
        <v>-4700</v>
      </c>
      <c r="G53" s="17">
        <f t="shared" si="1"/>
        <v>-0.51181531090057719</v>
      </c>
      <c r="I53" s="13">
        <f>IFERROR(VLOOKUP(A53,'[1]BranchesSales01-2019'!$A$2:$AB$79,5,0),0)</f>
        <v>24461</v>
      </c>
      <c r="J53" s="13">
        <f>IFERROR(VLOOKUP(A53,'[2]BranchesSales01-2020'!$A$2:$Z$78,5,0),0)</f>
        <v>12506</v>
      </c>
      <c r="K53" s="13">
        <f>VLOOKUP(B53,'[4]محقق الفروع '!$B:$F,5,0)</f>
        <v>8502</v>
      </c>
      <c r="L53" s="15">
        <f t="shared" si="2"/>
        <v>-4004</v>
      </c>
      <c r="M53" s="17">
        <f t="shared" si="3"/>
        <v>-0.32016632016632018</v>
      </c>
      <c r="O53" s="13">
        <f>IFERROR(VLOOKUP(A53,'[1]BranchesSales01-2019'!$A$2:$AB$79,7,0),0)</f>
        <v>6903</v>
      </c>
      <c r="P53" s="13">
        <f>IFERROR(VLOOKUP(A53,'[2]BranchesSales01-2020'!$A$2:$Z$78,7,0),0)</f>
        <v>9828</v>
      </c>
      <c r="Q53" s="13">
        <f>VLOOKUP(B53,'[5]محقق الفروع '!$B:$F,5,0)</f>
        <v>1771</v>
      </c>
      <c r="R53" s="15">
        <f t="shared" si="4"/>
        <v>-8057</v>
      </c>
      <c r="S53" s="17">
        <f t="shared" si="5"/>
        <v>-0.81980056980056981</v>
      </c>
      <c r="U53" s="13">
        <f>IFERROR(VLOOKUP(A53,'[1]BranchesSales01-2019'!$A$2:$AB$79,9,0),0)</f>
        <v>4502</v>
      </c>
      <c r="V53" s="13">
        <f>IFERROR(VLOOKUP(A53,'[2]BranchesSales01-2020'!$A$2:$Z$78,9,0),0)</f>
        <v>8687</v>
      </c>
      <c r="W53" s="13">
        <f>VLOOKUP(A53,'[6]BranchesSales04-2021'!$A$2:$G$70,6,0)</f>
        <v>12859</v>
      </c>
      <c r="X53" s="15">
        <f t="shared" si="6"/>
        <v>4172</v>
      </c>
      <c r="Y53" s="17">
        <f t="shared" si="7"/>
        <v>0.48025785656728437</v>
      </c>
      <c r="AA53" s="13">
        <f>IFERROR(VLOOKUP(A53,'[1]BranchesSales01-2019'!$A$2:$AB$79,11,0),0)</f>
        <v>5016</v>
      </c>
      <c r="AB53" s="13">
        <f>IFERROR(VLOOKUP(A53,'[2]BranchesSales01-2020'!$A$2:$Z$78,11,0),0)</f>
        <v>14544</v>
      </c>
      <c r="AC53" s="13">
        <f>IFERROR(VLOOKUP(A53,'[7]BranchesSales05-2021'!$A$2:$G$70,6,0),0)</f>
        <v>7329</v>
      </c>
      <c r="AD53" s="15">
        <f t="shared" si="8"/>
        <v>-7215</v>
      </c>
      <c r="AE53" s="17">
        <f t="shared" si="9"/>
        <v>-0.4960808580858086</v>
      </c>
      <c r="AG53" s="13">
        <f>IFERROR(VLOOKUP(A53,'[1]BranchesSales01-2019'!$A$2:$AB$79,13,0),0)</f>
        <v>57199</v>
      </c>
      <c r="AH53" s="13">
        <f>IFERROR(VLOOKUP(A53,'[2]BranchesSales01-2020'!$A$2:$Z$78,13,0),0)</f>
        <v>17019</v>
      </c>
      <c r="AI53" s="13">
        <f>VLOOKUP(A53,'[8]BranchesSales06-2021'!$A$2:$G$70,6,0)</f>
        <v>2138</v>
      </c>
      <c r="AJ53" s="15">
        <f t="shared" si="10"/>
        <v>-14881</v>
      </c>
      <c r="AK53" s="17">
        <f t="shared" si="11"/>
        <v>-0.87437569774957402</v>
      </c>
      <c r="AM53" s="13">
        <f>IFERROR(VLOOKUP(A53,'[1]BranchesSales01-2019'!$A$2:$AB$79,15,0),0)</f>
        <v>73512</v>
      </c>
      <c r="AN53" s="13">
        <f>IFERROR(VLOOKUP(A53,'[2]BranchesSales01-2020'!$A$2:$Z$78,15,0),0)</f>
        <v>12342</v>
      </c>
      <c r="AO53" s="13">
        <f>IFERROR(VLOOKUP(A53,'[9]BranchesSales07-2021'!$A$2:$G$69,6,0),0)</f>
        <v>7709</v>
      </c>
      <c r="AP53" s="15">
        <f t="shared" si="12"/>
        <v>-4633</v>
      </c>
      <c r="AQ53" s="17">
        <f t="shared" si="13"/>
        <v>-0.37538486468967758</v>
      </c>
      <c r="AS53" s="13">
        <f>IFERROR(VLOOKUP(A53,'[1]BranchesSales01-2019'!$A$2:$AB$79,17,0),0)</f>
        <v>37642</v>
      </c>
      <c r="AT53" s="13">
        <f>IFERROR(VLOOKUP(A53,'[2]BranchesSales01-2020'!$A$2:$Z$78,17,0),0)</f>
        <v>10464</v>
      </c>
      <c r="AU53" s="13">
        <f>IFERROR(VLOOKUP(A53,'[10]BranchesSales08-2021'!$A$2:$G$69,6,0),0)</f>
        <v>6322</v>
      </c>
      <c r="AV53" s="15">
        <f t="shared" si="14"/>
        <v>-4142</v>
      </c>
      <c r="AW53" s="17">
        <f t="shared" si="15"/>
        <v>-0.39583333333333337</v>
      </c>
      <c r="AY53" s="13">
        <f>IFERROR(VLOOKUP(A53,'[1]BranchesSales01-2019'!$A$2:$AB$79,19,0),0)</f>
        <v>22763</v>
      </c>
      <c r="AZ53" s="13">
        <f>IFERROR(VLOOKUP(A53,'[2]BranchesSales01-2020'!$A$2:$Z$78,19,0),0)</f>
        <v>10165</v>
      </c>
      <c r="BA53" s="13">
        <f>IFERROR(VLOOKUP(A53,'[11]BranchesSales09-2021'!$A$2:$G$69,6,0),0)</f>
        <v>5056</v>
      </c>
      <c r="BB53" s="15">
        <f t="shared" si="16"/>
        <v>-5109</v>
      </c>
      <c r="BC53" s="17">
        <f t="shared" si="17"/>
        <v>-0.5026069847515986</v>
      </c>
      <c r="BE53" s="13">
        <f>IFERROR(VLOOKUP(A53,'[1]BranchesSales01-2019'!$A$2:$AB$79,21,0),0)</f>
        <v>13846</v>
      </c>
      <c r="BF53" s="13">
        <f>IFERROR(VLOOKUP(A53,'[2]BranchesSales01-2020'!$A$2:$Z$78,21,0),0)</f>
        <v>6109</v>
      </c>
      <c r="BG53" s="13">
        <f>IFERROR(VLOOKUP(A53,'[12]BranchesSales10-2021'!$A$2:$G$70,6,0),0)</f>
        <v>20594</v>
      </c>
      <c r="BH53" s="15">
        <f t="shared" si="18"/>
        <v>14485</v>
      </c>
      <c r="BI53" s="17">
        <f t="shared" si="19"/>
        <v>2.3710918317236862</v>
      </c>
      <c r="BK53" s="13">
        <f>IFERROR(VLOOKUP(A53,'[1]BranchesSales01-2019'!$A$2:$AB$79,23,0),0)</f>
        <v>10759</v>
      </c>
      <c r="BL53" s="13">
        <f>IFERROR(VLOOKUP(A53,'[13]BranchesSales11-2020'!$A$2:$G$78,6,0),0)</f>
        <v>10067</v>
      </c>
      <c r="BM53" s="15">
        <f t="shared" si="20"/>
        <v>-692</v>
      </c>
      <c r="BN53" s="17">
        <f t="shared" si="21"/>
        <v>-6.4318245190073453E-2</v>
      </c>
      <c r="BP53" s="13">
        <f>IFERROR(VLOOKUP(A53,'[1]BranchesSales01-2019'!$A$2:$AB$79,25,0),0)</f>
        <v>7853</v>
      </c>
      <c r="BQ53" s="13">
        <f>IFERROR(VLOOKUP(A53,'[14]BranchesSales12-2020'!$A$2:$G$70,6,0),0)</f>
        <v>20538</v>
      </c>
      <c r="BR53" s="15">
        <f t="shared" si="22"/>
        <v>12685</v>
      </c>
      <c r="BS53" s="17">
        <f t="shared" si="23"/>
        <v>1.6153062523876227</v>
      </c>
      <c r="BU53" s="13">
        <f t="shared" si="24"/>
        <v>276004</v>
      </c>
      <c r="BV53" s="13">
        <f t="shared" si="25"/>
        <v>141452</v>
      </c>
      <c r="BW53" s="15">
        <f t="shared" si="26"/>
        <v>-134552</v>
      </c>
      <c r="BX53" s="17">
        <f t="shared" si="27"/>
        <v>-0.48750018115679483</v>
      </c>
    </row>
    <row r="54" spans="1:76" x14ac:dyDescent="0.25">
      <c r="A54" s="5">
        <v>2</v>
      </c>
      <c r="B54" s="5" t="s">
        <v>53</v>
      </c>
      <c r="C54" s="15">
        <f>SUM(C49:C53)</f>
        <v>116201</v>
      </c>
      <c r="D54" s="15">
        <f t="shared" ref="D54:BQ54" si="87">SUM(D49:D53)</f>
        <v>73030</v>
      </c>
      <c r="E54" s="15">
        <f t="shared" si="87"/>
        <v>57957</v>
      </c>
      <c r="F54" s="15">
        <f t="shared" si="0"/>
        <v>-15073</v>
      </c>
      <c r="G54" s="17">
        <f t="shared" si="1"/>
        <v>-0.20639463234287281</v>
      </c>
      <c r="H54" s="15">
        <f t="shared" si="87"/>
        <v>0</v>
      </c>
      <c r="I54" s="15">
        <f t="shared" si="87"/>
        <v>116150</v>
      </c>
      <c r="J54" s="15">
        <f t="shared" si="87"/>
        <v>116823</v>
      </c>
      <c r="K54" s="13">
        <f>VLOOKUP(B54,'[4]محقق الفروع '!$B:$F,5,0)</f>
        <v>75118</v>
      </c>
      <c r="L54" s="15">
        <f t="shared" si="2"/>
        <v>-41705</v>
      </c>
      <c r="M54" s="17">
        <f t="shared" si="3"/>
        <v>-0.35699305787387758</v>
      </c>
      <c r="N54" s="15">
        <f t="shared" si="87"/>
        <v>0</v>
      </c>
      <c r="O54" s="15">
        <f t="shared" si="87"/>
        <v>70606</v>
      </c>
      <c r="P54" s="15">
        <f t="shared" si="87"/>
        <v>68053</v>
      </c>
      <c r="Q54" s="13">
        <f>VLOOKUP(B54,'[5]محقق الفروع '!$B:$F,5,0)</f>
        <v>26281</v>
      </c>
      <c r="R54" s="15">
        <f t="shared" si="4"/>
        <v>-41772</v>
      </c>
      <c r="S54" s="17">
        <f t="shared" si="5"/>
        <v>-0.61381570246719463</v>
      </c>
      <c r="T54" s="15">
        <f t="shared" si="87"/>
        <v>0</v>
      </c>
      <c r="U54" s="15">
        <f t="shared" si="87"/>
        <v>40928</v>
      </c>
      <c r="V54" s="15">
        <f t="shared" si="87"/>
        <v>56690</v>
      </c>
      <c r="W54" s="13">
        <f>SUM(W49:W53)</f>
        <v>80951</v>
      </c>
      <c r="X54" s="15">
        <f t="shared" si="6"/>
        <v>24261</v>
      </c>
      <c r="Y54" s="17">
        <f t="shared" si="7"/>
        <v>0.42795907567472224</v>
      </c>
      <c r="Z54" s="15">
        <f t="shared" si="87"/>
        <v>0</v>
      </c>
      <c r="AA54" s="15">
        <f t="shared" si="87"/>
        <v>55160</v>
      </c>
      <c r="AB54" s="15">
        <f t="shared" si="87"/>
        <v>83333</v>
      </c>
      <c r="AC54" s="15">
        <f t="shared" si="87"/>
        <v>90268</v>
      </c>
      <c r="AD54" s="15">
        <f t="shared" si="8"/>
        <v>6935</v>
      </c>
      <c r="AE54" s="17">
        <f t="shared" si="9"/>
        <v>8.322033288133146E-2</v>
      </c>
      <c r="AF54" s="15">
        <f t="shared" si="87"/>
        <v>0</v>
      </c>
      <c r="AG54" s="15">
        <f t="shared" si="87"/>
        <v>165760</v>
      </c>
      <c r="AH54" s="15">
        <f t="shared" si="87"/>
        <v>76957</v>
      </c>
      <c r="AI54" s="15">
        <f t="shared" si="87"/>
        <v>40776</v>
      </c>
      <c r="AJ54" s="15">
        <f t="shared" si="10"/>
        <v>-36181</v>
      </c>
      <c r="AK54" s="17">
        <f t="shared" si="11"/>
        <v>-0.47014566576139927</v>
      </c>
      <c r="AL54" s="15">
        <f t="shared" si="87"/>
        <v>0</v>
      </c>
      <c r="AM54" s="15">
        <f t="shared" si="87"/>
        <v>158584</v>
      </c>
      <c r="AN54" s="15">
        <f t="shared" si="87"/>
        <v>77863</v>
      </c>
      <c r="AO54" s="15">
        <f t="shared" ref="AO54" si="88">SUM(AO49:AO53)</f>
        <v>63629</v>
      </c>
      <c r="AP54" s="15">
        <f t="shared" si="12"/>
        <v>-14234</v>
      </c>
      <c r="AQ54" s="17">
        <f t="shared" si="13"/>
        <v>-0.1828082658001875</v>
      </c>
      <c r="AR54" s="15">
        <f t="shared" si="87"/>
        <v>0</v>
      </c>
      <c r="AS54" s="15">
        <f t="shared" si="87"/>
        <v>151811</v>
      </c>
      <c r="AT54" s="15">
        <f t="shared" si="87"/>
        <v>65435</v>
      </c>
      <c r="AU54" s="15">
        <f t="shared" ref="AU54" si="89">SUM(AU49:AU53)</f>
        <v>62496</v>
      </c>
      <c r="AV54" s="15">
        <f t="shared" si="14"/>
        <v>-2939</v>
      </c>
      <c r="AW54" s="17">
        <f t="shared" si="15"/>
        <v>-4.4914800947505107E-2</v>
      </c>
      <c r="AX54" s="15">
        <f t="shared" si="87"/>
        <v>0</v>
      </c>
      <c r="AY54" s="15">
        <f t="shared" si="87"/>
        <v>103602</v>
      </c>
      <c r="AZ54" s="15">
        <f t="shared" si="87"/>
        <v>77765</v>
      </c>
      <c r="BA54" s="15">
        <f t="shared" ref="BA54" si="90">SUM(BA49:BA53)</f>
        <v>49778</v>
      </c>
      <c r="BB54" s="15">
        <f t="shared" si="16"/>
        <v>-27987</v>
      </c>
      <c r="BC54" s="17">
        <f t="shared" si="17"/>
        <v>-0.35989198225422747</v>
      </c>
      <c r="BD54" s="15">
        <f t="shared" si="87"/>
        <v>0</v>
      </c>
      <c r="BE54" s="15">
        <f t="shared" si="87"/>
        <v>107580</v>
      </c>
      <c r="BF54" s="15">
        <f t="shared" si="87"/>
        <v>77643</v>
      </c>
      <c r="BG54" s="15">
        <f t="shared" ref="BG54" si="91">SUM(BG49:BG53)</f>
        <v>101544</v>
      </c>
      <c r="BH54" s="15">
        <f t="shared" si="18"/>
        <v>23901</v>
      </c>
      <c r="BI54" s="17">
        <f t="shared" si="19"/>
        <v>0.30783200030910707</v>
      </c>
      <c r="BJ54" s="15">
        <f t="shared" si="87"/>
        <v>0</v>
      </c>
      <c r="BK54" s="15">
        <f t="shared" si="87"/>
        <v>97984</v>
      </c>
      <c r="BL54" s="15">
        <f t="shared" si="87"/>
        <v>79970</v>
      </c>
      <c r="BM54" s="15">
        <f t="shared" si="20"/>
        <v>-18014</v>
      </c>
      <c r="BN54" s="17">
        <f t="shared" si="21"/>
        <v>-0.18384634225996077</v>
      </c>
      <c r="BO54" s="15">
        <f t="shared" si="87"/>
        <v>0</v>
      </c>
      <c r="BP54" s="15">
        <f t="shared" si="87"/>
        <v>86638</v>
      </c>
      <c r="BQ54" s="15">
        <f t="shared" si="87"/>
        <v>111175</v>
      </c>
      <c r="BR54" s="15">
        <f t="shared" si="22"/>
        <v>24537</v>
      </c>
      <c r="BS54" s="17">
        <f t="shared" si="23"/>
        <v>0.28321290888524664</v>
      </c>
      <c r="BU54" s="13">
        <f t="shared" si="24"/>
        <v>1271004</v>
      </c>
      <c r="BV54" s="13">
        <f t="shared" si="25"/>
        <v>964737</v>
      </c>
      <c r="BW54" s="15">
        <f t="shared" si="26"/>
        <v>-306267</v>
      </c>
      <c r="BX54" s="17">
        <f t="shared" si="27"/>
        <v>-0.24096462324272783</v>
      </c>
    </row>
    <row r="55" spans="1:76" x14ac:dyDescent="0.25">
      <c r="A55" s="3">
        <v>90</v>
      </c>
      <c r="B55" s="4" t="s">
        <v>54</v>
      </c>
      <c r="C55" s="13">
        <f>IFERROR(VLOOKUP(A55,'[1]BranchesSales01-2019'!$A$2:$AB$79,3,0),0)</f>
        <v>37761</v>
      </c>
      <c r="D55" s="13">
        <f>IFERROR(VLOOKUP(A55,'[2]BranchesSales01-2020'!$A$2:$Z$78,3,0),0)</f>
        <v>28458</v>
      </c>
      <c r="E55" s="13">
        <f>IFERROR(VLOOKUP(A55,'[3]BranchesSales01-2021'!$A$2:$G$70,6,0),0)</f>
        <v>47430</v>
      </c>
      <c r="F55" s="15">
        <f t="shared" si="0"/>
        <v>18972</v>
      </c>
      <c r="G55" s="17">
        <f t="shared" si="1"/>
        <v>0.66666666666666674</v>
      </c>
      <c r="I55" s="13">
        <f>IFERROR(VLOOKUP(A55,'[1]BranchesSales01-2019'!$A$2:$AB$79,5,0),0)</f>
        <v>29882</v>
      </c>
      <c r="J55" s="13">
        <f>IFERROR(VLOOKUP(A55,'[2]BranchesSales01-2020'!$A$2:$Z$78,5,0),0)</f>
        <v>27927</v>
      </c>
      <c r="K55" s="13">
        <f>VLOOKUP(B55,'[4]محقق الفروع '!$B:$F,5,0)</f>
        <v>43787</v>
      </c>
      <c r="L55" s="15">
        <f t="shared" si="2"/>
        <v>15860</v>
      </c>
      <c r="M55" s="17">
        <f t="shared" si="3"/>
        <v>0.56790919182153465</v>
      </c>
      <c r="O55" s="13">
        <f>IFERROR(VLOOKUP(A55,'[1]BranchesSales01-2019'!$A$2:$AB$79,7,0),0)</f>
        <v>29305</v>
      </c>
      <c r="P55" s="13">
        <f>IFERROR(VLOOKUP(A55,'[2]BranchesSales01-2020'!$A$2:$Z$78,7,0),0)</f>
        <v>16060</v>
      </c>
      <c r="Q55" s="13">
        <f>VLOOKUP(B55,'[5]محقق الفروع '!$B:$F,5,0)</f>
        <v>30586</v>
      </c>
      <c r="R55" s="15">
        <f t="shared" si="4"/>
        <v>14526</v>
      </c>
      <c r="S55" s="17">
        <f t="shared" si="5"/>
        <v>0.90448318804483185</v>
      </c>
      <c r="U55" s="13">
        <f>IFERROR(VLOOKUP(A55,'[1]BranchesSales01-2019'!$A$2:$AB$79,9,0),0)</f>
        <v>19295</v>
      </c>
      <c r="V55" s="13">
        <f>IFERROR(VLOOKUP(A55,'[2]BranchesSales01-2020'!$A$2:$Z$78,9,0),0)</f>
        <v>39911</v>
      </c>
      <c r="W55" s="13">
        <f>VLOOKUP(A55,'[6]BranchesSales04-2021'!$A$2:$G$70,6,0)</f>
        <v>56221</v>
      </c>
      <c r="X55" s="15">
        <f t="shared" si="6"/>
        <v>16310</v>
      </c>
      <c r="Y55" s="17">
        <f t="shared" si="7"/>
        <v>0.40865926686878296</v>
      </c>
      <c r="AA55" s="13">
        <f>IFERROR(VLOOKUP(A55,'[1]BranchesSales01-2019'!$A$2:$AB$79,11,0),0)</f>
        <v>45684</v>
      </c>
      <c r="AB55" s="13">
        <f>IFERROR(VLOOKUP(A55,'[2]BranchesSales01-2020'!$A$2:$Z$78,11,0),0)</f>
        <v>45408</v>
      </c>
      <c r="AC55" s="13">
        <f>IFERROR(VLOOKUP(A55,'[7]BranchesSales05-2021'!$A$2:$G$70,6,0),0)</f>
        <v>49479</v>
      </c>
      <c r="AD55" s="15">
        <f t="shared" si="8"/>
        <v>4071</v>
      </c>
      <c r="AE55" s="17">
        <f t="shared" si="9"/>
        <v>8.9653805496828776E-2</v>
      </c>
      <c r="AG55" s="13">
        <f>IFERROR(VLOOKUP(A55,'[1]BranchesSales01-2019'!$A$2:$AB$79,13,0),0)</f>
        <v>52586</v>
      </c>
      <c r="AH55" s="13">
        <f>IFERROR(VLOOKUP(A55,'[2]BranchesSales01-2020'!$A$2:$Z$78,13,0),0)</f>
        <v>33934</v>
      </c>
      <c r="AI55" s="13">
        <f>VLOOKUP(A55,'[8]BranchesSales06-2021'!$A$2:$G$70,6,0)</f>
        <v>48309</v>
      </c>
      <c r="AJ55" s="15">
        <f t="shared" si="10"/>
        <v>14375</v>
      </c>
      <c r="AK55" s="17">
        <f t="shared" si="11"/>
        <v>0.42361643189721221</v>
      </c>
      <c r="AM55" s="13">
        <f>IFERROR(VLOOKUP(A55,'[1]BranchesSales01-2019'!$A$2:$AB$79,15,0),0)</f>
        <v>39683</v>
      </c>
      <c r="AN55" s="13">
        <f>IFERROR(VLOOKUP(A55,'[2]BranchesSales01-2020'!$A$2:$Z$78,15,0),0)</f>
        <v>39205</v>
      </c>
      <c r="AO55" s="13">
        <f>IFERROR(VLOOKUP(A55,'[9]BranchesSales07-2021'!$A$2:$G$69,6,0),0)</f>
        <v>63546</v>
      </c>
      <c r="AP55" s="15">
        <f t="shared" si="12"/>
        <v>24341</v>
      </c>
      <c r="AQ55" s="17">
        <f t="shared" si="13"/>
        <v>0.62086468562683339</v>
      </c>
      <c r="AS55" s="13">
        <f>IFERROR(VLOOKUP(A55,'[1]BranchesSales01-2019'!$A$2:$AB$79,17,0),0)</f>
        <v>42853</v>
      </c>
      <c r="AT55" s="13">
        <f>IFERROR(VLOOKUP(A55,'[2]BranchesSales01-2020'!$A$2:$Z$78,17,0),0)</f>
        <v>46168</v>
      </c>
      <c r="AU55" s="13">
        <f>IFERROR(VLOOKUP(A55,'[10]BranchesSales08-2021'!$A$2:$G$69,6,0),0)</f>
        <v>47941</v>
      </c>
      <c r="AV55" s="15">
        <f t="shared" si="14"/>
        <v>1773</v>
      </c>
      <c r="AW55" s="17">
        <f t="shared" si="15"/>
        <v>3.8403223011609811E-2</v>
      </c>
      <c r="AY55" s="13">
        <f>IFERROR(VLOOKUP(A55,'[1]BranchesSales01-2019'!$A$2:$AB$79,19,0),0)</f>
        <v>38140</v>
      </c>
      <c r="AZ55" s="13">
        <f>IFERROR(VLOOKUP(A55,'[2]BranchesSales01-2020'!$A$2:$Z$78,19,0),0)</f>
        <v>57553</v>
      </c>
      <c r="BA55" s="13">
        <f>IFERROR(VLOOKUP(A55,'[11]BranchesSales09-2021'!$A$2:$G$69,6,0),0)</f>
        <v>26323</v>
      </c>
      <c r="BB55" s="15">
        <f t="shared" si="16"/>
        <v>-31230</v>
      </c>
      <c r="BC55" s="17">
        <f t="shared" si="17"/>
        <v>-0.54263027122825913</v>
      </c>
      <c r="BE55" s="13">
        <f>IFERROR(VLOOKUP(A55,'[1]BranchesSales01-2019'!$A$2:$AB$79,21,0),0)</f>
        <v>31471</v>
      </c>
      <c r="BF55" s="13">
        <f>IFERROR(VLOOKUP(A55,'[2]BranchesSales01-2020'!$A$2:$Z$78,21,0),0)</f>
        <v>52206</v>
      </c>
      <c r="BG55" s="13">
        <f>IFERROR(VLOOKUP(A55,'[12]BranchesSales10-2021'!$A$2:$G$70,6,0),0)</f>
        <v>28506</v>
      </c>
      <c r="BH55" s="15">
        <f t="shared" si="18"/>
        <v>-23700</v>
      </c>
      <c r="BI55" s="17">
        <f t="shared" si="19"/>
        <v>-0.45397080795310885</v>
      </c>
      <c r="BK55" s="13">
        <f>IFERROR(VLOOKUP(A55,'[1]BranchesSales01-2019'!$A$2:$AB$79,23,0),0)</f>
        <v>24275</v>
      </c>
      <c r="BL55" s="13">
        <f>IFERROR(VLOOKUP(A55,'[13]BranchesSales11-2020'!$A$2:$G$78,6,0),0)</f>
        <v>65134</v>
      </c>
      <c r="BM55" s="15">
        <f t="shared" si="20"/>
        <v>40859</v>
      </c>
      <c r="BN55" s="17">
        <f t="shared" si="21"/>
        <v>1.6831719876416065</v>
      </c>
      <c r="BP55" s="13">
        <f>IFERROR(VLOOKUP(A55,'[1]BranchesSales01-2019'!$A$2:$AB$79,25,0),0)</f>
        <v>38069</v>
      </c>
      <c r="BQ55" s="13">
        <f>IFERROR(VLOOKUP(A55,'[14]BranchesSales12-2020'!$A$2:$G$70,6,0),0)</f>
        <v>57014</v>
      </c>
      <c r="BR55" s="15">
        <f t="shared" si="22"/>
        <v>18945</v>
      </c>
      <c r="BS55" s="17">
        <f t="shared" si="23"/>
        <v>0.49764900575271209</v>
      </c>
      <c r="BU55" s="13">
        <f t="shared" si="24"/>
        <v>429004</v>
      </c>
      <c r="BV55" s="13">
        <f t="shared" si="25"/>
        <v>508978</v>
      </c>
      <c r="BW55" s="15">
        <f t="shared" si="26"/>
        <v>79974</v>
      </c>
      <c r="BX55" s="17">
        <f t="shared" si="27"/>
        <v>0.18641784225788105</v>
      </c>
    </row>
    <row r="56" spans="1:76" x14ac:dyDescent="0.25">
      <c r="A56" s="5">
        <v>96</v>
      </c>
      <c r="B56" s="4" t="s">
        <v>55</v>
      </c>
      <c r="C56" s="13">
        <f>IFERROR(VLOOKUP(A56,'[1]BranchesSales01-2019'!$A$2:$AB$79,3,0),0)</f>
        <v>48323</v>
      </c>
      <c r="D56" s="13">
        <f>IFERROR(VLOOKUP(A56,'[2]BranchesSales01-2020'!$A$2:$Z$78,3,0),0)</f>
        <v>26956</v>
      </c>
      <c r="E56" s="13">
        <f>IFERROR(VLOOKUP(A56,'[3]BranchesSales01-2021'!$A$2:$G$70,6,0),0)</f>
        <v>11882</v>
      </c>
      <c r="F56" s="15">
        <f t="shared" si="0"/>
        <v>-15074</v>
      </c>
      <c r="G56" s="17">
        <f t="shared" si="1"/>
        <v>-0.55920759756640459</v>
      </c>
      <c r="I56" s="13">
        <f>IFERROR(VLOOKUP(A56,'[1]BranchesSales01-2019'!$A$2:$AB$79,5,0),0)</f>
        <v>27491</v>
      </c>
      <c r="J56" s="13">
        <f>IFERROR(VLOOKUP(A56,'[2]BranchesSales01-2020'!$A$2:$Z$78,5,0),0)</f>
        <v>12885</v>
      </c>
      <c r="K56" s="13">
        <f>VLOOKUP(B56,'[4]محقق الفروع '!$B:$F,5,0)</f>
        <v>12358</v>
      </c>
      <c r="L56" s="15">
        <f t="shared" si="2"/>
        <v>-527</v>
      </c>
      <c r="M56" s="17">
        <f t="shared" si="3"/>
        <v>-4.0900271633682594E-2</v>
      </c>
      <c r="O56" s="13">
        <f>IFERROR(VLOOKUP(A56,'[1]BranchesSales01-2019'!$A$2:$AB$79,7,0),0)</f>
        <v>26210</v>
      </c>
      <c r="P56" s="13">
        <f>IFERROR(VLOOKUP(A56,'[2]BranchesSales01-2020'!$A$2:$Z$78,7,0),0)</f>
        <v>17017</v>
      </c>
      <c r="Q56" s="13">
        <f>VLOOKUP(B56,'[5]محقق الفروع '!$B:$F,5,0)</f>
        <v>9780</v>
      </c>
      <c r="R56" s="15">
        <f t="shared" si="4"/>
        <v>-7237</v>
      </c>
      <c r="S56" s="17">
        <f t="shared" si="5"/>
        <v>-0.42528060175118998</v>
      </c>
      <c r="U56" s="13">
        <f>IFERROR(VLOOKUP(A56,'[1]BranchesSales01-2019'!$A$2:$AB$79,9,0),0)</f>
        <v>3457</v>
      </c>
      <c r="V56" s="13">
        <f>IFERROR(VLOOKUP(A56,'[2]BranchesSales01-2020'!$A$2:$Z$78,9,0),0)</f>
        <v>9801</v>
      </c>
      <c r="W56" s="13">
        <f>VLOOKUP(A56,'[6]BranchesSales04-2021'!$A$2:$G$70,6,0)</f>
        <v>24791</v>
      </c>
      <c r="X56" s="15">
        <f t="shared" si="6"/>
        <v>14990</v>
      </c>
      <c r="Y56" s="17">
        <f t="shared" si="7"/>
        <v>1.5294357718600144</v>
      </c>
      <c r="AA56" s="13">
        <f>IFERROR(VLOOKUP(A56,'[1]BranchesSales01-2019'!$A$2:$AB$79,11,0),0)</f>
        <v>9699</v>
      </c>
      <c r="AB56" s="13">
        <f>IFERROR(VLOOKUP(A56,'[2]BranchesSales01-2020'!$A$2:$Z$78,11,0),0)</f>
        <v>15819</v>
      </c>
      <c r="AC56" s="13">
        <f>IFERROR(VLOOKUP(A56,'[7]BranchesSales05-2021'!$A$2:$G$70,6,0),0)</f>
        <v>15914</v>
      </c>
      <c r="AD56" s="15">
        <f t="shared" si="8"/>
        <v>95</v>
      </c>
      <c r="AE56" s="17">
        <f t="shared" si="9"/>
        <v>6.0054365004109656E-3</v>
      </c>
      <c r="AG56" s="13">
        <f>IFERROR(VLOOKUP(A56,'[1]BranchesSales01-2019'!$A$2:$AB$79,13,0),0)</f>
        <v>9164</v>
      </c>
      <c r="AH56" s="13">
        <f>IFERROR(VLOOKUP(A56,'[2]BranchesSales01-2020'!$A$2:$Z$78,13,0),0)</f>
        <v>12166</v>
      </c>
      <c r="AI56" s="13">
        <f>VLOOKUP(A56,'[8]BranchesSales06-2021'!$A$2:$G$70,6,0)</f>
        <v>9646</v>
      </c>
      <c r="AJ56" s="15">
        <f t="shared" si="10"/>
        <v>-2520</v>
      </c>
      <c r="AK56" s="17">
        <f t="shared" si="11"/>
        <v>-0.20713463751438432</v>
      </c>
      <c r="AM56" s="13">
        <f>IFERROR(VLOOKUP(A56,'[1]BranchesSales01-2019'!$A$2:$AB$79,15,0),0)</f>
        <v>12682</v>
      </c>
      <c r="AN56" s="13">
        <f>IFERROR(VLOOKUP(A56,'[2]BranchesSales01-2020'!$A$2:$Z$78,15,0),0)</f>
        <v>13245</v>
      </c>
      <c r="AO56" s="13">
        <f>IFERROR(VLOOKUP(A56,'[9]BranchesSales07-2021'!$A$2:$G$69,6,0),0)</f>
        <v>12464</v>
      </c>
      <c r="AP56" s="15">
        <f t="shared" si="12"/>
        <v>-781</v>
      </c>
      <c r="AQ56" s="17">
        <f t="shared" si="13"/>
        <v>-5.8965647414118583E-2</v>
      </c>
      <c r="AS56" s="13">
        <f>IFERROR(VLOOKUP(A56,'[1]BranchesSales01-2019'!$A$2:$AB$79,17,0),0)</f>
        <v>17434</v>
      </c>
      <c r="AT56" s="13">
        <f>IFERROR(VLOOKUP(A56,'[2]BranchesSales01-2020'!$A$2:$Z$78,17,0),0)</f>
        <v>6319</v>
      </c>
      <c r="AU56" s="13">
        <f>IFERROR(VLOOKUP(A56,'[10]BranchesSales08-2021'!$A$2:$G$69,6,0),0)</f>
        <v>14900</v>
      </c>
      <c r="AV56" s="15">
        <f t="shared" si="14"/>
        <v>8581</v>
      </c>
      <c r="AW56" s="17">
        <f t="shared" si="15"/>
        <v>1.3579680329166006</v>
      </c>
      <c r="AY56" s="13">
        <f>IFERROR(VLOOKUP(A56,'[1]BranchesSales01-2019'!$A$2:$AB$79,19,0),0)</f>
        <v>19777</v>
      </c>
      <c r="AZ56" s="13">
        <f>IFERROR(VLOOKUP(A56,'[2]BranchesSales01-2020'!$A$2:$Z$78,19,0),0)</f>
        <v>12693</v>
      </c>
      <c r="BA56" s="13">
        <f>IFERROR(VLOOKUP(A56,'[11]BranchesSales09-2021'!$A$2:$G$69,6,0),0)</f>
        <v>15537</v>
      </c>
      <c r="BB56" s="15">
        <f t="shared" si="16"/>
        <v>2844</v>
      </c>
      <c r="BC56" s="17">
        <f t="shared" si="17"/>
        <v>0.22406050579059333</v>
      </c>
      <c r="BE56" s="13">
        <f>IFERROR(VLOOKUP(A56,'[1]BranchesSales01-2019'!$A$2:$AB$79,21,0),0)</f>
        <v>12738</v>
      </c>
      <c r="BF56" s="13">
        <f>IFERROR(VLOOKUP(A56,'[2]BranchesSales01-2020'!$A$2:$Z$78,21,0),0)</f>
        <v>20646</v>
      </c>
      <c r="BG56" s="13">
        <f>IFERROR(VLOOKUP(A56,'[12]BranchesSales10-2021'!$A$2:$G$70,6,0),0)</f>
        <v>16451</v>
      </c>
      <c r="BH56" s="15">
        <f t="shared" si="18"/>
        <v>-4195</v>
      </c>
      <c r="BI56" s="17">
        <f t="shared" si="19"/>
        <v>-0.20318705802576775</v>
      </c>
      <c r="BK56" s="13">
        <f>IFERROR(VLOOKUP(A56,'[1]BranchesSales01-2019'!$A$2:$AB$79,23,0),0)</f>
        <v>11140</v>
      </c>
      <c r="BL56" s="13">
        <f>IFERROR(VLOOKUP(A56,'[13]BranchesSales11-2020'!$A$2:$G$78,6,0),0)</f>
        <v>18434</v>
      </c>
      <c r="BM56" s="15">
        <f t="shared" si="20"/>
        <v>7294</v>
      </c>
      <c r="BN56" s="17">
        <f t="shared" si="21"/>
        <v>0.65475763016157984</v>
      </c>
      <c r="BP56" s="13">
        <f>IFERROR(VLOOKUP(A56,'[1]BranchesSales01-2019'!$A$2:$AB$79,25,0),0)</f>
        <v>19831</v>
      </c>
      <c r="BQ56" s="13">
        <f>IFERROR(VLOOKUP(A56,'[14]BranchesSales12-2020'!$A$2:$G$70,6,0),0)</f>
        <v>20908</v>
      </c>
      <c r="BR56" s="15">
        <f t="shared" si="22"/>
        <v>1077</v>
      </c>
      <c r="BS56" s="17">
        <f t="shared" si="23"/>
        <v>5.4308910291967161E-2</v>
      </c>
      <c r="BU56" s="13">
        <f t="shared" si="24"/>
        <v>217946</v>
      </c>
      <c r="BV56" s="13">
        <f t="shared" si="25"/>
        <v>186889</v>
      </c>
      <c r="BW56" s="15">
        <f t="shared" si="26"/>
        <v>-31057</v>
      </c>
      <c r="BX56" s="17">
        <f t="shared" si="27"/>
        <v>-0.14249860057078356</v>
      </c>
    </row>
    <row r="57" spans="1:76" x14ac:dyDescent="0.25">
      <c r="A57" s="5">
        <v>83</v>
      </c>
      <c r="B57" s="4" t="s">
        <v>56</v>
      </c>
      <c r="C57" s="13">
        <f>IFERROR(VLOOKUP(A57,'[1]BranchesSales01-2019'!$A$2:$AB$79,3,0),0)</f>
        <v>40367</v>
      </c>
      <c r="D57" s="13">
        <f>IFERROR(VLOOKUP(A57,'[2]BranchesSales01-2020'!$A$2:$Z$78,3,0),0)</f>
        <v>16598</v>
      </c>
      <c r="E57" s="13">
        <f>IFERROR(VLOOKUP(A57,'[3]BranchesSales01-2021'!$A$2:$G$70,6,0),0)</f>
        <v>13902</v>
      </c>
      <c r="F57" s="15">
        <f t="shared" si="0"/>
        <v>-2696</v>
      </c>
      <c r="G57" s="17">
        <f t="shared" si="1"/>
        <v>-0.16242920833835406</v>
      </c>
      <c r="I57" s="13">
        <f>IFERROR(VLOOKUP(A57,'[1]BranchesSales01-2019'!$A$2:$AB$79,5,0),0)</f>
        <v>59272</v>
      </c>
      <c r="J57" s="13">
        <f>IFERROR(VLOOKUP(A57,'[2]BranchesSales01-2020'!$A$2:$Z$78,5,0),0)</f>
        <v>13760</v>
      </c>
      <c r="K57" s="13">
        <f>VLOOKUP(B57,'[4]محقق الفروع '!$B:$F,5,0)</f>
        <v>13790</v>
      </c>
      <c r="L57" s="15">
        <f t="shared" si="2"/>
        <v>30</v>
      </c>
      <c r="M57" s="17">
        <f t="shared" si="3"/>
        <v>2.1802325581394832E-3</v>
      </c>
      <c r="O57" s="13">
        <f>IFERROR(VLOOKUP(A57,'[1]BranchesSales01-2019'!$A$2:$AB$79,7,0),0)</f>
        <v>58656</v>
      </c>
      <c r="P57" s="13">
        <f>IFERROR(VLOOKUP(A57,'[2]BranchesSales01-2020'!$A$2:$Z$78,7,0),0)</f>
        <v>25791</v>
      </c>
      <c r="Q57" s="13">
        <f>VLOOKUP(B57,'[5]محقق الفروع '!$B:$F,5,0)</f>
        <v>13864</v>
      </c>
      <c r="R57" s="15">
        <f t="shared" si="4"/>
        <v>-11927</v>
      </c>
      <c r="S57" s="17">
        <f t="shared" si="5"/>
        <v>-0.46244814082431851</v>
      </c>
      <c r="U57" s="13">
        <f>IFERROR(VLOOKUP(A57,'[1]BranchesSales01-2019'!$A$2:$AB$79,9,0),0)</f>
        <v>10093</v>
      </c>
      <c r="V57" s="13">
        <f>IFERROR(VLOOKUP(A57,'[2]BranchesSales01-2020'!$A$2:$Z$78,9,0),0)</f>
        <v>12699</v>
      </c>
      <c r="W57" s="13">
        <f>VLOOKUP(A57,'[6]BranchesSales04-2021'!$A$2:$G$70,6,0)</f>
        <v>28187</v>
      </c>
      <c r="X57" s="15">
        <f t="shared" si="6"/>
        <v>15488</v>
      </c>
      <c r="Y57" s="17">
        <f t="shared" si="7"/>
        <v>1.2196235924088512</v>
      </c>
      <c r="AA57" s="13">
        <f>IFERROR(VLOOKUP(A57,'[1]BranchesSales01-2019'!$A$2:$AB$79,11,0),0)</f>
        <v>26390</v>
      </c>
      <c r="AB57" s="13">
        <f>IFERROR(VLOOKUP(A57,'[2]BranchesSales01-2020'!$A$2:$Z$78,11,0),0)</f>
        <v>14557</v>
      </c>
      <c r="AC57" s="13">
        <f>IFERROR(VLOOKUP(A57,'[7]BranchesSales05-2021'!$A$2:$G$70,6,0),0)</f>
        <v>14077</v>
      </c>
      <c r="AD57" s="15">
        <f t="shared" si="8"/>
        <v>-480</v>
      </c>
      <c r="AE57" s="17">
        <f t="shared" si="9"/>
        <v>-3.2973827024799118E-2</v>
      </c>
      <c r="AG57" s="13">
        <f>IFERROR(VLOOKUP(A57,'[1]BranchesSales01-2019'!$A$2:$AB$79,13,0),0)</f>
        <v>34429</v>
      </c>
      <c r="AH57" s="13">
        <f>IFERROR(VLOOKUP(A57,'[2]BranchesSales01-2020'!$A$2:$Z$78,13,0),0)</f>
        <v>11125</v>
      </c>
      <c r="AI57" s="13">
        <f>VLOOKUP(A57,'[8]BranchesSales06-2021'!$A$2:$G$70,6,0)</f>
        <v>11212</v>
      </c>
      <c r="AJ57" s="15">
        <f t="shared" si="10"/>
        <v>87</v>
      </c>
      <c r="AK57" s="17">
        <f t="shared" si="11"/>
        <v>7.8202247191010432E-3</v>
      </c>
      <c r="AM57" s="13">
        <f>IFERROR(VLOOKUP(A57,'[1]BranchesSales01-2019'!$A$2:$AB$79,15,0),0)</f>
        <v>10765</v>
      </c>
      <c r="AN57" s="13">
        <f>IFERROR(VLOOKUP(A57,'[2]BranchesSales01-2020'!$A$2:$Z$78,15,0),0)</f>
        <v>13932</v>
      </c>
      <c r="AO57" s="13">
        <f>IFERROR(VLOOKUP(A57,'[9]BranchesSales07-2021'!$A$2:$G$69,6,0),0)</f>
        <v>18490</v>
      </c>
      <c r="AP57" s="15">
        <f t="shared" si="12"/>
        <v>4558</v>
      </c>
      <c r="AQ57" s="17">
        <f t="shared" si="13"/>
        <v>0.32716049382716039</v>
      </c>
      <c r="AS57" s="13">
        <f>IFERROR(VLOOKUP(A57,'[1]BranchesSales01-2019'!$A$2:$AB$79,17,0),0)</f>
        <v>23999</v>
      </c>
      <c r="AT57" s="13">
        <f>IFERROR(VLOOKUP(A57,'[2]BranchesSales01-2020'!$A$2:$Z$78,17,0),0)</f>
        <v>15125</v>
      </c>
      <c r="AU57" s="13">
        <f>IFERROR(VLOOKUP(A57,'[10]BranchesSales08-2021'!$A$2:$G$69,6,0),0)</f>
        <v>9985</v>
      </c>
      <c r="AV57" s="15">
        <f t="shared" si="14"/>
        <v>-5140</v>
      </c>
      <c r="AW57" s="17">
        <f t="shared" si="15"/>
        <v>-0.33983471074380167</v>
      </c>
      <c r="AY57" s="13">
        <f>IFERROR(VLOOKUP(A57,'[1]BranchesSales01-2019'!$A$2:$AB$79,19,0),0)</f>
        <v>24433</v>
      </c>
      <c r="AZ57" s="13">
        <f>IFERROR(VLOOKUP(A57,'[2]BranchesSales01-2020'!$A$2:$Z$78,19,0),0)</f>
        <v>17348</v>
      </c>
      <c r="BA57" s="13">
        <f>IFERROR(VLOOKUP(A57,'[11]BranchesSales09-2021'!$A$2:$G$69,6,0),0)</f>
        <v>20779</v>
      </c>
      <c r="BB57" s="15">
        <f t="shared" si="16"/>
        <v>3431</v>
      </c>
      <c r="BC57" s="17">
        <f t="shared" si="17"/>
        <v>0.19777495964952729</v>
      </c>
      <c r="BE57" s="13">
        <f>IFERROR(VLOOKUP(A57,'[1]BranchesSales01-2019'!$A$2:$AB$79,21,0),0)</f>
        <v>54721</v>
      </c>
      <c r="BF57" s="13">
        <f>IFERROR(VLOOKUP(A57,'[2]BranchesSales01-2020'!$A$2:$Z$78,21,0),0)</f>
        <v>31487</v>
      </c>
      <c r="BG57" s="13">
        <f>IFERROR(VLOOKUP(A57,'[12]BranchesSales10-2021'!$A$2:$G$70,6,0),0)</f>
        <v>26053</v>
      </c>
      <c r="BH57" s="15">
        <f t="shared" si="18"/>
        <v>-5434</v>
      </c>
      <c r="BI57" s="17">
        <f t="shared" si="19"/>
        <v>-0.17257915965319015</v>
      </c>
      <c r="BK57" s="13">
        <f>IFERROR(VLOOKUP(A57,'[1]BranchesSales01-2019'!$A$2:$AB$79,23,0),0)</f>
        <v>14915</v>
      </c>
      <c r="BL57" s="13">
        <f>IFERROR(VLOOKUP(A57,'[13]BranchesSales11-2020'!$A$2:$G$78,6,0),0)</f>
        <v>19744</v>
      </c>
      <c r="BM57" s="15">
        <f t="shared" si="20"/>
        <v>4829</v>
      </c>
      <c r="BN57" s="17">
        <f t="shared" si="21"/>
        <v>0.32376801877304717</v>
      </c>
      <c r="BP57" s="13">
        <f>IFERROR(VLOOKUP(A57,'[1]BranchesSales01-2019'!$A$2:$AB$79,25,0),0)</f>
        <v>11909</v>
      </c>
      <c r="BQ57" s="13">
        <f>IFERROR(VLOOKUP(A57,'[14]BranchesSales12-2020'!$A$2:$G$70,6,0),0)</f>
        <v>21769</v>
      </c>
      <c r="BR57" s="15">
        <f t="shared" si="22"/>
        <v>9860</v>
      </c>
      <c r="BS57" s="17">
        <f t="shared" si="23"/>
        <v>0.82794525149046949</v>
      </c>
      <c r="BU57" s="13">
        <f t="shared" si="24"/>
        <v>369949</v>
      </c>
      <c r="BV57" s="13">
        <f t="shared" si="25"/>
        <v>213935</v>
      </c>
      <c r="BW57" s="15">
        <f t="shared" si="26"/>
        <v>-156014</v>
      </c>
      <c r="BX57" s="17">
        <f t="shared" si="27"/>
        <v>-0.42171758809998139</v>
      </c>
    </row>
    <row r="58" spans="1:76" x14ac:dyDescent="0.25">
      <c r="A58" s="5">
        <v>82</v>
      </c>
      <c r="B58" s="4" t="s">
        <v>57</v>
      </c>
      <c r="C58" s="13">
        <f>IFERROR(VLOOKUP(A58,'[1]BranchesSales01-2019'!$A$2:$AB$79,3,0),0)</f>
        <v>42417</v>
      </c>
      <c r="D58" s="13">
        <f>IFERROR(VLOOKUP(A58,'[2]BranchesSales01-2020'!$A$2:$Z$78,3,0),0)</f>
        <v>16318</v>
      </c>
      <c r="E58" s="13">
        <f>IFERROR(VLOOKUP(A58,'[3]BranchesSales01-2021'!$A$2:$G$70,6,0),0)</f>
        <v>9014</v>
      </c>
      <c r="F58" s="15">
        <f t="shared" si="0"/>
        <v>-7304</v>
      </c>
      <c r="G58" s="17">
        <f t="shared" si="1"/>
        <v>-0.4476038730236549</v>
      </c>
      <c r="I58" s="13">
        <f>IFERROR(VLOOKUP(A58,'[1]BranchesSales01-2019'!$A$2:$AB$79,5,0),0)</f>
        <v>42402</v>
      </c>
      <c r="J58" s="13">
        <f>IFERROR(VLOOKUP(A58,'[2]BranchesSales01-2020'!$A$2:$Z$78,5,0),0)</f>
        <v>27757</v>
      </c>
      <c r="K58" s="13">
        <f>VLOOKUP(B58,'[4]محقق الفروع '!$B:$F,5,0)</f>
        <v>11890</v>
      </c>
      <c r="L58" s="15">
        <f t="shared" si="2"/>
        <v>-15867</v>
      </c>
      <c r="M58" s="17">
        <f t="shared" si="3"/>
        <v>-0.57163958641063517</v>
      </c>
      <c r="O58" s="13">
        <f>IFERROR(VLOOKUP(A58,'[1]BranchesSales01-2019'!$A$2:$AB$79,7,0),0)</f>
        <v>38374</v>
      </c>
      <c r="P58" s="13">
        <f>IFERROR(VLOOKUP(A58,'[2]BranchesSales01-2020'!$A$2:$Z$78,7,0),0)</f>
        <v>18620</v>
      </c>
      <c r="Q58" s="13">
        <f>VLOOKUP(B58,'[5]محقق الفروع '!$B:$F,5,0)</f>
        <v>7248</v>
      </c>
      <c r="R58" s="15">
        <f t="shared" si="4"/>
        <v>-11372</v>
      </c>
      <c r="S58" s="17">
        <f t="shared" si="5"/>
        <v>-0.61074113856068746</v>
      </c>
      <c r="U58" s="13">
        <f>IFERROR(VLOOKUP(A58,'[1]BranchesSales01-2019'!$A$2:$AB$79,9,0),0)</f>
        <v>3328</v>
      </c>
      <c r="V58" s="13">
        <f>IFERROR(VLOOKUP(A58,'[2]BranchesSales01-2020'!$A$2:$Z$78,9,0),0)</f>
        <v>30794</v>
      </c>
      <c r="W58" s="13">
        <f>VLOOKUP(A58,'[6]BranchesSales04-2021'!$A$2:$G$70,6,0)</f>
        <v>13400</v>
      </c>
      <c r="X58" s="15">
        <f t="shared" si="6"/>
        <v>-17394</v>
      </c>
      <c r="Y58" s="17">
        <f t="shared" si="7"/>
        <v>-0.56485029551211274</v>
      </c>
      <c r="AA58" s="13">
        <f>IFERROR(VLOOKUP(A58,'[1]BranchesSales01-2019'!$A$2:$AB$79,11,0),0)</f>
        <v>21011</v>
      </c>
      <c r="AB58" s="13">
        <f>IFERROR(VLOOKUP(A58,'[2]BranchesSales01-2020'!$A$2:$Z$78,11,0),0)</f>
        <v>26760</v>
      </c>
      <c r="AC58" s="13">
        <f>IFERROR(VLOOKUP(A58,'[7]BranchesSales05-2021'!$A$2:$G$70,6,0),0)</f>
        <v>18808</v>
      </c>
      <c r="AD58" s="15">
        <f t="shared" si="8"/>
        <v>-7952</v>
      </c>
      <c r="AE58" s="17">
        <f t="shared" si="9"/>
        <v>-0.29715994020926761</v>
      </c>
      <c r="AG58" s="13">
        <f>IFERROR(VLOOKUP(A58,'[1]BranchesSales01-2019'!$A$2:$AB$79,13,0),0)</f>
        <v>22336</v>
      </c>
      <c r="AH58" s="13">
        <f>IFERROR(VLOOKUP(A58,'[2]BranchesSales01-2020'!$A$2:$Z$78,13,0),0)</f>
        <v>45274</v>
      </c>
      <c r="AI58" s="13">
        <f>VLOOKUP(A58,'[8]BranchesSales06-2021'!$A$2:$G$70,6,0)</f>
        <v>9558</v>
      </c>
      <c r="AJ58" s="15">
        <f t="shared" si="10"/>
        <v>-35716</v>
      </c>
      <c r="AK58" s="17">
        <f t="shared" si="11"/>
        <v>-0.78888545301939306</v>
      </c>
      <c r="AM58" s="13">
        <f>IFERROR(VLOOKUP(A58,'[1]BranchesSales01-2019'!$A$2:$AB$79,15,0),0)</f>
        <v>17953</v>
      </c>
      <c r="AN58" s="13">
        <f>IFERROR(VLOOKUP(A58,'[2]BranchesSales01-2020'!$A$2:$Z$78,15,0),0)</f>
        <v>48544</v>
      </c>
      <c r="AO58" s="13">
        <f>IFERROR(VLOOKUP(A58,'[9]BranchesSales07-2021'!$A$2:$G$69,6,0),0)</f>
        <v>15143</v>
      </c>
      <c r="AP58" s="15">
        <f t="shared" si="12"/>
        <v>-33401</v>
      </c>
      <c r="AQ58" s="17">
        <f t="shared" si="13"/>
        <v>-0.68805619644034277</v>
      </c>
      <c r="AS58" s="13">
        <f>IFERROR(VLOOKUP(A58,'[1]BranchesSales01-2019'!$A$2:$AB$79,17,0),0)</f>
        <v>32255</v>
      </c>
      <c r="AT58" s="13">
        <f>IFERROR(VLOOKUP(A58,'[2]BranchesSales01-2020'!$A$2:$Z$78,17,0),0)</f>
        <v>15771</v>
      </c>
      <c r="AU58" s="13">
        <f>IFERROR(VLOOKUP(A58,'[10]BranchesSales08-2021'!$A$2:$G$69,6,0),0)</f>
        <v>24147</v>
      </c>
      <c r="AV58" s="15">
        <f t="shared" si="14"/>
        <v>8376</v>
      </c>
      <c r="AW58" s="17">
        <f t="shared" si="15"/>
        <v>0.53110138862469092</v>
      </c>
      <c r="AY58" s="13">
        <f>IFERROR(VLOOKUP(A58,'[1]BranchesSales01-2019'!$A$2:$AB$79,19,0),0)</f>
        <v>22729</v>
      </c>
      <c r="AZ58" s="13">
        <f>IFERROR(VLOOKUP(A58,'[2]BranchesSales01-2020'!$A$2:$Z$78,19,0),0)</f>
        <v>25341</v>
      </c>
      <c r="BA58" s="13">
        <f>IFERROR(VLOOKUP(A58,'[11]BranchesSales09-2021'!$A$2:$G$69,6,0),0)</f>
        <v>25098</v>
      </c>
      <c r="BB58" s="15">
        <f t="shared" si="16"/>
        <v>-243</v>
      </c>
      <c r="BC58" s="17">
        <f t="shared" si="17"/>
        <v>-9.5892032674321781E-3</v>
      </c>
      <c r="BE58" s="13">
        <f>IFERROR(VLOOKUP(A58,'[1]BranchesSales01-2019'!$A$2:$AB$79,21,0),0)</f>
        <v>38232</v>
      </c>
      <c r="BF58" s="13">
        <f>IFERROR(VLOOKUP(A58,'[2]BranchesSales01-2020'!$A$2:$Z$78,21,0),0)</f>
        <v>18159</v>
      </c>
      <c r="BG58" s="13">
        <f>IFERROR(VLOOKUP(A58,'[12]BranchesSales10-2021'!$A$2:$G$70,6,0),0)</f>
        <v>21359</v>
      </c>
      <c r="BH58" s="15">
        <f t="shared" si="18"/>
        <v>3200</v>
      </c>
      <c r="BI58" s="17">
        <f t="shared" si="19"/>
        <v>0.1762211575527286</v>
      </c>
      <c r="BK58" s="13">
        <f>IFERROR(VLOOKUP(A58,'[1]BranchesSales01-2019'!$A$2:$AB$79,23,0),0)</f>
        <v>18006</v>
      </c>
      <c r="BL58" s="13">
        <f>IFERROR(VLOOKUP(A58,'[13]BranchesSales11-2020'!$A$2:$G$78,6,0),0)</f>
        <v>30611</v>
      </c>
      <c r="BM58" s="15">
        <f t="shared" si="20"/>
        <v>12605</v>
      </c>
      <c r="BN58" s="17">
        <f t="shared" si="21"/>
        <v>0.70004442963456626</v>
      </c>
      <c r="BP58" s="13">
        <f>IFERROR(VLOOKUP(A58,'[1]BranchesSales01-2019'!$A$2:$AB$79,25,0),0)</f>
        <v>17407</v>
      </c>
      <c r="BQ58" s="13">
        <f>IFERROR(VLOOKUP(A58,'[14]BranchesSales12-2020'!$A$2:$G$70,6,0),0)</f>
        <v>35476</v>
      </c>
      <c r="BR58" s="15">
        <f t="shared" si="22"/>
        <v>18069</v>
      </c>
      <c r="BS58" s="17">
        <f t="shared" si="23"/>
        <v>1.0380306773137242</v>
      </c>
      <c r="BU58" s="13">
        <f t="shared" si="24"/>
        <v>316450</v>
      </c>
      <c r="BV58" s="13">
        <f t="shared" si="25"/>
        <v>339425</v>
      </c>
      <c r="BW58" s="15">
        <f t="shared" si="26"/>
        <v>22975</v>
      </c>
      <c r="BX58" s="17">
        <f t="shared" si="27"/>
        <v>7.2602306841523134E-2</v>
      </c>
    </row>
    <row r="59" spans="1:76" x14ac:dyDescent="0.25">
      <c r="A59" s="5">
        <v>2</v>
      </c>
      <c r="B59" s="5" t="s">
        <v>58</v>
      </c>
      <c r="C59" s="15">
        <f>SUM(C55:C58)</f>
        <v>168868</v>
      </c>
      <c r="D59" s="15">
        <f t="shared" ref="D59:BQ59" si="92">SUM(D55:D58)</f>
        <v>88330</v>
      </c>
      <c r="E59" s="15">
        <f t="shared" si="92"/>
        <v>82228</v>
      </c>
      <c r="F59" s="15">
        <f t="shared" si="0"/>
        <v>-6102</v>
      </c>
      <c r="G59" s="17">
        <f t="shared" si="1"/>
        <v>-6.9081852145363998E-2</v>
      </c>
      <c r="H59" s="15">
        <f t="shared" si="92"/>
        <v>0</v>
      </c>
      <c r="I59" s="15">
        <f t="shared" si="92"/>
        <v>159047</v>
      </c>
      <c r="J59" s="15">
        <f t="shared" si="92"/>
        <v>82329</v>
      </c>
      <c r="K59" s="13">
        <f>VLOOKUP(B59,'[4]محقق الفروع '!$B:$F,5,0)</f>
        <v>81825</v>
      </c>
      <c r="L59" s="15">
        <f t="shared" si="2"/>
        <v>-504</v>
      </c>
      <c r="M59" s="17">
        <f t="shared" si="3"/>
        <v>-6.1217796888095588E-3</v>
      </c>
      <c r="N59" s="15">
        <f t="shared" si="92"/>
        <v>0</v>
      </c>
      <c r="O59" s="15">
        <f t="shared" si="92"/>
        <v>152545</v>
      </c>
      <c r="P59" s="15">
        <f t="shared" si="92"/>
        <v>77488</v>
      </c>
      <c r="Q59" s="13">
        <f>VLOOKUP(B59,'[5]محقق الفروع '!$B:$F,5,0)</f>
        <v>61478</v>
      </c>
      <c r="R59" s="15">
        <f t="shared" si="4"/>
        <v>-16010</v>
      </c>
      <c r="S59" s="17">
        <f t="shared" si="5"/>
        <v>-0.20661263679537478</v>
      </c>
      <c r="T59" s="15">
        <f t="shared" si="92"/>
        <v>0</v>
      </c>
      <c r="U59" s="15">
        <f t="shared" si="92"/>
        <v>36173</v>
      </c>
      <c r="V59" s="15">
        <f t="shared" si="92"/>
        <v>93205</v>
      </c>
      <c r="W59" s="13">
        <f>SUM(W55:W58)</f>
        <v>122599</v>
      </c>
      <c r="X59" s="15">
        <f t="shared" si="6"/>
        <v>29394</v>
      </c>
      <c r="Y59" s="17">
        <f t="shared" si="7"/>
        <v>0.315369347138029</v>
      </c>
      <c r="Z59" s="15">
        <f t="shared" si="92"/>
        <v>0</v>
      </c>
      <c r="AA59" s="15">
        <f t="shared" si="92"/>
        <v>102784</v>
      </c>
      <c r="AB59" s="15">
        <f t="shared" si="92"/>
        <v>102544</v>
      </c>
      <c r="AC59" s="15">
        <f t="shared" si="92"/>
        <v>98278</v>
      </c>
      <c r="AD59" s="15">
        <f t="shared" si="8"/>
        <v>-4266</v>
      </c>
      <c r="AE59" s="17">
        <f t="shared" si="9"/>
        <v>-4.1601653924169146E-2</v>
      </c>
      <c r="AF59" s="15">
        <f t="shared" si="92"/>
        <v>0</v>
      </c>
      <c r="AG59" s="15">
        <f t="shared" si="92"/>
        <v>118515</v>
      </c>
      <c r="AH59" s="15">
        <f t="shared" si="92"/>
        <v>102499</v>
      </c>
      <c r="AI59" s="15">
        <f t="shared" si="92"/>
        <v>78725</v>
      </c>
      <c r="AJ59" s="15">
        <f t="shared" si="10"/>
        <v>-23774</v>
      </c>
      <c r="AK59" s="17">
        <f t="shared" si="11"/>
        <v>-0.23194372628025639</v>
      </c>
      <c r="AL59" s="15">
        <f t="shared" si="92"/>
        <v>0</v>
      </c>
      <c r="AM59" s="15">
        <f t="shared" si="92"/>
        <v>81083</v>
      </c>
      <c r="AN59" s="15">
        <f t="shared" si="92"/>
        <v>114926</v>
      </c>
      <c r="AO59" s="15">
        <f t="shared" ref="AO59" si="93">SUM(AO55:AO58)</f>
        <v>109643</v>
      </c>
      <c r="AP59" s="15">
        <f t="shared" si="12"/>
        <v>-5283</v>
      </c>
      <c r="AQ59" s="17">
        <f t="shared" si="13"/>
        <v>-4.5968710300541171E-2</v>
      </c>
      <c r="AR59" s="15">
        <f t="shared" si="92"/>
        <v>0</v>
      </c>
      <c r="AS59" s="15">
        <f t="shared" si="92"/>
        <v>116541</v>
      </c>
      <c r="AT59" s="15">
        <f t="shared" si="92"/>
        <v>83383</v>
      </c>
      <c r="AU59" s="15">
        <f t="shared" ref="AU59" si="94">SUM(AU55:AU58)</f>
        <v>96973</v>
      </c>
      <c r="AV59" s="15">
        <f t="shared" si="14"/>
        <v>13590</v>
      </c>
      <c r="AW59" s="17">
        <f t="shared" si="15"/>
        <v>0.16298286221412028</v>
      </c>
      <c r="AX59" s="15">
        <f t="shared" si="92"/>
        <v>0</v>
      </c>
      <c r="AY59" s="15">
        <f t="shared" si="92"/>
        <v>105079</v>
      </c>
      <c r="AZ59" s="15">
        <f t="shared" si="92"/>
        <v>112935</v>
      </c>
      <c r="BA59" s="15">
        <f t="shared" ref="BA59" si="95">SUM(BA55:BA58)</f>
        <v>87737</v>
      </c>
      <c r="BB59" s="15">
        <f t="shared" si="16"/>
        <v>-25198</v>
      </c>
      <c r="BC59" s="17">
        <f t="shared" si="17"/>
        <v>-0.2231194935139682</v>
      </c>
      <c r="BD59" s="15">
        <f t="shared" si="92"/>
        <v>0</v>
      </c>
      <c r="BE59" s="15">
        <f t="shared" si="92"/>
        <v>137162</v>
      </c>
      <c r="BF59" s="15">
        <f t="shared" si="92"/>
        <v>122498</v>
      </c>
      <c r="BG59" s="15">
        <f t="shared" ref="BG59" si="96">SUM(BG55:BG58)</f>
        <v>92369</v>
      </c>
      <c r="BH59" s="15">
        <f t="shared" si="18"/>
        <v>-30129</v>
      </c>
      <c r="BI59" s="17">
        <f t="shared" si="19"/>
        <v>-0.24595503600058777</v>
      </c>
      <c r="BJ59" s="15">
        <f t="shared" si="92"/>
        <v>0</v>
      </c>
      <c r="BK59" s="15">
        <f t="shared" si="92"/>
        <v>68336</v>
      </c>
      <c r="BL59" s="15">
        <f t="shared" si="92"/>
        <v>133923</v>
      </c>
      <c r="BM59" s="15">
        <f t="shared" si="20"/>
        <v>65587</v>
      </c>
      <c r="BN59" s="17">
        <f t="shared" si="21"/>
        <v>0.95977230156871918</v>
      </c>
      <c r="BO59" s="15">
        <f t="shared" si="92"/>
        <v>0</v>
      </c>
      <c r="BP59" s="15">
        <f t="shared" si="92"/>
        <v>87216</v>
      </c>
      <c r="BQ59" s="15">
        <f t="shared" si="92"/>
        <v>135167</v>
      </c>
      <c r="BR59" s="15">
        <f t="shared" si="22"/>
        <v>47951</v>
      </c>
      <c r="BS59" s="17">
        <f t="shared" si="23"/>
        <v>0.54979590900752151</v>
      </c>
      <c r="BU59" s="13">
        <f t="shared" si="24"/>
        <v>1333349</v>
      </c>
      <c r="BV59" s="13">
        <f t="shared" si="25"/>
        <v>1249227</v>
      </c>
      <c r="BW59" s="15">
        <f t="shared" si="26"/>
        <v>-84122</v>
      </c>
      <c r="BX59" s="17">
        <f t="shared" si="27"/>
        <v>-6.3090758683585491E-2</v>
      </c>
    </row>
    <row r="60" spans="1:76" x14ac:dyDescent="0.25">
      <c r="A60" s="5">
        <v>29</v>
      </c>
      <c r="B60" s="4" t="s">
        <v>59</v>
      </c>
      <c r="C60" s="13">
        <f>IFERROR(VLOOKUP(A60,'[1]BranchesSales01-2019'!$A$2:$AB$79,3,0),0)</f>
        <v>15815</v>
      </c>
      <c r="D60" s="13">
        <f>IFERROR(VLOOKUP(A60,'[2]BranchesSales01-2020'!$A$2:$Z$78,3,0),0)</f>
        <v>18063</v>
      </c>
      <c r="E60" s="13">
        <f>IFERROR(VLOOKUP(A60,'[3]BranchesSales01-2021'!$A$2:$G$70,6,0),0)</f>
        <v>11945</v>
      </c>
      <c r="F60" s="15">
        <f t="shared" si="0"/>
        <v>-6118</v>
      </c>
      <c r="G60" s="17">
        <f t="shared" si="1"/>
        <v>-0.33870342689475719</v>
      </c>
      <c r="I60" s="13">
        <f>IFERROR(VLOOKUP(A60,'[1]BranchesSales01-2019'!$A$2:$AB$79,5,0),0)</f>
        <v>11870</v>
      </c>
      <c r="J60" s="13">
        <f>IFERROR(VLOOKUP(A60,'[2]BranchesSales01-2020'!$A$2:$Z$78,5,0),0)</f>
        <v>9943</v>
      </c>
      <c r="K60" s="13">
        <f>VLOOKUP(B60,'[4]محقق الفروع '!$B:$F,5,0)</f>
        <v>9351</v>
      </c>
      <c r="L60" s="15">
        <f t="shared" si="2"/>
        <v>-592</v>
      </c>
      <c r="M60" s="17">
        <f t="shared" si="3"/>
        <v>-5.9539374434275372E-2</v>
      </c>
      <c r="O60" s="13">
        <f>IFERROR(VLOOKUP(A60,'[1]BranchesSales01-2019'!$A$2:$AB$79,7,0),0)</f>
        <v>9706</v>
      </c>
      <c r="P60" s="13">
        <f>IFERROR(VLOOKUP(A60,'[2]BranchesSales01-2020'!$A$2:$Z$78,7,0),0)</f>
        <v>8308</v>
      </c>
      <c r="Q60" s="13">
        <f>VLOOKUP(B60,'[5]محقق الفروع '!$B:$F,5,0)</f>
        <v>7809</v>
      </c>
      <c r="R60" s="15">
        <f t="shared" si="4"/>
        <v>-499</v>
      </c>
      <c r="S60" s="17">
        <f t="shared" si="5"/>
        <v>-6.006259027443428E-2</v>
      </c>
      <c r="U60" s="13">
        <f>IFERROR(VLOOKUP(A60,'[1]BranchesSales01-2019'!$A$2:$AB$79,9,0),0)</f>
        <v>9452</v>
      </c>
      <c r="V60" s="13">
        <f>IFERROR(VLOOKUP(A60,'[2]BranchesSales01-2020'!$A$2:$Z$78,9,0),0)</f>
        <v>11410</v>
      </c>
      <c r="W60" s="13">
        <f>VLOOKUP(A60,'[6]BranchesSales04-2021'!$A$2:$G$70,6,0)</f>
        <v>21260</v>
      </c>
      <c r="X60" s="15">
        <f t="shared" si="6"/>
        <v>9850</v>
      </c>
      <c r="Y60" s="17">
        <f t="shared" si="7"/>
        <v>0.86327782646801055</v>
      </c>
      <c r="AA60" s="13">
        <f>IFERROR(VLOOKUP(A60,'[1]BranchesSales01-2019'!$A$2:$AB$79,11,0),0)</f>
        <v>8281</v>
      </c>
      <c r="AB60" s="13">
        <f>IFERROR(VLOOKUP(A60,'[2]BranchesSales01-2020'!$A$2:$Z$78,11,0),0)</f>
        <v>14771</v>
      </c>
      <c r="AC60" s="13">
        <f>IFERROR(VLOOKUP(A60,'[7]BranchesSales05-2021'!$A$2:$G$70,6,0),0)</f>
        <v>20377</v>
      </c>
      <c r="AD60" s="15">
        <f t="shared" si="8"/>
        <v>5606</v>
      </c>
      <c r="AE60" s="17">
        <f t="shared" si="9"/>
        <v>0.37952745244059316</v>
      </c>
      <c r="AG60" s="13">
        <f>IFERROR(VLOOKUP(A60,'[1]BranchesSales01-2019'!$A$2:$AB$79,13,0),0)</f>
        <v>12308</v>
      </c>
      <c r="AH60" s="13">
        <f>IFERROR(VLOOKUP(A60,'[2]BranchesSales01-2020'!$A$2:$Z$78,13,0),0)</f>
        <v>12661</v>
      </c>
      <c r="AI60" s="13">
        <f>VLOOKUP(A60,'[8]BranchesSales06-2021'!$A$2:$G$70,6,0)</f>
        <v>6257</v>
      </c>
      <c r="AJ60" s="15">
        <f t="shared" si="10"/>
        <v>-6404</v>
      </c>
      <c r="AK60" s="17">
        <f t="shared" si="11"/>
        <v>-0.50580522865492461</v>
      </c>
      <c r="AM60" s="13">
        <f>IFERROR(VLOOKUP(A60,'[1]BranchesSales01-2019'!$A$2:$AB$79,15,0),0)</f>
        <v>9864</v>
      </c>
      <c r="AN60" s="13">
        <f>IFERROR(VLOOKUP(A60,'[2]BranchesSales01-2020'!$A$2:$Z$78,15,0),0)</f>
        <v>13879</v>
      </c>
      <c r="AO60" s="13">
        <f>IFERROR(VLOOKUP(A60,'[9]BranchesSales07-2021'!$A$2:$G$69,6,0),0)</f>
        <v>11462</v>
      </c>
      <c r="AP60" s="15">
        <f t="shared" si="12"/>
        <v>-2417</v>
      </c>
      <c r="AQ60" s="17">
        <f t="shared" si="13"/>
        <v>-0.1741479933712804</v>
      </c>
      <c r="AS60" s="13">
        <f>IFERROR(VLOOKUP(A60,'[1]BranchesSales01-2019'!$A$2:$AB$79,17,0),0)</f>
        <v>6353</v>
      </c>
      <c r="AT60" s="13">
        <f>IFERROR(VLOOKUP(A60,'[2]BranchesSales01-2020'!$A$2:$Z$78,17,0),0)</f>
        <v>28524</v>
      </c>
      <c r="AU60" s="13">
        <f>IFERROR(VLOOKUP(A60,'[10]BranchesSales08-2021'!$A$2:$G$69,6,0),0)</f>
        <v>14065</v>
      </c>
      <c r="AV60" s="15">
        <f t="shared" si="14"/>
        <v>-14459</v>
      </c>
      <c r="AW60" s="17">
        <f t="shared" si="15"/>
        <v>-0.50690646473145429</v>
      </c>
      <c r="AY60" s="13">
        <f>IFERROR(VLOOKUP(A60,'[1]BranchesSales01-2019'!$A$2:$AB$79,19,0),0)</f>
        <v>17506</v>
      </c>
      <c r="AZ60" s="13">
        <f>IFERROR(VLOOKUP(A60,'[2]BranchesSales01-2020'!$A$2:$Z$78,19,0),0)</f>
        <v>12296</v>
      </c>
      <c r="BA60" s="13">
        <f>IFERROR(VLOOKUP(A60,'[11]BranchesSales09-2021'!$A$2:$G$69,6,0),0)</f>
        <v>10306</v>
      </c>
      <c r="BB60" s="15">
        <f t="shared" si="16"/>
        <v>-1990</v>
      </c>
      <c r="BC60" s="17">
        <f t="shared" si="17"/>
        <v>-0.16184124918672738</v>
      </c>
      <c r="BE60" s="13">
        <f>IFERROR(VLOOKUP(A60,'[1]BranchesSales01-2019'!$A$2:$AB$79,21,0),0)</f>
        <v>54608</v>
      </c>
      <c r="BF60" s="13">
        <f>IFERROR(VLOOKUP(A60,'[2]BranchesSales01-2020'!$A$2:$Z$78,21,0),0)</f>
        <v>16218</v>
      </c>
      <c r="BG60" s="13">
        <f>IFERROR(VLOOKUP(A60,'[12]BranchesSales10-2021'!$A$2:$G$70,6,0),0)</f>
        <v>9727</v>
      </c>
      <c r="BH60" s="15">
        <f t="shared" si="18"/>
        <v>-6491</v>
      </c>
      <c r="BI60" s="17">
        <f t="shared" si="19"/>
        <v>-0.40023430755950173</v>
      </c>
      <c r="BK60" s="13">
        <f>IFERROR(VLOOKUP(A60,'[1]BranchesSales01-2019'!$A$2:$AB$79,23,0),0)</f>
        <v>41427</v>
      </c>
      <c r="BL60" s="13">
        <f>IFERROR(VLOOKUP(A60,'[13]BranchesSales11-2020'!$A$2:$G$78,6,0),0)</f>
        <v>12055</v>
      </c>
      <c r="BM60" s="15">
        <f t="shared" si="20"/>
        <v>-29372</v>
      </c>
      <c r="BN60" s="17">
        <f t="shared" si="21"/>
        <v>-0.70900620368358802</v>
      </c>
      <c r="BP60" s="13">
        <f>IFERROR(VLOOKUP(A60,'[1]BranchesSales01-2019'!$A$2:$AB$79,25,0),0)</f>
        <v>19503</v>
      </c>
      <c r="BQ60" s="13">
        <f>IFERROR(VLOOKUP(A60,'[14]BranchesSales12-2020'!$A$2:$G$70,6,0),0)</f>
        <v>9225</v>
      </c>
      <c r="BR60" s="15">
        <f t="shared" si="22"/>
        <v>-10278</v>
      </c>
      <c r="BS60" s="17">
        <f t="shared" si="23"/>
        <v>-0.52699584679280109</v>
      </c>
      <c r="BU60" s="13">
        <f t="shared" si="24"/>
        <v>216693</v>
      </c>
      <c r="BV60" s="13">
        <f t="shared" si="25"/>
        <v>167353</v>
      </c>
      <c r="BW60" s="15">
        <f t="shared" si="26"/>
        <v>-49340</v>
      </c>
      <c r="BX60" s="17">
        <f t="shared" si="27"/>
        <v>-0.22769540317407577</v>
      </c>
    </row>
    <row r="61" spans="1:76" x14ac:dyDescent="0.25">
      <c r="A61" s="5">
        <v>47</v>
      </c>
      <c r="B61" s="4" t="s">
        <v>60</v>
      </c>
      <c r="C61" s="13">
        <f>IFERROR(VLOOKUP(A61,'[1]BranchesSales01-2019'!$A$2:$AB$79,3,0),0)</f>
        <v>14529</v>
      </c>
      <c r="D61" s="13">
        <f>IFERROR(VLOOKUP(A61,'[2]BranchesSales01-2020'!$A$2:$Z$78,3,0),0)</f>
        <v>17991</v>
      </c>
      <c r="E61" s="13">
        <f>IFERROR(VLOOKUP(A61,'[3]BranchesSales01-2021'!$A$2:$G$70,6,0),0)</f>
        <v>9882</v>
      </c>
      <c r="F61" s="15">
        <f t="shared" si="0"/>
        <v>-8109</v>
      </c>
      <c r="G61" s="17">
        <f t="shared" si="1"/>
        <v>-0.45072536268134067</v>
      </c>
      <c r="I61" s="13">
        <f>IFERROR(VLOOKUP(A61,'[1]BranchesSales01-2019'!$A$2:$AB$79,5,0),0)</f>
        <v>25214</v>
      </c>
      <c r="J61" s="13">
        <f>IFERROR(VLOOKUP(A61,'[2]BranchesSales01-2020'!$A$2:$Z$78,5,0),0)</f>
        <v>17477</v>
      </c>
      <c r="K61" s="13">
        <f>VLOOKUP(B61,'[4]محقق الفروع '!$B:$F,5,0)</f>
        <v>17196</v>
      </c>
      <c r="L61" s="15">
        <f t="shared" si="2"/>
        <v>-281</v>
      </c>
      <c r="M61" s="17">
        <f t="shared" si="3"/>
        <v>-1.6078274303370166E-2</v>
      </c>
      <c r="O61" s="13">
        <f>IFERROR(VLOOKUP(A61,'[1]BranchesSales01-2019'!$A$2:$AB$79,7,0),0)</f>
        <v>15929</v>
      </c>
      <c r="P61" s="13">
        <f>IFERROR(VLOOKUP(A61,'[2]BranchesSales01-2020'!$A$2:$Z$78,7,0),0)</f>
        <v>7571</v>
      </c>
      <c r="Q61" s="13">
        <f>VLOOKUP(B61,'[5]محقق الفروع '!$B:$F,5,0)</f>
        <v>11019</v>
      </c>
      <c r="R61" s="15">
        <f t="shared" si="4"/>
        <v>3448</v>
      </c>
      <c r="S61" s="17">
        <f t="shared" si="5"/>
        <v>0.45542200501915198</v>
      </c>
      <c r="U61" s="13">
        <f>IFERROR(VLOOKUP(A61,'[1]BranchesSales01-2019'!$A$2:$AB$79,9,0),0)</f>
        <v>6228</v>
      </c>
      <c r="V61" s="13">
        <f>IFERROR(VLOOKUP(A61,'[2]BranchesSales01-2020'!$A$2:$Z$78,9,0),0)</f>
        <v>9931</v>
      </c>
      <c r="W61" s="13">
        <f>VLOOKUP(A61,'[6]BranchesSales04-2021'!$A$2:$G$70,6,0)</f>
        <v>23789</v>
      </c>
      <c r="X61" s="15">
        <f t="shared" si="6"/>
        <v>13858</v>
      </c>
      <c r="Y61" s="17">
        <f t="shared" si="7"/>
        <v>1.3954284563488066</v>
      </c>
      <c r="AA61" s="13">
        <f>IFERROR(VLOOKUP(A61,'[1]BranchesSales01-2019'!$A$2:$AB$79,11,0),0)</f>
        <v>8683</v>
      </c>
      <c r="AB61" s="13">
        <f>IFERROR(VLOOKUP(A61,'[2]BranchesSales01-2020'!$A$2:$Z$78,11,0),0)</f>
        <v>14226</v>
      </c>
      <c r="AC61" s="13">
        <f>IFERROR(VLOOKUP(A61,'[7]BranchesSales05-2021'!$A$2:$G$70,6,0),0)</f>
        <v>21375</v>
      </c>
      <c r="AD61" s="15">
        <f t="shared" si="8"/>
        <v>7149</v>
      </c>
      <c r="AE61" s="17">
        <f t="shared" si="9"/>
        <v>0.50253057781526778</v>
      </c>
      <c r="AG61" s="13">
        <f>IFERROR(VLOOKUP(A61,'[1]BranchesSales01-2019'!$A$2:$AB$79,13,0),0)</f>
        <v>15412</v>
      </c>
      <c r="AH61" s="13">
        <f>IFERROR(VLOOKUP(A61,'[2]BranchesSales01-2020'!$A$2:$Z$78,13,0),0)</f>
        <v>9645</v>
      </c>
      <c r="AI61" s="13">
        <f>VLOOKUP(A61,'[8]BranchesSales06-2021'!$A$2:$G$70,6,0)</f>
        <v>12753</v>
      </c>
      <c r="AJ61" s="15">
        <f t="shared" si="10"/>
        <v>3108</v>
      </c>
      <c r="AK61" s="17">
        <f t="shared" si="11"/>
        <v>0.32223950233281484</v>
      </c>
      <c r="AM61" s="13">
        <f>IFERROR(VLOOKUP(A61,'[1]BranchesSales01-2019'!$A$2:$AB$79,15,0),0)</f>
        <v>10379</v>
      </c>
      <c r="AN61" s="13">
        <f>IFERROR(VLOOKUP(A61,'[2]BranchesSales01-2020'!$A$2:$Z$78,15,0),0)</f>
        <v>12218</v>
      </c>
      <c r="AO61" s="13">
        <f>IFERROR(VLOOKUP(A61,'[9]BranchesSales07-2021'!$A$2:$G$69,6,0),0)</f>
        <v>20387</v>
      </c>
      <c r="AP61" s="15">
        <f t="shared" si="12"/>
        <v>8169</v>
      </c>
      <c r="AQ61" s="17">
        <f t="shared" si="13"/>
        <v>0.66860369945981346</v>
      </c>
      <c r="AS61" s="13">
        <f>IFERROR(VLOOKUP(A61,'[1]BranchesSales01-2019'!$A$2:$AB$79,17,0),0)</f>
        <v>15426</v>
      </c>
      <c r="AT61" s="13">
        <f>IFERROR(VLOOKUP(A61,'[2]BranchesSales01-2020'!$A$2:$Z$78,17,0),0)</f>
        <v>14232</v>
      </c>
      <c r="AU61" s="13">
        <f>IFERROR(VLOOKUP(A61,'[10]BranchesSales08-2021'!$A$2:$G$69,6,0),0)</f>
        <v>17821</v>
      </c>
      <c r="AV61" s="15">
        <f t="shared" si="14"/>
        <v>3589</v>
      </c>
      <c r="AW61" s="17">
        <f t="shared" si="15"/>
        <v>0.25217818999437891</v>
      </c>
      <c r="AY61" s="13">
        <f>IFERROR(VLOOKUP(A61,'[1]BranchesSales01-2019'!$A$2:$AB$79,19,0),0)</f>
        <v>10025</v>
      </c>
      <c r="AZ61" s="13">
        <f>IFERROR(VLOOKUP(A61,'[2]BranchesSales01-2020'!$A$2:$Z$78,19,0),0)</f>
        <v>18178</v>
      </c>
      <c r="BA61" s="13">
        <f>IFERROR(VLOOKUP(A61,'[11]BranchesSales09-2021'!$A$2:$G$69,6,0),0)</f>
        <v>11563</v>
      </c>
      <c r="BB61" s="15">
        <f t="shared" si="16"/>
        <v>-6615</v>
      </c>
      <c r="BC61" s="17">
        <f t="shared" si="17"/>
        <v>-0.36390141929805264</v>
      </c>
      <c r="BE61" s="13">
        <f>IFERROR(VLOOKUP(A61,'[1]BranchesSales01-2019'!$A$2:$AB$79,21,0),0)</f>
        <v>9048</v>
      </c>
      <c r="BF61" s="13">
        <f>IFERROR(VLOOKUP(A61,'[2]BranchesSales01-2020'!$A$2:$Z$78,21,0),0)</f>
        <v>13776</v>
      </c>
      <c r="BG61" s="13">
        <f>IFERROR(VLOOKUP(A61,'[12]BranchesSales10-2021'!$A$2:$G$70,6,0),0)</f>
        <v>20629</v>
      </c>
      <c r="BH61" s="15">
        <f t="shared" si="18"/>
        <v>6853</v>
      </c>
      <c r="BI61" s="17">
        <f t="shared" si="19"/>
        <v>0.49745934959349603</v>
      </c>
      <c r="BK61" s="13">
        <f>IFERROR(VLOOKUP(A61,'[1]BranchesSales01-2019'!$A$2:$AB$79,23,0),0)</f>
        <v>16757</v>
      </c>
      <c r="BL61" s="13">
        <f>IFERROR(VLOOKUP(A61,'[13]BranchesSales11-2020'!$A$2:$G$78,6,0),0)</f>
        <v>21046</v>
      </c>
      <c r="BM61" s="15">
        <f t="shared" si="20"/>
        <v>4289</v>
      </c>
      <c r="BN61" s="17">
        <f t="shared" si="21"/>
        <v>0.25595273616995873</v>
      </c>
      <c r="BP61" s="13">
        <f>IFERROR(VLOOKUP(A61,'[1]BranchesSales01-2019'!$A$2:$AB$79,25,0),0)</f>
        <v>14802</v>
      </c>
      <c r="BQ61" s="13">
        <f>IFERROR(VLOOKUP(A61,'[14]BranchesSales12-2020'!$A$2:$G$70,6,0),0)</f>
        <v>21242</v>
      </c>
      <c r="BR61" s="15">
        <f t="shared" si="22"/>
        <v>6440</v>
      </c>
      <c r="BS61" s="17">
        <f t="shared" si="23"/>
        <v>0.43507634103499537</v>
      </c>
      <c r="BU61" s="13">
        <f t="shared" si="24"/>
        <v>162432</v>
      </c>
      <c r="BV61" s="13">
        <f t="shared" si="25"/>
        <v>177533</v>
      </c>
      <c r="BW61" s="15">
        <f t="shared" si="26"/>
        <v>15101</v>
      </c>
      <c r="BX61" s="17">
        <f t="shared" si="27"/>
        <v>9.2968134357761967E-2</v>
      </c>
    </row>
    <row r="62" spans="1:76" x14ac:dyDescent="0.25">
      <c r="A62" s="5">
        <v>94</v>
      </c>
      <c r="B62" s="4" t="s">
        <v>61</v>
      </c>
      <c r="C62" s="13">
        <f>IFERROR(VLOOKUP(A62,'[1]BranchesSales01-2019'!$A$2:$AB$79,3,0),0)</f>
        <v>44526</v>
      </c>
      <c r="D62" s="13">
        <f>IFERROR(VLOOKUP(A62,'[2]BranchesSales01-2020'!$A$2:$Z$78,3,0),0)</f>
        <v>34092</v>
      </c>
      <c r="E62" s="13">
        <f>IFERROR(VLOOKUP(A62,'[3]BranchesSales01-2021'!$A$2:$G$70,6,0),0)</f>
        <v>21385</v>
      </c>
      <c r="F62" s="15">
        <f t="shared" si="0"/>
        <v>-12707</v>
      </c>
      <c r="G62" s="17">
        <f t="shared" si="1"/>
        <v>-0.37272673941100554</v>
      </c>
      <c r="I62" s="13">
        <f>IFERROR(VLOOKUP(A62,'[1]BranchesSales01-2019'!$A$2:$AB$79,5,0),0)</f>
        <v>37921</v>
      </c>
      <c r="J62" s="13">
        <f>IFERROR(VLOOKUP(A62,'[2]BranchesSales01-2020'!$A$2:$Z$78,5,0),0)</f>
        <v>34103</v>
      </c>
      <c r="K62" s="13">
        <f>VLOOKUP(B62,'[4]محقق الفروع '!$B:$F,5,0)</f>
        <v>17599</v>
      </c>
      <c r="L62" s="15">
        <f t="shared" si="2"/>
        <v>-16504</v>
      </c>
      <c r="M62" s="17">
        <f t="shared" si="3"/>
        <v>-0.48394569392722053</v>
      </c>
      <c r="O62" s="13">
        <f>IFERROR(VLOOKUP(A62,'[1]BranchesSales01-2019'!$A$2:$AB$79,7,0),0)</f>
        <v>25650</v>
      </c>
      <c r="P62" s="13">
        <f>IFERROR(VLOOKUP(A62,'[2]BranchesSales01-2020'!$A$2:$Z$78,7,0),0)</f>
        <v>19917</v>
      </c>
      <c r="Q62" s="13">
        <f>VLOOKUP(B62,'[5]محقق الفروع '!$B:$F,5,0)</f>
        <v>20733</v>
      </c>
      <c r="R62" s="15">
        <f t="shared" si="4"/>
        <v>816</v>
      </c>
      <c r="S62" s="17">
        <f t="shared" si="5"/>
        <v>4.0970025606265947E-2</v>
      </c>
      <c r="U62" s="13">
        <f>IFERROR(VLOOKUP(A62,'[1]BranchesSales01-2019'!$A$2:$AB$79,9,0),0)</f>
        <v>18964</v>
      </c>
      <c r="V62" s="13">
        <f>IFERROR(VLOOKUP(A62,'[2]BranchesSales01-2020'!$A$2:$Z$78,9,0),0)</f>
        <v>20642</v>
      </c>
      <c r="W62" s="13">
        <f>VLOOKUP(A62,'[6]BranchesSales04-2021'!$A$2:$G$70,6,0)</f>
        <v>15933</v>
      </c>
      <c r="X62" s="15">
        <f t="shared" si="6"/>
        <v>-4709</v>
      </c>
      <c r="Y62" s="17">
        <f t="shared" si="7"/>
        <v>-0.22812711946516806</v>
      </c>
      <c r="AA62" s="13">
        <f>IFERROR(VLOOKUP(A62,'[1]BranchesSales01-2019'!$A$2:$AB$79,11,0),0)</f>
        <v>21923</v>
      </c>
      <c r="AB62" s="13">
        <f>IFERROR(VLOOKUP(A62,'[2]BranchesSales01-2020'!$A$2:$Z$78,11,0),0)</f>
        <v>25503</v>
      </c>
      <c r="AC62" s="13">
        <f>IFERROR(VLOOKUP(A62,'[7]BranchesSales05-2021'!$A$2:$G$70,6,0),0)</f>
        <v>27583</v>
      </c>
      <c r="AD62" s="15">
        <f t="shared" si="8"/>
        <v>2080</v>
      </c>
      <c r="AE62" s="17">
        <f t="shared" si="9"/>
        <v>8.155903227071315E-2</v>
      </c>
      <c r="AG62" s="13">
        <f>IFERROR(VLOOKUP(A62,'[1]BranchesSales01-2019'!$A$2:$AB$79,13,0),0)</f>
        <v>36900</v>
      </c>
      <c r="AH62" s="13">
        <f>IFERROR(VLOOKUP(A62,'[2]BranchesSales01-2020'!$A$2:$Z$78,13,0),0)</f>
        <v>34190</v>
      </c>
      <c r="AI62" s="13">
        <f>VLOOKUP(A62,'[8]BranchesSales06-2021'!$A$2:$G$70,6,0)</f>
        <v>17551</v>
      </c>
      <c r="AJ62" s="15">
        <f t="shared" si="10"/>
        <v>-16639</v>
      </c>
      <c r="AK62" s="17">
        <f t="shared" si="11"/>
        <v>-0.48666276689090382</v>
      </c>
      <c r="AM62" s="13">
        <f>IFERROR(VLOOKUP(A62,'[1]BranchesSales01-2019'!$A$2:$AB$79,15,0),0)</f>
        <v>37964</v>
      </c>
      <c r="AN62" s="13">
        <f>IFERROR(VLOOKUP(A62,'[2]BranchesSales01-2020'!$A$2:$Z$78,15,0),0)</f>
        <v>25270</v>
      </c>
      <c r="AO62" s="13">
        <f>IFERROR(VLOOKUP(A62,'[9]BranchesSales07-2021'!$A$2:$G$69,6,0),0)</f>
        <v>20611</v>
      </c>
      <c r="AP62" s="15">
        <f t="shared" si="12"/>
        <v>-4659</v>
      </c>
      <c r="AQ62" s="17">
        <f t="shared" si="13"/>
        <v>-0.18436881677878902</v>
      </c>
      <c r="AS62" s="13">
        <f>IFERROR(VLOOKUP(A62,'[1]BranchesSales01-2019'!$A$2:$AB$79,17,0),0)</f>
        <v>31842</v>
      </c>
      <c r="AT62" s="13">
        <f>IFERROR(VLOOKUP(A62,'[2]BranchesSales01-2020'!$A$2:$Z$78,17,0),0)</f>
        <v>21931</v>
      </c>
      <c r="AU62" s="13">
        <f>IFERROR(VLOOKUP(A62,'[10]BranchesSales08-2021'!$A$2:$G$69,6,0),0)</f>
        <v>21927</v>
      </c>
      <c r="AV62" s="15">
        <f t="shared" si="14"/>
        <v>-4</v>
      </c>
      <c r="AW62" s="17">
        <f t="shared" si="15"/>
        <v>-1.8239022388399917E-4</v>
      </c>
      <c r="AY62" s="13">
        <f>IFERROR(VLOOKUP(A62,'[1]BranchesSales01-2019'!$A$2:$AB$79,19,0),0)</f>
        <v>32959</v>
      </c>
      <c r="AZ62" s="13">
        <f>IFERROR(VLOOKUP(A62,'[2]BranchesSales01-2020'!$A$2:$Z$78,19,0),0)</f>
        <v>16903</v>
      </c>
      <c r="BA62" s="13">
        <f>IFERROR(VLOOKUP(A62,'[11]BranchesSales09-2021'!$A$2:$G$69,6,0),0)</f>
        <v>19981</v>
      </c>
      <c r="BB62" s="15">
        <f t="shared" si="16"/>
        <v>3078</v>
      </c>
      <c r="BC62" s="17">
        <f t="shared" si="17"/>
        <v>0.18209785245222743</v>
      </c>
      <c r="BE62" s="13">
        <f>IFERROR(VLOOKUP(A62,'[1]BranchesSales01-2019'!$A$2:$AB$79,21,0),0)</f>
        <v>25289</v>
      </c>
      <c r="BF62" s="13">
        <f>IFERROR(VLOOKUP(A62,'[2]BranchesSales01-2020'!$A$2:$Z$78,21,0),0)</f>
        <v>38676</v>
      </c>
      <c r="BG62" s="13">
        <f>IFERROR(VLOOKUP(A62,'[12]BranchesSales10-2021'!$A$2:$G$70,6,0),0)</f>
        <v>10425</v>
      </c>
      <c r="BH62" s="15">
        <f t="shared" si="18"/>
        <v>-28251</v>
      </c>
      <c r="BI62" s="17">
        <f t="shared" si="19"/>
        <v>-0.73045299410487119</v>
      </c>
      <c r="BK62" s="13">
        <f>IFERROR(VLOOKUP(A62,'[1]BranchesSales01-2019'!$A$2:$AB$79,23,0),0)</f>
        <v>27058</v>
      </c>
      <c r="BL62" s="13">
        <f>IFERROR(VLOOKUP(A62,'[13]BranchesSales11-2020'!$A$2:$G$78,6,0),0)</f>
        <v>33828</v>
      </c>
      <c r="BM62" s="15">
        <f t="shared" si="20"/>
        <v>6770</v>
      </c>
      <c r="BN62" s="17">
        <f t="shared" si="21"/>
        <v>0.25020326705595397</v>
      </c>
      <c r="BP62" s="13">
        <f>IFERROR(VLOOKUP(A62,'[1]BranchesSales01-2019'!$A$2:$AB$79,25,0),0)</f>
        <v>35540</v>
      </c>
      <c r="BQ62" s="13">
        <f>IFERROR(VLOOKUP(A62,'[14]BranchesSales12-2020'!$A$2:$G$70,6,0),0)</f>
        <v>24534</v>
      </c>
      <c r="BR62" s="15">
        <f t="shared" si="22"/>
        <v>-11006</v>
      </c>
      <c r="BS62" s="17">
        <f t="shared" si="23"/>
        <v>-0.309679234665166</v>
      </c>
      <c r="BU62" s="13">
        <f t="shared" si="24"/>
        <v>376536</v>
      </c>
      <c r="BV62" s="13">
        <f t="shared" si="25"/>
        <v>329589</v>
      </c>
      <c r="BW62" s="15">
        <f t="shared" si="26"/>
        <v>-46947</v>
      </c>
      <c r="BX62" s="17">
        <f t="shared" si="27"/>
        <v>-0.12468130537319144</v>
      </c>
    </row>
    <row r="63" spans="1:76" x14ac:dyDescent="0.25">
      <c r="A63" s="5">
        <v>2</v>
      </c>
      <c r="B63" s="5" t="s">
        <v>62</v>
      </c>
      <c r="C63" s="15">
        <f>SUM(C60:C62)</f>
        <v>74870</v>
      </c>
      <c r="D63" s="15">
        <f t="shared" ref="D63:BQ63" si="97">SUM(D60:D62)</f>
        <v>70146</v>
      </c>
      <c r="E63" s="15">
        <f t="shared" si="97"/>
        <v>43212</v>
      </c>
      <c r="F63" s="15">
        <f t="shared" si="0"/>
        <v>-26934</v>
      </c>
      <c r="G63" s="17">
        <f t="shared" si="1"/>
        <v>-0.38397057565648784</v>
      </c>
      <c r="H63" s="15">
        <f t="shared" si="97"/>
        <v>0</v>
      </c>
      <c r="I63" s="15">
        <f t="shared" si="97"/>
        <v>75005</v>
      </c>
      <c r="J63" s="15">
        <f t="shared" si="97"/>
        <v>61523</v>
      </c>
      <c r="K63" s="13">
        <f>VLOOKUP(B63,'[4]محقق الفروع '!$B:$F,5,0)</f>
        <v>44146</v>
      </c>
      <c r="L63" s="15">
        <f t="shared" si="2"/>
        <v>-17377</v>
      </c>
      <c r="M63" s="17">
        <f t="shared" si="3"/>
        <v>-0.28244721486273427</v>
      </c>
      <c r="N63" s="15">
        <f t="shared" si="97"/>
        <v>0</v>
      </c>
      <c r="O63" s="15">
        <f t="shared" si="97"/>
        <v>51285</v>
      </c>
      <c r="P63" s="15">
        <f t="shared" si="97"/>
        <v>35796</v>
      </c>
      <c r="Q63" s="13">
        <f>VLOOKUP(B63,'[5]محقق الفروع '!$B:$F,5,0)</f>
        <v>39561</v>
      </c>
      <c r="R63" s="15">
        <f t="shared" si="4"/>
        <v>3765</v>
      </c>
      <c r="S63" s="17">
        <f t="shared" si="5"/>
        <v>0.10517934964800535</v>
      </c>
      <c r="T63" s="15">
        <f t="shared" si="97"/>
        <v>0</v>
      </c>
      <c r="U63" s="15">
        <f t="shared" si="97"/>
        <v>34644</v>
      </c>
      <c r="V63" s="15">
        <f t="shared" si="97"/>
        <v>41983</v>
      </c>
      <c r="W63" s="13">
        <f>SUM(W60:W62)</f>
        <v>60982</v>
      </c>
      <c r="X63" s="15">
        <f t="shared" si="6"/>
        <v>18999</v>
      </c>
      <c r="Y63" s="17">
        <f t="shared" si="7"/>
        <v>0.45254031393659333</v>
      </c>
      <c r="Z63" s="15">
        <f t="shared" si="97"/>
        <v>0</v>
      </c>
      <c r="AA63" s="15">
        <f t="shared" si="97"/>
        <v>38887</v>
      </c>
      <c r="AB63" s="15">
        <f t="shared" si="97"/>
        <v>54500</v>
      </c>
      <c r="AC63" s="15">
        <f t="shared" si="97"/>
        <v>69335</v>
      </c>
      <c r="AD63" s="15">
        <f t="shared" si="8"/>
        <v>14835</v>
      </c>
      <c r="AE63" s="17">
        <f t="shared" si="9"/>
        <v>0.27220183486238536</v>
      </c>
      <c r="AF63" s="15">
        <f t="shared" si="97"/>
        <v>0</v>
      </c>
      <c r="AG63" s="15">
        <f t="shared" si="97"/>
        <v>64620</v>
      </c>
      <c r="AH63" s="15">
        <f t="shared" si="97"/>
        <v>56496</v>
      </c>
      <c r="AI63" s="15">
        <f t="shared" si="97"/>
        <v>36561</v>
      </c>
      <c r="AJ63" s="15">
        <f t="shared" si="10"/>
        <v>-19935</v>
      </c>
      <c r="AK63" s="17">
        <f t="shared" si="11"/>
        <v>-0.35285683942225998</v>
      </c>
      <c r="AL63" s="15">
        <f t="shared" si="97"/>
        <v>0</v>
      </c>
      <c r="AM63" s="15">
        <f t="shared" si="97"/>
        <v>58207</v>
      </c>
      <c r="AN63" s="15">
        <f t="shared" si="97"/>
        <v>51367</v>
      </c>
      <c r="AO63" s="15">
        <f t="shared" ref="AO63" si="98">SUM(AO60:AO62)</f>
        <v>52460</v>
      </c>
      <c r="AP63" s="15">
        <f t="shared" si="12"/>
        <v>1093</v>
      </c>
      <c r="AQ63" s="17">
        <f t="shared" si="13"/>
        <v>2.1278252574610246E-2</v>
      </c>
      <c r="AR63" s="15">
        <f t="shared" si="97"/>
        <v>0</v>
      </c>
      <c r="AS63" s="15">
        <f t="shared" si="97"/>
        <v>53621</v>
      </c>
      <c r="AT63" s="15">
        <f t="shared" si="97"/>
        <v>64687</v>
      </c>
      <c r="AU63" s="15">
        <f t="shared" ref="AU63" si="99">SUM(AU60:AU62)</f>
        <v>53813</v>
      </c>
      <c r="AV63" s="15">
        <f t="shared" si="14"/>
        <v>-10874</v>
      </c>
      <c r="AW63" s="17">
        <f t="shared" si="15"/>
        <v>-0.16810178242923612</v>
      </c>
      <c r="AX63" s="15">
        <f t="shared" si="97"/>
        <v>0</v>
      </c>
      <c r="AY63" s="15">
        <f t="shared" si="97"/>
        <v>60490</v>
      </c>
      <c r="AZ63" s="15">
        <f t="shared" si="97"/>
        <v>47377</v>
      </c>
      <c r="BA63" s="15">
        <f t="shared" ref="BA63" si="100">SUM(BA60:BA62)</f>
        <v>41850</v>
      </c>
      <c r="BB63" s="15">
        <f t="shared" si="16"/>
        <v>-5527</v>
      </c>
      <c r="BC63" s="17">
        <f t="shared" si="17"/>
        <v>-0.1166599826920236</v>
      </c>
      <c r="BD63" s="15">
        <f t="shared" si="97"/>
        <v>0</v>
      </c>
      <c r="BE63" s="15">
        <f t="shared" si="97"/>
        <v>88945</v>
      </c>
      <c r="BF63" s="15">
        <f t="shared" si="97"/>
        <v>68670</v>
      </c>
      <c r="BG63" s="15">
        <f t="shared" ref="BG63" si="101">SUM(BG60:BG62)</f>
        <v>40781</v>
      </c>
      <c r="BH63" s="15">
        <f t="shared" si="18"/>
        <v>-27889</v>
      </c>
      <c r="BI63" s="17">
        <f t="shared" si="19"/>
        <v>-0.4061307703509538</v>
      </c>
      <c r="BJ63" s="15">
        <f t="shared" si="97"/>
        <v>0</v>
      </c>
      <c r="BK63" s="15">
        <f t="shared" si="97"/>
        <v>85242</v>
      </c>
      <c r="BL63" s="15">
        <f t="shared" si="97"/>
        <v>66929</v>
      </c>
      <c r="BM63" s="15">
        <f t="shared" si="20"/>
        <v>-18313</v>
      </c>
      <c r="BN63" s="17">
        <f t="shared" si="21"/>
        <v>-0.21483540977452431</v>
      </c>
      <c r="BO63" s="15">
        <f t="shared" si="97"/>
        <v>0</v>
      </c>
      <c r="BP63" s="15">
        <f t="shared" si="97"/>
        <v>69845</v>
      </c>
      <c r="BQ63" s="15">
        <f t="shared" si="97"/>
        <v>55001</v>
      </c>
      <c r="BR63" s="15">
        <f t="shared" si="22"/>
        <v>-14844</v>
      </c>
      <c r="BS63" s="17">
        <f t="shared" si="23"/>
        <v>-0.21252773999570473</v>
      </c>
      <c r="BU63" s="13">
        <f t="shared" si="24"/>
        <v>755661</v>
      </c>
      <c r="BV63" s="13">
        <f t="shared" si="25"/>
        <v>674475</v>
      </c>
      <c r="BW63" s="15">
        <f t="shared" si="26"/>
        <v>-81186</v>
      </c>
      <c r="BX63" s="17">
        <f t="shared" si="27"/>
        <v>-0.10743706503312989</v>
      </c>
    </row>
    <row r="64" spans="1:76" x14ac:dyDescent="0.25">
      <c r="A64" s="5">
        <v>95</v>
      </c>
      <c r="B64" s="4" t="s">
        <v>63</v>
      </c>
      <c r="C64" s="13">
        <f>IFERROR(VLOOKUP(A64,'[1]BranchesSales01-2019'!$A$2:$AB$79,3,0),0)</f>
        <v>20424</v>
      </c>
      <c r="D64" s="13">
        <f>IFERROR(VLOOKUP(A64,'[2]BranchesSales01-2020'!$A$2:$Z$78,3,0),0)</f>
        <v>11878</v>
      </c>
      <c r="E64" s="13">
        <f>IFERROR(VLOOKUP(A64,'[3]BranchesSales01-2021'!$A$2:$G$70,6,0),0)</f>
        <v>12724</v>
      </c>
      <c r="F64" s="15">
        <f t="shared" si="0"/>
        <v>846</v>
      </c>
      <c r="G64" s="17">
        <f t="shared" si="1"/>
        <v>7.1224111803333878E-2</v>
      </c>
      <c r="I64" s="13">
        <f>IFERROR(VLOOKUP(A64,'[1]BranchesSales01-2019'!$A$2:$AB$79,5,0),0)</f>
        <v>46583</v>
      </c>
      <c r="J64" s="13">
        <f>IFERROR(VLOOKUP(A64,'[2]BranchesSales01-2020'!$A$2:$Z$78,5,0),0)</f>
        <v>11148</v>
      </c>
      <c r="K64" s="13">
        <f>VLOOKUP(B64,'[4]محقق الفروع '!$B:$F,5,0)</f>
        <v>11091</v>
      </c>
      <c r="L64" s="15">
        <f t="shared" si="2"/>
        <v>-57</v>
      </c>
      <c r="M64" s="17">
        <f t="shared" si="3"/>
        <v>-5.1130247578040633E-3</v>
      </c>
      <c r="O64" s="13">
        <f>IFERROR(VLOOKUP(A64,'[1]BranchesSales01-2019'!$A$2:$AB$79,7,0),0)</f>
        <v>18106</v>
      </c>
      <c r="P64" s="13">
        <f>IFERROR(VLOOKUP(A64,'[2]BranchesSales01-2020'!$A$2:$Z$78,7,0),0)</f>
        <v>7383</v>
      </c>
      <c r="Q64" s="13">
        <f>VLOOKUP(B64,'[5]محقق الفروع '!$B:$F,5,0)</f>
        <v>4631</v>
      </c>
      <c r="R64" s="15">
        <f t="shared" si="4"/>
        <v>-2752</v>
      </c>
      <c r="S64" s="17">
        <f t="shared" si="5"/>
        <v>-0.37274820533658404</v>
      </c>
      <c r="U64" s="13">
        <f>IFERROR(VLOOKUP(A64,'[1]BranchesSales01-2019'!$A$2:$AB$79,9,0),0)</f>
        <v>7867</v>
      </c>
      <c r="V64" s="13">
        <f>IFERROR(VLOOKUP(A64,'[2]BranchesSales01-2020'!$A$2:$Z$78,9,0),0)</f>
        <v>6865</v>
      </c>
      <c r="W64" s="13">
        <f>VLOOKUP(A64,'[6]BranchesSales04-2021'!$A$2:$G$70,6,0)</f>
        <v>7925</v>
      </c>
      <c r="X64" s="15">
        <f t="shared" si="6"/>
        <v>1060</v>
      </c>
      <c r="Y64" s="17">
        <f t="shared" si="7"/>
        <v>0.15440640932265115</v>
      </c>
      <c r="AA64" s="13">
        <f>IFERROR(VLOOKUP(A64,'[1]BranchesSales01-2019'!$A$2:$AB$79,11,0),0)</f>
        <v>12034</v>
      </c>
      <c r="AB64" s="13">
        <f>IFERROR(VLOOKUP(A64,'[2]BranchesSales01-2020'!$A$2:$Z$78,11,0),0)</f>
        <v>9598</v>
      </c>
      <c r="AC64" s="13">
        <f>IFERROR(VLOOKUP(A64,'[7]BranchesSales05-2021'!$A$2:$G$70,6,0),0)</f>
        <v>9664</v>
      </c>
      <c r="AD64" s="15">
        <f t="shared" si="8"/>
        <v>66</v>
      </c>
      <c r="AE64" s="17">
        <f t="shared" si="9"/>
        <v>6.8764325901229384E-3</v>
      </c>
      <c r="AG64" s="13">
        <f>IFERROR(VLOOKUP(A64,'[1]BranchesSales01-2019'!$A$2:$AB$79,13,0),0)</f>
        <v>16715</v>
      </c>
      <c r="AH64" s="13">
        <f>IFERROR(VLOOKUP(A64,'[2]BranchesSales01-2020'!$A$2:$Z$78,13,0),0)</f>
        <v>11831</v>
      </c>
      <c r="AI64" s="13">
        <f>VLOOKUP(A64,'[8]BranchesSales06-2021'!$A$2:$G$70,6,0)</f>
        <v>5466</v>
      </c>
      <c r="AJ64" s="15">
        <f t="shared" si="10"/>
        <v>-6365</v>
      </c>
      <c r="AK64" s="17">
        <f t="shared" si="11"/>
        <v>-0.53799340715070576</v>
      </c>
      <c r="AM64" s="13">
        <f>IFERROR(VLOOKUP(A64,'[1]BranchesSales01-2019'!$A$2:$AB$79,15,0),0)</f>
        <v>8940</v>
      </c>
      <c r="AN64" s="13">
        <f>IFERROR(VLOOKUP(A64,'[2]BranchesSales01-2020'!$A$2:$Z$78,15,0),0)</f>
        <v>7637</v>
      </c>
      <c r="AO64" s="13">
        <f>IFERROR(VLOOKUP(A64,'[9]BranchesSales07-2021'!$A$2:$G$69,6,0),0)</f>
        <v>11036</v>
      </c>
      <c r="AP64" s="15">
        <f t="shared" si="12"/>
        <v>3399</v>
      </c>
      <c r="AQ64" s="17">
        <f t="shared" si="13"/>
        <v>0.44507005368600239</v>
      </c>
      <c r="AS64" s="13">
        <f>IFERROR(VLOOKUP(A64,'[1]BranchesSales01-2019'!$A$2:$AB$79,17,0),0)</f>
        <v>18793</v>
      </c>
      <c r="AT64" s="13">
        <f>IFERROR(VLOOKUP(A64,'[2]BranchesSales01-2020'!$A$2:$Z$78,17,0),0)</f>
        <v>8973</v>
      </c>
      <c r="AU64" s="13">
        <f>IFERROR(VLOOKUP(A64,'[10]BranchesSales08-2021'!$A$2:$G$69,6,0),0)</f>
        <v>7498</v>
      </c>
      <c r="AV64" s="15">
        <f t="shared" si="14"/>
        <v>-1475</v>
      </c>
      <c r="AW64" s="17">
        <f t="shared" si="15"/>
        <v>-0.1643820349938705</v>
      </c>
      <c r="AY64" s="13">
        <f>IFERROR(VLOOKUP(A64,'[1]BranchesSales01-2019'!$A$2:$AB$79,19,0),0)</f>
        <v>15589</v>
      </c>
      <c r="AZ64" s="13">
        <f>IFERROR(VLOOKUP(A64,'[2]BranchesSales01-2020'!$A$2:$Z$78,19,0),0)</f>
        <v>17291</v>
      </c>
      <c r="BA64" s="13">
        <f>IFERROR(VLOOKUP(A64,'[11]BranchesSales09-2021'!$A$2:$G$69,6,0),0)</f>
        <v>10607</v>
      </c>
      <c r="BB64" s="15">
        <f t="shared" si="16"/>
        <v>-6684</v>
      </c>
      <c r="BC64" s="17">
        <f t="shared" si="17"/>
        <v>-0.38655948181134692</v>
      </c>
      <c r="BE64" s="13">
        <f>IFERROR(VLOOKUP(A64,'[1]BranchesSales01-2019'!$A$2:$AB$79,21,0),0)</f>
        <v>12425</v>
      </c>
      <c r="BF64" s="13">
        <f>IFERROR(VLOOKUP(A64,'[2]BranchesSales01-2020'!$A$2:$Z$78,21,0),0)</f>
        <v>12867</v>
      </c>
      <c r="BG64" s="13">
        <f>IFERROR(VLOOKUP(A64,'[12]BranchesSales10-2021'!$A$2:$G$70,6,0),0)</f>
        <v>13657</v>
      </c>
      <c r="BH64" s="15">
        <f t="shared" si="18"/>
        <v>790</v>
      </c>
      <c r="BI64" s="17">
        <f t="shared" si="19"/>
        <v>6.139737312504856E-2</v>
      </c>
      <c r="BK64" s="13">
        <f>IFERROR(VLOOKUP(A64,'[1]BranchesSales01-2019'!$A$2:$AB$79,23,0),0)</f>
        <v>18002</v>
      </c>
      <c r="BL64" s="13">
        <f>IFERROR(VLOOKUP(A64,'[13]BranchesSales11-2020'!$A$2:$G$78,6,0),0)</f>
        <v>15336</v>
      </c>
      <c r="BM64" s="15">
        <f t="shared" si="20"/>
        <v>-2666</v>
      </c>
      <c r="BN64" s="17">
        <f t="shared" si="21"/>
        <v>-0.14809465614931672</v>
      </c>
      <c r="BP64" s="13">
        <f>IFERROR(VLOOKUP(A64,'[1]BranchesSales01-2019'!$A$2:$AB$79,25,0),0)</f>
        <v>16682</v>
      </c>
      <c r="BQ64" s="13">
        <f>IFERROR(VLOOKUP(A64,'[14]BranchesSales12-2020'!$A$2:$G$70,6,0),0)</f>
        <v>17149</v>
      </c>
      <c r="BR64" s="15">
        <f t="shared" si="22"/>
        <v>467</v>
      </c>
      <c r="BS64" s="17">
        <f t="shared" si="23"/>
        <v>2.7994245294329145E-2</v>
      </c>
      <c r="BU64" s="13">
        <f t="shared" si="24"/>
        <v>212160</v>
      </c>
      <c r="BV64" s="13">
        <f t="shared" si="25"/>
        <v>137956</v>
      </c>
      <c r="BW64" s="15">
        <f t="shared" si="26"/>
        <v>-74204</v>
      </c>
      <c r="BX64" s="17">
        <f t="shared" si="27"/>
        <v>-0.34975490196078429</v>
      </c>
    </row>
    <row r="65" spans="1:76" x14ac:dyDescent="0.25">
      <c r="A65" s="5">
        <v>34</v>
      </c>
      <c r="B65" s="4" t="s">
        <v>64</v>
      </c>
      <c r="C65" s="13">
        <f>IFERROR(VLOOKUP(A65,'[1]BranchesSales01-2019'!$A$2:$AB$79,3,0),0)</f>
        <v>82728</v>
      </c>
      <c r="D65" s="13">
        <f>IFERROR(VLOOKUP(A65,'[2]BranchesSales01-2020'!$A$2:$Z$78,3,0),0)</f>
        <v>16725</v>
      </c>
      <c r="E65" s="13">
        <f>IFERROR(VLOOKUP(A65,'[3]BranchesSales01-2021'!$A$2:$G$70,6,0),0)</f>
        <v>30254</v>
      </c>
      <c r="F65" s="15">
        <f t="shared" si="0"/>
        <v>13529</v>
      </c>
      <c r="G65" s="17">
        <f t="shared" si="1"/>
        <v>0.80890881913303447</v>
      </c>
      <c r="I65" s="13">
        <f>IFERROR(VLOOKUP(A65,'[1]BranchesSales01-2019'!$A$2:$AB$79,5,0),0)</f>
        <v>65964</v>
      </c>
      <c r="J65" s="13">
        <f>IFERROR(VLOOKUP(A65,'[2]BranchesSales01-2020'!$A$2:$Z$78,5,0),0)</f>
        <v>16404</v>
      </c>
      <c r="K65" s="13">
        <f>VLOOKUP(B65,'[4]محقق الفروع '!$B:$F,5,0)</f>
        <v>15275</v>
      </c>
      <c r="L65" s="15">
        <f t="shared" si="2"/>
        <v>-1129</v>
      </c>
      <c r="M65" s="17">
        <f t="shared" si="3"/>
        <v>-6.8824676908071147E-2</v>
      </c>
      <c r="O65" s="13">
        <f>IFERROR(VLOOKUP(A65,'[1]BranchesSales01-2019'!$A$2:$AB$79,7,0),0)</f>
        <v>28625</v>
      </c>
      <c r="P65" s="13">
        <f>IFERROR(VLOOKUP(A65,'[2]BranchesSales01-2020'!$A$2:$Z$78,7,0),0)</f>
        <v>15441</v>
      </c>
      <c r="Q65" s="13">
        <f>VLOOKUP(B65,'[5]محقق الفروع '!$B:$F,5,0)</f>
        <v>9801</v>
      </c>
      <c r="R65" s="15">
        <f t="shared" si="4"/>
        <v>-5640</v>
      </c>
      <c r="S65" s="17">
        <f t="shared" si="5"/>
        <v>-0.36526131727219735</v>
      </c>
      <c r="U65" s="13">
        <f>IFERROR(VLOOKUP(A65,'[1]BranchesSales01-2019'!$A$2:$AB$79,9,0),0)</f>
        <v>13436</v>
      </c>
      <c r="V65" s="13">
        <f>IFERROR(VLOOKUP(A65,'[2]BranchesSales01-2020'!$A$2:$Z$78,9,0),0)</f>
        <v>9920</v>
      </c>
      <c r="W65" s="13">
        <f>VLOOKUP(A65,'[6]BranchesSales04-2021'!$A$2:$G$70,6,0)</f>
        <v>22360</v>
      </c>
      <c r="X65" s="15">
        <f t="shared" si="6"/>
        <v>12440</v>
      </c>
      <c r="Y65" s="17">
        <f t="shared" si="7"/>
        <v>1.254032258064516</v>
      </c>
      <c r="AA65" s="13">
        <f>IFERROR(VLOOKUP(A65,'[1]BranchesSales01-2019'!$A$2:$AB$79,11,0),0)</f>
        <v>16262</v>
      </c>
      <c r="AB65" s="13">
        <f>IFERROR(VLOOKUP(A65,'[2]BranchesSales01-2020'!$A$2:$Z$78,11,0),0)</f>
        <v>20534</v>
      </c>
      <c r="AC65" s="13">
        <f>IFERROR(VLOOKUP(A65,'[7]BranchesSales05-2021'!$A$2:$G$70,6,0),0)</f>
        <v>20412</v>
      </c>
      <c r="AD65" s="15">
        <f t="shared" si="8"/>
        <v>-122</v>
      </c>
      <c r="AE65" s="17">
        <f t="shared" si="9"/>
        <v>-5.941365540079846E-3</v>
      </c>
      <c r="AG65" s="13">
        <f>IFERROR(VLOOKUP(A65,'[1]BranchesSales01-2019'!$A$2:$AB$79,13,0),0)</f>
        <v>12255</v>
      </c>
      <c r="AH65" s="13">
        <f>IFERROR(VLOOKUP(A65,'[2]BranchesSales01-2020'!$A$2:$Z$78,13,0),0)</f>
        <v>15411</v>
      </c>
      <c r="AI65" s="13">
        <f>VLOOKUP(A65,'[8]BranchesSales06-2021'!$A$2:$G$70,6,0)</f>
        <v>17325</v>
      </c>
      <c r="AJ65" s="15">
        <f t="shared" si="10"/>
        <v>1914</v>
      </c>
      <c r="AK65" s="17">
        <f t="shared" si="11"/>
        <v>0.12419700214132767</v>
      </c>
      <c r="AM65" s="13">
        <f>IFERROR(VLOOKUP(A65,'[1]BranchesSales01-2019'!$A$2:$AB$79,15,0),0)</f>
        <v>16955</v>
      </c>
      <c r="AN65" s="13">
        <f>IFERROR(VLOOKUP(A65,'[2]BranchesSales01-2020'!$A$2:$Z$78,15,0),0)</f>
        <v>12395</v>
      </c>
      <c r="AO65" s="13">
        <f>IFERROR(VLOOKUP(A65,'[9]BranchesSales07-2021'!$A$2:$G$69,6,0),0)</f>
        <v>26127</v>
      </c>
      <c r="AP65" s="15">
        <f t="shared" si="12"/>
        <v>13732</v>
      </c>
      <c r="AQ65" s="17">
        <f t="shared" si="13"/>
        <v>1.107866075030254</v>
      </c>
      <c r="AS65" s="13">
        <f>IFERROR(VLOOKUP(A65,'[1]BranchesSales01-2019'!$A$2:$AB$79,17,0),0)</f>
        <v>36434</v>
      </c>
      <c r="AT65" s="13">
        <f>IFERROR(VLOOKUP(A65,'[2]BranchesSales01-2020'!$A$2:$Z$78,17,0),0)</f>
        <v>15380</v>
      </c>
      <c r="AU65" s="13">
        <f>IFERROR(VLOOKUP(A65,'[10]BranchesSales08-2021'!$A$2:$G$69,6,0),0)</f>
        <v>29870</v>
      </c>
      <c r="AV65" s="15">
        <f t="shared" si="14"/>
        <v>14490</v>
      </c>
      <c r="AW65" s="17">
        <f t="shared" si="15"/>
        <v>0.94213263979193762</v>
      </c>
      <c r="AY65" s="13">
        <f>IFERROR(VLOOKUP(A65,'[1]BranchesSales01-2019'!$A$2:$AB$79,19,0),0)</f>
        <v>27624</v>
      </c>
      <c r="AZ65" s="13">
        <f>IFERROR(VLOOKUP(A65,'[2]BranchesSales01-2020'!$A$2:$Z$78,19,0),0)</f>
        <v>26008</v>
      </c>
      <c r="BA65" s="13">
        <f>IFERROR(VLOOKUP(A65,'[11]BranchesSales09-2021'!$A$2:$G$69,6,0),0)</f>
        <v>23941</v>
      </c>
      <c r="BB65" s="15">
        <f t="shared" si="16"/>
        <v>-2067</v>
      </c>
      <c r="BC65" s="17">
        <f t="shared" si="17"/>
        <v>-7.9475545985850493E-2</v>
      </c>
      <c r="BE65" s="13">
        <f>IFERROR(VLOOKUP(A65,'[1]BranchesSales01-2019'!$A$2:$AB$79,21,0),0)</f>
        <v>29656</v>
      </c>
      <c r="BF65" s="13">
        <f>IFERROR(VLOOKUP(A65,'[2]BranchesSales01-2020'!$A$2:$Z$78,21,0),0)</f>
        <v>23633</v>
      </c>
      <c r="BG65" s="13">
        <f>IFERROR(VLOOKUP(A65,'[12]BranchesSales10-2021'!$A$2:$G$70,6,0),0)</f>
        <v>27507</v>
      </c>
      <c r="BH65" s="15">
        <f t="shared" si="18"/>
        <v>3874</v>
      </c>
      <c r="BI65" s="17">
        <f t="shared" si="19"/>
        <v>0.16392332755045902</v>
      </c>
      <c r="BK65" s="13">
        <f>IFERROR(VLOOKUP(A65,'[1]BranchesSales01-2019'!$A$2:$AB$79,23,0),0)</f>
        <v>17022</v>
      </c>
      <c r="BL65" s="13">
        <f>IFERROR(VLOOKUP(A65,'[13]BranchesSales11-2020'!$A$2:$G$78,6,0),0)</f>
        <v>28402</v>
      </c>
      <c r="BM65" s="15">
        <f t="shared" si="20"/>
        <v>11380</v>
      </c>
      <c r="BN65" s="17">
        <f t="shared" si="21"/>
        <v>0.66854658677006218</v>
      </c>
      <c r="BP65" s="13">
        <f>IFERROR(VLOOKUP(A65,'[1]BranchesSales01-2019'!$A$2:$AB$79,25,0),0)</f>
        <v>20276</v>
      </c>
      <c r="BQ65" s="13">
        <f>IFERROR(VLOOKUP(A65,'[14]BranchesSales12-2020'!$A$2:$G$70,6,0),0)</f>
        <v>34205</v>
      </c>
      <c r="BR65" s="15">
        <f t="shared" si="22"/>
        <v>13929</v>
      </c>
      <c r="BS65" s="17">
        <f t="shared" si="23"/>
        <v>0.68696981653186029</v>
      </c>
      <c r="BU65" s="13">
        <f t="shared" si="24"/>
        <v>367237</v>
      </c>
      <c r="BV65" s="13">
        <f t="shared" si="25"/>
        <v>234458</v>
      </c>
      <c r="BW65" s="15">
        <f t="shared" si="26"/>
        <v>-132779</v>
      </c>
      <c r="BX65" s="17">
        <f t="shared" si="27"/>
        <v>-0.36156215196181207</v>
      </c>
    </row>
    <row r="66" spans="1:76" x14ac:dyDescent="0.25">
      <c r="A66" s="5">
        <v>2</v>
      </c>
      <c r="B66" s="4" t="s">
        <v>65</v>
      </c>
      <c r="C66" s="16">
        <f>SUM(C64:C65)</f>
        <v>103152</v>
      </c>
      <c r="D66" s="16">
        <f t="shared" ref="D66:BQ66" si="102">SUM(D64:D65)</f>
        <v>28603</v>
      </c>
      <c r="E66" s="16">
        <f t="shared" si="102"/>
        <v>42978</v>
      </c>
      <c r="F66" s="15">
        <f t="shared" si="0"/>
        <v>14375</v>
      </c>
      <c r="G66" s="17">
        <f t="shared" si="1"/>
        <v>0.50256966052511975</v>
      </c>
      <c r="H66" s="16">
        <f t="shared" si="102"/>
        <v>0</v>
      </c>
      <c r="I66" s="16">
        <f t="shared" si="102"/>
        <v>112547</v>
      </c>
      <c r="J66" s="16">
        <f t="shared" si="102"/>
        <v>27552</v>
      </c>
      <c r="K66" s="13">
        <f>VLOOKUP(B66,'[4]محقق الفروع '!$B:$F,5,0)</f>
        <v>26366</v>
      </c>
      <c r="L66" s="15">
        <f t="shared" si="2"/>
        <v>-1186</v>
      </c>
      <c r="M66" s="17">
        <f t="shared" si="3"/>
        <v>-4.3045876887340295E-2</v>
      </c>
      <c r="N66" s="16">
        <f t="shared" si="102"/>
        <v>0</v>
      </c>
      <c r="O66" s="16">
        <f t="shared" si="102"/>
        <v>46731</v>
      </c>
      <c r="P66" s="16">
        <f t="shared" si="102"/>
        <v>22824</v>
      </c>
      <c r="Q66" s="13">
        <f>VLOOKUP(B66,'[5]محقق الفروع '!$B:$F,5,0)</f>
        <v>14432</v>
      </c>
      <c r="R66" s="15">
        <f t="shared" si="4"/>
        <v>-8392</v>
      </c>
      <c r="S66" s="17">
        <f t="shared" si="5"/>
        <v>-0.36768314055380302</v>
      </c>
      <c r="T66" s="16">
        <f t="shared" si="102"/>
        <v>0</v>
      </c>
      <c r="U66" s="16">
        <f t="shared" si="102"/>
        <v>21303</v>
      </c>
      <c r="V66" s="16">
        <f t="shared" si="102"/>
        <v>16785</v>
      </c>
      <c r="W66" s="13">
        <f>SUM(W64:W65)</f>
        <v>30285</v>
      </c>
      <c r="X66" s="15">
        <f t="shared" si="6"/>
        <v>13500</v>
      </c>
      <c r="Y66" s="17">
        <f t="shared" si="7"/>
        <v>0.80428954423592502</v>
      </c>
      <c r="Z66" s="16">
        <f t="shared" si="102"/>
        <v>0</v>
      </c>
      <c r="AA66" s="16">
        <f t="shared" si="102"/>
        <v>28296</v>
      </c>
      <c r="AB66" s="16">
        <f t="shared" si="102"/>
        <v>30132</v>
      </c>
      <c r="AC66" s="16">
        <f t="shared" si="102"/>
        <v>30076</v>
      </c>
      <c r="AD66" s="15">
        <f t="shared" si="8"/>
        <v>-56</v>
      </c>
      <c r="AE66" s="17">
        <f t="shared" si="9"/>
        <v>-1.8584893136864844E-3</v>
      </c>
      <c r="AF66" s="16">
        <f t="shared" si="102"/>
        <v>0</v>
      </c>
      <c r="AG66" s="16">
        <f t="shared" si="102"/>
        <v>28970</v>
      </c>
      <c r="AH66" s="16">
        <f t="shared" si="102"/>
        <v>27242</v>
      </c>
      <c r="AI66" s="16">
        <f t="shared" si="102"/>
        <v>22791</v>
      </c>
      <c r="AJ66" s="15">
        <f t="shared" si="10"/>
        <v>-4451</v>
      </c>
      <c r="AK66" s="17">
        <f t="shared" si="11"/>
        <v>-0.1633874164892446</v>
      </c>
      <c r="AL66" s="16">
        <f t="shared" si="102"/>
        <v>0</v>
      </c>
      <c r="AM66" s="16">
        <f t="shared" si="102"/>
        <v>25895</v>
      </c>
      <c r="AN66" s="16">
        <f t="shared" si="102"/>
        <v>20032</v>
      </c>
      <c r="AO66" s="16">
        <f t="shared" ref="AO66" si="103">SUM(AO64:AO65)</f>
        <v>37163</v>
      </c>
      <c r="AP66" s="15">
        <f t="shared" si="12"/>
        <v>17131</v>
      </c>
      <c r="AQ66" s="17">
        <f t="shared" si="13"/>
        <v>0.85518170926517567</v>
      </c>
      <c r="AR66" s="16">
        <f t="shared" si="102"/>
        <v>0</v>
      </c>
      <c r="AS66" s="16">
        <f t="shared" si="102"/>
        <v>55227</v>
      </c>
      <c r="AT66" s="16">
        <f t="shared" si="102"/>
        <v>24353</v>
      </c>
      <c r="AU66" s="16">
        <f t="shared" ref="AU66" si="104">SUM(AU64:AU65)</f>
        <v>37368</v>
      </c>
      <c r="AV66" s="15">
        <f t="shared" si="14"/>
        <v>13015</v>
      </c>
      <c r="AW66" s="17">
        <f t="shared" si="15"/>
        <v>0.534431076253439</v>
      </c>
      <c r="AX66" s="16">
        <f t="shared" si="102"/>
        <v>0</v>
      </c>
      <c r="AY66" s="16">
        <f t="shared" si="102"/>
        <v>43213</v>
      </c>
      <c r="AZ66" s="16">
        <f t="shared" si="102"/>
        <v>43299</v>
      </c>
      <c r="BA66" s="16">
        <f t="shared" ref="BA66" si="105">SUM(BA64:BA65)</f>
        <v>34548</v>
      </c>
      <c r="BB66" s="15">
        <f t="shared" si="16"/>
        <v>-8751</v>
      </c>
      <c r="BC66" s="17">
        <f t="shared" si="17"/>
        <v>-0.20210628420979704</v>
      </c>
      <c r="BD66" s="16">
        <f t="shared" si="102"/>
        <v>0</v>
      </c>
      <c r="BE66" s="16">
        <f t="shared" si="102"/>
        <v>42081</v>
      </c>
      <c r="BF66" s="16">
        <f t="shared" si="102"/>
        <v>36500</v>
      </c>
      <c r="BG66" s="16">
        <f t="shared" ref="BG66" si="106">SUM(BG64:BG65)</f>
        <v>41164</v>
      </c>
      <c r="BH66" s="15">
        <f t="shared" si="18"/>
        <v>4664</v>
      </c>
      <c r="BI66" s="17">
        <f t="shared" si="19"/>
        <v>0.12778082191780826</v>
      </c>
      <c r="BJ66" s="16">
        <f t="shared" si="102"/>
        <v>0</v>
      </c>
      <c r="BK66" s="16">
        <f t="shared" si="102"/>
        <v>35024</v>
      </c>
      <c r="BL66" s="16">
        <f t="shared" si="102"/>
        <v>43738</v>
      </c>
      <c r="BM66" s="15">
        <f t="shared" si="20"/>
        <v>8714</v>
      </c>
      <c r="BN66" s="17">
        <f t="shared" si="21"/>
        <v>0.24880082229328471</v>
      </c>
      <c r="BO66" s="16">
        <f t="shared" si="102"/>
        <v>0</v>
      </c>
      <c r="BP66" s="16">
        <f t="shared" si="102"/>
        <v>36958</v>
      </c>
      <c r="BQ66" s="16">
        <f t="shared" si="102"/>
        <v>51354</v>
      </c>
      <c r="BR66" s="15">
        <f t="shared" si="22"/>
        <v>14396</v>
      </c>
      <c r="BS66" s="17">
        <f t="shared" si="23"/>
        <v>0.38952324259970772</v>
      </c>
      <c r="BU66" s="13">
        <f t="shared" si="24"/>
        <v>579397</v>
      </c>
      <c r="BV66" s="13">
        <f t="shared" si="25"/>
        <v>372414</v>
      </c>
      <c r="BW66" s="15">
        <f t="shared" si="26"/>
        <v>-206983</v>
      </c>
      <c r="BX66" s="17">
        <f t="shared" si="27"/>
        <v>-0.35723864638581149</v>
      </c>
    </row>
    <row r="67" spans="1:76" x14ac:dyDescent="0.25">
      <c r="A67" s="5">
        <v>1</v>
      </c>
      <c r="B67" s="5" t="s">
        <v>66</v>
      </c>
      <c r="C67" s="15">
        <f>SUM(C54,C59,C63,C66)</f>
        <v>463091</v>
      </c>
      <c r="D67" s="15">
        <f t="shared" ref="D67:BQ67" si="107">SUM(D54,D59,D63,D66)</f>
        <v>260109</v>
      </c>
      <c r="E67" s="15">
        <f t="shared" si="107"/>
        <v>226375</v>
      </c>
      <c r="F67" s="15">
        <f t="shared" ref="F67:F90" si="108">E67-D67</f>
        <v>-33734</v>
      </c>
      <c r="G67" s="17">
        <f t="shared" ref="G67:G90" si="109">E67/D67-1</f>
        <v>-0.12969178306017859</v>
      </c>
      <c r="H67" s="15">
        <f t="shared" si="107"/>
        <v>0</v>
      </c>
      <c r="I67" s="15">
        <f t="shared" si="107"/>
        <v>462749</v>
      </c>
      <c r="J67" s="15">
        <f t="shared" si="107"/>
        <v>288227</v>
      </c>
      <c r="K67" s="13">
        <f>VLOOKUP(B67,'[4]محقق الفروع '!$B:$F,5,0)</f>
        <v>227455</v>
      </c>
      <c r="L67" s="15">
        <f t="shared" ref="L67:L90" si="110">K67-J67</f>
        <v>-60772</v>
      </c>
      <c r="M67" s="17">
        <f t="shared" ref="M67:M90" si="111">K67/J67-1</f>
        <v>-0.21084769990320129</v>
      </c>
      <c r="N67" s="15">
        <f t="shared" si="107"/>
        <v>0</v>
      </c>
      <c r="O67" s="15">
        <f t="shared" si="107"/>
        <v>321167</v>
      </c>
      <c r="P67" s="15">
        <f t="shared" si="107"/>
        <v>204161</v>
      </c>
      <c r="Q67" s="13">
        <f>VLOOKUP(B67,'[5]محقق الفروع '!$B:$F,5,0)</f>
        <v>141752</v>
      </c>
      <c r="R67" s="15">
        <f t="shared" ref="R67:R90" si="112">Q67-P67</f>
        <v>-62409</v>
      </c>
      <c r="S67" s="17">
        <f t="shared" ref="S67:S90" si="113">Q67/P67-1</f>
        <v>-0.30568521901832379</v>
      </c>
      <c r="T67" s="15">
        <f t="shared" si="107"/>
        <v>0</v>
      </c>
      <c r="U67" s="15">
        <f t="shared" si="107"/>
        <v>133048</v>
      </c>
      <c r="V67" s="15">
        <f t="shared" si="107"/>
        <v>208663</v>
      </c>
      <c r="W67" s="13">
        <f>SUM(W66,W63,W59,W54)</f>
        <v>294817</v>
      </c>
      <c r="X67" s="15">
        <f t="shared" ref="X67:X90" si="114">W67-V67</f>
        <v>86154</v>
      </c>
      <c r="Y67" s="17">
        <f t="shared" ref="Y67:Y90" si="115">W67/V67-1</f>
        <v>0.41288584943185902</v>
      </c>
      <c r="Z67" s="15">
        <f t="shared" si="107"/>
        <v>0</v>
      </c>
      <c r="AA67" s="15">
        <f t="shared" si="107"/>
        <v>225127</v>
      </c>
      <c r="AB67" s="15">
        <f t="shared" si="107"/>
        <v>270509</v>
      </c>
      <c r="AC67" s="15">
        <f t="shared" si="107"/>
        <v>287957</v>
      </c>
      <c r="AD67" s="15">
        <f t="shared" ref="AD67:AD90" si="116">AC67-AB67</f>
        <v>17448</v>
      </c>
      <c r="AE67" s="17">
        <f t="shared" ref="AE67:AE90" si="117">AC67/AB67-1</f>
        <v>6.4500626596527333E-2</v>
      </c>
      <c r="AF67" s="15">
        <f t="shared" si="107"/>
        <v>0</v>
      </c>
      <c r="AG67" s="15">
        <f t="shared" si="107"/>
        <v>377865</v>
      </c>
      <c r="AH67" s="15">
        <f t="shared" si="107"/>
        <v>263194</v>
      </c>
      <c r="AI67" s="15">
        <f t="shared" si="107"/>
        <v>178853</v>
      </c>
      <c r="AJ67" s="15">
        <f t="shared" ref="AJ67:AJ90" si="118">AI67-AH67</f>
        <v>-84341</v>
      </c>
      <c r="AK67" s="17">
        <f t="shared" ref="AK67:AK90" si="119">AI67/AH67-1</f>
        <v>-0.32045183400837407</v>
      </c>
      <c r="AL67" s="15">
        <f t="shared" si="107"/>
        <v>0</v>
      </c>
      <c r="AM67" s="15">
        <f t="shared" si="107"/>
        <v>323769</v>
      </c>
      <c r="AN67" s="15">
        <f t="shared" si="107"/>
        <v>264188</v>
      </c>
      <c r="AO67" s="15">
        <f t="shared" ref="AO67" si="120">SUM(AO54,AO59,AO63,AO66)</f>
        <v>262895</v>
      </c>
      <c r="AP67" s="15">
        <f t="shared" ref="AP67:AP90" si="121">AO67-AN67</f>
        <v>-1293</v>
      </c>
      <c r="AQ67" s="17">
        <f t="shared" ref="AQ67:AQ90" si="122">AO67/AN67-1</f>
        <v>-4.8942419791966341E-3</v>
      </c>
      <c r="AR67" s="15">
        <f t="shared" si="107"/>
        <v>0</v>
      </c>
      <c r="AS67" s="15">
        <f t="shared" si="107"/>
        <v>377200</v>
      </c>
      <c r="AT67" s="15">
        <f t="shared" si="107"/>
        <v>237858</v>
      </c>
      <c r="AU67" s="15">
        <f t="shared" ref="AU67" si="123">SUM(AU54,AU59,AU63,AU66)</f>
        <v>250650</v>
      </c>
      <c r="AV67" s="15">
        <f t="shared" ref="AV67:AV90" si="124">AU67-AT67</f>
        <v>12792</v>
      </c>
      <c r="AW67" s="17">
        <f t="shared" ref="AW67:AW90" si="125">AU67/AT67-1</f>
        <v>5.3779986378427402E-2</v>
      </c>
      <c r="AX67" s="15">
        <f t="shared" si="107"/>
        <v>0</v>
      </c>
      <c r="AY67" s="15">
        <f t="shared" si="107"/>
        <v>312384</v>
      </c>
      <c r="AZ67" s="15">
        <f t="shared" si="107"/>
        <v>281376</v>
      </c>
      <c r="BA67" s="15">
        <f t="shared" ref="BA67" si="126">SUM(BA54,BA59,BA63,BA66)</f>
        <v>213913</v>
      </c>
      <c r="BB67" s="15">
        <f t="shared" ref="BB67:BB90" si="127">BA67-AZ67</f>
        <v>-67463</v>
      </c>
      <c r="BC67" s="17">
        <f t="shared" ref="BC67:BC90" si="128">BA67/AZ67-1</f>
        <v>-0.23976103150233141</v>
      </c>
      <c r="BD67" s="15">
        <f t="shared" si="107"/>
        <v>0</v>
      </c>
      <c r="BE67" s="15">
        <f t="shared" si="107"/>
        <v>375768</v>
      </c>
      <c r="BF67" s="15">
        <f t="shared" si="107"/>
        <v>305311</v>
      </c>
      <c r="BG67" s="15">
        <f t="shared" ref="BG67" si="129">SUM(BG54,BG59,BG63,BG66)</f>
        <v>275858</v>
      </c>
      <c r="BH67" s="15">
        <f t="shared" ref="BH67:BH90" si="130">BG67-BF67</f>
        <v>-29453</v>
      </c>
      <c r="BI67" s="17">
        <f t="shared" ref="BI67:BI90" si="131">BG67/BF67-1</f>
        <v>-9.6468846520433305E-2</v>
      </c>
      <c r="BJ67" s="15">
        <f t="shared" si="107"/>
        <v>0</v>
      </c>
      <c r="BK67" s="15">
        <f t="shared" si="107"/>
        <v>286586</v>
      </c>
      <c r="BL67" s="15">
        <f t="shared" si="107"/>
        <v>324560</v>
      </c>
      <c r="BM67" s="15">
        <f t="shared" ref="BM67:BM90" si="132">BL67-BK67</f>
        <v>37974</v>
      </c>
      <c r="BN67" s="17">
        <f t="shared" ref="BN67:BN90" si="133">BL67/BK67-1</f>
        <v>0.13250472807464431</v>
      </c>
      <c r="BO67" s="15">
        <f t="shared" si="107"/>
        <v>0</v>
      </c>
      <c r="BP67" s="15">
        <f t="shared" si="107"/>
        <v>280657</v>
      </c>
      <c r="BQ67" s="15">
        <f t="shared" si="107"/>
        <v>352697</v>
      </c>
      <c r="BR67" s="15">
        <f t="shared" ref="BR67:BR90" si="134">BQ67-BP67</f>
        <v>72040</v>
      </c>
      <c r="BS67" s="17">
        <f t="shared" ref="BS67:BS90" si="135">BQ67/BP67-1</f>
        <v>0.25668342496356766</v>
      </c>
      <c r="BU67" s="13">
        <f t="shared" ref="BU67:BU90" si="136">BP67+BK67+BE67+AY67+AS67+AM67+AG67+AA67+U67+O67+I67+C67</f>
        <v>3939411</v>
      </c>
      <c r="BV67" s="13">
        <f t="shared" ref="BV67:BV89" si="137">BQ67+BL67+BF67+AZ67+AT67+AN67+AH67+AB67+V67+P67+J67+D67</f>
        <v>3260853</v>
      </c>
      <c r="BW67" s="15">
        <f t="shared" ref="BW67:BW90" si="138">BV67-BU67</f>
        <v>-678558</v>
      </c>
      <c r="BX67" s="17">
        <f t="shared" ref="BX67:BX90" si="139">BV67/BU67-1</f>
        <v>-0.17224859249263402</v>
      </c>
    </row>
    <row r="68" spans="1:76" x14ac:dyDescent="0.25">
      <c r="A68" s="3">
        <v>59</v>
      </c>
      <c r="B68" s="4" t="s">
        <v>67</v>
      </c>
      <c r="C68" s="13">
        <f>IFERROR(VLOOKUP(A68,'[1]BranchesSales01-2019'!$A$2:$AB$79,3,0),0)</f>
        <v>122734</v>
      </c>
      <c r="D68" s="13">
        <f>IFERROR(VLOOKUP(A68,'[2]BranchesSales01-2020'!$A$2:$Z$78,3,0),0)</f>
        <v>32386</v>
      </c>
      <c r="E68" s="13">
        <f>IFERROR(VLOOKUP(A68,'[3]BranchesSales01-2021'!$A$2:$G$70,6,0),0)</f>
        <v>39733</v>
      </c>
      <c r="F68" s="15">
        <f t="shared" si="108"/>
        <v>7347</v>
      </c>
      <c r="G68" s="17">
        <f t="shared" si="109"/>
        <v>0.22685728401160987</v>
      </c>
      <c r="I68" s="13">
        <f>IFERROR(VLOOKUP(A68,'[1]BranchesSales01-2019'!$A$2:$AB$79,5,0),0)</f>
        <v>50462</v>
      </c>
      <c r="J68" s="13">
        <f>IFERROR(VLOOKUP(A68,'[2]BranchesSales01-2020'!$A$2:$Z$78,5,0),0)</f>
        <v>32133</v>
      </c>
      <c r="K68" s="13">
        <f>VLOOKUP(B68,'[4]محقق الفروع '!$B:$F,5,0)</f>
        <v>45033</v>
      </c>
      <c r="L68" s="15">
        <f t="shared" si="110"/>
        <v>12900</v>
      </c>
      <c r="M68" s="17">
        <f t="shared" si="111"/>
        <v>0.40145644664363744</v>
      </c>
      <c r="O68" s="13">
        <f>IFERROR(VLOOKUP(A68,'[1]BranchesSales01-2019'!$A$2:$AB$79,7,0),0)</f>
        <v>47961</v>
      </c>
      <c r="P68" s="13">
        <f>IFERROR(VLOOKUP(A68,'[2]BranchesSales01-2020'!$A$2:$Z$78,7,0),0)</f>
        <v>50102</v>
      </c>
      <c r="Q68" s="13">
        <f>VLOOKUP(B68,'[5]محقق الفروع '!$B:$F,5,0)</f>
        <v>35731</v>
      </c>
      <c r="R68" s="15">
        <f t="shared" si="112"/>
        <v>-14371</v>
      </c>
      <c r="S68" s="17">
        <f t="shared" si="113"/>
        <v>-0.28683485689194044</v>
      </c>
      <c r="U68" s="13">
        <f>IFERROR(VLOOKUP(A68,'[1]BranchesSales01-2019'!$A$2:$AB$79,9,0),0)</f>
        <v>32132</v>
      </c>
      <c r="V68" s="13">
        <f>IFERROR(VLOOKUP(A68,'[2]BranchesSales01-2020'!$A$2:$Z$78,9,0),0)</f>
        <v>46553</v>
      </c>
      <c r="W68" s="13">
        <f>VLOOKUP(A68,'[6]BranchesSales04-2021'!$A$2:$G$70,6,0)</f>
        <v>36581</v>
      </c>
      <c r="X68" s="15">
        <f t="shared" si="114"/>
        <v>-9972</v>
      </c>
      <c r="Y68" s="17">
        <f t="shared" si="115"/>
        <v>-0.21420746246213995</v>
      </c>
      <c r="AA68" s="13">
        <f>IFERROR(VLOOKUP(A68,'[1]BranchesSales01-2019'!$A$2:$AB$79,11,0),0)</f>
        <v>47814</v>
      </c>
      <c r="AB68" s="13">
        <f>IFERROR(VLOOKUP(A68,'[2]BranchesSales01-2020'!$A$2:$Z$78,11,0),0)</f>
        <v>46103</v>
      </c>
      <c r="AC68" s="13">
        <f>IFERROR(VLOOKUP(A68,'[7]BranchesSales05-2021'!$A$2:$G$70,6,0),0)</f>
        <v>47151</v>
      </c>
      <c r="AD68" s="15">
        <f t="shared" si="116"/>
        <v>1048</v>
      </c>
      <c r="AE68" s="17">
        <f t="shared" si="117"/>
        <v>2.2731709433225555E-2</v>
      </c>
      <c r="AG68" s="13">
        <f>IFERROR(VLOOKUP(A68,'[1]BranchesSales01-2019'!$A$2:$AB$79,13,0),0)</f>
        <v>62499</v>
      </c>
      <c r="AH68" s="13">
        <f>IFERROR(VLOOKUP(A68,'[2]BranchesSales01-2020'!$A$2:$Z$78,13,0),0)</f>
        <v>47215</v>
      </c>
      <c r="AI68" s="13">
        <f>VLOOKUP(A68,'[8]BranchesSales06-2021'!$A$2:$G$70,6,0)</f>
        <v>33540</v>
      </c>
      <c r="AJ68" s="15">
        <f t="shared" si="118"/>
        <v>-13675</v>
      </c>
      <c r="AK68" s="17">
        <f t="shared" si="119"/>
        <v>-0.28963253203431116</v>
      </c>
      <c r="AM68" s="13">
        <f>IFERROR(VLOOKUP(A68,'[1]BranchesSales01-2019'!$A$2:$AB$79,15,0),0)</f>
        <v>112839</v>
      </c>
      <c r="AN68" s="13">
        <f>IFERROR(VLOOKUP(A68,'[2]BranchesSales01-2020'!$A$2:$Z$78,15,0),0)</f>
        <v>45420</v>
      </c>
      <c r="AO68" s="13">
        <f>IFERROR(VLOOKUP(A68,'[9]BranchesSales07-2021'!$A$2:$G$69,6,0),0)</f>
        <v>45706</v>
      </c>
      <c r="AP68" s="15">
        <f t="shared" si="121"/>
        <v>286</v>
      </c>
      <c r="AQ68" s="17">
        <f t="shared" si="122"/>
        <v>6.2967855570232878E-3</v>
      </c>
      <c r="AS68" s="13">
        <f>IFERROR(VLOOKUP(A68,'[1]BranchesSales01-2019'!$A$2:$AB$79,17,0),0)</f>
        <v>79309</v>
      </c>
      <c r="AT68" s="13">
        <f>IFERROR(VLOOKUP(A68,'[2]BranchesSales01-2020'!$A$2:$Z$78,17,0),0)</f>
        <v>60739</v>
      </c>
      <c r="AU68" s="13">
        <f>IFERROR(VLOOKUP(A68,'[10]BranchesSales08-2021'!$A$2:$G$69,6,0),0)</f>
        <v>53050</v>
      </c>
      <c r="AV68" s="15">
        <f t="shared" si="124"/>
        <v>-7689</v>
      </c>
      <c r="AW68" s="17">
        <f t="shared" si="125"/>
        <v>-0.12659082302968439</v>
      </c>
      <c r="AY68" s="13">
        <f>IFERROR(VLOOKUP(A68,'[1]BranchesSales01-2019'!$A$2:$AB$79,19,0),0)</f>
        <v>48210</v>
      </c>
      <c r="AZ68" s="13">
        <f>IFERROR(VLOOKUP(A68,'[2]BranchesSales01-2020'!$A$2:$Z$78,19,0),0)</f>
        <v>68853</v>
      </c>
      <c r="BA68" s="13">
        <f>IFERROR(VLOOKUP(A68,'[11]BranchesSales09-2021'!$A$2:$G$69,6,0),0)</f>
        <v>32133</v>
      </c>
      <c r="BB68" s="15">
        <f t="shared" si="127"/>
        <v>-36720</v>
      </c>
      <c r="BC68" s="17">
        <f t="shared" si="128"/>
        <v>-0.53331009542067886</v>
      </c>
      <c r="BE68" s="13">
        <f>IFERROR(VLOOKUP(A68,'[1]BranchesSales01-2019'!$A$2:$AB$79,21,0),0)</f>
        <v>105192</v>
      </c>
      <c r="BF68" s="13">
        <f>IFERROR(VLOOKUP(A68,'[2]BranchesSales01-2020'!$A$2:$Z$78,21,0),0)</f>
        <v>55368</v>
      </c>
      <c r="BG68" s="13">
        <f>IFERROR(VLOOKUP(A68,'[12]BranchesSales10-2021'!$A$2:$G$70,6,0),0)</f>
        <v>45487</v>
      </c>
      <c r="BH68" s="15">
        <f t="shared" si="130"/>
        <v>-9881</v>
      </c>
      <c r="BI68" s="17">
        <f t="shared" si="131"/>
        <v>-0.1784604825892212</v>
      </c>
      <c r="BK68" s="13">
        <f>IFERROR(VLOOKUP(A68,'[1]BranchesSales01-2019'!$A$2:$AB$79,23,0),0)</f>
        <v>41357</v>
      </c>
      <c r="BL68" s="13">
        <f>IFERROR(VLOOKUP(A68,'[13]BranchesSales11-2020'!$A$2:$G$78,6,0),0)</f>
        <v>61558</v>
      </c>
      <c r="BM68" s="15">
        <f t="shared" si="132"/>
        <v>20201</v>
      </c>
      <c r="BN68" s="17">
        <f t="shared" si="133"/>
        <v>0.48845419155161163</v>
      </c>
      <c r="BP68" s="13">
        <f>IFERROR(VLOOKUP(A68,'[1]BranchesSales01-2019'!$A$2:$AB$79,25,0),0)</f>
        <v>54467</v>
      </c>
      <c r="BQ68" s="13">
        <f>IFERROR(VLOOKUP(A68,'[14]BranchesSales12-2020'!$A$2:$G$70,6,0),0)</f>
        <v>55226</v>
      </c>
      <c r="BR68" s="15">
        <f t="shared" si="134"/>
        <v>759</v>
      </c>
      <c r="BS68" s="17">
        <f t="shared" si="135"/>
        <v>1.3935043237189415E-2</v>
      </c>
      <c r="BU68" s="13">
        <f t="shared" si="136"/>
        <v>804976</v>
      </c>
      <c r="BV68" s="13">
        <f t="shared" si="137"/>
        <v>601656</v>
      </c>
      <c r="BW68" s="15">
        <f t="shared" si="138"/>
        <v>-203320</v>
      </c>
      <c r="BX68" s="17">
        <f t="shared" si="139"/>
        <v>-0.25257895887579263</v>
      </c>
    </row>
    <row r="69" spans="1:76" x14ac:dyDescent="0.25">
      <c r="A69" s="3">
        <v>100</v>
      </c>
      <c r="B69" s="4" t="s">
        <v>68</v>
      </c>
      <c r="C69" s="13">
        <f>IFERROR(VLOOKUP(A69,'[1]BranchesSales01-2019'!$A$2:$AB$79,3,0),0)</f>
        <v>0</v>
      </c>
      <c r="D69" s="13">
        <f>IFERROR(VLOOKUP(A69,'[2]BranchesSales01-2020'!$A$2:$Z$78,3,0),0)</f>
        <v>31129</v>
      </c>
      <c r="E69" s="13">
        <f>IFERROR(VLOOKUP(A69,'[3]BranchesSales01-2021'!$A$2:$G$70,6,0),0)</f>
        <v>23583</v>
      </c>
      <c r="F69" s="15">
        <f t="shared" si="108"/>
        <v>-7546</v>
      </c>
      <c r="G69" s="17">
        <f t="shared" si="109"/>
        <v>-0.24241061389700924</v>
      </c>
      <c r="I69" s="13">
        <f>IFERROR(VLOOKUP(A69,'[1]BranchesSales01-2019'!$A$2:$AB$79,5,0),0)</f>
        <v>27994</v>
      </c>
      <c r="J69" s="13">
        <f>IFERROR(VLOOKUP(A69,'[2]BranchesSales01-2020'!$A$2:$Z$78,5,0),0)</f>
        <v>25834</v>
      </c>
      <c r="K69" s="13">
        <f>VLOOKUP(B69,'[4]محقق الفروع '!$B:$F,5,0)</f>
        <v>28442</v>
      </c>
      <c r="L69" s="15">
        <f t="shared" si="110"/>
        <v>2608</v>
      </c>
      <c r="M69" s="17">
        <f t="shared" si="111"/>
        <v>0.10095223349074867</v>
      </c>
      <c r="O69" s="13">
        <f>IFERROR(VLOOKUP(A69,'[1]BranchesSales01-2019'!$A$2:$AB$79,7,0),0)</f>
        <v>21546</v>
      </c>
      <c r="P69" s="13">
        <f>IFERROR(VLOOKUP(A69,'[2]BranchesSales01-2020'!$A$2:$Z$78,7,0),0)</f>
        <v>19776</v>
      </c>
      <c r="Q69" s="13">
        <f>VLOOKUP(B69,'[5]محقق الفروع '!$B:$F,5,0)</f>
        <v>19388</v>
      </c>
      <c r="R69" s="15">
        <f t="shared" si="112"/>
        <v>-388</v>
      </c>
      <c r="S69" s="17">
        <f t="shared" si="113"/>
        <v>-1.9619741100323607E-2</v>
      </c>
      <c r="U69" s="13">
        <f>IFERROR(VLOOKUP(A69,'[1]BranchesSales01-2019'!$A$2:$AB$79,9,0),0)</f>
        <v>42299</v>
      </c>
      <c r="V69" s="13">
        <f>IFERROR(VLOOKUP(A69,'[2]BranchesSales01-2020'!$A$2:$Z$78,9,0),0)</f>
        <v>27200</v>
      </c>
      <c r="W69" s="13">
        <f>VLOOKUP(A69,'[6]BranchesSales04-2021'!$A$2:$G$70,6,0)</f>
        <v>38473</v>
      </c>
      <c r="X69" s="15">
        <f t="shared" si="114"/>
        <v>11273</v>
      </c>
      <c r="Y69" s="17">
        <f t="shared" si="115"/>
        <v>0.4144485294117648</v>
      </c>
      <c r="AA69" s="13">
        <f>IFERROR(VLOOKUP(A69,'[1]BranchesSales01-2019'!$A$2:$AB$79,11,0),0)</f>
        <v>25852</v>
      </c>
      <c r="AB69" s="13">
        <f>IFERROR(VLOOKUP(A69,'[2]BranchesSales01-2020'!$A$2:$Z$78,11,0),0)</f>
        <v>29494</v>
      </c>
      <c r="AC69" s="13">
        <f>IFERROR(VLOOKUP(A69,'[7]BranchesSales05-2021'!$A$2:$G$70,6,0),0)</f>
        <v>23734</v>
      </c>
      <c r="AD69" s="15">
        <f t="shared" si="116"/>
        <v>-5760</v>
      </c>
      <c r="AE69" s="17">
        <f t="shared" si="117"/>
        <v>-0.19529395809317152</v>
      </c>
      <c r="AG69" s="13">
        <f>IFERROR(VLOOKUP(A69,'[1]BranchesSales01-2019'!$A$2:$AB$79,13,0),0)</f>
        <v>75324</v>
      </c>
      <c r="AH69" s="13">
        <f>IFERROR(VLOOKUP(A69,'[2]BranchesSales01-2020'!$A$2:$Z$78,13,0),0)</f>
        <v>34509</v>
      </c>
      <c r="AI69" s="13">
        <f>VLOOKUP(A69,'[8]BranchesSales06-2021'!$A$2:$G$70,6,0)</f>
        <v>34235</v>
      </c>
      <c r="AJ69" s="15">
        <f t="shared" si="118"/>
        <v>-274</v>
      </c>
      <c r="AK69" s="17">
        <f t="shared" si="119"/>
        <v>-7.9399576921962423E-3</v>
      </c>
      <c r="AM69" s="13">
        <f>IFERROR(VLOOKUP(A69,'[1]BranchesSales01-2019'!$A$2:$AB$79,15,0),0)</f>
        <v>157740</v>
      </c>
      <c r="AN69" s="13">
        <f>IFERROR(VLOOKUP(A69,'[2]BranchesSales01-2020'!$A$2:$Z$78,15,0),0)</f>
        <v>42224</v>
      </c>
      <c r="AO69" s="13">
        <f>IFERROR(VLOOKUP(A69,'[9]BranchesSales07-2021'!$A$2:$G$69,6,0),0)</f>
        <v>93324</v>
      </c>
      <c r="AP69" s="15">
        <f t="shared" si="121"/>
        <v>51100</v>
      </c>
      <c r="AQ69" s="17">
        <f t="shared" si="122"/>
        <v>1.2102122015915118</v>
      </c>
      <c r="AS69" s="13">
        <f>IFERROR(VLOOKUP(A69,'[1]BranchesSales01-2019'!$A$2:$AB$79,17,0),0)</f>
        <v>81295</v>
      </c>
      <c r="AT69" s="13">
        <f>IFERROR(VLOOKUP(A69,'[2]BranchesSales01-2020'!$A$2:$Z$78,17,0),0)</f>
        <v>72056</v>
      </c>
      <c r="AU69" s="13">
        <f>IFERROR(VLOOKUP(A69,'[10]BranchesSales08-2021'!$A$2:$G$69,6,0),0)</f>
        <v>79188</v>
      </c>
      <c r="AV69" s="15">
        <f t="shared" si="124"/>
        <v>7132</v>
      </c>
      <c r="AW69" s="17">
        <f t="shared" si="125"/>
        <v>9.8978572221605443E-2</v>
      </c>
      <c r="AY69" s="13">
        <f>IFERROR(VLOOKUP(A69,'[1]BranchesSales01-2019'!$A$2:$AB$79,19,0),0)</f>
        <v>45432</v>
      </c>
      <c r="AZ69" s="13">
        <f>IFERROR(VLOOKUP(A69,'[2]BranchesSales01-2020'!$A$2:$Z$78,19,0),0)</f>
        <v>41120</v>
      </c>
      <c r="BA69" s="13">
        <f>IFERROR(VLOOKUP(A69,'[11]BranchesSales09-2021'!$A$2:$G$69,6,0),0)</f>
        <v>29524</v>
      </c>
      <c r="BB69" s="15">
        <f t="shared" si="127"/>
        <v>-11596</v>
      </c>
      <c r="BC69" s="17">
        <f t="shared" si="128"/>
        <v>-0.28200389105058365</v>
      </c>
      <c r="BE69" s="13">
        <f>IFERROR(VLOOKUP(A69,'[1]BranchesSales01-2019'!$A$2:$AB$79,21,0),0)</f>
        <v>22716</v>
      </c>
      <c r="BF69" s="13">
        <f>IFERROR(VLOOKUP(A69,'[2]BranchesSales01-2020'!$A$2:$Z$78,21,0),0)</f>
        <v>24930</v>
      </c>
      <c r="BG69" s="13">
        <f>IFERROR(VLOOKUP(A69,'[12]BranchesSales10-2021'!$A$2:$G$70,6,0),0)</f>
        <v>30762</v>
      </c>
      <c r="BH69" s="15">
        <f t="shared" si="130"/>
        <v>5832</v>
      </c>
      <c r="BI69" s="17">
        <f t="shared" si="131"/>
        <v>0.23393501805054151</v>
      </c>
      <c r="BK69" s="13">
        <f>IFERROR(VLOOKUP(A69,'[1]BranchesSales01-2019'!$A$2:$AB$79,23,0),0)</f>
        <v>26123</v>
      </c>
      <c r="BL69" s="13">
        <f>IFERROR(VLOOKUP(A69,'[13]BranchesSales11-2020'!$A$2:$G$78,6,0),0)</f>
        <v>38578</v>
      </c>
      <c r="BM69" s="15">
        <f t="shared" si="132"/>
        <v>12455</v>
      </c>
      <c r="BN69" s="17">
        <f t="shared" si="133"/>
        <v>0.47678291161045827</v>
      </c>
      <c r="BP69" s="13">
        <f>IFERROR(VLOOKUP(A69,'[1]BranchesSales01-2019'!$A$2:$AB$79,25,0),0)</f>
        <v>27902</v>
      </c>
      <c r="BQ69" s="13">
        <f>IFERROR(VLOOKUP(A69,'[14]BranchesSales12-2020'!$A$2:$G$70,6,0),0)</f>
        <v>29067</v>
      </c>
      <c r="BR69" s="15">
        <f t="shared" si="134"/>
        <v>1165</v>
      </c>
      <c r="BS69" s="17">
        <f t="shared" si="135"/>
        <v>4.1753279334814764E-2</v>
      </c>
      <c r="BU69" s="13">
        <f t="shared" si="136"/>
        <v>554223</v>
      </c>
      <c r="BV69" s="13">
        <f t="shared" si="137"/>
        <v>415917</v>
      </c>
      <c r="BW69" s="15">
        <f t="shared" si="138"/>
        <v>-138306</v>
      </c>
      <c r="BX69" s="17">
        <f t="shared" si="139"/>
        <v>-0.24954936911676351</v>
      </c>
    </row>
    <row r="70" spans="1:76" x14ac:dyDescent="0.25">
      <c r="A70" s="3">
        <v>74</v>
      </c>
      <c r="B70" s="4" t="s">
        <v>69</v>
      </c>
      <c r="C70" s="13">
        <f>IFERROR(VLOOKUP(A70,'[1]BranchesSales01-2019'!$A$2:$AB$79,3,0),0)</f>
        <v>66792</v>
      </c>
      <c r="D70" s="13">
        <f>IFERROR(VLOOKUP(A70,'[2]BranchesSales01-2020'!$A$2:$Z$78,3,0),0)</f>
        <v>74716</v>
      </c>
      <c r="E70" s="13">
        <f>IFERROR(VLOOKUP(A70,'[3]BranchesSales01-2021'!$A$2:$G$70,6,0),0)</f>
        <v>40165</v>
      </c>
      <c r="F70" s="15">
        <f t="shared" si="108"/>
        <v>-34551</v>
      </c>
      <c r="G70" s="17">
        <f t="shared" si="109"/>
        <v>-0.46243107232721237</v>
      </c>
      <c r="I70" s="13">
        <f>IFERROR(VLOOKUP(A70,'[1]BranchesSales01-2019'!$A$2:$AB$79,5,0),0)</f>
        <v>90083</v>
      </c>
      <c r="J70" s="13">
        <f>IFERROR(VLOOKUP(A70,'[2]BranchesSales01-2020'!$A$2:$Z$78,5,0),0)</f>
        <v>142190</v>
      </c>
      <c r="K70" s="13">
        <f>VLOOKUP(B70,'[4]محقق الفروع '!$B:$F,5,0)</f>
        <v>28090</v>
      </c>
      <c r="L70" s="15">
        <f t="shared" si="110"/>
        <v>-114100</v>
      </c>
      <c r="M70" s="17">
        <f t="shared" si="111"/>
        <v>-0.8024474294957451</v>
      </c>
      <c r="O70" s="13">
        <f>IFERROR(VLOOKUP(A70,'[1]BranchesSales01-2019'!$A$2:$AB$79,7,0),0)</f>
        <v>83535</v>
      </c>
      <c r="P70" s="13">
        <f>IFERROR(VLOOKUP(A70,'[2]BranchesSales01-2020'!$A$2:$Z$78,7,0),0)</f>
        <v>66639</v>
      </c>
      <c r="Q70" s="13">
        <f>VLOOKUP(B70,'[5]محقق الفروع '!$B:$F,5,0)</f>
        <v>26893</v>
      </c>
      <c r="R70" s="15">
        <f t="shared" si="112"/>
        <v>-39746</v>
      </c>
      <c r="S70" s="17">
        <f t="shared" si="113"/>
        <v>-0.59643752157145213</v>
      </c>
      <c r="U70" s="13">
        <f>IFERROR(VLOOKUP(A70,'[1]BranchesSales01-2019'!$A$2:$AB$79,9,0),0)</f>
        <v>32906</v>
      </c>
      <c r="V70" s="13">
        <f>IFERROR(VLOOKUP(A70,'[2]BranchesSales01-2020'!$A$2:$Z$78,9,0),0)</f>
        <v>65859</v>
      </c>
      <c r="W70" s="13">
        <f>VLOOKUP(A70,'[6]BranchesSales04-2021'!$A$2:$G$70,6,0)</f>
        <v>37149</v>
      </c>
      <c r="X70" s="15">
        <f t="shared" si="114"/>
        <v>-28710</v>
      </c>
      <c r="Y70" s="17">
        <f t="shared" si="115"/>
        <v>-0.43593130779392342</v>
      </c>
      <c r="AA70" s="13">
        <f>IFERROR(VLOOKUP(A70,'[1]BranchesSales01-2019'!$A$2:$AB$79,11,0),0)</f>
        <v>66669</v>
      </c>
      <c r="AB70" s="13">
        <f>IFERROR(VLOOKUP(A70,'[2]BranchesSales01-2020'!$A$2:$Z$78,11,0),0)</f>
        <v>61250</v>
      </c>
      <c r="AC70" s="13">
        <f>IFERROR(VLOOKUP(A70,'[7]BranchesSales05-2021'!$A$2:$G$70,6,0),0)</f>
        <v>21480</v>
      </c>
      <c r="AD70" s="15">
        <f t="shared" si="116"/>
        <v>-39770</v>
      </c>
      <c r="AE70" s="17">
        <f t="shared" si="117"/>
        <v>-0.64930612244897956</v>
      </c>
      <c r="AG70" s="13">
        <f>IFERROR(VLOOKUP(A70,'[1]BranchesSales01-2019'!$A$2:$AB$79,13,0),0)</f>
        <v>136929</v>
      </c>
      <c r="AH70" s="13">
        <f>IFERROR(VLOOKUP(A70,'[2]BranchesSales01-2020'!$A$2:$Z$78,13,0),0)</f>
        <v>49959</v>
      </c>
      <c r="AI70" s="13">
        <f>VLOOKUP(A70,'[8]BranchesSales06-2021'!$A$2:$G$70,6,0)</f>
        <v>26608</v>
      </c>
      <c r="AJ70" s="15">
        <f t="shared" si="118"/>
        <v>-23351</v>
      </c>
      <c r="AK70" s="17">
        <f t="shared" si="119"/>
        <v>-0.46740327068195919</v>
      </c>
      <c r="AM70" s="13">
        <f>IFERROR(VLOOKUP(A70,'[1]BranchesSales01-2019'!$A$2:$AB$79,15,0),0)</f>
        <v>156291</v>
      </c>
      <c r="AN70" s="13">
        <f>IFERROR(VLOOKUP(A70,'[2]BranchesSales01-2020'!$A$2:$Z$78,15,0),0)</f>
        <v>47492</v>
      </c>
      <c r="AO70" s="13">
        <f>IFERROR(VLOOKUP(A70,'[9]BranchesSales07-2021'!$A$2:$G$69,6,0),0)</f>
        <v>62567</v>
      </c>
      <c r="AP70" s="15">
        <f t="shared" si="121"/>
        <v>15075</v>
      </c>
      <c r="AQ70" s="17">
        <f t="shared" si="122"/>
        <v>0.31742188158005558</v>
      </c>
      <c r="AS70" s="13">
        <f>IFERROR(VLOOKUP(A70,'[1]BranchesSales01-2019'!$A$2:$AB$79,17,0),0)</f>
        <v>107931</v>
      </c>
      <c r="AT70" s="13">
        <f>IFERROR(VLOOKUP(A70,'[2]BranchesSales01-2020'!$A$2:$Z$78,17,0),0)</f>
        <v>75468</v>
      </c>
      <c r="AU70" s="13">
        <f>IFERROR(VLOOKUP(A70,'[10]BranchesSales08-2021'!$A$2:$G$69,6,0),0)</f>
        <v>50122</v>
      </c>
      <c r="AV70" s="15">
        <f t="shared" si="124"/>
        <v>-25346</v>
      </c>
      <c r="AW70" s="17">
        <f t="shared" si="125"/>
        <v>-0.33585095669687814</v>
      </c>
      <c r="AY70" s="13">
        <f>IFERROR(VLOOKUP(A70,'[1]BranchesSales01-2019'!$A$2:$AB$79,19,0),0)</f>
        <v>106683</v>
      </c>
      <c r="AZ70" s="13">
        <f>IFERROR(VLOOKUP(A70,'[2]BranchesSales01-2020'!$A$2:$Z$78,19,0),0)</f>
        <v>123155</v>
      </c>
      <c r="BA70" s="13">
        <f>IFERROR(VLOOKUP(A70,'[11]BranchesSales09-2021'!$A$2:$G$69,6,0),0)</f>
        <v>33086</v>
      </c>
      <c r="BB70" s="15">
        <f t="shared" si="127"/>
        <v>-90069</v>
      </c>
      <c r="BC70" s="17">
        <f t="shared" si="128"/>
        <v>-0.73134667695180866</v>
      </c>
      <c r="BE70" s="13">
        <f>IFERROR(VLOOKUP(A70,'[1]BranchesSales01-2019'!$A$2:$AB$79,21,0),0)</f>
        <v>161181</v>
      </c>
      <c r="BF70" s="13">
        <f>IFERROR(VLOOKUP(A70,'[2]BranchesSales01-2020'!$A$2:$Z$78,21,0),0)</f>
        <v>49486</v>
      </c>
      <c r="BG70" s="13">
        <f>IFERROR(VLOOKUP(A70,'[12]BranchesSales10-2021'!$A$2:$G$70,6,0),0)</f>
        <v>33777</v>
      </c>
      <c r="BH70" s="15">
        <f t="shared" si="130"/>
        <v>-15709</v>
      </c>
      <c r="BI70" s="17">
        <f t="shared" si="131"/>
        <v>-0.31744331730186315</v>
      </c>
      <c r="BK70" s="13">
        <f>IFERROR(VLOOKUP(A70,'[1]BranchesSales01-2019'!$A$2:$AB$79,23,0),0)</f>
        <v>127428</v>
      </c>
      <c r="BL70" s="13">
        <f>IFERROR(VLOOKUP(A70,'[13]BranchesSales11-2020'!$A$2:$G$78,6,0),0)</f>
        <v>41306</v>
      </c>
      <c r="BM70" s="15">
        <f t="shared" si="132"/>
        <v>-86122</v>
      </c>
      <c r="BN70" s="17">
        <f t="shared" si="133"/>
        <v>-0.67584832218978552</v>
      </c>
      <c r="BP70" s="13">
        <f>IFERROR(VLOOKUP(A70,'[1]BranchesSales01-2019'!$A$2:$AB$79,25,0),0)</f>
        <v>68903</v>
      </c>
      <c r="BQ70" s="13">
        <f>IFERROR(VLOOKUP(A70,'[14]BranchesSales12-2020'!$A$2:$G$70,6,0),0)</f>
        <v>57665</v>
      </c>
      <c r="BR70" s="15">
        <f t="shared" si="134"/>
        <v>-11238</v>
      </c>
      <c r="BS70" s="17">
        <f t="shared" si="135"/>
        <v>-0.16309884910671524</v>
      </c>
      <c r="BU70" s="13">
        <f t="shared" si="136"/>
        <v>1205331</v>
      </c>
      <c r="BV70" s="13">
        <f t="shared" si="137"/>
        <v>855185</v>
      </c>
      <c r="BW70" s="15">
        <f t="shared" si="138"/>
        <v>-350146</v>
      </c>
      <c r="BX70" s="17">
        <f t="shared" si="139"/>
        <v>-0.29049779687073507</v>
      </c>
    </row>
    <row r="71" spans="1:76" x14ac:dyDescent="0.25">
      <c r="A71" s="3">
        <v>58</v>
      </c>
      <c r="B71" s="4" t="s">
        <v>70</v>
      </c>
      <c r="C71" s="13">
        <f>IFERROR(VLOOKUP(A71,'[1]BranchesSales01-2019'!$A$2:$AB$79,3,0),0)</f>
        <v>128764</v>
      </c>
      <c r="D71" s="13">
        <f>IFERROR(VLOOKUP(A71,'[2]BranchesSales01-2020'!$A$2:$Z$78,3,0),0)</f>
        <v>35896</v>
      </c>
      <c r="E71" s="13">
        <f>IFERROR(VLOOKUP(A71,'[3]BranchesSales01-2021'!$A$2:$G$70,6,0),0)</f>
        <v>32573</v>
      </c>
      <c r="F71" s="15">
        <f t="shared" si="108"/>
        <v>-3323</v>
      </c>
      <c r="G71" s="17">
        <f t="shared" si="109"/>
        <v>-9.2572988633831121E-2</v>
      </c>
      <c r="I71" s="13">
        <f>IFERROR(VLOOKUP(A71,'[1]BranchesSales01-2019'!$A$2:$AB$79,5,0),0)</f>
        <v>43057</v>
      </c>
      <c r="J71" s="13">
        <f>IFERROR(VLOOKUP(A71,'[2]BranchesSales01-2020'!$A$2:$Z$78,5,0),0)</f>
        <v>29096</v>
      </c>
      <c r="K71" s="13">
        <f>VLOOKUP(B71,'[4]محقق الفروع '!$B:$F,5,0)</f>
        <v>32558</v>
      </c>
      <c r="L71" s="15">
        <f t="shared" si="110"/>
        <v>3462</v>
      </c>
      <c r="M71" s="17">
        <f t="shared" si="111"/>
        <v>0.11898542755017871</v>
      </c>
      <c r="O71" s="13">
        <f>IFERROR(VLOOKUP(A71,'[1]BranchesSales01-2019'!$A$2:$AB$79,7,0),0)</f>
        <v>36779</v>
      </c>
      <c r="P71" s="13">
        <f>IFERROR(VLOOKUP(A71,'[2]BranchesSales01-2020'!$A$2:$Z$78,7,0),0)</f>
        <v>39286</v>
      </c>
      <c r="Q71" s="13">
        <f>VLOOKUP(B71,'[5]محقق الفروع '!$B:$F,5,0)</f>
        <v>26697</v>
      </c>
      <c r="R71" s="15">
        <f t="shared" si="112"/>
        <v>-12589</v>
      </c>
      <c r="S71" s="17">
        <f t="shared" si="113"/>
        <v>-0.32044494221860209</v>
      </c>
      <c r="U71" s="13">
        <f>IFERROR(VLOOKUP(A71,'[1]BranchesSales01-2019'!$A$2:$AB$79,9,0),0)</f>
        <v>28105</v>
      </c>
      <c r="V71" s="13">
        <f>IFERROR(VLOOKUP(A71,'[2]BranchesSales01-2020'!$A$2:$Z$78,9,0),0)</f>
        <v>48195</v>
      </c>
      <c r="W71" s="13">
        <f>VLOOKUP(A71,'[6]BranchesSales04-2021'!$A$2:$G$70,6,0)</f>
        <v>49216</v>
      </c>
      <c r="X71" s="15">
        <f t="shared" si="114"/>
        <v>1021</v>
      </c>
      <c r="Y71" s="17">
        <f t="shared" si="115"/>
        <v>2.1184770204378145E-2</v>
      </c>
      <c r="AA71" s="13">
        <f>IFERROR(VLOOKUP(A71,'[1]BranchesSales01-2019'!$A$2:$AB$79,11,0),0)</f>
        <v>56322</v>
      </c>
      <c r="AB71" s="13">
        <f>IFERROR(VLOOKUP(A71,'[2]BranchesSales01-2020'!$A$2:$Z$78,11,0),0)</f>
        <v>32700</v>
      </c>
      <c r="AC71" s="13">
        <f>IFERROR(VLOOKUP(A71,'[7]BranchesSales05-2021'!$A$2:$G$70,6,0),0)</f>
        <v>26105</v>
      </c>
      <c r="AD71" s="15">
        <f t="shared" si="116"/>
        <v>-6595</v>
      </c>
      <c r="AE71" s="17">
        <f t="shared" si="117"/>
        <v>-0.20168195718654436</v>
      </c>
      <c r="AG71" s="13">
        <f>IFERROR(VLOOKUP(A71,'[1]BranchesSales01-2019'!$A$2:$AB$79,13,0),0)</f>
        <v>41563</v>
      </c>
      <c r="AH71" s="13">
        <f>IFERROR(VLOOKUP(A71,'[2]BranchesSales01-2020'!$A$2:$Z$78,13,0),0)</f>
        <v>33143</v>
      </c>
      <c r="AI71" s="13">
        <f>VLOOKUP(A71,'[8]BranchesSales06-2021'!$A$2:$G$70,6,0)</f>
        <v>35499</v>
      </c>
      <c r="AJ71" s="15">
        <f t="shared" si="118"/>
        <v>2356</v>
      </c>
      <c r="AK71" s="17">
        <f t="shared" si="119"/>
        <v>7.1085900491808296E-2</v>
      </c>
      <c r="AM71" s="13">
        <f>IFERROR(VLOOKUP(A71,'[1]BranchesSales01-2019'!$A$2:$AB$79,15,0),0)</f>
        <v>50100</v>
      </c>
      <c r="AN71" s="13">
        <f>IFERROR(VLOOKUP(A71,'[2]BranchesSales01-2020'!$A$2:$Z$78,15,0),0)</f>
        <v>32016</v>
      </c>
      <c r="AO71" s="13">
        <f>IFERROR(VLOOKUP(A71,'[9]BranchesSales07-2021'!$A$2:$G$69,6,0),0)</f>
        <v>53354</v>
      </c>
      <c r="AP71" s="15">
        <f t="shared" si="121"/>
        <v>21338</v>
      </c>
      <c r="AQ71" s="17">
        <f t="shared" si="122"/>
        <v>0.66647926036981509</v>
      </c>
      <c r="AS71" s="13">
        <f>IFERROR(VLOOKUP(A71,'[1]BranchesSales01-2019'!$A$2:$AB$79,17,0),0)</f>
        <v>58887</v>
      </c>
      <c r="AT71" s="13">
        <f>IFERROR(VLOOKUP(A71,'[2]BranchesSales01-2020'!$A$2:$Z$78,17,0),0)</f>
        <v>45185</v>
      </c>
      <c r="AU71" s="13">
        <f>IFERROR(VLOOKUP(A71,'[10]BranchesSales08-2021'!$A$2:$G$69,6,0),0)</f>
        <v>43912</v>
      </c>
      <c r="AV71" s="15">
        <f t="shared" si="124"/>
        <v>-1273</v>
      </c>
      <c r="AW71" s="17">
        <f t="shared" si="125"/>
        <v>-2.817306628305849E-2</v>
      </c>
      <c r="AY71" s="13">
        <f>IFERROR(VLOOKUP(A71,'[1]BranchesSales01-2019'!$A$2:$AB$79,19,0),0)</f>
        <v>44629</v>
      </c>
      <c r="AZ71" s="13">
        <f>IFERROR(VLOOKUP(A71,'[2]BranchesSales01-2020'!$A$2:$Z$78,19,0),0)</f>
        <v>34018</v>
      </c>
      <c r="BA71" s="13">
        <f>IFERROR(VLOOKUP(A71,'[11]BranchesSales09-2021'!$A$2:$G$69,6,0),0)</f>
        <v>26655</v>
      </c>
      <c r="BB71" s="15">
        <f t="shared" si="127"/>
        <v>-7363</v>
      </c>
      <c r="BC71" s="17">
        <f t="shared" si="128"/>
        <v>-0.21644423540478575</v>
      </c>
      <c r="BE71" s="13">
        <f>IFERROR(VLOOKUP(A71,'[1]BranchesSales01-2019'!$A$2:$AB$79,21,0),0)</f>
        <v>35674</v>
      </c>
      <c r="BF71" s="13">
        <f>IFERROR(VLOOKUP(A71,'[2]BranchesSales01-2020'!$A$2:$Z$78,21,0),0)</f>
        <v>50099</v>
      </c>
      <c r="BG71" s="13">
        <f>IFERROR(VLOOKUP(A71,'[12]BranchesSales10-2021'!$A$2:$G$70,6,0),0)</f>
        <v>26065</v>
      </c>
      <c r="BH71" s="15">
        <f t="shared" si="130"/>
        <v>-24034</v>
      </c>
      <c r="BI71" s="17">
        <f t="shared" si="131"/>
        <v>-0.47973013433401868</v>
      </c>
      <c r="BK71" s="13">
        <f>IFERROR(VLOOKUP(A71,'[1]BranchesSales01-2019'!$A$2:$AB$79,23,0),0)</f>
        <v>31789</v>
      </c>
      <c r="BL71" s="13">
        <f>IFERROR(VLOOKUP(A71,'[13]BranchesSales11-2020'!$A$2:$G$78,6,0),0)</f>
        <v>47356</v>
      </c>
      <c r="BM71" s="15">
        <f t="shared" si="132"/>
        <v>15567</v>
      </c>
      <c r="BN71" s="17">
        <f t="shared" si="133"/>
        <v>0.48969769417093967</v>
      </c>
      <c r="BP71" s="13">
        <f>IFERROR(VLOOKUP(A71,'[1]BranchesSales01-2019'!$A$2:$AB$79,25,0),0)</f>
        <v>35380</v>
      </c>
      <c r="BQ71" s="13">
        <f>IFERROR(VLOOKUP(A71,'[14]BranchesSales12-2020'!$A$2:$G$70,6,0),0)</f>
        <v>48562</v>
      </c>
      <c r="BR71" s="15">
        <f t="shared" si="134"/>
        <v>13182</v>
      </c>
      <c r="BS71" s="17">
        <f t="shared" si="135"/>
        <v>0.37258338044092709</v>
      </c>
      <c r="BU71" s="13">
        <f t="shared" si="136"/>
        <v>591049</v>
      </c>
      <c r="BV71" s="13">
        <f t="shared" si="137"/>
        <v>475552</v>
      </c>
      <c r="BW71" s="15">
        <f t="shared" si="138"/>
        <v>-115497</v>
      </c>
      <c r="BX71" s="17">
        <f t="shared" si="139"/>
        <v>-0.19541019441704499</v>
      </c>
    </row>
    <row r="72" spans="1:76" x14ac:dyDescent="0.25">
      <c r="A72" s="3">
        <v>62</v>
      </c>
      <c r="B72" s="4" t="s">
        <v>71</v>
      </c>
      <c r="C72" s="13">
        <f>IFERROR(VLOOKUP(A72,'[1]BranchesSales01-2019'!$A$2:$AB$79,3,0),0)</f>
        <v>15593</v>
      </c>
      <c r="D72" s="13">
        <f>IFERROR(VLOOKUP(A72,'[2]BranchesSales01-2020'!$A$2:$Z$78,3,0),0)</f>
        <v>21004</v>
      </c>
      <c r="E72" s="13">
        <f>IFERROR(VLOOKUP(A72,'[3]BranchesSales01-2021'!$A$2:$G$70,6,0),0)</f>
        <v>10692</v>
      </c>
      <c r="F72" s="15">
        <f t="shared" si="108"/>
        <v>-10312</v>
      </c>
      <c r="G72" s="17">
        <f t="shared" si="109"/>
        <v>-0.49095410398019423</v>
      </c>
      <c r="I72" s="13">
        <f>IFERROR(VLOOKUP(A72,'[1]BranchesSales01-2019'!$A$2:$AB$79,5,0),0)</f>
        <v>68427</v>
      </c>
      <c r="J72" s="13">
        <f>IFERROR(VLOOKUP(A72,'[2]BranchesSales01-2020'!$A$2:$Z$78,5,0),0)</f>
        <v>77110</v>
      </c>
      <c r="K72" s="13">
        <f>VLOOKUP(B72,'[4]محقق الفروع '!$B:$F,5,0)</f>
        <v>11587</v>
      </c>
      <c r="L72" s="15">
        <f t="shared" si="110"/>
        <v>-65523</v>
      </c>
      <c r="M72" s="17">
        <f t="shared" si="111"/>
        <v>-0.84973414602515884</v>
      </c>
      <c r="O72" s="13">
        <f>IFERROR(VLOOKUP(A72,'[1]BranchesSales01-2019'!$A$2:$AB$79,7,0),0)</f>
        <v>41587</v>
      </c>
      <c r="P72" s="13">
        <f>IFERROR(VLOOKUP(A72,'[2]BranchesSales01-2020'!$A$2:$Z$78,7,0),0)</f>
        <v>82528</v>
      </c>
      <c r="Q72" s="13">
        <f>VLOOKUP(B72,'[5]محقق الفروع '!$B:$F,5,0)</f>
        <v>8565</v>
      </c>
      <c r="R72" s="15">
        <f t="shared" si="112"/>
        <v>-73963</v>
      </c>
      <c r="S72" s="17">
        <f t="shared" si="113"/>
        <v>-0.89621704148894921</v>
      </c>
      <c r="U72" s="13">
        <f>IFERROR(VLOOKUP(A72,'[1]BranchesSales01-2019'!$A$2:$AB$79,9,0),0)</f>
        <v>23501</v>
      </c>
      <c r="V72" s="13">
        <f>IFERROR(VLOOKUP(A72,'[2]BranchesSales01-2020'!$A$2:$Z$78,9,0),0)</f>
        <v>34331</v>
      </c>
      <c r="W72" s="13">
        <f>VLOOKUP(A72,'[6]BranchesSales04-2021'!$A$2:$G$70,6,0)</f>
        <v>10417</v>
      </c>
      <c r="X72" s="15">
        <f t="shared" si="114"/>
        <v>-23914</v>
      </c>
      <c r="Y72" s="17">
        <f t="shared" si="115"/>
        <v>-0.69657161166292858</v>
      </c>
      <c r="AA72" s="13">
        <f>IFERROR(VLOOKUP(A72,'[1]BranchesSales01-2019'!$A$2:$AB$79,11,0),0)</f>
        <v>33611</v>
      </c>
      <c r="AB72" s="13">
        <f>IFERROR(VLOOKUP(A72,'[2]BranchesSales01-2020'!$A$2:$Z$78,11,0),0)</f>
        <v>16801</v>
      </c>
      <c r="AC72" s="13">
        <f>IFERROR(VLOOKUP(A72,'[7]BranchesSales05-2021'!$A$2:$G$70,6,0),0)</f>
        <v>9618</v>
      </c>
      <c r="AD72" s="15">
        <f t="shared" si="116"/>
        <v>-7183</v>
      </c>
      <c r="AE72" s="17">
        <f t="shared" si="117"/>
        <v>-0.42753407535265753</v>
      </c>
      <c r="AG72" s="13">
        <f>IFERROR(VLOOKUP(A72,'[1]BranchesSales01-2019'!$A$2:$AB$79,13,0),0)</f>
        <v>37503</v>
      </c>
      <c r="AH72" s="13">
        <f>IFERROR(VLOOKUP(A72,'[2]BranchesSales01-2020'!$A$2:$Z$78,13,0),0)</f>
        <v>13609</v>
      </c>
      <c r="AI72" s="13">
        <f>VLOOKUP(A72,'[8]BranchesSales06-2021'!$A$2:$G$70,6,0)</f>
        <v>6173</v>
      </c>
      <c r="AJ72" s="15">
        <f t="shared" si="118"/>
        <v>-7436</v>
      </c>
      <c r="AK72" s="17">
        <f t="shared" si="119"/>
        <v>-0.54640311558527443</v>
      </c>
      <c r="AM72" s="13">
        <f>IFERROR(VLOOKUP(A72,'[1]BranchesSales01-2019'!$A$2:$AB$79,15,0),0)</f>
        <v>40720</v>
      </c>
      <c r="AN72" s="13">
        <f>IFERROR(VLOOKUP(A72,'[2]BranchesSales01-2020'!$A$2:$Z$78,15,0),0)</f>
        <v>9258</v>
      </c>
      <c r="AO72" s="13">
        <f>IFERROR(VLOOKUP(A72,'[9]BranchesSales07-2021'!$A$2:$G$69,6,0),0)</f>
        <v>9567</v>
      </c>
      <c r="AP72" s="15">
        <f t="shared" si="121"/>
        <v>309</v>
      </c>
      <c r="AQ72" s="17">
        <f t="shared" si="122"/>
        <v>3.3376539209332368E-2</v>
      </c>
      <c r="AS72" s="13">
        <f>IFERROR(VLOOKUP(A72,'[1]BranchesSales01-2019'!$A$2:$AB$79,17,0),0)</f>
        <v>68269</v>
      </c>
      <c r="AT72" s="13">
        <f>IFERROR(VLOOKUP(A72,'[2]BranchesSales01-2020'!$A$2:$Z$78,17,0),0)</f>
        <v>26814</v>
      </c>
      <c r="AU72" s="13">
        <f>IFERROR(VLOOKUP(A72,'[10]BranchesSales08-2021'!$A$2:$G$69,6,0),0)</f>
        <v>17119</v>
      </c>
      <c r="AV72" s="15">
        <f t="shared" si="124"/>
        <v>-9695</v>
      </c>
      <c r="AW72" s="17">
        <f t="shared" si="125"/>
        <v>-0.36156485418065187</v>
      </c>
      <c r="AY72" s="13">
        <f>IFERROR(VLOOKUP(A72,'[1]BranchesSales01-2019'!$A$2:$AB$79,19,0),0)</f>
        <v>19613</v>
      </c>
      <c r="AZ72" s="13">
        <f>IFERROR(VLOOKUP(A72,'[2]BranchesSales01-2020'!$A$2:$Z$78,19,0),0)</f>
        <v>13162</v>
      </c>
      <c r="BA72" s="13">
        <f>IFERROR(VLOOKUP(A72,'[11]BranchesSales09-2021'!$A$2:$G$69,6,0),0)</f>
        <v>5911</v>
      </c>
      <c r="BB72" s="15">
        <f t="shared" si="127"/>
        <v>-7251</v>
      </c>
      <c r="BC72" s="17">
        <f t="shared" si="128"/>
        <v>-0.55090411791521043</v>
      </c>
      <c r="BE72" s="13">
        <f>IFERROR(VLOOKUP(A72,'[1]BranchesSales01-2019'!$A$2:$AB$79,21,0),0)</f>
        <v>237866</v>
      </c>
      <c r="BF72" s="13">
        <f>IFERROR(VLOOKUP(A72,'[2]BranchesSales01-2020'!$A$2:$Z$78,21,0),0)</f>
        <v>7238</v>
      </c>
      <c r="BG72" s="13">
        <f>IFERROR(VLOOKUP(A72,'[12]BranchesSales10-2021'!$A$2:$G$70,6,0),0)</f>
        <v>13489</v>
      </c>
      <c r="BH72" s="15">
        <f t="shared" si="130"/>
        <v>6251</v>
      </c>
      <c r="BI72" s="17">
        <f t="shared" si="131"/>
        <v>0.86363636363636354</v>
      </c>
      <c r="BK72" s="13">
        <f>IFERROR(VLOOKUP(A72,'[1]BranchesSales01-2019'!$A$2:$AB$79,23,0),0)</f>
        <v>27116</v>
      </c>
      <c r="BL72" s="13">
        <f>IFERROR(VLOOKUP(A72,'[13]BranchesSales11-2020'!$A$2:$G$78,6,0),0)</f>
        <v>10123</v>
      </c>
      <c r="BM72" s="15">
        <f t="shared" si="132"/>
        <v>-16993</v>
      </c>
      <c r="BN72" s="17">
        <f t="shared" si="133"/>
        <v>-0.62667797610266995</v>
      </c>
      <c r="BP72" s="13">
        <f>IFERROR(VLOOKUP(A72,'[1]BranchesSales01-2019'!$A$2:$AB$79,25,0),0)</f>
        <v>25964</v>
      </c>
      <c r="BQ72" s="13">
        <f>IFERROR(VLOOKUP(A72,'[14]BranchesSales12-2020'!$A$2:$G$70,6,0),0)</f>
        <v>11773</v>
      </c>
      <c r="BR72" s="15">
        <f t="shared" si="134"/>
        <v>-14191</v>
      </c>
      <c r="BS72" s="17">
        <f t="shared" si="135"/>
        <v>-0.54656447388692042</v>
      </c>
      <c r="BU72" s="13">
        <f t="shared" si="136"/>
        <v>639770</v>
      </c>
      <c r="BV72" s="13">
        <f t="shared" si="137"/>
        <v>323751</v>
      </c>
      <c r="BW72" s="15">
        <f t="shared" si="138"/>
        <v>-316019</v>
      </c>
      <c r="BX72" s="17">
        <f t="shared" si="139"/>
        <v>-0.49395720336996107</v>
      </c>
    </row>
    <row r="73" spans="1:76" x14ac:dyDescent="0.25">
      <c r="A73" s="5">
        <v>39</v>
      </c>
      <c r="B73" s="4" t="s">
        <v>72</v>
      </c>
      <c r="C73" s="13">
        <f>IFERROR(VLOOKUP(A73,'[1]BranchesSales01-2019'!$A$2:$AB$79,3,0),0)</f>
        <v>10757</v>
      </c>
      <c r="D73" s="13">
        <f>IFERROR(VLOOKUP(A73,'[2]BranchesSales01-2020'!$A$2:$Z$78,3,0),0)</f>
        <v>9711</v>
      </c>
      <c r="E73" s="13">
        <f>IFERROR(VLOOKUP(A73,'[3]BranchesSales01-2021'!$A$2:$G$70,6,0),0)</f>
        <v>4988</v>
      </c>
      <c r="F73" s="15">
        <f t="shared" si="108"/>
        <v>-4723</v>
      </c>
      <c r="G73" s="17">
        <f t="shared" si="109"/>
        <v>-0.48635567912676347</v>
      </c>
      <c r="I73" s="13">
        <f>IFERROR(VLOOKUP(A73,'[1]BranchesSales01-2019'!$A$2:$AB$79,5,0),0)</f>
        <v>11942</v>
      </c>
      <c r="J73" s="13">
        <f>IFERROR(VLOOKUP(A73,'[2]BranchesSales01-2020'!$A$2:$Z$78,5,0),0)</f>
        <v>16915</v>
      </c>
      <c r="K73" s="13">
        <f>VLOOKUP(B73,'[4]محقق الفروع '!$B:$F,5,0)</f>
        <v>7540</v>
      </c>
      <c r="L73" s="15">
        <f t="shared" si="110"/>
        <v>-9375</v>
      </c>
      <c r="M73" s="17">
        <f t="shared" si="111"/>
        <v>-0.5542417972214011</v>
      </c>
      <c r="O73" s="13">
        <f>IFERROR(VLOOKUP(A73,'[1]BranchesSales01-2019'!$A$2:$AB$79,7,0),0)</f>
        <v>5185</v>
      </c>
      <c r="P73" s="13">
        <f>IFERROR(VLOOKUP(A73,'[2]BranchesSales01-2020'!$A$2:$Z$78,7,0),0)</f>
        <v>5116</v>
      </c>
      <c r="Q73" s="13">
        <f>VLOOKUP(B73,'[5]محقق الفروع '!$B:$F,5,0)</f>
        <v>4186</v>
      </c>
      <c r="R73" s="15">
        <f t="shared" si="112"/>
        <v>-930</v>
      </c>
      <c r="S73" s="17">
        <f t="shared" si="113"/>
        <v>-0.1817826426896012</v>
      </c>
      <c r="U73" s="13">
        <f>IFERROR(VLOOKUP(A73,'[1]BranchesSales01-2019'!$A$2:$AB$79,9,0),0)</f>
        <v>8748</v>
      </c>
      <c r="V73" s="13">
        <f>IFERROR(VLOOKUP(A73,'[2]BranchesSales01-2020'!$A$2:$Z$78,9,0),0)</f>
        <v>8098</v>
      </c>
      <c r="W73" s="13">
        <f>VLOOKUP(A73,'[6]BranchesSales04-2021'!$A$2:$G$70,6,0)</f>
        <v>8694</v>
      </c>
      <c r="X73" s="15">
        <f t="shared" si="114"/>
        <v>596</v>
      </c>
      <c r="Y73" s="17">
        <f t="shared" si="115"/>
        <v>7.3598419362805645E-2</v>
      </c>
      <c r="AA73" s="13">
        <f>IFERROR(VLOOKUP(A73,'[1]BranchesSales01-2019'!$A$2:$AB$79,11,0),0)</f>
        <v>7660</v>
      </c>
      <c r="AB73" s="13">
        <f>IFERROR(VLOOKUP(A73,'[2]BranchesSales01-2020'!$A$2:$Z$78,11,0),0)</f>
        <v>11101</v>
      </c>
      <c r="AC73" s="13">
        <f>IFERROR(VLOOKUP(A73,'[7]BranchesSales05-2021'!$A$2:$G$70,6,0),0)</f>
        <v>6628</v>
      </c>
      <c r="AD73" s="15">
        <f t="shared" si="116"/>
        <v>-4473</v>
      </c>
      <c r="AE73" s="17">
        <f t="shared" si="117"/>
        <v>-0.40293667237185837</v>
      </c>
      <c r="AG73" s="13">
        <f>IFERROR(VLOOKUP(A73,'[1]BranchesSales01-2019'!$A$2:$AB$79,13,0),0)</f>
        <v>39134</v>
      </c>
      <c r="AH73" s="13">
        <f>IFERROR(VLOOKUP(A73,'[2]BranchesSales01-2020'!$A$2:$Z$78,13,0),0)</f>
        <v>12421</v>
      </c>
      <c r="AI73" s="13">
        <f>VLOOKUP(A73,'[8]BranchesSales06-2021'!$A$2:$G$70,6,0)</f>
        <v>8572</v>
      </c>
      <c r="AJ73" s="15">
        <f t="shared" si="118"/>
        <v>-3849</v>
      </c>
      <c r="AK73" s="17">
        <f t="shared" si="119"/>
        <v>-0.3098784316882699</v>
      </c>
      <c r="AM73" s="13">
        <f>IFERROR(VLOOKUP(A73,'[1]BranchesSales01-2019'!$A$2:$AB$79,15,0),0)</f>
        <v>18302</v>
      </c>
      <c r="AN73" s="13">
        <f>IFERROR(VLOOKUP(A73,'[2]BranchesSales01-2020'!$A$2:$Z$78,15,0),0)</f>
        <v>5701</v>
      </c>
      <c r="AO73" s="13">
        <f>IFERROR(VLOOKUP(A73,'[9]BranchesSales07-2021'!$A$2:$G$69,6,0),0)</f>
        <v>12795</v>
      </c>
      <c r="AP73" s="15">
        <f t="shared" si="121"/>
        <v>7094</v>
      </c>
      <c r="AQ73" s="17">
        <f t="shared" si="122"/>
        <v>1.2443430977021577</v>
      </c>
      <c r="AS73" s="13">
        <f>IFERROR(VLOOKUP(A73,'[1]BranchesSales01-2019'!$A$2:$AB$79,17,0),0)</f>
        <v>11376</v>
      </c>
      <c r="AT73" s="13">
        <f>IFERROR(VLOOKUP(A73,'[2]BranchesSales01-2020'!$A$2:$Z$78,17,0),0)</f>
        <v>5306</v>
      </c>
      <c r="AU73" s="13">
        <f>IFERROR(VLOOKUP(A73,'[10]BranchesSales08-2021'!$A$2:$G$69,6,0),0)</f>
        <v>11748</v>
      </c>
      <c r="AV73" s="15">
        <f t="shared" si="124"/>
        <v>6442</v>
      </c>
      <c r="AW73" s="17">
        <f t="shared" si="125"/>
        <v>1.2140972483980401</v>
      </c>
      <c r="AY73" s="13">
        <f>IFERROR(VLOOKUP(A73,'[1]BranchesSales01-2019'!$A$2:$AB$79,19,0),0)</f>
        <v>10533</v>
      </c>
      <c r="AZ73" s="13">
        <f>IFERROR(VLOOKUP(A73,'[2]BranchesSales01-2020'!$A$2:$Z$78,19,0),0)</f>
        <v>5080</v>
      </c>
      <c r="BA73" s="13">
        <f>IFERROR(VLOOKUP(A73,'[11]BranchesSales09-2021'!$A$2:$G$69,6,0),0)</f>
        <v>7940</v>
      </c>
      <c r="BB73" s="15">
        <f t="shared" si="127"/>
        <v>2860</v>
      </c>
      <c r="BC73" s="17">
        <f t="shared" si="128"/>
        <v>0.56299212598425208</v>
      </c>
      <c r="BE73" s="13">
        <f>IFERROR(VLOOKUP(A73,'[1]BranchesSales01-2019'!$A$2:$AB$79,21,0),0)</f>
        <v>10155</v>
      </c>
      <c r="BF73" s="13">
        <f>IFERROR(VLOOKUP(A73,'[2]BranchesSales01-2020'!$A$2:$Z$78,21,0),0)</f>
        <v>7279</v>
      </c>
      <c r="BG73" s="13">
        <f>IFERROR(VLOOKUP(A73,'[12]BranchesSales10-2021'!$A$2:$G$70,6,0),0)</f>
        <v>22313</v>
      </c>
      <c r="BH73" s="15">
        <f t="shared" si="130"/>
        <v>15034</v>
      </c>
      <c r="BI73" s="17">
        <f t="shared" si="131"/>
        <v>2.0653935980217062</v>
      </c>
      <c r="BK73" s="13">
        <f>IFERROR(VLOOKUP(A73,'[1]BranchesSales01-2019'!$A$2:$AB$79,23,0),0)</f>
        <v>9663</v>
      </c>
      <c r="BL73" s="13">
        <f>IFERROR(VLOOKUP(A73,'[13]BranchesSales11-2020'!$A$2:$G$78,6,0),0)</f>
        <v>5323</v>
      </c>
      <c r="BM73" s="15">
        <f t="shared" si="132"/>
        <v>-4340</v>
      </c>
      <c r="BN73" s="17">
        <f t="shared" si="133"/>
        <v>-0.44913587912656527</v>
      </c>
      <c r="BP73" s="13">
        <f>IFERROR(VLOOKUP(A73,'[1]BranchesSales01-2019'!$A$2:$AB$79,25,0),0)</f>
        <v>8704</v>
      </c>
      <c r="BQ73" s="13">
        <f>IFERROR(VLOOKUP(A73,'[14]BranchesSales12-2020'!$A$2:$G$70,6,0),0)</f>
        <v>11867</v>
      </c>
      <c r="BR73" s="15">
        <f t="shared" si="134"/>
        <v>3163</v>
      </c>
      <c r="BS73" s="17">
        <f t="shared" si="135"/>
        <v>0.36339613970588225</v>
      </c>
      <c r="BU73" s="13">
        <f t="shared" si="136"/>
        <v>152159</v>
      </c>
      <c r="BV73" s="13">
        <f t="shared" si="137"/>
        <v>103918</v>
      </c>
      <c r="BW73" s="15">
        <f t="shared" si="138"/>
        <v>-48241</v>
      </c>
      <c r="BX73" s="17">
        <f t="shared" si="139"/>
        <v>-0.31704335596317013</v>
      </c>
    </row>
    <row r="74" spans="1:76" x14ac:dyDescent="0.25">
      <c r="A74" s="5">
        <v>1</v>
      </c>
      <c r="B74" s="5" t="s">
        <v>73</v>
      </c>
      <c r="C74" s="15">
        <f>SUM(C68:C73)</f>
        <v>344640</v>
      </c>
      <c r="D74" s="15">
        <f t="shared" ref="D74:BQ74" si="140">SUM(D68:D73)</f>
        <v>204842</v>
      </c>
      <c r="E74" s="15">
        <f t="shared" si="140"/>
        <v>151734</v>
      </c>
      <c r="F74" s="15">
        <f t="shared" si="108"/>
        <v>-53108</v>
      </c>
      <c r="G74" s="17">
        <f t="shared" si="109"/>
        <v>-0.25926323703146814</v>
      </c>
      <c r="H74" s="15">
        <f t="shared" si="140"/>
        <v>0</v>
      </c>
      <c r="I74" s="15">
        <f t="shared" si="140"/>
        <v>291965</v>
      </c>
      <c r="J74" s="15">
        <f t="shared" si="140"/>
        <v>323278</v>
      </c>
      <c r="K74" s="13">
        <f>VLOOKUP(B74,'[4]محقق الفروع '!$B:$F,5,0)</f>
        <v>153250</v>
      </c>
      <c r="L74" s="15">
        <f t="shared" si="110"/>
        <v>-170028</v>
      </c>
      <c r="M74" s="17">
        <f t="shared" si="111"/>
        <v>-0.52594980171864458</v>
      </c>
      <c r="N74" s="15">
        <f t="shared" si="140"/>
        <v>0</v>
      </c>
      <c r="O74" s="15">
        <f t="shared" si="140"/>
        <v>236593</v>
      </c>
      <c r="P74" s="15">
        <f t="shared" si="140"/>
        <v>263447</v>
      </c>
      <c r="Q74" s="13">
        <f>VLOOKUP(B74,'[5]محقق الفروع '!$B:$F,5,0)</f>
        <v>121460</v>
      </c>
      <c r="R74" s="15">
        <f t="shared" si="112"/>
        <v>-141987</v>
      </c>
      <c r="S74" s="17">
        <f t="shared" si="113"/>
        <v>-0.53895850019168945</v>
      </c>
      <c r="T74" s="15">
        <f t="shared" si="140"/>
        <v>0</v>
      </c>
      <c r="U74" s="15">
        <f t="shared" si="140"/>
        <v>167691</v>
      </c>
      <c r="V74" s="15">
        <f t="shared" si="140"/>
        <v>230236</v>
      </c>
      <c r="W74" s="13">
        <f>SUM(W68:W73)</f>
        <v>180530</v>
      </c>
      <c r="X74" s="15">
        <f t="shared" si="114"/>
        <v>-49706</v>
      </c>
      <c r="Y74" s="17">
        <f t="shared" si="115"/>
        <v>-0.21589152000555956</v>
      </c>
      <c r="Z74" s="15">
        <f t="shared" si="140"/>
        <v>0</v>
      </c>
      <c r="AA74" s="15">
        <f t="shared" si="140"/>
        <v>237928</v>
      </c>
      <c r="AB74" s="15">
        <f t="shared" si="140"/>
        <v>197449</v>
      </c>
      <c r="AC74" s="15">
        <f t="shared" si="140"/>
        <v>134716</v>
      </c>
      <c r="AD74" s="15">
        <f t="shared" si="116"/>
        <v>-62733</v>
      </c>
      <c r="AE74" s="17">
        <f t="shared" si="117"/>
        <v>-0.31771748654082832</v>
      </c>
      <c r="AF74" s="15">
        <f t="shared" si="140"/>
        <v>0</v>
      </c>
      <c r="AG74" s="15">
        <f t="shared" si="140"/>
        <v>392952</v>
      </c>
      <c r="AH74" s="15">
        <f t="shared" si="140"/>
        <v>190856</v>
      </c>
      <c r="AI74" s="15">
        <f t="shared" si="140"/>
        <v>144627</v>
      </c>
      <c r="AJ74" s="15">
        <f t="shared" si="118"/>
        <v>-46229</v>
      </c>
      <c r="AK74" s="17">
        <f t="shared" si="119"/>
        <v>-0.24221926478601663</v>
      </c>
      <c r="AL74" s="15">
        <f t="shared" si="140"/>
        <v>0</v>
      </c>
      <c r="AM74" s="15">
        <f t="shared" si="140"/>
        <v>535992</v>
      </c>
      <c r="AN74" s="15">
        <f t="shared" si="140"/>
        <v>182111</v>
      </c>
      <c r="AO74" s="15">
        <f t="shared" ref="AO74" si="141">SUM(AO68:AO73)</f>
        <v>277313</v>
      </c>
      <c r="AP74" s="15">
        <f t="shared" si="121"/>
        <v>95202</v>
      </c>
      <c r="AQ74" s="17">
        <f t="shared" si="122"/>
        <v>0.5227690803960221</v>
      </c>
      <c r="AR74" s="15">
        <f t="shared" si="140"/>
        <v>0</v>
      </c>
      <c r="AS74" s="15">
        <f t="shared" si="140"/>
        <v>407067</v>
      </c>
      <c r="AT74" s="15">
        <f t="shared" si="140"/>
        <v>285568</v>
      </c>
      <c r="AU74" s="15">
        <f t="shared" ref="AU74" si="142">SUM(AU68:AU73)</f>
        <v>255139</v>
      </c>
      <c r="AV74" s="15">
        <f t="shared" si="124"/>
        <v>-30429</v>
      </c>
      <c r="AW74" s="17">
        <f t="shared" si="125"/>
        <v>-0.10655605670103097</v>
      </c>
      <c r="AX74" s="15">
        <f t="shared" si="140"/>
        <v>0</v>
      </c>
      <c r="AY74" s="15">
        <f t="shared" si="140"/>
        <v>275100</v>
      </c>
      <c r="AZ74" s="15">
        <f t="shared" si="140"/>
        <v>285388</v>
      </c>
      <c r="BA74" s="15">
        <f t="shared" ref="BA74" si="143">SUM(BA68:BA73)</f>
        <v>135249</v>
      </c>
      <c r="BB74" s="15">
        <f t="shared" si="127"/>
        <v>-150139</v>
      </c>
      <c r="BC74" s="17">
        <f t="shared" si="128"/>
        <v>-0.52608729168710666</v>
      </c>
      <c r="BD74" s="15">
        <f t="shared" si="140"/>
        <v>0</v>
      </c>
      <c r="BE74" s="15">
        <f t="shared" si="140"/>
        <v>572784</v>
      </c>
      <c r="BF74" s="15">
        <f t="shared" si="140"/>
        <v>194400</v>
      </c>
      <c r="BG74" s="15">
        <f t="shared" ref="BG74" si="144">SUM(BG68:BG73)</f>
        <v>171893</v>
      </c>
      <c r="BH74" s="15">
        <f t="shared" si="130"/>
        <v>-22507</v>
      </c>
      <c r="BI74" s="17">
        <f t="shared" si="131"/>
        <v>-0.11577674897119339</v>
      </c>
      <c r="BJ74" s="15">
        <f t="shared" si="140"/>
        <v>0</v>
      </c>
      <c r="BK74" s="15">
        <f t="shared" si="140"/>
        <v>263476</v>
      </c>
      <c r="BL74" s="15">
        <f t="shared" si="140"/>
        <v>204244</v>
      </c>
      <c r="BM74" s="15">
        <f t="shared" si="132"/>
        <v>-59232</v>
      </c>
      <c r="BN74" s="17">
        <f t="shared" si="133"/>
        <v>-0.22480984985349706</v>
      </c>
      <c r="BO74" s="15">
        <f t="shared" si="140"/>
        <v>0</v>
      </c>
      <c r="BP74" s="15">
        <f t="shared" si="140"/>
        <v>221320</v>
      </c>
      <c r="BQ74" s="15">
        <f t="shared" si="140"/>
        <v>214160</v>
      </c>
      <c r="BR74" s="15">
        <f t="shared" si="134"/>
        <v>-7160</v>
      </c>
      <c r="BS74" s="17">
        <f t="shared" si="135"/>
        <v>-3.2351346466654607E-2</v>
      </c>
      <c r="BU74" s="13">
        <f t="shared" si="136"/>
        <v>3947508</v>
      </c>
      <c r="BV74" s="13">
        <f t="shared" si="137"/>
        <v>2775979</v>
      </c>
      <c r="BW74" s="15">
        <f t="shared" si="138"/>
        <v>-1171529</v>
      </c>
      <c r="BX74" s="17">
        <f t="shared" si="139"/>
        <v>-0.29677685263715736</v>
      </c>
    </row>
    <row r="75" spans="1:76" x14ac:dyDescent="0.25">
      <c r="A75" s="5">
        <v>65</v>
      </c>
      <c r="B75" s="4" t="s">
        <v>74</v>
      </c>
      <c r="C75" s="13">
        <f>IFERROR(VLOOKUP(A75,'[1]BranchesSales01-2019'!$A$2:$AB$79,3,0),0)</f>
        <v>38120</v>
      </c>
      <c r="D75" s="13">
        <f>IFERROR(VLOOKUP(A75,'[2]BranchesSales01-2020'!$A$2:$Z$78,3,0),0)</f>
        <v>21958</v>
      </c>
      <c r="E75" s="13">
        <f>IFERROR(VLOOKUP(A75,'[3]BranchesSales01-2021'!$A$2:$G$70,6,0),0)</f>
        <v>18084</v>
      </c>
      <c r="F75" s="15">
        <f t="shared" si="108"/>
        <v>-3874</v>
      </c>
      <c r="G75" s="17">
        <f t="shared" si="109"/>
        <v>-0.17642772565807452</v>
      </c>
      <c r="I75" s="13">
        <f>IFERROR(VLOOKUP(A75,'[1]BranchesSales01-2019'!$A$2:$AB$79,5,0),0)</f>
        <v>18857</v>
      </c>
      <c r="J75" s="13">
        <f>IFERROR(VLOOKUP(A75,'[2]BranchesSales01-2020'!$A$2:$Z$78,5,0),0)</f>
        <v>12498</v>
      </c>
      <c r="K75" s="13">
        <f>VLOOKUP(B75,'[4]محقق الفروع '!$B:$F,5,0)</f>
        <v>17415</v>
      </c>
      <c r="L75" s="15">
        <f t="shared" si="110"/>
        <v>4917</v>
      </c>
      <c r="M75" s="17">
        <f t="shared" si="111"/>
        <v>0.39342294767162755</v>
      </c>
      <c r="O75" s="13">
        <f>IFERROR(VLOOKUP(A75,'[1]BranchesSales01-2019'!$A$2:$AB$79,7,0),0)</f>
        <v>16496</v>
      </c>
      <c r="P75" s="13">
        <f>IFERROR(VLOOKUP(A75,'[2]BranchesSales01-2020'!$A$2:$Z$78,7,0),0)</f>
        <v>17458</v>
      </c>
      <c r="Q75" s="13">
        <f>VLOOKUP(B75,'[5]محقق الفروع '!$B:$F,5,0)</f>
        <v>9017</v>
      </c>
      <c r="R75" s="15">
        <f t="shared" si="112"/>
        <v>-8441</v>
      </c>
      <c r="S75" s="17">
        <f t="shared" si="113"/>
        <v>-0.48350326497880625</v>
      </c>
      <c r="U75" s="13">
        <f>IFERROR(VLOOKUP(A75,'[1]BranchesSales01-2019'!$A$2:$AB$79,9,0),0)</f>
        <v>41102</v>
      </c>
      <c r="V75" s="13">
        <f>IFERROR(VLOOKUP(A75,'[2]BranchesSales01-2020'!$A$2:$Z$78,9,0),0)</f>
        <v>26693</v>
      </c>
      <c r="W75" s="13">
        <f>VLOOKUP(A75,'[6]BranchesSales04-2021'!$A$2:$G$70,6,0)</f>
        <v>21205</v>
      </c>
      <c r="X75" s="15">
        <f t="shared" si="114"/>
        <v>-5488</v>
      </c>
      <c r="Y75" s="17">
        <f t="shared" si="115"/>
        <v>-0.20559697298917323</v>
      </c>
      <c r="AA75" s="13">
        <f>IFERROR(VLOOKUP(A75,'[1]BranchesSales01-2019'!$A$2:$AB$79,11,0),0)</f>
        <v>13029</v>
      </c>
      <c r="AB75" s="13">
        <f>IFERROR(VLOOKUP(A75,'[2]BranchesSales01-2020'!$A$2:$Z$78,11,0),0)</f>
        <v>17167</v>
      </c>
      <c r="AC75" s="13">
        <f>IFERROR(VLOOKUP(A75,'[7]BranchesSales05-2021'!$A$2:$G$70,6,0),0)</f>
        <v>15590</v>
      </c>
      <c r="AD75" s="15">
        <f t="shared" si="116"/>
        <v>-1577</v>
      </c>
      <c r="AE75" s="17">
        <f t="shared" si="117"/>
        <v>-9.1862293936040063E-2</v>
      </c>
      <c r="AG75" s="13">
        <f>IFERROR(VLOOKUP(A75,'[1]BranchesSales01-2019'!$A$2:$AB$79,13,0),0)</f>
        <v>11250</v>
      </c>
      <c r="AH75" s="13">
        <f>IFERROR(VLOOKUP(A75,'[2]BranchesSales01-2020'!$A$2:$Z$78,13,0),0)</f>
        <v>13133</v>
      </c>
      <c r="AI75" s="13">
        <f>VLOOKUP(A75,'[8]BranchesSales06-2021'!$A$2:$G$70,6,0)</f>
        <v>20810</v>
      </c>
      <c r="AJ75" s="15">
        <f t="shared" si="118"/>
        <v>7677</v>
      </c>
      <c r="AK75" s="17">
        <f t="shared" si="119"/>
        <v>0.5845579837051702</v>
      </c>
      <c r="AM75" s="13">
        <f>IFERROR(VLOOKUP(A75,'[1]BranchesSales01-2019'!$A$2:$AB$79,15,0),0)</f>
        <v>21338</v>
      </c>
      <c r="AN75" s="13">
        <f>IFERROR(VLOOKUP(A75,'[2]BranchesSales01-2020'!$A$2:$Z$78,15,0),0)</f>
        <v>16173</v>
      </c>
      <c r="AO75" s="13">
        <f>IFERROR(VLOOKUP(A75,'[9]BranchesSales07-2021'!$A$2:$G$69,6,0),0)</f>
        <v>16955</v>
      </c>
      <c r="AP75" s="15">
        <f t="shared" si="121"/>
        <v>782</v>
      </c>
      <c r="AQ75" s="17">
        <f t="shared" si="122"/>
        <v>4.8352191924812882E-2</v>
      </c>
      <c r="AS75" s="13">
        <f>IFERROR(VLOOKUP(A75,'[1]BranchesSales01-2019'!$A$2:$AB$79,17,0),0)</f>
        <v>18872</v>
      </c>
      <c r="AT75" s="13">
        <f>IFERROR(VLOOKUP(A75,'[2]BranchesSales01-2020'!$A$2:$Z$78,17,0),0)</f>
        <v>11201</v>
      </c>
      <c r="AU75" s="13">
        <f>IFERROR(VLOOKUP(A75,'[10]BranchesSales08-2021'!$A$2:$G$69,6,0),0)</f>
        <v>11721</v>
      </c>
      <c r="AV75" s="15">
        <f t="shared" si="124"/>
        <v>520</v>
      </c>
      <c r="AW75" s="17">
        <f t="shared" si="125"/>
        <v>4.6424426390500928E-2</v>
      </c>
      <c r="AY75" s="13">
        <f>IFERROR(VLOOKUP(A75,'[1]BranchesSales01-2019'!$A$2:$AB$79,19,0),0)</f>
        <v>24389</v>
      </c>
      <c r="AZ75" s="13">
        <f>IFERROR(VLOOKUP(A75,'[2]BranchesSales01-2020'!$A$2:$Z$78,19,0),0)</f>
        <v>19917</v>
      </c>
      <c r="BA75" s="13">
        <f>IFERROR(VLOOKUP(A75,'[11]BranchesSales09-2021'!$A$2:$G$69,6,0),0)</f>
        <v>18948</v>
      </c>
      <c r="BB75" s="15">
        <f t="shared" si="127"/>
        <v>-969</v>
      </c>
      <c r="BC75" s="17">
        <f t="shared" si="128"/>
        <v>-4.865190540744091E-2</v>
      </c>
      <c r="BE75" s="13">
        <f>IFERROR(VLOOKUP(A75,'[1]BranchesSales01-2019'!$A$2:$AB$79,21,0),0)</f>
        <v>32615</v>
      </c>
      <c r="BF75" s="13">
        <f>IFERROR(VLOOKUP(A75,'[2]BranchesSales01-2020'!$A$2:$Z$78,21,0),0)</f>
        <v>14180</v>
      </c>
      <c r="BG75" s="13">
        <f>IFERROR(VLOOKUP(A75,'[12]BranchesSales10-2021'!$A$2:$G$70,6,0),0)</f>
        <v>26028</v>
      </c>
      <c r="BH75" s="15">
        <f t="shared" si="130"/>
        <v>11848</v>
      </c>
      <c r="BI75" s="17">
        <f t="shared" si="131"/>
        <v>0.83554301833568401</v>
      </c>
      <c r="BK75" s="13">
        <f>IFERROR(VLOOKUP(A75,'[1]BranchesSales01-2019'!$A$2:$AB$79,23,0),0)</f>
        <v>13974</v>
      </c>
      <c r="BL75" s="13">
        <f>IFERROR(VLOOKUP(A75,'[13]BranchesSales11-2020'!$A$2:$G$78,6,0),0)</f>
        <v>28276</v>
      </c>
      <c r="BM75" s="15">
        <f t="shared" si="132"/>
        <v>14302</v>
      </c>
      <c r="BN75" s="17">
        <f t="shared" si="133"/>
        <v>1.0234721625876628</v>
      </c>
      <c r="BP75" s="13">
        <f>IFERROR(VLOOKUP(A75,'[1]BranchesSales01-2019'!$A$2:$AB$79,25,0),0)</f>
        <v>33457</v>
      </c>
      <c r="BQ75" s="13">
        <f>IFERROR(VLOOKUP(A75,'[14]BranchesSales12-2020'!$A$2:$G$70,6,0),0)</f>
        <v>26964</v>
      </c>
      <c r="BR75" s="15">
        <f t="shared" si="134"/>
        <v>-6493</v>
      </c>
      <c r="BS75" s="17">
        <f t="shared" si="135"/>
        <v>-0.1940700002988911</v>
      </c>
      <c r="BU75" s="13">
        <f t="shared" si="136"/>
        <v>283499</v>
      </c>
      <c r="BV75" s="13">
        <f t="shared" si="137"/>
        <v>225618</v>
      </c>
      <c r="BW75" s="15">
        <f t="shared" si="138"/>
        <v>-57881</v>
      </c>
      <c r="BX75" s="17">
        <f t="shared" si="139"/>
        <v>-0.20416650499649025</v>
      </c>
    </row>
    <row r="76" spans="1:76" x14ac:dyDescent="0.25">
      <c r="A76" s="5">
        <v>67</v>
      </c>
      <c r="B76" s="4" t="s">
        <v>75</v>
      </c>
      <c r="C76" s="13">
        <f>IFERROR(VLOOKUP(A76,'[1]BranchesSales01-2019'!$A$2:$AB$79,3,0),0)</f>
        <v>14460</v>
      </c>
      <c r="D76" s="13">
        <f>IFERROR(VLOOKUP(A76,'[2]BranchesSales01-2020'!$A$2:$Z$78,3,0),0)</f>
        <v>26034</v>
      </c>
      <c r="E76" s="13">
        <f>IFERROR(VLOOKUP(A76,'[3]BranchesSales01-2021'!$A$2:$G$70,6,0),0)</f>
        <v>28228</v>
      </c>
      <c r="F76" s="15">
        <f t="shared" si="108"/>
        <v>2194</v>
      </c>
      <c r="G76" s="17">
        <f t="shared" si="109"/>
        <v>8.4274410386417697E-2</v>
      </c>
      <c r="I76" s="13">
        <f>IFERROR(VLOOKUP(A76,'[1]BranchesSales01-2019'!$A$2:$AB$79,5,0),0)</f>
        <v>14626</v>
      </c>
      <c r="J76" s="13">
        <f>IFERROR(VLOOKUP(A76,'[2]BranchesSales01-2020'!$A$2:$Z$78,5,0),0)</f>
        <v>21533</v>
      </c>
      <c r="K76" s="13">
        <f>VLOOKUP(B76,'[4]محقق الفروع '!$B:$F,5,0)</f>
        <v>26882</v>
      </c>
      <c r="L76" s="15">
        <f t="shared" si="110"/>
        <v>5349</v>
      </c>
      <c r="M76" s="17">
        <f t="shared" si="111"/>
        <v>0.24840941810244743</v>
      </c>
      <c r="O76" s="13">
        <f>IFERROR(VLOOKUP(A76,'[1]BranchesSales01-2019'!$A$2:$AB$79,7,0),0)</f>
        <v>20185</v>
      </c>
      <c r="P76" s="13">
        <f>IFERROR(VLOOKUP(A76,'[2]BranchesSales01-2020'!$A$2:$Z$78,7,0),0)</f>
        <v>16977</v>
      </c>
      <c r="Q76" s="13">
        <f>VLOOKUP(B76,'[5]محقق الفروع '!$B:$F,5,0)</f>
        <v>16314</v>
      </c>
      <c r="R76" s="15">
        <f t="shared" si="112"/>
        <v>-663</v>
      </c>
      <c r="S76" s="17">
        <f t="shared" si="113"/>
        <v>-3.905283619013955E-2</v>
      </c>
      <c r="U76" s="13">
        <f>IFERROR(VLOOKUP(A76,'[1]BranchesSales01-2019'!$A$2:$AB$79,9,0),0)</f>
        <v>15727</v>
      </c>
      <c r="V76" s="13">
        <f>IFERROR(VLOOKUP(A76,'[2]BranchesSales01-2020'!$A$2:$Z$78,9,0),0)</f>
        <v>19906</v>
      </c>
      <c r="W76" s="13">
        <f>VLOOKUP(A76,'[6]BranchesSales04-2021'!$A$2:$G$70,6,0)</f>
        <v>35945</v>
      </c>
      <c r="X76" s="15">
        <f t="shared" si="114"/>
        <v>16039</v>
      </c>
      <c r="Y76" s="17">
        <f t="shared" si="115"/>
        <v>0.80573696372952885</v>
      </c>
      <c r="AA76" s="13">
        <f>IFERROR(VLOOKUP(A76,'[1]BranchesSales01-2019'!$A$2:$AB$79,11,0),0)</f>
        <v>10259</v>
      </c>
      <c r="AB76" s="13">
        <f>IFERROR(VLOOKUP(A76,'[2]BranchesSales01-2020'!$A$2:$Z$78,11,0),0)</f>
        <v>18031</v>
      </c>
      <c r="AC76" s="13">
        <f>IFERROR(VLOOKUP(A76,'[7]BranchesSales05-2021'!$A$2:$G$70,6,0),0)</f>
        <v>13329</v>
      </c>
      <c r="AD76" s="15">
        <f t="shared" si="116"/>
        <v>-4702</v>
      </c>
      <c r="AE76" s="17">
        <f t="shared" si="117"/>
        <v>-0.26077311297210359</v>
      </c>
      <c r="AG76" s="13">
        <f>IFERROR(VLOOKUP(A76,'[1]BranchesSales01-2019'!$A$2:$AB$79,13,0),0)</f>
        <v>21875</v>
      </c>
      <c r="AH76" s="13">
        <f>IFERROR(VLOOKUP(A76,'[2]BranchesSales01-2020'!$A$2:$Z$78,13,0),0)</f>
        <v>17712</v>
      </c>
      <c r="AI76" s="13">
        <f>VLOOKUP(A76,'[8]BranchesSales06-2021'!$A$2:$G$70,6,0)</f>
        <v>26044</v>
      </c>
      <c r="AJ76" s="15">
        <f t="shared" si="118"/>
        <v>8332</v>
      </c>
      <c r="AK76" s="17">
        <f t="shared" si="119"/>
        <v>0.47041553748870824</v>
      </c>
      <c r="AM76" s="13">
        <f>IFERROR(VLOOKUP(A76,'[1]BranchesSales01-2019'!$A$2:$AB$79,15,0),0)</f>
        <v>12437</v>
      </c>
      <c r="AN76" s="13">
        <f>IFERROR(VLOOKUP(A76,'[2]BranchesSales01-2020'!$A$2:$Z$78,15,0),0)</f>
        <v>17011</v>
      </c>
      <c r="AO76" s="13">
        <f>IFERROR(VLOOKUP(A76,'[9]BranchesSales07-2021'!$A$2:$G$69,6,0),0)</f>
        <v>34402</v>
      </c>
      <c r="AP76" s="15">
        <f t="shared" si="121"/>
        <v>17391</v>
      </c>
      <c r="AQ76" s="17">
        <f t="shared" si="122"/>
        <v>1.0223384868614427</v>
      </c>
      <c r="AS76" s="13">
        <f>IFERROR(VLOOKUP(A76,'[1]BranchesSales01-2019'!$A$2:$AB$79,17,0),0)</f>
        <v>16878</v>
      </c>
      <c r="AT76" s="13">
        <f>IFERROR(VLOOKUP(A76,'[2]BranchesSales01-2020'!$A$2:$Z$78,17,0),0)</f>
        <v>17434</v>
      </c>
      <c r="AU76" s="13">
        <f>IFERROR(VLOOKUP(A76,'[10]BranchesSales08-2021'!$A$2:$G$69,6,0),0)</f>
        <v>21399</v>
      </c>
      <c r="AV76" s="15">
        <f t="shared" si="124"/>
        <v>3965</v>
      </c>
      <c r="AW76" s="17">
        <f t="shared" si="125"/>
        <v>0.22742916140874159</v>
      </c>
      <c r="AY76" s="13">
        <f>IFERROR(VLOOKUP(A76,'[1]BranchesSales01-2019'!$A$2:$AB$79,19,0),0)</f>
        <v>15288</v>
      </c>
      <c r="AZ76" s="13">
        <f>IFERROR(VLOOKUP(A76,'[2]BranchesSales01-2020'!$A$2:$Z$78,19,0),0)</f>
        <v>21437</v>
      </c>
      <c r="BA76" s="13">
        <f>IFERROR(VLOOKUP(A76,'[11]BranchesSales09-2021'!$A$2:$G$69,6,0),0)</f>
        <v>22903</v>
      </c>
      <c r="BB76" s="15">
        <f t="shared" si="127"/>
        <v>1466</v>
      </c>
      <c r="BC76" s="17">
        <f t="shared" si="128"/>
        <v>6.8386434669030161E-2</v>
      </c>
      <c r="BE76" s="13">
        <f>IFERROR(VLOOKUP(A76,'[1]BranchesSales01-2019'!$A$2:$AB$79,21,0),0)</f>
        <v>23120</v>
      </c>
      <c r="BF76" s="13">
        <f>IFERROR(VLOOKUP(A76,'[2]BranchesSales01-2020'!$A$2:$Z$78,21,0),0)</f>
        <v>23635</v>
      </c>
      <c r="BG76" s="13">
        <f>IFERROR(VLOOKUP(A76,'[12]BranchesSales10-2021'!$A$2:$G$70,6,0),0)</f>
        <v>47194</v>
      </c>
      <c r="BH76" s="15">
        <f t="shared" si="130"/>
        <v>23559</v>
      </c>
      <c r="BI76" s="17">
        <f t="shared" si="131"/>
        <v>0.99678442987095406</v>
      </c>
      <c r="BK76" s="13">
        <f>IFERROR(VLOOKUP(A76,'[1]BranchesSales01-2019'!$A$2:$AB$79,23,0),0)</f>
        <v>15824</v>
      </c>
      <c r="BL76" s="13">
        <f>IFERROR(VLOOKUP(A76,'[13]BranchesSales11-2020'!$A$2:$G$78,6,0),0)</f>
        <v>26302</v>
      </c>
      <c r="BM76" s="15">
        <f t="shared" si="132"/>
        <v>10478</v>
      </c>
      <c r="BN76" s="17">
        <f t="shared" si="133"/>
        <v>0.66215874620829118</v>
      </c>
      <c r="BP76" s="13">
        <f>IFERROR(VLOOKUP(A76,'[1]BranchesSales01-2019'!$A$2:$AB$79,25,0),0)</f>
        <v>15543</v>
      </c>
      <c r="BQ76" s="13">
        <f>IFERROR(VLOOKUP(A76,'[14]BranchesSales12-2020'!$A$2:$G$70,6,0),0)</f>
        <v>36659</v>
      </c>
      <c r="BR76" s="15">
        <f t="shared" si="134"/>
        <v>21116</v>
      </c>
      <c r="BS76" s="17">
        <f t="shared" si="135"/>
        <v>1.3585536897638808</v>
      </c>
      <c r="BU76" s="13">
        <f t="shared" si="136"/>
        <v>196222</v>
      </c>
      <c r="BV76" s="13">
        <f t="shared" si="137"/>
        <v>262671</v>
      </c>
      <c r="BW76" s="15">
        <f t="shared" si="138"/>
        <v>66449</v>
      </c>
      <c r="BX76" s="17">
        <f t="shared" si="139"/>
        <v>0.33864194636687017</v>
      </c>
    </row>
    <row r="77" spans="1:76" x14ac:dyDescent="0.25">
      <c r="A77" s="5">
        <v>64</v>
      </c>
      <c r="B77" s="4" t="s">
        <v>76</v>
      </c>
      <c r="C77" s="13">
        <f>IFERROR(VLOOKUP(A77,'[1]BranchesSales01-2019'!$A$2:$AB$79,3,0),0)</f>
        <v>22803</v>
      </c>
      <c r="D77" s="13">
        <f>IFERROR(VLOOKUP(A77,'[2]BranchesSales01-2020'!$A$2:$Z$78,3,0),0)</f>
        <v>14657</v>
      </c>
      <c r="E77" s="13">
        <f>IFERROR(VLOOKUP(A77,'[3]BranchesSales01-2021'!$A$2:$G$70,6,0),0)</f>
        <v>9255</v>
      </c>
      <c r="F77" s="15">
        <f t="shared" si="108"/>
        <v>-5402</v>
      </c>
      <c r="G77" s="17">
        <f t="shared" si="109"/>
        <v>-0.36856109708671625</v>
      </c>
      <c r="I77" s="13">
        <f>IFERROR(VLOOKUP(A77,'[1]BranchesSales01-2019'!$A$2:$AB$79,5,0),0)</f>
        <v>46817</v>
      </c>
      <c r="J77" s="13">
        <f>IFERROR(VLOOKUP(A77,'[2]BranchesSales01-2020'!$A$2:$Z$78,5,0),0)</f>
        <v>26404</v>
      </c>
      <c r="K77" s="13">
        <f>VLOOKUP(B77,'[4]محقق الفروع '!$B:$F,5,0)</f>
        <v>10977</v>
      </c>
      <c r="L77" s="15">
        <f t="shared" si="110"/>
        <v>-15427</v>
      </c>
      <c r="M77" s="17">
        <f t="shared" si="111"/>
        <v>-0.58426753522193609</v>
      </c>
      <c r="O77" s="13">
        <f>IFERROR(VLOOKUP(A77,'[1]BranchesSales01-2019'!$A$2:$AB$79,7,0),0)</f>
        <v>13984</v>
      </c>
      <c r="P77" s="13">
        <f>IFERROR(VLOOKUP(A77,'[2]BranchesSales01-2020'!$A$2:$Z$78,7,0),0)</f>
        <v>21339</v>
      </c>
      <c r="Q77" s="13">
        <f>VLOOKUP(B77,'[5]محقق الفروع '!$B:$F,5,0)</f>
        <v>5870</v>
      </c>
      <c r="R77" s="15">
        <f t="shared" si="112"/>
        <v>-15469</v>
      </c>
      <c r="S77" s="17">
        <f t="shared" si="113"/>
        <v>-0.72491681896996107</v>
      </c>
      <c r="U77" s="13">
        <f>IFERROR(VLOOKUP(A77,'[1]BranchesSales01-2019'!$A$2:$AB$79,9,0),0)</f>
        <v>7672</v>
      </c>
      <c r="V77" s="13">
        <f>IFERROR(VLOOKUP(A77,'[2]BranchesSales01-2020'!$A$2:$Z$78,9,0),0)</f>
        <v>8874</v>
      </c>
      <c r="W77" s="13">
        <f>VLOOKUP(A77,'[6]BranchesSales04-2021'!$A$2:$G$70,6,0)</f>
        <v>22343</v>
      </c>
      <c r="X77" s="15">
        <f t="shared" si="114"/>
        <v>13469</v>
      </c>
      <c r="Y77" s="17">
        <f t="shared" si="115"/>
        <v>1.5178048230786567</v>
      </c>
      <c r="AA77" s="13">
        <f>IFERROR(VLOOKUP(A77,'[1]BranchesSales01-2019'!$A$2:$AB$79,11,0),0)</f>
        <v>16297</v>
      </c>
      <c r="AB77" s="13">
        <f>IFERROR(VLOOKUP(A77,'[2]BranchesSales01-2020'!$A$2:$Z$78,11,0),0)</f>
        <v>25898</v>
      </c>
      <c r="AC77" s="13">
        <f>IFERROR(VLOOKUP(A77,'[7]BranchesSales05-2021'!$A$2:$G$70,6,0),0)</f>
        <v>9518</v>
      </c>
      <c r="AD77" s="15">
        <f t="shared" si="116"/>
        <v>-16380</v>
      </c>
      <c r="AE77" s="17">
        <f t="shared" si="117"/>
        <v>-0.63248127268514942</v>
      </c>
      <c r="AG77" s="13">
        <f>IFERROR(VLOOKUP(A77,'[1]BranchesSales01-2019'!$A$2:$AB$79,13,0),0)</f>
        <v>11996</v>
      </c>
      <c r="AH77" s="13">
        <f>IFERROR(VLOOKUP(A77,'[2]BranchesSales01-2020'!$A$2:$Z$78,13,0),0)</f>
        <v>11600</v>
      </c>
      <c r="AI77" s="13">
        <f>VLOOKUP(A77,'[8]BranchesSales06-2021'!$A$2:$G$70,6,0)</f>
        <v>11796</v>
      </c>
      <c r="AJ77" s="15">
        <f t="shared" si="118"/>
        <v>196</v>
      </c>
      <c r="AK77" s="17">
        <f t="shared" si="119"/>
        <v>1.6896551724137954E-2</v>
      </c>
      <c r="AM77" s="13">
        <f>IFERROR(VLOOKUP(A77,'[1]BranchesSales01-2019'!$A$2:$AB$79,15,0),0)</f>
        <v>21966</v>
      </c>
      <c r="AN77" s="13">
        <f>IFERROR(VLOOKUP(A77,'[2]BranchesSales01-2020'!$A$2:$Z$78,15,0),0)</f>
        <v>13172</v>
      </c>
      <c r="AO77" s="13">
        <f>IFERROR(VLOOKUP(A77,'[9]BranchesSales07-2021'!$A$2:$G$69,6,0),0)</f>
        <v>19567</v>
      </c>
      <c r="AP77" s="15">
        <f t="shared" si="121"/>
        <v>6395</v>
      </c>
      <c r="AQ77" s="17">
        <f t="shared" si="122"/>
        <v>0.48549954448830857</v>
      </c>
      <c r="AS77" s="13">
        <f>IFERROR(VLOOKUP(A77,'[1]BranchesSales01-2019'!$A$2:$AB$79,17,0),0)</f>
        <v>13570</v>
      </c>
      <c r="AT77" s="13">
        <f>IFERROR(VLOOKUP(A77,'[2]BranchesSales01-2020'!$A$2:$Z$78,17,0),0)</f>
        <v>16029</v>
      </c>
      <c r="AU77" s="13">
        <f>IFERROR(VLOOKUP(A77,'[10]BranchesSales08-2021'!$A$2:$G$69,6,0),0)</f>
        <v>15212</v>
      </c>
      <c r="AV77" s="15">
        <f t="shared" si="124"/>
        <v>-817</v>
      </c>
      <c r="AW77" s="17">
        <f t="shared" si="125"/>
        <v>-5.0970116663547338E-2</v>
      </c>
      <c r="AY77" s="13">
        <f>IFERROR(VLOOKUP(A77,'[1]BranchesSales01-2019'!$A$2:$AB$79,19,0),0)</f>
        <v>18924</v>
      </c>
      <c r="AZ77" s="13">
        <f>IFERROR(VLOOKUP(A77,'[2]BranchesSales01-2020'!$A$2:$Z$78,19,0),0)</f>
        <v>18596</v>
      </c>
      <c r="BA77" s="13">
        <f>IFERROR(VLOOKUP(A77,'[11]BranchesSales09-2021'!$A$2:$G$69,6,0),0)</f>
        <v>9178</v>
      </c>
      <c r="BB77" s="15">
        <f t="shared" si="127"/>
        <v>-9418</v>
      </c>
      <c r="BC77" s="17">
        <f t="shared" si="128"/>
        <v>-0.50645300064530008</v>
      </c>
      <c r="BE77" s="13">
        <f>IFERROR(VLOOKUP(A77,'[1]BranchesSales01-2019'!$A$2:$AB$79,21,0),0)</f>
        <v>27337</v>
      </c>
      <c r="BF77" s="13">
        <f>IFERROR(VLOOKUP(A77,'[2]BranchesSales01-2020'!$A$2:$Z$78,21,0),0)</f>
        <v>16743</v>
      </c>
      <c r="BG77" s="13">
        <f>IFERROR(VLOOKUP(A77,'[12]BranchesSales10-2021'!$A$2:$G$70,6,0),0)</f>
        <v>28824</v>
      </c>
      <c r="BH77" s="15">
        <f t="shared" si="130"/>
        <v>12081</v>
      </c>
      <c r="BI77" s="17">
        <f t="shared" si="131"/>
        <v>0.72155527683210896</v>
      </c>
      <c r="BK77" s="13">
        <f>IFERROR(VLOOKUP(A77,'[1]BranchesSales01-2019'!$A$2:$AB$79,23,0),0)</f>
        <v>17256</v>
      </c>
      <c r="BL77" s="13">
        <f>IFERROR(VLOOKUP(A77,'[13]BranchesSales11-2020'!$A$2:$G$78,6,0),0)</f>
        <v>9509</v>
      </c>
      <c r="BM77" s="15">
        <f t="shared" si="132"/>
        <v>-7747</v>
      </c>
      <c r="BN77" s="17">
        <f t="shared" si="133"/>
        <v>-0.44894529439035702</v>
      </c>
      <c r="BP77" s="13">
        <f>IFERROR(VLOOKUP(A77,'[1]BranchesSales01-2019'!$A$2:$AB$79,25,0),0)</f>
        <v>14485</v>
      </c>
      <c r="BQ77" s="13">
        <f>IFERROR(VLOOKUP(A77,'[14]BranchesSales12-2020'!$A$2:$G$70,6,0),0)</f>
        <v>16692</v>
      </c>
      <c r="BR77" s="15">
        <f t="shared" si="134"/>
        <v>2207</v>
      </c>
      <c r="BS77" s="17">
        <f t="shared" si="135"/>
        <v>0.15236451501553328</v>
      </c>
      <c r="BU77" s="13">
        <f t="shared" si="136"/>
        <v>233107</v>
      </c>
      <c r="BV77" s="13">
        <f t="shared" si="137"/>
        <v>199513</v>
      </c>
      <c r="BW77" s="15">
        <f t="shared" si="138"/>
        <v>-33594</v>
      </c>
      <c r="BX77" s="17">
        <f t="shared" si="139"/>
        <v>-0.14411407636836304</v>
      </c>
    </row>
    <row r="78" spans="1:76" x14ac:dyDescent="0.25">
      <c r="A78" s="5">
        <v>63</v>
      </c>
      <c r="B78" s="4" t="s">
        <v>77</v>
      </c>
      <c r="C78" s="13">
        <f>IFERROR(VLOOKUP(A78,'[1]BranchesSales01-2019'!$A$2:$AB$79,3,0),0)</f>
        <v>32999</v>
      </c>
      <c r="D78" s="13">
        <f>IFERROR(VLOOKUP(A78,'[2]BranchesSales01-2020'!$A$2:$Z$78,3,0),0)</f>
        <v>35110</v>
      </c>
      <c r="E78" s="13">
        <f>IFERROR(VLOOKUP(A78,'[3]BranchesSales01-2021'!$A$2:$G$70,6,0),0)</f>
        <v>26353</v>
      </c>
      <c r="F78" s="15">
        <f t="shared" si="108"/>
        <v>-8757</v>
      </c>
      <c r="G78" s="17">
        <f t="shared" si="109"/>
        <v>-0.24941612076331532</v>
      </c>
      <c r="I78" s="13">
        <f>IFERROR(VLOOKUP(A78,'[1]BranchesSales01-2019'!$A$2:$AB$79,5,0),0)</f>
        <v>47228</v>
      </c>
      <c r="J78" s="13">
        <f>IFERROR(VLOOKUP(A78,'[2]BranchesSales01-2020'!$A$2:$Z$78,5,0),0)</f>
        <v>24059</v>
      </c>
      <c r="K78" s="13">
        <f>VLOOKUP(B78,'[4]محقق الفروع '!$B:$F,5,0)</f>
        <v>18132</v>
      </c>
      <c r="L78" s="15">
        <f t="shared" si="110"/>
        <v>-5927</v>
      </c>
      <c r="M78" s="17">
        <f t="shared" si="111"/>
        <v>-0.24635271623924515</v>
      </c>
      <c r="O78" s="13">
        <f>IFERROR(VLOOKUP(A78,'[1]BranchesSales01-2019'!$A$2:$AB$79,7,0),0)</f>
        <v>19916</v>
      </c>
      <c r="P78" s="13">
        <f>IFERROR(VLOOKUP(A78,'[2]BranchesSales01-2020'!$A$2:$Z$78,7,0),0)</f>
        <v>34602</v>
      </c>
      <c r="Q78" s="13">
        <f>VLOOKUP(B78,'[5]محقق الفروع '!$B:$F,5,0)</f>
        <v>15097</v>
      </c>
      <c r="R78" s="15">
        <f t="shared" si="112"/>
        <v>-19505</v>
      </c>
      <c r="S78" s="17">
        <f t="shared" si="113"/>
        <v>-0.56369574013062829</v>
      </c>
      <c r="U78" s="13">
        <f>IFERROR(VLOOKUP(A78,'[1]BranchesSales01-2019'!$A$2:$AB$79,9,0),0)</f>
        <v>18653</v>
      </c>
      <c r="V78" s="13">
        <f>IFERROR(VLOOKUP(A78,'[2]BranchesSales01-2020'!$A$2:$Z$78,9,0),0)</f>
        <v>16528</v>
      </c>
      <c r="W78" s="13">
        <f>VLOOKUP(A78,'[6]BranchesSales04-2021'!$A$2:$G$70,6,0)</f>
        <v>21722</v>
      </c>
      <c r="X78" s="15">
        <f t="shared" si="114"/>
        <v>5194</v>
      </c>
      <c r="Y78" s="17">
        <f t="shared" si="115"/>
        <v>0.31425459825750246</v>
      </c>
      <c r="AA78" s="13">
        <f>IFERROR(VLOOKUP(A78,'[1]BranchesSales01-2019'!$A$2:$AB$79,11,0),0)</f>
        <v>12368</v>
      </c>
      <c r="AB78" s="13">
        <f>IFERROR(VLOOKUP(A78,'[2]BranchesSales01-2020'!$A$2:$Z$78,11,0),0)</f>
        <v>24951</v>
      </c>
      <c r="AC78" s="13">
        <f>IFERROR(VLOOKUP(A78,'[7]BranchesSales05-2021'!$A$2:$G$70,6,0),0)</f>
        <v>18256</v>
      </c>
      <c r="AD78" s="15">
        <f t="shared" si="116"/>
        <v>-6695</v>
      </c>
      <c r="AE78" s="17">
        <f t="shared" si="117"/>
        <v>-0.26832591880084966</v>
      </c>
      <c r="AG78" s="13">
        <f>IFERROR(VLOOKUP(A78,'[1]BranchesSales01-2019'!$A$2:$AB$79,13,0),0)</f>
        <v>17416</v>
      </c>
      <c r="AH78" s="13">
        <f>IFERROR(VLOOKUP(A78,'[2]BranchesSales01-2020'!$A$2:$Z$78,13,0),0)</f>
        <v>25318</v>
      </c>
      <c r="AI78" s="13">
        <f>VLOOKUP(A78,'[8]BranchesSales06-2021'!$A$2:$G$70,6,0)</f>
        <v>27358</v>
      </c>
      <c r="AJ78" s="15">
        <f t="shared" si="118"/>
        <v>2040</v>
      </c>
      <c r="AK78" s="17">
        <f t="shared" si="119"/>
        <v>8.0575084919819906E-2</v>
      </c>
      <c r="AM78" s="13">
        <f>IFERROR(VLOOKUP(A78,'[1]BranchesSales01-2019'!$A$2:$AB$79,15,0),0)</f>
        <v>29635</v>
      </c>
      <c r="AN78" s="13">
        <f>IFERROR(VLOOKUP(A78,'[2]BranchesSales01-2020'!$A$2:$Z$78,15,0),0)</f>
        <v>18055</v>
      </c>
      <c r="AO78" s="13">
        <f>IFERROR(VLOOKUP(A78,'[9]BranchesSales07-2021'!$A$2:$G$69,6,0),0)</f>
        <v>27991</v>
      </c>
      <c r="AP78" s="15">
        <f t="shared" si="121"/>
        <v>9936</v>
      </c>
      <c r="AQ78" s="17">
        <f t="shared" si="122"/>
        <v>0.55031847133757972</v>
      </c>
      <c r="AS78" s="13">
        <f>IFERROR(VLOOKUP(A78,'[1]BranchesSales01-2019'!$A$2:$AB$79,17,0),0)</f>
        <v>23218</v>
      </c>
      <c r="AT78" s="13">
        <f>IFERROR(VLOOKUP(A78,'[2]BranchesSales01-2020'!$A$2:$Z$78,17,0),0)</f>
        <v>15987</v>
      </c>
      <c r="AU78" s="13">
        <f>IFERROR(VLOOKUP(A78,'[10]BranchesSales08-2021'!$A$2:$G$69,6,0),0)</f>
        <v>31649</v>
      </c>
      <c r="AV78" s="15">
        <f t="shared" si="124"/>
        <v>15662</v>
      </c>
      <c r="AW78" s="17">
        <f t="shared" si="125"/>
        <v>0.97967098267342223</v>
      </c>
      <c r="AY78" s="13">
        <f>IFERROR(VLOOKUP(A78,'[1]BranchesSales01-2019'!$A$2:$AB$79,19,0),0)</f>
        <v>23481</v>
      </c>
      <c r="AZ78" s="13">
        <f>IFERROR(VLOOKUP(A78,'[2]BranchesSales01-2020'!$A$2:$Z$78,19,0),0)</f>
        <v>24409</v>
      </c>
      <c r="BA78" s="13">
        <f>IFERROR(VLOOKUP(A78,'[11]BranchesSales09-2021'!$A$2:$G$69,6,0),0)</f>
        <v>29776</v>
      </c>
      <c r="BB78" s="15">
        <f t="shared" si="127"/>
        <v>5367</v>
      </c>
      <c r="BC78" s="17">
        <f t="shared" si="128"/>
        <v>0.21987791388422306</v>
      </c>
      <c r="BE78" s="13">
        <f>IFERROR(VLOOKUP(A78,'[1]BranchesSales01-2019'!$A$2:$AB$79,21,0),0)</f>
        <v>0</v>
      </c>
      <c r="BF78" s="13">
        <f>IFERROR(VLOOKUP(A78,'[2]BranchesSales01-2020'!$A$2:$Z$78,21,0),0)</f>
        <v>19320</v>
      </c>
      <c r="BG78" s="13">
        <f>IFERROR(VLOOKUP(A78,'[12]BranchesSales10-2021'!$A$2:$G$70,6,0),0)</f>
        <v>39725</v>
      </c>
      <c r="BH78" s="15">
        <f t="shared" si="130"/>
        <v>20405</v>
      </c>
      <c r="BI78" s="17">
        <f t="shared" si="131"/>
        <v>1.056159420289855</v>
      </c>
      <c r="BK78" s="13">
        <f>IFERROR(VLOOKUP(A78,'[1]BranchesSales01-2019'!$A$2:$AB$79,23,0),0)</f>
        <v>0</v>
      </c>
      <c r="BL78" s="13">
        <f>IFERROR(VLOOKUP(A78,'[13]BranchesSales11-2020'!$A$2:$G$78,6,0),0)</f>
        <v>29203</v>
      </c>
      <c r="BM78" s="15">
        <f t="shared" si="132"/>
        <v>29203</v>
      </c>
      <c r="BN78" s="17" t="e">
        <f t="shared" si="133"/>
        <v>#DIV/0!</v>
      </c>
      <c r="BP78" s="13">
        <f>IFERROR(VLOOKUP(A78,'[1]BranchesSales01-2019'!$A$2:$AB$79,25,0),0)</f>
        <v>0</v>
      </c>
      <c r="BQ78" s="13">
        <f>IFERROR(VLOOKUP(A78,'[14]BranchesSales12-2020'!$A$2:$G$70,6,0),0)</f>
        <v>30389</v>
      </c>
      <c r="BR78" s="15">
        <f t="shared" si="134"/>
        <v>30389</v>
      </c>
      <c r="BS78" s="17" t="e">
        <f t="shared" si="135"/>
        <v>#DIV/0!</v>
      </c>
      <c r="BU78" s="13">
        <f t="shared" si="136"/>
        <v>224914</v>
      </c>
      <c r="BV78" s="13">
        <f t="shared" si="137"/>
        <v>297931</v>
      </c>
      <c r="BW78" s="15">
        <f t="shared" si="138"/>
        <v>73017</v>
      </c>
      <c r="BX78" s="17">
        <f t="shared" si="139"/>
        <v>0.32464408618405249</v>
      </c>
    </row>
    <row r="79" spans="1:76" x14ac:dyDescent="0.25">
      <c r="A79" s="5">
        <v>2</v>
      </c>
      <c r="B79" s="5" t="s">
        <v>78</v>
      </c>
      <c r="C79" s="15">
        <f>SUM(C75:C78)</f>
        <v>108382</v>
      </c>
      <c r="D79" s="15">
        <f t="shared" ref="D79:BQ79" si="145">SUM(D75:D78)</f>
        <v>97759</v>
      </c>
      <c r="E79" s="15">
        <f t="shared" si="145"/>
        <v>81920</v>
      </c>
      <c r="F79" s="15">
        <f t="shared" si="108"/>
        <v>-15839</v>
      </c>
      <c r="G79" s="17">
        <f t="shared" si="109"/>
        <v>-0.16202088810237425</v>
      </c>
      <c r="H79" s="15">
        <f t="shared" si="145"/>
        <v>0</v>
      </c>
      <c r="I79" s="15">
        <f t="shared" si="145"/>
        <v>127528</v>
      </c>
      <c r="J79" s="15">
        <f t="shared" si="145"/>
        <v>84494</v>
      </c>
      <c r="K79" s="13">
        <f>VLOOKUP(B79,'[4]محقق الفروع '!$B:$F,5,0)</f>
        <v>73406</v>
      </c>
      <c r="L79" s="15">
        <f t="shared" si="110"/>
        <v>-11088</v>
      </c>
      <c r="M79" s="17">
        <f t="shared" si="111"/>
        <v>-0.13122825289369655</v>
      </c>
      <c r="N79" s="15">
        <f t="shared" si="145"/>
        <v>0</v>
      </c>
      <c r="O79" s="15">
        <f t="shared" si="145"/>
        <v>70581</v>
      </c>
      <c r="P79" s="15">
        <f t="shared" si="145"/>
        <v>90376</v>
      </c>
      <c r="Q79" s="13">
        <f>VLOOKUP(B79,'[5]محقق الفروع '!$B:$F,5,0)</f>
        <v>46298</v>
      </c>
      <c r="R79" s="15">
        <f t="shared" si="112"/>
        <v>-44078</v>
      </c>
      <c r="S79" s="17">
        <f t="shared" si="113"/>
        <v>-0.48771797822430729</v>
      </c>
      <c r="T79" s="15">
        <f t="shared" si="145"/>
        <v>0</v>
      </c>
      <c r="U79" s="15">
        <f t="shared" si="145"/>
        <v>83154</v>
      </c>
      <c r="V79" s="15">
        <f t="shared" si="145"/>
        <v>72001</v>
      </c>
      <c r="W79" s="13">
        <f>SUM(W75:W78)</f>
        <v>101215</v>
      </c>
      <c r="X79" s="15">
        <f t="shared" si="114"/>
        <v>29214</v>
      </c>
      <c r="Y79" s="17">
        <f t="shared" si="115"/>
        <v>0.40574436466160191</v>
      </c>
      <c r="Z79" s="15">
        <f t="shared" si="145"/>
        <v>0</v>
      </c>
      <c r="AA79" s="15">
        <f t="shared" si="145"/>
        <v>51953</v>
      </c>
      <c r="AB79" s="15">
        <f t="shared" si="145"/>
        <v>86047</v>
      </c>
      <c r="AC79" s="15">
        <f t="shared" si="145"/>
        <v>56693</v>
      </c>
      <c r="AD79" s="15">
        <f t="shared" si="116"/>
        <v>-29354</v>
      </c>
      <c r="AE79" s="17">
        <f t="shared" si="117"/>
        <v>-0.34113914488593444</v>
      </c>
      <c r="AF79" s="15">
        <f t="shared" si="145"/>
        <v>0</v>
      </c>
      <c r="AG79" s="15">
        <f t="shared" si="145"/>
        <v>62537</v>
      </c>
      <c r="AH79" s="15">
        <f t="shared" si="145"/>
        <v>67763</v>
      </c>
      <c r="AI79" s="15">
        <f t="shared" si="145"/>
        <v>86008</v>
      </c>
      <c r="AJ79" s="15">
        <f t="shared" si="118"/>
        <v>18245</v>
      </c>
      <c r="AK79" s="17">
        <f t="shared" si="119"/>
        <v>0.2692472293139323</v>
      </c>
      <c r="AL79" s="15">
        <f t="shared" si="145"/>
        <v>0</v>
      </c>
      <c r="AM79" s="15">
        <f t="shared" si="145"/>
        <v>85376</v>
      </c>
      <c r="AN79" s="15">
        <f t="shared" si="145"/>
        <v>64411</v>
      </c>
      <c r="AO79" s="15">
        <f t="shared" ref="AO79" si="146">SUM(AO75:AO78)</f>
        <v>98915</v>
      </c>
      <c r="AP79" s="15">
        <f t="shared" si="121"/>
        <v>34504</v>
      </c>
      <c r="AQ79" s="17">
        <f t="shared" si="122"/>
        <v>0.53568489854217449</v>
      </c>
      <c r="AR79" s="15">
        <f t="shared" si="145"/>
        <v>0</v>
      </c>
      <c r="AS79" s="15">
        <f t="shared" si="145"/>
        <v>72538</v>
      </c>
      <c r="AT79" s="15">
        <f t="shared" si="145"/>
        <v>60651</v>
      </c>
      <c r="AU79" s="15">
        <f t="shared" ref="AU79" si="147">SUM(AU75:AU78)</f>
        <v>79981</v>
      </c>
      <c r="AV79" s="15">
        <f t="shared" si="124"/>
        <v>19330</v>
      </c>
      <c r="AW79" s="17">
        <f t="shared" si="125"/>
        <v>0.31870867751562226</v>
      </c>
      <c r="AX79" s="15">
        <f t="shared" si="145"/>
        <v>0</v>
      </c>
      <c r="AY79" s="15">
        <f t="shared" si="145"/>
        <v>82082</v>
      </c>
      <c r="AZ79" s="15">
        <f t="shared" si="145"/>
        <v>84359</v>
      </c>
      <c r="BA79" s="15">
        <f t="shared" ref="BA79" si="148">SUM(BA75:BA78)</f>
        <v>80805</v>
      </c>
      <c r="BB79" s="15">
        <f t="shared" si="127"/>
        <v>-3554</v>
      </c>
      <c r="BC79" s="17">
        <f t="shared" si="128"/>
        <v>-4.2129470477364594E-2</v>
      </c>
      <c r="BD79" s="15">
        <f t="shared" si="145"/>
        <v>0</v>
      </c>
      <c r="BE79" s="15">
        <f t="shared" si="145"/>
        <v>83072</v>
      </c>
      <c r="BF79" s="15">
        <f t="shared" si="145"/>
        <v>73878</v>
      </c>
      <c r="BG79" s="15">
        <f t="shared" ref="BG79" si="149">SUM(BG75:BG78)</f>
        <v>141771</v>
      </c>
      <c r="BH79" s="15">
        <f t="shared" si="130"/>
        <v>67893</v>
      </c>
      <c r="BI79" s="17">
        <f t="shared" si="131"/>
        <v>0.91898806139852196</v>
      </c>
      <c r="BJ79" s="15">
        <f t="shared" si="145"/>
        <v>0</v>
      </c>
      <c r="BK79" s="15">
        <f t="shared" si="145"/>
        <v>47054</v>
      </c>
      <c r="BL79" s="15">
        <f t="shared" si="145"/>
        <v>93290</v>
      </c>
      <c r="BM79" s="15">
        <f t="shared" si="132"/>
        <v>46236</v>
      </c>
      <c r="BN79" s="17">
        <f t="shared" si="133"/>
        <v>0.98261571811110637</v>
      </c>
      <c r="BO79" s="15">
        <f t="shared" si="145"/>
        <v>0</v>
      </c>
      <c r="BP79" s="15">
        <f t="shared" si="145"/>
        <v>63485</v>
      </c>
      <c r="BQ79" s="15">
        <f t="shared" si="145"/>
        <v>110704</v>
      </c>
      <c r="BR79" s="15">
        <f t="shared" si="134"/>
        <v>47219</v>
      </c>
      <c r="BS79" s="17">
        <f t="shared" si="135"/>
        <v>0.74378199574702686</v>
      </c>
      <c r="BU79" s="13">
        <f t="shared" si="136"/>
        <v>937742</v>
      </c>
      <c r="BV79" s="13">
        <f t="shared" si="137"/>
        <v>985733</v>
      </c>
      <c r="BW79" s="15">
        <f t="shared" si="138"/>
        <v>47991</v>
      </c>
      <c r="BX79" s="17">
        <f t="shared" si="139"/>
        <v>5.1177189461493633E-2</v>
      </c>
    </row>
    <row r="80" spans="1:76" x14ac:dyDescent="0.25">
      <c r="A80" s="5">
        <v>70</v>
      </c>
      <c r="B80" s="4" t="s">
        <v>79</v>
      </c>
      <c r="C80" s="13">
        <f>IFERROR(VLOOKUP(A80,'[1]BranchesSales01-2019'!$A$2:$AB$79,3,0),0)</f>
        <v>51798</v>
      </c>
      <c r="D80" s="13">
        <f>IFERROR(VLOOKUP(A80,'[2]BranchesSales01-2020'!$A$2:$Z$78,3,0),0)</f>
        <v>25661</v>
      </c>
      <c r="E80" s="13">
        <f>IFERROR(VLOOKUP(A80,'[3]BranchesSales01-2021'!$A$2:$G$70,6,0),0)</f>
        <v>13140</v>
      </c>
      <c r="F80" s="15">
        <f t="shared" si="108"/>
        <v>-12521</v>
      </c>
      <c r="G80" s="17">
        <f t="shared" si="109"/>
        <v>-0.48793889560032733</v>
      </c>
      <c r="I80" s="13">
        <f>IFERROR(VLOOKUP(A80,'[1]BranchesSales01-2019'!$A$2:$AB$79,5,0),0)</f>
        <v>21001</v>
      </c>
      <c r="J80" s="13">
        <f>IFERROR(VLOOKUP(A80,'[2]BranchesSales01-2020'!$A$2:$Z$78,5,0),0)</f>
        <v>33428</v>
      </c>
      <c r="K80" s="13">
        <f>VLOOKUP(B80,'[4]محقق الفروع '!$B:$F,5,0)</f>
        <v>20552</v>
      </c>
      <c r="L80" s="15">
        <f t="shared" si="110"/>
        <v>-12876</v>
      </c>
      <c r="M80" s="17">
        <f t="shared" si="111"/>
        <v>-0.38518607155677875</v>
      </c>
      <c r="O80" s="13">
        <f>IFERROR(VLOOKUP(A80,'[1]BranchesSales01-2019'!$A$2:$AB$79,7,0),0)</f>
        <v>11063</v>
      </c>
      <c r="P80" s="13">
        <f>IFERROR(VLOOKUP(A80,'[2]BranchesSales01-2020'!$A$2:$Z$78,7,0),0)</f>
        <v>11411</v>
      </c>
      <c r="Q80" s="13">
        <f>VLOOKUP(B80,'[5]محقق الفروع '!$B:$F,5,0)</f>
        <v>41876</v>
      </c>
      <c r="R80" s="15">
        <f t="shared" si="112"/>
        <v>30465</v>
      </c>
      <c r="S80" s="17">
        <f t="shared" si="113"/>
        <v>2.6697923056699677</v>
      </c>
      <c r="U80" s="13">
        <f>IFERROR(VLOOKUP(A80,'[1]BranchesSales01-2019'!$A$2:$AB$79,9,0),0)</f>
        <v>21797</v>
      </c>
      <c r="V80" s="13">
        <f>IFERROR(VLOOKUP(A80,'[2]BranchesSales01-2020'!$A$2:$Z$78,9,0),0)</f>
        <v>23505</v>
      </c>
      <c r="W80" s="13">
        <f>VLOOKUP(A80,'[6]BranchesSales04-2021'!$A$2:$G$70,6,0)</f>
        <v>33292</v>
      </c>
      <c r="X80" s="15">
        <f t="shared" si="114"/>
        <v>9787</v>
      </c>
      <c r="Y80" s="17">
        <f t="shared" si="115"/>
        <v>0.41637949372473937</v>
      </c>
      <c r="AA80" s="13">
        <f>IFERROR(VLOOKUP(A80,'[1]BranchesSales01-2019'!$A$2:$AB$79,11,0),0)</f>
        <v>18561</v>
      </c>
      <c r="AB80" s="13">
        <f>IFERROR(VLOOKUP(A80,'[2]BranchesSales01-2020'!$A$2:$Z$78,11,0),0)</f>
        <v>15570</v>
      </c>
      <c r="AC80" s="13">
        <f>IFERROR(VLOOKUP(A80,'[7]BranchesSales05-2021'!$A$2:$G$70,6,0),0)</f>
        <v>9804</v>
      </c>
      <c r="AD80" s="15">
        <f t="shared" si="116"/>
        <v>-5766</v>
      </c>
      <c r="AE80" s="17">
        <f t="shared" si="117"/>
        <v>-0.37032755298651254</v>
      </c>
      <c r="AG80" s="13">
        <f>IFERROR(VLOOKUP(A80,'[1]BranchesSales01-2019'!$A$2:$AB$79,13,0),0)</f>
        <v>12040</v>
      </c>
      <c r="AH80" s="13">
        <f>IFERROR(VLOOKUP(A80,'[2]BranchesSales01-2020'!$A$2:$Z$78,13,0),0)</f>
        <v>15951</v>
      </c>
      <c r="AI80" s="13">
        <f>VLOOKUP(A80,'[8]BranchesSales06-2021'!$A$2:$G$70,6,0)</f>
        <v>13840</v>
      </c>
      <c r="AJ80" s="15">
        <f t="shared" si="118"/>
        <v>-2111</v>
      </c>
      <c r="AK80" s="17">
        <f t="shared" si="119"/>
        <v>-0.1323427998244624</v>
      </c>
      <c r="AM80" s="13">
        <f>IFERROR(VLOOKUP(A80,'[1]BranchesSales01-2019'!$A$2:$AB$79,15,0),0)</f>
        <v>11580</v>
      </c>
      <c r="AN80" s="13">
        <f>IFERROR(VLOOKUP(A80,'[2]BranchesSales01-2020'!$A$2:$Z$78,15,0),0)</f>
        <v>17205</v>
      </c>
      <c r="AO80" s="13">
        <f>IFERROR(VLOOKUP(A80,'[9]BranchesSales07-2021'!$A$2:$G$69,6,0),0)</f>
        <v>25762</v>
      </c>
      <c r="AP80" s="15">
        <f t="shared" si="121"/>
        <v>8557</v>
      </c>
      <c r="AQ80" s="17">
        <f t="shared" si="122"/>
        <v>0.49735541993606502</v>
      </c>
      <c r="AS80" s="13">
        <f>IFERROR(VLOOKUP(A80,'[1]BranchesSales01-2019'!$A$2:$AB$79,17,0),0)</f>
        <v>11153</v>
      </c>
      <c r="AT80" s="13">
        <f>IFERROR(VLOOKUP(A80,'[2]BranchesSales01-2020'!$A$2:$Z$78,17,0),0)</f>
        <v>21525</v>
      </c>
      <c r="AU80" s="13">
        <f>IFERROR(VLOOKUP(A80,'[10]BranchesSales08-2021'!$A$2:$G$69,6,0),0)</f>
        <v>55209</v>
      </c>
      <c r="AV80" s="15">
        <f t="shared" si="124"/>
        <v>33684</v>
      </c>
      <c r="AW80" s="17">
        <f t="shared" si="125"/>
        <v>1.5648780487804879</v>
      </c>
      <c r="AY80" s="13">
        <f>IFERROR(VLOOKUP(A80,'[1]BranchesSales01-2019'!$A$2:$AB$79,19,0),0)</f>
        <v>21707</v>
      </c>
      <c r="AZ80" s="13">
        <f>IFERROR(VLOOKUP(A80,'[2]BranchesSales01-2020'!$A$2:$Z$78,19,0),0)</f>
        <v>13464</v>
      </c>
      <c r="BA80" s="13">
        <f>IFERROR(VLOOKUP(A80,'[11]BranchesSales09-2021'!$A$2:$G$69,6,0),0)</f>
        <v>24968</v>
      </c>
      <c r="BB80" s="15">
        <f t="shared" si="127"/>
        <v>11504</v>
      </c>
      <c r="BC80" s="17">
        <f t="shared" si="128"/>
        <v>0.8544266191325014</v>
      </c>
      <c r="BE80" s="13">
        <f>IFERROR(VLOOKUP(A80,'[1]BranchesSales01-2019'!$A$2:$AB$79,21,0),0)</f>
        <v>41725</v>
      </c>
      <c r="BF80" s="13">
        <f>IFERROR(VLOOKUP(A80,'[2]BranchesSales01-2020'!$A$2:$Z$78,21,0),0)</f>
        <v>12984</v>
      </c>
      <c r="BG80" s="13">
        <f>IFERROR(VLOOKUP(A80,'[12]BranchesSales10-2021'!$A$2:$G$70,6,0),0)</f>
        <v>24530</v>
      </c>
      <c r="BH80" s="15">
        <f t="shared" si="130"/>
        <v>11546</v>
      </c>
      <c r="BI80" s="17">
        <f t="shared" si="131"/>
        <v>0.88924830560690071</v>
      </c>
      <c r="BK80" s="13">
        <f>IFERROR(VLOOKUP(A80,'[1]BranchesSales01-2019'!$A$2:$AB$79,23,0),0)</f>
        <v>54593</v>
      </c>
      <c r="BL80" s="13">
        <f>IFERROR(VLOOKUP(A80,'[13]BranchesSales11-2020'!$A$2:$G$78,6,0),0)</f>
        <v>47417</v>
      </c>
      <c r="BM80" s="15">
        <f t="shared" si="132"/>
        <v>-7176</v>
      </c>
      <c r="BN80" s="17">
        <f t="shared" si="133"/>
        <v>-0.13144542340593113</v>
      </c>
      <c r="BP80" s="13">
        <f>IFERROR(VLOOKUP(A80,'[1]BranchesSales01-2019'!$A$2:$AB$79,25,0),0)</f>
        <v>13148</v>
      </c>
      <c r="BQ80" s="13">
        <f>IFERROR(VLOOKUP(A80,'[14]BranchesSales12-2020'!$A$2:$G$70,6,0),0)</f>
        <v>40981</v>
      </c>
      <c r="BR80" s="15">
        <f t="shared" si="134"/>
        <v>27833</v>
      </c>
      <c r="BS80" s="17">
        <f t="shared" si="135"/>
        <v>2.1168999087313658</v>
      </c>
      <c r="BU80" s="13">
        <f t="shared" si="136"/>
        <v>290166</v>
      </c>
      <c r="BV80" s="13">
        <f t="shared" si="137"/>
        <v>279102</v>
      </c>
      <c r="BW80" s="15">
        <f t="shared" si="138"/>
        <v>-11064</v>
      </c>
      <c r="BX80" s="17">
        <f t="shared" si="139"/>
        <v>-3.8129898058352762E-2</v>
      </c>
    </row>
    <row r="81" spans="1:76" x14ac:dyDescent="0.25">
      <c r="A81" s="3">
        <v>97</v>
      </c>
      <c r="B81" s="4" t="s">
        <v>80</v>
      </c>
      <c r="C81" s="13">
        <f>IFERROR(VLOOKUP(A81,'[1]BranchesSales01-2019'!$A$2:$AB$79,3,0),0)</f>
        <v>83127</v>
      </c>
      <c r="D81" s="13">
        <f>IFERROR(VLOOKUP(A81,'[2]BranchesSales01-2020'!$A$2:$Z$78,3,0),0)</f>
        <v>71364</v>
      </c>
      <c r="E81" s="13">
        <f>IFERROR(VLOOKUP(A81,'[3]BranchesSales01-2021'!$A$2:$G$70,6,0),0)</f>
        <v>64622</v>
      </c>
      <c r="F81" s="15">
        <f t="shared" si="108"/>
        <v>-6742</v>
      </c>
      <c r="G81" s="17">
        <f t="shared" si="109"/>
        <v>-9.4473403957177293E-2</v>
      </c>
      <c r="I81" s="13">
        <f>IFERROR(VLOOKUP(A81,'[1]BranchesSales01-2019'!$A$2:$AB$79,5,0),0)</f>
        <v>69786</v>
      </c>
      <c r="J81" s="13">
        <f>IFERROR(VLOOKUP(A81,'[2]BranchesSales01-2020'!$A$2:$Z$78,5,0),0)</f>
        <v>59686</v>
      </c>
      <c r="K81" s="13">
        <f>VLOOKUP(B81,'[4]محقق الفروع '!$B:$F,5,0)</f>
        <v>49642</v>
      </c>
      <c r="L81" s="15">
        <f t="shared" si="110"/>
        <v>-10044</v>
      </c>
      <c r="M81" s="17">
        <f t="shared" si="111"/>
        <v>-0.1682806688335623</v>
      </c>
      <c r="O81" s="13">
        <f>IFERROR(VLOOKUP(A81,'[1]BranchesSales01-2019'!$A$2:$AB$79,7,0),0)</f>
        <v>31974</v>
      </c>
      <c r="P81" s="13">
        <f>IFERROR(VLOOKUP(A81,'[2]BranchesSales01-2020'!$A$2:$Z$78,7,0),0)</f>
        <v>32522</v>
      </c>
      <c r="Q81" s="13">
        <f>VLOOKUP(B81,'[5]محقق الفروع '!$B:$F,5,0)</f>
        <v>25126</v>
      </c>
      <c r="R81" s="15">
        <f t="shared" si="112"/>
        <v>-7396</v>
      </c>
      <c r="S81" s="17">
        <f t="shared" si="113"/>
        <v>-0.22741528811266221</v>
      </c>
      <c r="U81" s="13">
        <f>IFERROR(VLOOKUP(A81,'[1]BranchesSales01-2019'!$A$2:$AB$79,9,0),0)</f>
        <v>43656</v>
      </c>
      <c r="V81" s="13">
        <f>IFERROR(VLOOKUP(A81,'[2]BranchesSales01-2020'!$A$2:$Z$78,9,0),0)</f>
        <v>32910</v>
      </c>
      <c r="W81" s="13">
        <f>VLOOKUP(A81,'[6]BranchesSales04-2021'!$A$2:$G$70,6,0)</f>
        <v>34446</v>
      </c>
      <c r="X81" s="15">
        <f t="shared" si="114"/>
        <v>1536</v>
      </c>
      <c r="Y81" s="17">
        <f t="shared" si="115"/>
        <v>4.6672743846855047E-2</v>
      </c>
      <c r="AA81" s="13">
        <f>IFERROR(VLOOKUP(A81,'[1]BranchesSales01-2019'!$A$2:$AB$79,11,0),0)</f>
        <v>39551</v>
      </c>
      <c r="AB81" s="13">
        <f>IFERROR(VLOOKUP(A81,'[2]BranchesSales01-2020'!$A$2:$Z$78,11,0),0)</f>
        <v>47047</v>
      </c>
      <c r="AC81" s="13">
        <f>IFERROR(VLOOKUP(A81,'[7]BranchesSales05-2021'!$A$2:$G$70,6,0),0)</f>
        <v>50389</v>
      </c>
      <c r="AD81" s="15">
        <f t="shared" si="116"/>
        <v>3342</v>
      </c>
      <c r="AE81" s="17">
        <f t="shared" si="117"/>
        <v>7.1035347631092316E-2</v>
      </c>
      <c r="AG81" s="13">
        <f>IFERROR(VLOOKUP(A81,'[1]BranchesSales01-2019'!$A$2:$AB$79,13,0),0)</f>
        <v>39833</v>
      </c>
      <c r="AH81" s="13">
        <f>IFERROR(VLOOKUP(A81,'[2]BranchesSales01-2020'!$A$2:$Z$78,13,0),0)</f>
        <v>49501</v>
      </c>
      <c r="AI81" s="13">
        <f>VLOOKUP(A81,'[8]BranchesSales06-2021'!$A$2:$G$70,6,0)</f>
        <v>33455</v>
      </c>
      <c r="AJ81" s="15">
        <f t="shared" si="118"/>
        <v>-16046</v>
      </c>
      <c r="AK81" s="17">
        <f t="shared" si="119"/>
        <v>-0.32415506757439239</v>
      </c>
      <c r="AM81" s="13">
        <f>IFERROR(VLOOKUP(A81,'[1]BranchesSales01-2019'!$A$2:$AB$79,15,0),0)</f>
        <v>44096</v>
      </c>
      <c r="AN81" s="13">
        <f>IFERROR(VLOOKUP(A81,'[2]BranchesSales01-2020'!$A$2:$Z$78,15,0),0)</f>
        <v>40622</v>
      </c>
      <c r="AO81" s="13">
        <f>IFERROR(VLOOKUP(A81,'[9]BranchesSales07-2021'!$A$2:$G$69,6,0),0)</f>
        <v>56058</v>
      </c>
      <c r="AP81" s="15">
        <f t="shared" si="121"/>
        <v>15436</v>
      </c>
      <c r="AQ81" s="17">
        <f t="shared" si="122"/>
        <v>0.3799911378070997</v>
      </c>
      <c r="AS81" s="13">
        <f>IFERROR(VLOOKUP(A81,'[1]BranchesSales01-2019'!$A$2:$AB$79,17,0),0)</f>
        <v>34940</v>
      </c>
      <c r="AT81" s="13">
        <f>IFERROR(VLOOKUP(A81,'[2]BranchesSales01-2020'!$A$2:$Z$78,17,0),0)</f>
        <v>37031</v>
      </c>
      <c r="AU81" s="13">
        <f>IFERROR(VLOOKUP(A81,'[10]BranchesSales08-2021'!$A$2:$G$69,6,0),0)</f>
        <v>41541</v>
      </c>
      <c r="AV81" s="15">
        <f t="shared" si="124"/>
        <v>4510</v>
      </c>
      <c r="AW81" s="17">
        <f t="shared" si="125"/>
        <v>0.12178985174583468</v>
      </c>
      <c r="AY81" s="13">
        <f>IFERROR(VLOOKUP(A81,'[1]BranchesSales01-2019'!$A$2:$AB$79,19,0),0)</f>
        <v>78545</v>
      </c>
      <c r="AZ81" s="13">
        <f>IFERROR(VLOOKUP(A81,'[2]BranchesSales01-2020'!$A$2:$Z$78,19,0),0)</f>
        <v>57734</v>
      </c>
      <c r="BA81" s="13">
        <f>IFERROR(VLOOKUP(A81,'[11]BranchesSales09-2021'!$A$2:$G$69,6,0),0)</f>
        <v>43705</v>
      </c>
      <c r="BB81" s="15">
        <f t="shared" si="127"/>
        <v>-14029</v>
      </c>
      <c r="BC81" s="17">
        <f t="shared" si="128"/>
        <v>-0.24299372986455126</v>
      </c>
      <c r="BE81" s="13">
        <f>IFERROR(VLOOKUP(A81,'[1]BranchesSales01-2019'!$A$2:$AB$79,21,0),0)</f>
        <v>53397</v>
      </c>
      <c r="BF81" s="13">
        <f>IFERROR(VLOOKUP(A81,'[2]BranchesSales01-2020'!$A$2:$Z$78,21,0),0)</f>
        <v>47528</v>
      </c>
      <c r="BG81" s="13">
        <f>IFERROR(VLOOKUP(A81,'[12]BranchesSales10-2021'!$A$2:$G$70,6,0),0)</f>
        <v>47949</v>
      </c>
      <c r="BH81" s="15">
        <f t="shared" si="130"/>
        <v>421</v>
      </c>
      <c r="BI81" s="17">
        <f t="shared" si="131"/>
        <v>8.8579363743477302E-3</v>
      </c>
      <c r="BK81" s="13">
        <f>IFERROR(VLOOKUP(A81,'[1]BranchesSales01-2019'!$A$2:$AB$79,23,0),0)</f>
        <v>27552</v>
      </c>
      <c r="BL81" s="13">
        <f>IFERROR(VLOOKUP(A81,'[13]BranchesSales11-2020'!$A$2:$G$78,6,0),0)</f>
        <v>60556</v>
      </c>
      <c r="BM81" s="15">
        <f t="shared" si="132"/>
        <v>33004</v>
      </c>
      <c r="BN81" s="17">
        <f t="shared" si="133"/>
        <v>1.1978803716608595</v>
      </c>
      <c r="BP81" s="13">
        <f>IFERROR(VLOOKUP(A81,'[1]BranchesSales01-2019'!$A$2:$AB$79,25,0),0)</f>
        <v>57726</v>
      </c>
      <c r="BQ81" s="13">
        <f>IFERROR(VLOOKUP(A81,'[14]BranchesSales12-2020'!$A$2:$G$70,6,0),0)</f>
        <v>104435</v>
      </c>
      <c r="BR81" s="15">
        <f t="shared" si="134"/>
        <v>46709</v>
      </c>
      <c r="BS81" s="17">
        <f t="shared" si="135"/>
        <v>0.80915012299483768</v>
      </c>
      <c r="BU81" s="13">
        <f t="shared" si="136"/>
        <v>604183</v>
      </c>
      <c r="BV81" s="13">
        <f t="shared" si="137"/>
        <v>640936</v>
      </c>
      <c r="BW81" s="15">
        <f t="shared" si="138"/>
        <v>36753</v>
      </c>
      <c r="BX81" s="17">
        <f t="shared" si="139"/>
        <v>6.0830907192026329E-2</v>
      </c>
    </row>
    <row r="82" spans="1:76" x14ac:dyDescent="0.25">
      <c r="A82" s="5">
        <v>72</v>
      </c>
      <c r="B82" s="4" t="s">
        <v>81</v>
      </c>
      <c r="C82" s="13">
        <f>IFERROR(VLOOKUP(A82,'[1]BranchesSales01-2019'!$A$2:$AB$79,3,0),0)</f>
        <v>15278</v>
      </c>
      <c r="D82" s="13">
        <f>IFERROR(VLOOKUP(A82,'[2]BranchesSales01-2020'!$A$2:$Z$78,3,0),0)</f>
        <v>8007</v>
      </c>
      <c r="E82" s="13">
        <f>IFERROR(VLOOKUP(A82,'[3]BranchesSales01-2021'!$A$2:$G$70,6,0),0)</f>
        <v>10437</v>
      </c>
      <c r="F82" s="15">
        <f t="shared" si="108"/>
        <v>2430</v>
      </c>
      <c r="G82" s="17">
        <f t="shared" si="109"/>
        <v>0.30348445110528277</v>
      </c>
      <c r="I82" s="13">
        <f>IFERROR(VLOOKUP(A82,'[1]BranchesSales01-2019'!$A$2:$AB$79,5,0),0)</f>
        <v>14638</v>
      </c>
      <c r="J82" s="13">
        <f>IFERROR(VLOOKUP(A82,'[2]BranchesSales01-2020'!$A$2:$Z$78,5,0),0)</f>
        <v>14411</v>
      </c>
      <c r="K82" s="13">
        <f>VLOOKUP(B82,'[4]محقق الفروع '!$B:$F,5,0)</f>
        <v>11515</v>
      </c>
      <c r="L82" s="15">
        <f t="shared" si="110"/>
        <v>-2896</v>
      </c>
      <c r="M82" s="17">
        <f t="shared" si="111"/>
        <v>-0.2009576018319339</v>
      </c>
      <c r="O82" s="13">
        <f>IFERROR(VLOOKUP(A82,'[1]BranchesSales01-2019'!$A$2:$AB$79,7,0),0)</f>
        <v>7412</v>
      </c>
      <c r="P82" s="13">
        <f>IFERROR(VLOOKUP(A82,'[2]BranchesSales01-2020'!$A$2:$Z$78,7,0),0)</f>
        <v>6541</v>
      </c>
      <c r="Q82" s="13">
        <f>VLOOKUP(B82,'[5]محقق الفروع '!$B:$F,5,0)</f>
        <v>5715</v>
      </c>
      <c r="R82" s="15">
        <f t="shared" si="112"/>
        <v>-826</v>
      </c>
      <c r="S82" s="17">
        <f t="shared" si="113"/>
        <v>-0.12628038526219232</v>
      </c>
      <c r="U82" s="13">
        <f>IFERROR(VLOOKUP(A82,'[1]BranchesSales01-2019'!$A$2:$AB$79,9,0),0)</f>
        <v>7821</v>
      </c>
      <c r="V82" s="13">
        <f>IFERROR(VLOOKUP(A82,'[2]BranchesSales01-2020'!$A$2:$Z$78,9,0),0)</f>
        <v>5265</v>
      </c>
      <c r="W82" s="13">
        <f>VLOOKUP(A82,'[6]BranchesSales04-2021'!$A$2:$G$70,6,0)</f>
        <v>17661</v>
      </c>
      <c r="X82" s="15">
        <f t="shared" si="114"/>
        <v>12396</v>
      </c>
      <c r="Y82" s="17">
        <f t="shared" si="115"/>
        <v>2.3544159544159546</v>
      </c>
      <c r="AA82" s="13">
        <f>IFERROR(VLOOKUP(A82,'[1]BranchesSales01-2019'!$A$2:$AB$79,11,0),0)</f>
        <v>8157</v>
      </c>
      <c r="AB82" s="13">
        <f>IFERROR(VLOOKUP(A82,'[2]BranchesSales01-2020'!$A$2:$Z$78,11,0),0)</f>
        <v>9805</v>
      </c>
      <c r="AC82" s="13">
        <f>IFERROR(VLOOKUP(A82,'[7]BranchesSales05-2021'!$A$2:$G$70,6,0),0)</f>
        <v>11035</v>
      </c>
      <c r="AD82" s="15">
        <f t="shared" si="116"/>
        <v>1230</v>
      </c>
      <c r="AE82" s="17">
        <f t="shared" si="117"/>
        <v>0.12544620091789893</v>
      </c>
      <c r="AG82" s="13">
        <f>IFERROR(VLOOKUP(A82,'[1]BranchesSales01-2019'!$A$2:$AB$79,13,0),0)</f>
        <v>7593</v>
      </c>
      <c r="AH82" s="13">
        <f>IFERROR(VLOOKUP(A82,'[2]BranchesSales01-2020'!$A$2:$Z$78,13,0),0)</f>
        <v>16198</v>
      </c>
      <c r="AI82" s="13">
        <f>VLOOKUP(A82,'[8]BranchesSales06-2021'!$A$2:$G$70,6,0)</f>
        <v>7929</v>
      </c>
      <c r="AJ82" s="15">
        <f t="shared" si="118"/>
        <v>-8269</v>
      </c>
      <c r="AK82" s="17">
        <f t="shared" si="119"/>
        <v>-0.51049512285467347</v>
      </c>
      <c r="AM82" s="13">
        <f>IFERROR(VLOOKUP(A82,'[1]BranchesSales01-2019'!$A$2:$AB$79,15,0),0)</f>
        <v>8013</v>
      </c>
      <c r="AN82" s="13">
        <f>IFERROR(VLOOKUP(A82,'[2]BranchesSales01-2020'!$A$2:$Z$78,15,0),0)</f>
        <v>9460</v>
      </c>
      <c r="AO82" s="13">
        <f>IFERROR(VLOOKUP(A82,'[9]BranchesSales07-2021'!$A$2:$G$69,6,0),0)</f>
        <v>17366</v>
      </c>
      <c r="AP82" s="15">
        <f t="shared" si="121"/>
        <v>7906</v>
      </c>
      <c r="AQ82" s="17">
        <f t="shared" si="122"/>
        <v>0.83572938689217757</v>
      </c>
      <c r="AS82" s="13">
        <f>IFERROR(VLOOKUP(A82,'[1]BranchesSales01-2019'!$A$2:$AB$79,17,0),0)</f>
        <v>7433</v>
      </c>
      <c r="AT82" s="13">
        <f>IFERROR(VLOOKUP(A82,'[2]BranchesSales01-2020'!$A$2:$Z$78,17,0),0)</f>
        <v>7120</v>
      </c>
      <c r="AU82" s="13">
        <f>IFERROR(VLOOKUP(A82,'[10]BranchesSales08-2021'!$A$2:$G$69,6,0),0)</f>
        <v>29535</v>
      </c>
      <c r="AV82" s="15">
        <f t="shared" si="124"/>
        <v>22415</v>
      </c>
      <c r="AW82" s="17">
        <f t="shared" si="125"/>
        <v>3.1481741573033704</v>
      </c>
      <c r="AY82" s="13">
        <f>IFERROR(VLOOKUP(A82,'[1]BranchesSales01-2019'!$A$2:$AB$79,19,0),0)</f>
        <v>14319</v>
      </c>
      <c r="AZ82" s="13">
        <f>IFERROR(VLOOKUP(A82,'[2]BranchesSales01-2020'!$A$2:$Z$78,19,0),0)</f>
        <v>8826</v>
      </c>
      <c r="BA82" s="13">
        <f>IFERROR(VLOOKUP(A82,'[11]BranchesSales09-2021'!$A$2:$G$69,6,0),0)</f>
        <v>17481</v>
      </c>
      <c r="BB82" s="15">
        <f t="shared" si="127"/>
        <v>8655</v>
      </c>
      <c r="BC82" s="17">
        <f t="shared" si="128"/>
        <v>0.98062542488103333</v>
      </c>
      <c r="BE82" s="13">
        <f>IFERROR(VLOOKUP(A82,'[1]BranchesSales01-2019'!$A$2:$AB$79,21,0),0)</f>
        <v>8705</v>
      </c>
      <c r="BF82" s="13">
        <f>IFERROR(VLOOKUP(A82,'[2]BranchesSales01-2020'!$A$2:$Z$78,21,0),0)</f>
        <v>9631</v>
      </c>
      <c r="BG82" s="13">
        <f>IFERROR(VLOOKUP(A82,'[12]BranchesSales10-2021'!$A$2:$G$70,6,0),0)</f>
        <v>21386</v>
      </c>
      <c r="BH82" s="15">
        <f t="shared" si="130"/>
        <v>11755</v>
      </c>
      <c r="BI82" s="17">
        <f t="shared" si="131"/>
        <v>1.2205378465372236</v>
      </c>
      <c r="BK82" s="13">
        <f>IFERROR(VLOOKUP(A82,'[1]BranchesSales01-2019'!$A$2:$AB$79,23,0),0)</f>
        <v>13495</v>
      </c>
      <c r="BL82" s="13">
        <f>IFERROR(VLOOKUP(A82,'[13]BranchesSales11-2020'!$A$2:$G$78,6,0),0)</f>
        <v>16750</v>
      </c>
      <c r="BM82" s="15">
        <f t="shared" si="132"/>
        <v>3255</v>
      </c>
      <c r="BN82" s="17">
        <f t="shared" si="133"/>
        <v>0.24120044460911449</v>
      </c>
      <c r="BP82" s="13">
        <f>IFERROR(VLOOKUP(A82,'[1]BranchesSales01-2019'!$A$2:$AB$79,25,0),0)</f>
        <v>13356</v>
      </c>
      <c r="BQ82" s="13">
        <f>IFERROR(VLOOKUP(A82,'[14]BranchesSales12-2020'!$A$2:$G$70,6,0),0)</f>
        <v>18019</v>
      </c>
      <c r="BR82" s="15">
        <f t="shared" si="134"/>
        <v>4663</v>
      </c>
      <c r="BS82" s="17">
        <f t="shared" si="135"/>
        <v>0.34913147648996712</v>
      </c>
      <c r="BU82" s="13">
        <f t="shared" si="136"/>
        <v>126220</v>
      </c>
      <c r="BV82" s="13">
        <f t="shared" si="137"/>
        <v>130033</v>
      </c>
      <c r="BW82" s="15">
        <f t="shared" si="138"/>
        <v>3813</v>
      </c>
      <c r="BX82" s="17">
        <f t="shared" si="139"/>
        <v>3.0209158611947284E-2</v>
      </c>
    </row>
    <row r="83" spans="1:76" x14ac:dyDescent="0.25">
      <c r="A83" s="5">
        <v>68</v>
      </c>
      <c r="B83" s="4" t="s">
        <v>82</v>
      </c>
      <c r="C83" s="13">
        <f>IFERROR(VLOOKUP(A83,'[1]BranchesSales01-2019'!$A$2:$AB$79,3,0),0)</f>
        <v>16623</v>
      </c>
      <c r="D83" s="13">
        <f>IFERROR(VLOOKUP(A83,'[2]BranchesSales01-2020'!$A$2:$Z$78,3,0),0)</f>
        <v>20296</v>
      </c>
      <c r="E83" s="13">
        <f>IFERROR(VLOOKUP(A83,'[3]BranchesSales01-2021'!$A$2:$G$70,6,0),0)</f>
        <v>12590</v>
      </c>
      <c r="F83" s="15">
        <f t="shared" si="108"/>
        <v>-7706</v>
      </c>
      <c r="G83" s="17">
        <f t="shared" si="109"/>
        <v>-0.37968072526606222</v>
      </c>
      <c r="I83" s="13">
        <f>IFERROR(VLOOKUP(A83,'[1]BranchesSales01-2019'!$A$2:$AB$79,5,0),0)</f>
        <v>36110</v>
      </c>
      <c r="J83" s="13">
        <f>IFERROR(VLOOKUP(A83,'[2]BranchesSales01-2020'!$A$2:$Z$78,5,0),0)</f>
        <v>15493</v>
      </c>
      <c r="K83" s="13">
        <f>VLOOKUP(B83,'[4]محقق الفروع '!$B:$F,5,0)</f>
        <v>10712</v>
      </c>
      <c r="L83" s="15">
        <f t="shared" si="110"/>
        <v>-4781</v>
      </c>
      <c r="M83" s="17">
        <f t="shared" si="111"/>
        <v>-0.30859097657006385</v>
      </c>
      <c r="O83" s="13">
        <f>IFERROR(VLOOKUP(A83,'[1]BranchesSales01-2019'!$A$2:$AB$79,7,0),0)</f>
        <v>6457</v>
      </c>
      <c r="P83" s="13">
        <f>IFERROR(VLOOKUP(A83,'[2]BranchesSales01-2020'!$A$2:$Z$78,7,0),0)</f>
        <v>19012</v>
      </c>
      <c r="Q83" s="13">
        <f>VLOOKUP(B83,'[5]محقق الفروع '!$B:$F,5,0)</f>
        <v>6453</v>
      </c>
      <c r="R83" s="15">
        <f t="shared" si="112"/>
        <v>-12559</v>
      </c>
      <c r="S83" s="17">
        <f t="shared" si="113"/>
        <v>-0.66058278981695773</v>
      </c>
      <c r="U83" s="13">
        <f>IFERROR(VLOOKUP(A83,'[1]BranchesSales01-2019'!$A$2:$AB$79,9,0),0)</f>
        <v>13001</v>
      </c>
      <c r="V83" s="13">
        <f>IFERROR(VLOOKUP(A83,'[2]BranchesSales01-2020'!$A$2:$Z$78,9,0),0)</f>
        <v>5139</v>
      </c>
      <c r="W83" s="13">
        <f>VLOOKUP(A83,'[6]BranchesSales04-2021'!$A$2:$G$70,6,0)</f>
        <v>7721</v>
      </c>
      <c r="X83" s="15">
        <f t="shared" si="114"/>
        <v>2582</v>
      </c>
      <c r="Y83" s="17">
        <f t="shared" si="115"/>
        <v>0.50243237984043598</v>
      </c>
      <c r="AA83" s="13">
        <f>IFERROR(VLOOKUP(A83,'[1]BranchesSales01-2019'!$A$2:$AB$79,11,0),0)</f>
        <v>13745</v>
      </c>
      <c r="AB83" s="13">
        <f>IFERROR(VLOOKUP(A83,'[2]BranchesSales01-2020'!$A$2:$Z$78,11,0),0)</f>
        <v>11337</v>
      </c>
      <c r="AC83" s="13">
        <f>IFERROR(VLOOKUP(A83,'[7]BranchesSales05-2021'!$A$2:$G$70,6,0),0)</f>
        <v>15192</v>
      </c>
      <c r="AD83" s="15">
        <f t="shared" si="116"/>
        <v>3855</v>
      </c>
      <c r="AE83" s="17">
        <f t="shared" si="117"/>
        <v>0.34003704683778779</v>
      </c>
      <c r="AG83" s="13">
        <f>IFERROR(VLOOKUP(A83,'[1]BranchesSales01-2019'!$A$2:$AB$79,13,0),0)</f>
        <v>12980</v>
      </c>
      <c r="AH83" s="13">
        <f>IFERROR(VLOOKUP(A83,'[2]BranchesSales01-2020'!$A$2:$Z$78,13,0),0)</f>
        <v>14832</v>
      </c>
      <c r="AI83" s="13">
        <f>VLOOKUP(A83,'[8]BranchesSales06-2021'!$A$2:$G$70,6,0)</f>
        <v>8362</v>
      </c>
      <c r="AJ83" s="15">
        <f t="shared" si="118"/>
        <v>-6470</v>
      </c>
      <c r="AK83" s="17">
        <f t="shared" si="119"/>
        <v>-0.43621898597626751</v>
      </c>
      <c r="AM83" s="13">
        <f>IFERROR(VLOOKUP(A83,'[1]BranchesSales01-2019'!$A$2:$AB$79,15,0),0)</f>
        <v>7301</v>
      </c>
      <c r="AN83" s="13">
        <f>IFERROR(VLOOKUP(A83,'[2]BranchesSales01-2020'!$A$2:$Z$78,15,0),0)</f>
        <v>12729</v>
      </c>
      <c r="AO83" s="13">
        <f>IFERROR(VLOOKUP(A83,'[9]BranchesSales07-2021'!$A$2:$G$69,6,0),0)</f>
        <v>9633</v>
      </c>
      <c r="AP83" s="15">
        <f t="shared" si="121"/>
        <v>-3096</v>
      </c>
      <c r="AQ83" s="17">
        <f t="shared" si="122"/>
        <v>-0.2432241338675466</v>
      </c>
      <c r="AS83" s="13">
        <f>IFERROR(VLOOKUP(A83,'[1]BranchesSales01-2019'!$A$2:$AB$79,17,0),0)</f>
        <v>14177</v>
      </c>
      <c r="AT83" s="13">
        <f>IFERROR(VLOOKUP(A83,'[2]BranchesSales01-2020'!$A$2:$Z$78,17,0),0)</f>
        <v>11990</v>
      </c>
      <c r="AU83" s="13">
        <f>IFERROR(VLOOKUP(A83,'[10]BranchesSales08-2021'!$A$2:$G$69,6,0),0)</f>
        <v>12484</v>
      </c>
      <c r="AV83" s="15">
        <f t="shared" si="124"/>
        <v>494</v>
      </c>
      <c r="AW83" s="17">
        <f t="shared" si="125"/>
        <v>4.1201000834028445E-2</v>
      </c>
      <c r="AY83" s="13">
        <f>IFERROR(VLOOKUP(A83,'[1]BranchesSales01-2019'!$A$2:$AB$79,19,0),0)</f>
        <v>14277</v>
      </c>
      <c r="AZ83" s="13">
        <f>IFERROR(VLOOKUP(A83,'[2]BranchesSales01-2020'!$A$2:$Z$78,19,0),0)</f>
        <v>8010</v>
      </c>
      <c r="BA83" s="13">
        <f>IFERROR(VLOOKUP(A83,'[11]BranchesSales09-2021'!$A$2:$G$69,6,0),0)</f>
        <v>8827</v>
      </c>
      <c r="BB83" s="15">
        <f t="shared" si="127"/>
        <v>817</v>
      </c>
      <c r="BC83" s="17">
        <f t="shared" si="128"/>
        <v>0.10199750312109868</v>
      </c>
      <c r="BE83" s="13">
        <f>IFERROR(VLOOKUP(A83,'[1]BranchesSales01-2019'!$A$2:$AB$79,21,0),0)</f>
        <v>25988</v>
      </c>
      <c r="BF83" s="13">
        <f>IFERROR(VLOOKUP(A83,'[2]BranchesSales01-2020'!$A$2:$Z$78,21,0),0)</f>
        <v>9037</v>
      </c>
      <c r="BG83" s="13">
        <f>IFERROR(VLOOKUP(A83,'[12]BranchesSales10-2021'!$A$2:$G$70,6,0),0)</f>
        <v>20521</v>
      </c>
      <c r="BH83" s="15">
        <f t="shared" si="130"/>
        <v>11484</v>
      </c>
      <c r="BI83" s="17">
        <f t="shared" si="131"/>
        <v>1.2707756999004096</v>
      </c>
      <c r="BK83" s="13">
        <f>IFERROR(VLOOKUP(A83,'[1]BranchesSales01-2019'!$A$2:$AB$79,23,0),0)</f>
        <v>15665</v>
      </c>
      <c r="BL83" s="13">
        <f>IFERROR(VLOOKUP(A83,'[13]BranchesSales11-2020'!$A$2:$G$78,6,0),0)</f>
        <v>15034</v>
      </c>
      <c r="BM83" s="15">
        <f t="shared" si="132"/>
        <v>-631</v>
      </c>
      <c r="BN83" s="17">
        <f t="shared" si="133"/>
        <v>-4.0280880944781328E-2</v>
      </c>
      <c r="BP83" s="13">
        <f>IFERROR(VLOOKUP(A83,'[1]BranchesSales01-2019'!$A$2:$AB$79,25,0),0)</f>
        <v>17836</v>
      </c>
      <c r="BQ83" s="13">
        <f>IFERROR(VLOOKUP(A83,'[14]BranchesSales12-2020'!$A$2:$G$70,6,0),0)</f>
        <v>22724</v>
      </c>
      <c r="BR83" s="15">
        <f t="shared" si="134"/>
        <v>4888</v>
      </c>
      <c r="BS83" s="17">
        <f t="shared" si="135"/>
        <v>0.27405247813411071</v>
      </c>
      <c r="BU83" s="13">
        <f t="shared" si="136"/>
        <v>194160</v>
      </c>
      <c r="BV83" s="13">
        <f t="shared" si="137"/>
        <v>165633</v>
      </c>
      <c r="BW83" s="15">
        <f t="shared" si="138"/>
        <v>-28527</v>
      </c>
      <c r="BX83" s="17">
        <f t="shared" si="139"/>
        <v>-0.14692521631644007</v>
      </c>
    </row>
    <row r="84" spans="1:76" x14ac:dyDescent="0.25">
      <c r="A84" s="5">
        <v>2</v>
      </c>
      <c r="B84" s="5" t="s">
        <v>83</v>
      </c>
      <c r="C84" s="15">
        <f>SUM(C80:C83)</f>
        <v>166826</v>
      </c>
      <c r="D84" s="15">
        <f t="shared" ref="D84:BQ84" si="150">SUM(D80:D83)</f>
        <v>125328</v>
      </c>
      <c r="E84" s="15">
        <f t="shared" si="150"/>
        <v>100789</v>
      </c>
      <c r="F84" s="15">
        <f t="shared" si="108"/>
        <v>-24539</v>
      </c>
      <c r="G84" s="17">
        <f t="shared" si="109"/>
        <v>-0.19579822545640235</v>
      </c>
      <c r="H84" s="15">
        <f t="shared" si="150"/>
        <v>0</v>
      </c>
      <c r="I84" s="15">
        <f t="shared" si="150"/>
        <v>141535</v>
      </c>
      <c r="J84" s="15">
        <f t="shared" si="150"/>
        <v>123018</v>
      </c>
      <c r="K84" s="13">
        <f>VLOOKUP(B84,'[4]محقق الفروع '!$B:$F,5,0)</f>
        <v>92421</v>
      </c>
      <c r="L84" s="15">
        <f t="shared" si="110"/>
        <v>-30597</v>
      </c>
      <c r="M84" s="17">
        <f t="shared" si="111"/>
        <v>-0.24871969955616247</v>
      </c>
      <c r="N84" s="15">
        <f t="shared" si="150"/>
        <v>0</v>
      </c>
      <c r="O84" s="15">
        <f t="shared" si="150"/>
        <v>56906</v>
      </c>
      <c r="P84" s="15">
        <f t="shared" si="150"/>
        <v>69486</v>
      </c>
      <c r="Q84" s="13">
        <f>VLOOKUP(B84,'[5]محقق الفروع '!$B:$F,5,0)</f>
        <v>79170</v>
      </c>
      <c r="R84" s="15">
        <f t="shared" si="112"/>
        <v>9684</v>
      </c>
      <c r="S84" s="17">
        <f t="shared" si="113"/>
        <v>0.13936620326396687</v>
      </c>
      <c r="T84" s="15">
        <f t="shared" si="150"/>
        <v>0</v>
      </c>
      <c r="U84" s="15">
        <f t="shared" si="150"/>
        <v>86275</v>
      </c>
      <c r="V84" s="15">
        <f t="shared" si="150"/>
        <v>66819</v>
      </c>
      <c r="W84" s="13">
        <f>SUM(W80:W83)</f>
        <v>93120</v>
      </c>
      <c r="X84" s="15">
        <f t="shared" si="114"/>
        <v>26301</v>
      </c>
      <c r="Y84" s="17">
        <f t="shared" si="115"/>
        <v>0.39361558838055055</v>
      </c>
      <c r="Z84" s="15">
        <f t="shared" si="150"/>
        <v>0</v>
      </c>
      <c r="AA84" s="15">
        <f t="shared" si="150"/>
        <v>80014</v>
      </c>
      <c r="AB84" s="15">
        <f t="shared" si="150"/>
        <v>83759</v>
      </c>
      <c r="AC84" s="15">
        <f t="shared" si="150"/>
        <v>86420</v>
      </c>
      <c r="AD84" s="15">
        <f t="shared" si="116"/>
        <v>2661</v>
      </c>
      <c r="AE84" s="17">
        <f t="shared" si="117"/>
        <v>3.1769720268866708E-2</v>
      </c>
      <c r="AF84" s="15">
        <f t="shared" si="150"/>
        <v>0</v>
      </c>
      <c r="AG84" s="15">
        <f t="shared" si="150"/>
        <v>72446</v>
      </c>
      <c r="AH84" s="15">
        <f t="shared" si="150"/>
        <v>96482</v>
      </c>
      <c r="AI84" s="15">
        <f t="shared" si="150"/>
        <v>63586</v>
      </c>
      <c r="AJ84" s="15">
        <f t="shared" si="118"/>
        <v>-32896</v>
      </c>
      <c r="AK84" s="17">
        <f t="shared" si="119"/>
        <v>-0.34095478949441349</v>
      </c>
      <c r="AL84" s="15">
        <f t="shared" si="150"/>
        <v>0</v>
      </c>
      <c r="AM84" s="15">
        <f t="shared" si="150"/>
        <v>70990</v>
      </c>
      <c r="AN84" s="15">
        <f t="shared" si="150"/>
        <v>80016</v>
      </c>
      <c r="AO84" s="15">
        <f t="shared" ref="AO84" si="151">SUM(AO80:AO83)</f>
        <v>108819</v>
      </c>
      <c r="AP84" s="15">
        <f t="shared" si="121"/>
        <v>28803</v>
      </c>
      <c r="AQ84" s="17">
        <f t="shared" si="122"/>
        <v>0.35996550689862028</v>
      </c>
      <c r="AR84" s="15">
        <f t="shared" si="150"/>
        <v>0</v>
      </c>
      <c r="AS84" s="15">
        <f t="shared" si="150"/>
        <v>67703</v>
      </c>
      <c r="AT84" s="15">
        <f t="shared" si="150"/>
        <v>77666</v>
      </c>
      <c r="AU84" s="15">
        <f t="shared" ref="AU84" si="152">SUM(AU80:AU83)</f>
        <v>138769</v>
      </c>
      <c r="AV84" s="15">
        <f t="shared" si="124"/>
        <v>61103</v>
      </c>
      <c r="AW84" s="17">
        <f t="shared" si="125"/>
        <v>0.78674065871810051</v>
      </c>
      <c r="AX84" s="15">
        <f t="shared" si="150"/>
        <v>0</v>
      </c>
      <c r="AY84" s="15">
        <f t="shared" si="150"/>
        <v>128848</v>
      </c>
      <c r="AZ84" s="15">
        <f t="shared" si="150"/>
        <v>88034</v>
      </c>
      <c r="BA84" s="15">
        <f t="shared" ref="BA84" si="153">SUM(BA80:BA83)</f>
        <v>94981</v>
      </c>
      <c r="BB84" s="15">
        <f t="shared" si="127"/>
        <v>6947</v>
      </c>
      <c r="BC84" s="17">
        <f t="shared" si="128"/>
        <v>7.8912692823227326E-2</v>
      </c>
      <c r="BD84" s="15">
        <f t="shared" si="150"/>
        <v>0</v>
      </c>
      <c r="BE84" s="15">
        <f t="shared" si="150"/>
        <v>129815</v>
      </c>
      <c r="BF84" s="15">
        <f t="shared" si="150"/>
        <v>79180</v>
      </c>
      <c r="BG84" s="15">
        <f t="shared" ref="BG84" si="154">SUM(BG80:BG83)</f>
        <v>114386</v>
      </c>
      <c r="BH84" s="15">
        <f t="shared" si="130"/>
        <v>35206</v>
      </c>
      <c r="BI84" s="17">
        <f t="shared" si="131"/>
        <v>0.44463248295023994</v>
      </c>
      <c r="BJ84" s="15">
        <f t="shared" si="150"/>
        <v>0</v>
      </c>
      <c r="BK84" s="15">
        <f t="shared" si="150"/>
        <v>111305</v>
      </c>
      <c r="BL84" s="15">
        <f t="shared" si="150"/>
        <v>139757</v>
      </c>
      <c r="BM84" s="15">
        <f t="shared" si="132"/>
        <v>28452</v>
      </c>
      <c r="BN84" s="17">
        <f t="shared" si="133"/>
        <v>0.25562193971519709</v>
      </c>
      <c r="BO84" s="15">
        <f t="shared" si="150"/>
        <v>0</v>
      </c>
      <c r="BP84" s="15">
        <f t="shared" si="150"/>
        <v>102066</v>
      </c>
      <c r="BQ84" s="15">
        <f t="shared" si="150"/>
        <v>186159</v>
      </c>
      <c r="BR84" s="15">
        <f t="shared" si="134"/>
        <v>84093</v>
      </c>
      <c r="BS84" s="17">
        <f t="shared" si="135"/>
        <v>0.82390805949091761</v>
      </c>
      <c r="BU84" s="13">
        <f t="shared" si="136"/>
        <v>1214729</v>
      </c>
      <c r="BV84" s="13">
        <f t="shared" si="137"/>
        <v>1215704</v>
      </c>
      <c r="BW84" s="15">
        <f t="shared" si="138"/>
        <v>975</v>
      </c>
      <c r="BX84" s="17">
        <f t="shared" si="139"/>
        <v>8.0264816267661132E-4</v>
      </c>
    </row>
    <row r="85" spans="1:76" x14ac:dyDescent="0.25">
      <c r="A85" s="5">
        <v>38</v>
      </c>
      <c r="B85" s="4" t="s">
        <v>84</v>
      </c>
      <c r="C85" s="13">
        <f>IFERROR(VLOOKUP(A85,'[1]BranchesSales01-2019'!$A$2:$AB$79,3,0),0)</f>
        <v>22732</v>
      </c>
      <c r="D85" s="13">
        <f>IFERROR(VLOOKUP(A85,'[2]BranchesSales01-2020'!$A$2:$Z$78,3,0),0)</f>
        <v>10881</v>
      </c>
      <c r="E85" s="13">
        <f>IFERROR(VLOOKUP(A85,'[3]BranchesSales01-2021'!$A$2:$G$70,6,0),0)</f>
        <v>14412</v>
      </c>
      <c r="F85" s="15">
        <f t="shared" si="108"/>
        <v>3531</v>
      </c>
      <c r="G85" s="17">
        <f t="shared" si="109"/>
        <v>0.32451061483319554</v>
      </c>
      <c r="I85" s="13">
        <f>IFERROR(VLOOKUP(A85,'[1]BranchesSales01-2019'!$A$2:$AB$79,5,0),0)</f>
        <v>18293</v>
      </c>
      <c r="J85" s="13">
        <f>IFERROR(VLOOKUP(A85,'[2]BranchesSales01-2020'!$A$2:$Z$78,5,0),0)</f>
        <v>10243</v>
      </c>
      <c r="K85" s="13">
        <f>VLOOKUP(B85,'[4]محقق الفروع '!$B:$F,5,0)</f>
        <v>4342</v>
      </c>
      <c r="L85" s="15">
        <f t="shared" si="110"/>
        <v>-5901</v>
      </c>
      <c r="M85" s="17">
        <f t="shared" si="111"/>
        <v>-0.57610075173289077</v>
      </c>
      <c r="O85" s="13">
        <f>IFERROR(VLOOKUP(A85,'[1]BranchesSales01-2019'!$A$2:$AB$79,7,0),0)</f>
        <v>20696</v>
      </c>
      <c r="P85" s="13">
        <f>IFERROR(VLOOKUP(A85,'[2]BranchesSales01-2020'!$A$2:$Z$78,7,0),0)</f>
        <v>15816</v>
      </c>
      <c r="Q85" s="13">
        <f>VLOOKUP(B85,'[5]محقق الفروع '!$B:$F,5,0)</f>
        <v>4833</v>
      </c>
      <c r="R85" s="15">
        <f t="shared" si="112"/>
        <v>-10983</v>
      </c>
      <c r="S85" s="17">
        <f t="shared" si="113"/>
        <v>-0.69442336874051591</v>
      </c>
      <c r="U85" s="13">
        <f>IFERROR(VLOOKUP(A85,'[1]BranchesSales01-2019'!$A$2:$AB$79,9,0),0)</f>
        <v>28419</v>
      </c>
      <c r="V85" s="13">
        <f>IFERROR(VLOOKUP(A85,'[2]BranchesSales01-2020'!$A$2:$Z$78,9,0),0)</f>
        <v>2400</v>
      </c>
      <c r="W85" s="13">
        <f>VLOOKUP(A85,'[6]BranchesSales04-2021'!$A$2:$G$70,6,0)</f>
        <v>13949</v>
      </c>
      <c r="X85" s="15">
        <f t="shared" si="114"/>
        <v>11549</v>
      </c>
      <c r="Y85" s="17">
        <f t="shared" si="115"/>
        <v>4.8120833333333337</v>
      </c>
      <c r="AA85" s="13">
        <f>IFERROR(VLOOKUP(A85,'[1]BranchesSales01-2019'!$A$2:$AB$79,11,0),0)</f>
        <v>32545</v>
      </c>
      <c r="AB85" s="13">
        <f>IFERROR(VLOOKUP(A85,'[2]BranchesSales01-2020'!$A$2:$Z$78,11,0),0)</f>
        <v>7611</v>
      </c>
      <c r="AC85" s="13">
        <f>IFERROR(VLOOKUP(A85,'[7]BranchesSales05-2021'!$A$2:$G$70,6,0),0)</f>
        <v>9394</v>
      </c>
      <c r="AD85" s="15">
        <f t="shared" si="116"/>
        <v>1783</v>
      </c>
      <c r="AE85" s="17">
        <f t="shared" si="117"/>
        <v>0.23426619366706092</v>
      </c>
      <c r="AG85" s="13">
        <f>IFERROR(VLOOKUP(A85,'[1]BranchesSales01-2019'!$A$2:$AB$79,13,0),0)</f>
        <v>13210</v>
      </c>
      <c r="AH85" s="13">
        <f>IFERROR(VLOOKUP(A85,'[2]BranchesSales01-2020'!$A$2:$Z$78,13,0),0)</f>
        <v>2004</v>
      </c>
      <c r="AI85" s="13">
        <f>VLOOKUP(A85,'[8]BranchesSales06-2021'!$A$2:$G$70,6,0)</f>
        <v>6633</v>
      </c>
      <c r="AJ85" s="15">
        <f t="shared" si="118"/>
        <v>4629</v>
      </c>
      <c r="AK85" s="17">
        <f t="shared" si="119"/>
        <v>2.3098802395209579</v>
      </c>
      <c r="AM85" s="13">
        <f>IFERROR(VLOOKUP(A85,'[1]BranchesSales01-2019'!$A$2:$AB$79,15,0),0)</f>
        <v>33608</v>
      </c>
      <c r="AN85" s="13">
        <f>IFERROR(VLOOKUP(A85,'[2]BranchesSales01-2020'!$A$2:$Z$78,15,0),0)</f>
        <v>4489</v>
      </c>
      <c r="AO85" s="13">
        <f>IFERROR(VLOOKUP(A85,'[9]BranchesSales07-2021'!$A$2:$G$69,6,0),0)</f>
        <v>15337</v>
      </c>
      <c r="AP85" s="15">
        <f t="shared" si="121"/>
        <v>10848</v>
      </c>
      <c r="AQ85" s="17">
        <f t="shared" si="122"/>
        <v>2.4165738471820006</v>
      </c>
      <c r="AS85" s="13">
        <f>IFERROR(VLOOKUP(A85,'[1]BranchesSales01-2019'!$A$2:$AB$79,17,0),0)</f>
        <v>14507</v>
      </c>
      <c r="AT85" s="13">
        <f>IFERROR(VLOOKUP(A85,'[2]BranchesSales01-2020'!$A$2:$Z$78,17,0),0)</f>
        <v>9028</v>
      </c>
      <c r="AU85" s="13">
        <f>IFERROR(VLOOKUP(A85,'[10]BranchesSales08-2021'!$A$2:$G$69,6,0),0)</f>
        <v>10490</v>
      </c>
      <c r="AV85" s="15">
        <f t="shared" si="124"/>
        <v>1462</v>
      </c>
      <c r="AW85" s="17">
        <f t="shared" si="125"/>
        <v>0.16194062915374396</v>
      </c>
      <c r="AY85" s="13">
        <f>IFERROR(VLOOKUP(A85,'[1]BranchesSales01-2019'!$A$2:$AB$79,19,0),0)</f>
        <v>11414</v>
      </c>
      <c r="AZ85" s="13">
        <f>IFERROR(VLOOKUP(A85,'[2]BranchesSales01-2020'!$A$2:$Z$78,19,0),0)</f>
        <v>11668</v>
      </c>
      <c r="BA85" s="13">
        <f>IFERROR(VLOOKUP(A85,'[11]BranchesSales09-2021'!$A$2:$G$69,6,0),0)</f>
        <v>17207</v>
      </c>
      <c r="BB85" s="15">
        <f t="shared" si="127"/>
        <v>5539</v>
      </c>
      <c r="BC85" s="17">
        <f t="shared" si="128"/>
        <v>0.47471717517997947</v>
      </c>
      <c r="BE85" s="13">
        <f>IFERROR(VLOOKUP(A85,'[1]BranchesSales01-2019'!$A$2:$AB$79,21,0),0)</f>
        <v>14670</v>
      </c>
      <c r="BF85" s="13">
        <f>IFERROR(VLOOKUP(A85,'[2]BranchesSales01-2020'!$A$2:$Z$78,21,0),0)</f>
        <v>5493</v>
      </c>
      <c r="BG85" s="13">
        <f>IFERROR(VLOOKUP(A85,'[12]BranchesSales10-2021'!$A$2:$G$70,6,0),0)</f>
        <v>16196</v>
      </c>
      <c r="BH85" s="15">
        <f t="shared" si="130"/>
        <v>10703</v>
      </c>
      <c r="BI85" s="17">
        <f t="shared" si="131"/>
        <v>1.9484798834880759</v>
      </c>
      <c r="BK85" s="13">
        <f>IFERROR(VLOOKUP(A85,'[1]BranchesSales01-2019'!$A$2:$AB$79,23,0),0)</f>
        <v>23660</v>
      </c>
      <c r="BL85" s="13">
        <f>IFERROR(VLOOKUP(A85,'[13]BranchesSales11-2020'!$A$2:$G$78,6,0),0)</f>
        <v>12844</v>
      </c>
      <c r="BM85" s="15">
        <f t="shared" si="132"/>
        <v>-10816</v>
      </c>
      <c r="BN85" s="17">
        <f t="shared" si="133"/>
        <v>-0.45714285714285718</v>
      </c>
      <c r="BP85" s="13">
        <f>IFERROR(VLOOKUP(A85,'[1]BranchesSales01-2019'!$A$2:$AB$79,25,0),0)</f>
        <v>18441</v>
      </c>
      <c r="BQ85" s="13">
        <f>IFERROR(VLOOKUP(A85,'[14]BranchesSales12-2020'!$A$2:$G$70,6,0),0)</f>
        <v>17281</v>
      </c>
      <c r="BR85" s="15">
        <f t="shared" si="134"/>
        <v>-1160</v>
      </c>
      <c r="BS85" s="17">
        <f t="shared" si="135"/>
        <v>-6.2903313269345507E-2</v>
      </c>
      <c r="BU85" s="13">
        <f t="shared" si="136"/>
        <v>252195</v>
      </c>
      <c r="BV85" s="13">
        <f t="shared" si="137"/>
        <v>109758</v>
      </c>
      <c r="BW85" s="15">
        <f t="shared" si="138"/>
        <v>-142437</v>
      </c>
      <c r="BX85" s="17">
        <f t="shared" si="139"/>
        <v>-0.56478915125200735</v>
      </c>
    </row>
    <row r="86" spans="1:76" x14ac:dyDescent="0.25">
      <c r="A86" s="5">
        <v>66</v>
      </c>
      <c r="B86" s="4" t="s">
        <v>85</v>
      </c>
      <c r="C86" s="13">
        <f>IFERROR(VLOOKUP(A86,'[1]BranchesSales01-2019'!$A$2:$AB$79,3,0),0)</f>
        <v>21871</v>
      </c>
      <c r="D86" s="13">
        <f>IFERROR(VLOOKUP(A86,'[2]BranchesSales01-2020'!$A$2:$Z$78,3,0),0)</f>
        <v>15927</v>
      </c>
      <c r="E86" s="13">
        <f>IFERROR(VLOOKUP(A86,'[3]BranchesSales01-2021'!$A$2:$G$70,6,0),0)</f>
        <v>7572</v>
      </c>
      <c r="F86" s="15">
        <f t="shared" si="108"/>
        <v>-8355</v>
      </c>
      <c r="G86" s="17">
        <f t="shared" si="109"/>
        <v>-0.52458090035788285</v>
      </c>
      <c r="I86" s="13">
        <f>IFERROR(VLOOKUP(A86,'[1]BranchesSales01-2019'!$A$2:$AB$79,5,0),0)</f>
        <v>48150</v>
      </c>
      <c r="J86" s="13">
        <f>IFERROR(VLOOKUP(A86,'[2]BranchesSales01-2020'!$A$2:$Z$78,5,0),0)</f>
        <v>17074</v>
      </c>
      <c r="K86" s="13">
        <f>VLOOKUP(B86,'[4]محقق الفروع '!$B:$F,5,0)</f>
        <v>19017</v>
      </c>
      <c r="L86" s="15">
        <f t="shared" si="110"/>
        <v>1943</v>
      </c>
      <c r="M86" s="17">
        <f t="shared" si="111"/>
        <v>0.11379875834602315</v>
      </c>
      <c r="O86" s="13">
        <f>IFERROR(VLOOKUP(A86,'[1]BranchesSales01-2019'!$A$2:$AB$79,7,0),0)</f>
        <v>8180</v>
      </c>
      <c r="P86" s="13">
        <f>IFERROR(VLOOKUP(A86,'[2]BranchesSales01-2020'!$A$2:$Z$78,7,0),0)</f>
        <v>12233</v>
      </c>
      <c r="Q86" s="13">
        <f>VLOOKUP(B86,'[5]محقق الفروع '!$B:$F,5,0)</f>
        <v>14025</v>
      </c>
      <c r="R86" s="15">
        <f t="shared" si="112"/>
        <v>1792</v>
      </c>
      <c r="S86" s="17">
        <f t="shared" si="113"/>
        <v>0.14648900515000407</v>
      </c>
      <c r="U86" s="13">
        <f>IFERROR(VLOOKUP(A86,'[1]BranchesSales01-2019'!$A$2:$AB$79,9,0),0)</f>
        <v>14495</v>
      </c>
      <c r="V86" s="13">
        <f>IFERROR(VLOOKUP(A86,'[2]BranchesSales01-2020'!$A$2:$Z$78,9,0),0)</f>
        <v>8917</v>
      </c>
      <c r="W86" s="13">
        <f>VLOOKUP(A86,'[6]BranchesSales04-2021'!$A$2:$G$70,6,0)</f>
        <v>17321</v>
      </c>
      <c r="X86" s="15">
        <f t="shared" si="114"/>
        <v>8404</v>
      </c>
      <c r="Y86" s="17">
        <f t="shared" si="115"/>
        <v>0.94246944039475156</v>
      </c>
      <c r="AA86" s="13">
        <f>IFERROR(VLOOKUP(A86,'[1]BranchesSales01-2019'!$A$2:$AB$79,11,0),0)</f>
        <v>22608</v>
      </c>
      <c r="AB86" s="13">
        <f>IFERROR(VLOOKUP(A86,'[2]BranchesSales01-2020'!$A$2:$Z$78,11,0),0)</f>
        <v>16032</v>
      </c>
      <c r="AC86" s="13">
        <f>IFERROR(VLOOKUP(A86,'[7]BranchesSales05-2021'!$A$2:$G$70,6,0),0)</f>
        <v>6757</v>
      </c>
      <c r="AD86" s="15">
        <f t="shared" si="116"/>
        <v>-9275</v>
      </c>
      <c r="AE86" s="17">
        <f t="shared" si="117"/>
        <v>-0.5785304391217565</v>
      </c>
      <c r="AG86" s="13">
        <f>IFERROR(VLOOKUP(A86,'[1]BranchesSales01-2019'!$A$2:$AB$79,13,0),0)</f>
        <v>11413</v>
      </c>
      <c r="AH86" s="13">
        <f>IFERROR(VLOOKUP(A86,'[2]BranchesSales01-2020'!$A$2:$Z$78,13,0),0)</f>
        <v>12557</v>
      </c>
      <c r="AI86" s="13">
        <f>VLOOKUP(A86,'[8]BranchesSales06-2021'!$A$2:$G$70,6,0)</f>
        <v>15207</v>
      </c>
      <c r="AJ86" s="15">
        <f t="shared" si="118"/>
        <v>2650</v>
      </c>
      <c r="AK86" s="17">
        <f t="shared" si="119"/>
        <v>0.21103766823285808</v>
      </c>
      <c r="AM86" s="13">
        <f>IFERROR(VLOOKUP(A86,'[1]BranchesSales01-2019'!$A$2:$AB$79,15,0),0)</f>
        <v>10351</v>
      </c>
      <c r="AN86" s="13">
        <f>IFERROR(VLOOKUP(A86,'[2]BranchesSales01-2020'!$A$2:$Z$78,15,0),0)</f>
        <v>16031</v>
      </c>
      <c r="AO86" s="13">
        <f>IFERROR(VLOOKUP(A86,'[9]BranchesSales07-2021'!$A$2:$G$69,6,0),0)</f>
        <v>40903</v>
      </c>
      <c r="AP86" s="15">
        <f t="shared" si="121"/>
        <v>24872</v>
      </c>
      <c r="AQ86" s="17">
        <f t="shared" si="122"/>
        <v>1.5514939804129497</v>
      </c>
      <c r="AS86" s="13">
        <f>IFERROR(VLOOKUP(A86,'[1]BranchesSales01-2019'!$A$2:$AB$79,17,0),0)</f>
        <v>15763</v>
      </c>
      <c r="AT86" s="13">
        <f>IFERROR(VLOOKUP(A86,'[2]BranchesSales01-2020'!$A$2:$Z$78,17,0),0)</f>
        <v>17080</v>
      </c>
      <c r="AU86" s="13">
        <f>IFERROR(VLOOKUP(A86,'[10]BranchesSales08-2021'!$A$2:$G$69,6,0),0)</f>
        <v>15896</v>
      </c>
      <c r="AV86" s="15">
        <f t="shared" si="124"/>
        <v>-1184</v>
      </c>
      <c r="AW86" s="17">
        <f t="shared" si="125"/>
        <v>-6.9320843091334905E-2</v>
      </c>
      <c r="AY86" s="13">
        <f>IFERROR(VLOOKUP(A86,'[1]BranchesSales01-2019'!$A$2:$AB$79,19,0),0)</f>
        <v>27811</v>
      </c>
      <c r="AZ86" s="13">
        <f>IFERROR(VLOOKUP(A86,'[2]BranchesSales01-2020'!$A$2:$Z$78,19,0),0)</f>
        <v>9457</v>
      </c>
      <c r="BA86" s="13">
        <f>IFERROR(VLOOKUP(A86,'[11]BranchesSales09-2021'!$A$2:$G$69,6,0),0)</f>
        <v>37804</v>
      </c>
      <c r="BB86" s="15">
        <f t="shared" si="127"/>
        <v>28347</v>
      </c>
      <c r="BC86" s="17">
        <f t="shared" si="128"/>
        <v>2.9974621973141589</v>
      </c>
      <c r="BE86" s="13">
        <f>IFERROR(VLOOKUP(A86,'[1]BranchesSales01-2019'!$A$2:$AB$79,21,0),0)</f>
        <v>18839</v>
      </c>
      <c r="BF86" s="13">
        <f>IFERROR(VLOOKUP(A86,'[2]BranchesSales01-2020'!$A$2:$Z$78,21,0),0)</f>
        <v>8189</v>
      </c>
      <c r="BG86" s="13">
        <f>IFERROR(VLOOKUP(A86,'[12]BranchesSales10-2021'!$A$2:$G$70,6,0),0)</f>
        <v>34669</v>
      </c>
      <c r="BH86" s="15">
        <f t="shared" si="130"/>
        <v>26480</v>
      </c>
      <c r="BI86" s="17">
        <f t="shared" si="131"/>
        <v>3.2336060569056047</v>
      </c>
      <c r="BK86" s="13">
        <f>IFERROR(VLOOKUP(A86,'[1]BranchesSales01-2019'!$A$2:$AB$79,23,0),0)</f>
        <v>21771</v>
      </c>
      <c r="BL86" s="13">
        <f>IFERROR(VLOOKUP(A86,'[13]BranchesSales11-2020'!$A$2:$G$78,6,0),0)</f>
        <v>8269</v>
      </c>
      <c r="BM86" s="15">
        <f t="shared" si="132"/>
        <v>-13502</v>
      </c>
      <c r="BN86" s="17">
        <f t="shared" si="133"/>
        <v>-0.62018281199761149</v>
      </c>
      <c r="BP86" s="13">
        <f>IFERROR(VLOOKUP(A86,'[1]BranchesSales01-2019'!$A$2:$AB$79,25,0),0)</f>
        <v>18712</v>
      </c>
      <c r="BQ86" s="13">
        <f>IFERROR(VLOOKUP(A86,'[14]BranchesSales12-2020'!$A$2:$G$70,6,0),0)</f>
        <v>17966</v>
      </c>
      <c r="BR86" s="15">
        <f t="shared" si="134"/>
        <v>-746</v>
      </c>
      <c r="BS86" s="17">
        <f t="shared" si="135"/>
        <v>-3.9867464728516433E-2</v>
      </c>
      <c r="BU86" s="13">
        <f t="shared" si="136"/>
        <v>239964</v>
      </c>
      <c r="BV86" s="13">
        <f t="shared" si="137"/>
        <v>159732</v>
      </c>
      <c r="BW86" s="15">
        <f t="shared" si="138"/>
        <v>-80232</v>
      </c>
      <c r="BX86" s="17">
        <f t="shared" si="139"/>
        <v>-0.33435015252287847</v>
      </c>
    </row>
    <row r="87" spans="1:76" x14ac:dyDescent="0.25">
      <c r="A87" s="5">
        <v>69</v>
      </c>
      <c r="B87" s="4" t="s">
        <v>86</v>
      </c>
      <c r="C87" s="13">
        <f>IFERROR(VLOOKUP(A87,'[1]BranchesSales01-2019'!$A$2:$AB$79,3,0),0)</f>
        <v>33162</v>
      </c>
      <c r="D87" s="13">
        <f>IFERROR(VLOOKUP(A87,'[2]BranchesSales01-2020'!$A$2:$Z$78,3,0),0)</f>
        <v>33671</v>
      </c>
      <c r="E87" s="13">
        <f>IFERROR(VLOOKUP(A87,'[3]BranchesSales01-2021'!$A$2:$G$70,6,0),0)</f>
        <v>34141</v>
      </c>
      <c r="F87" s="15">
        <f t="shared" si="108"/>
        <v>470</v>
      </c>
      <c r="G87" s="17">
        <f t="shared" si="109"/>
        <v>1.3958599388197657E-2</v>
      </c>
      <c r="I87" s="13">
        <f>IFERROR(VLOOKUP(A87,'[1]BranchesSales01-2019'!$A$2:$AB$79,5,0),0)</f>
        <v>52956</v>
      </c>
      <c r="J87" s="13">
        <f>IFERROR(VLOOKUP(A87,'[2]BranchesSales01-2020'!$A$2:$Z$78,5,0),0)</f>
        <v>39319</v>
      </c>
      <c r="K87" s="13">
        <f>VLOOKUP(B87,'[4]محقق الفروع '!$B:$F,5,0)</f>
        <v>23980</v>
      </c>
      <c r="L87" s="15">
        <f t="shared" si="110"/>
        <v>-15339</v>
      </c>
      <c r="M87" s="17">
        <f t="shared" si="111"/>
        <v>-0.39011673745517439</v>
      </c>
      <c r="O87" s="13">
        <f>IFERROR(VLOOKUP(A87,'[1]BranchesSales01-2019'!$A$2:$AB$79,7,0),0)</f>
        <v>14747</v>
      </c>
      <c r="P87" s="13">
        <f>IFERROR(VLOOKUP(A87,'[2]BranchesSales01-2020'!$A$2:$Z$78,7,0),0)</f>
        <v>21143</v>
      </c>
      <c r="Q87" s="13">
        <f>VLOOKUP(B87,'[5]محقق الفروع '!$B:$F,5,0)</f>
        <v>19807</v>
      </c>
      <c r="R87" s="15">
        <f t="shared" si="112"/>
        <v>-1336</v>
      </c>
      <c r="S87" s="17">
        <f t="shared" si="113"/>
        <v>-6.3188762238092999E-2</v>
      </c>
      <c r="U87" s="13">
        <f>IFERROR(VLOOKUP(A87,'[1]BranchesSales01-2019'!$A$2:$AB$79,9,0),0)</f>
        <v>31608</v>
      </c>
      <c r="V87" s="13">
        <f>IFERROR(VLOOKUP(A87,'[2]BranchesSales01-2020'!$A$2:$Z$78,9,0),0)</f>
        <v>17906</v>
      </c>
      <c r="W87" s="13">
        <f>VLOOKUP(A87,'[6]BranchesSales04-2021'!$A$2:$G$70,6,0)</f>
        <v>33998</v>
      </c>
      <c r="X87" s="15">
        <f t="shared" si="114"/>
        <v>16092</v>
      </c>
      <c r="Y87" s="17">
        <f t="shared" si="115"/>
        <v>0.89869317547190897</v>
      </c>
      <c r="AA87" s="13">
        <f>IFERROR(VLOOKUP(A87,'[1]BranchesSales01-2019'!$A$2:$AB$79,11,0),0)</f>
        <v>20139</v>
      </c>
      <c r="AB87" s="13">
        <f>IFERROR(VLOOKUP(A87,'[2]BranchesSales01-2020'!$A$2:$Z$78,11,0),0)</f>
        <v>29921</v>
      </c>
      <c r="AC87" s="13">
        <f>IFERROR(VLOOKUP(A87,'[7]BranchesSales05-2021'!$A$2:$G$70,6,0),0)</f>
        <v>24144</v>
      </c>
      <c r="AD87" s="15">
        <f t="shared" si="116"/>
        <v>-5777</v>
      </c>
      <c r="AE87" s="17">
        <f t="shared" si="117"/>
        <v>-0.19307509775742793</v>
      </c>
      <c r="AG87" s="13">
        <f>IFERROR(VLOOKUP(A87,'[1]BranchesSales01-2019'!$A$2:$AB$79,13,0),0)</f>
        <v>25733</v>
      </c>
      <c r="AH87" s="13">
        <f>IFERROR(VLOOKUP(A87,'[2]BranchesSales01-2020'!$A$2:$Z$78,13,0),0)</f>
        <v>28827</v>
      </c>
      <c r="AI87" s="13">
        <f>VLOOKUP(A87,'[8]BranchesSales06-2021'!$A$2:$G$70,6,0)</f>
        <v>21608</v>
      </c>
      <c r="AJ87" s="15">
        <f t="shared" si="118"/>
        <v>-7219</v>
      </c>
      <c r="AK87" s="17">
        <f t="shared" si="119"/>
        <v>-0.25042494883269162</v>
      </c>
      <c r="AM87" s="13">
        <f>IFERROR(VLOOKUP(A87,'[1]BranchesSales01-2019'!$A$2:$AB$79,15,0),0)</f>
        <v>16377</v>
      </c>
      <c r="AN87" s="13">
        <f>IFERROR(VLOOKUP(A87,'[2]BranchesSales01-2020'!$A$2:$Z$78,15,0),0)</f>
        <v>38661</v>
      </c>
      <c r="AO87" s="13">
        <f>IFERROR(VLOOKUP(A87,'[9]BranchesSales07-2021'!$A$2:$G$69,6,0),0)</f>
        <v>35092</v>
      </c>
      <c r="AP87" s="15">
        <f t="shared" si="121"/>
        <v>-3569</v>
      </c>
      <c r="AQ87" s="17">
        <f t="shared" si="122"/>
        <v>-9.2315253097436711E-2</v>
      </c>
      <c r="AS87" s="13">
        <f>IFERROR(VLOOKUP(A87,'[1]BranchesSales01-2019'!$A$2:$AB$79,17,0),0)</f>
        <v>28206</v>
      </c>
      <c r="AT87" s="13">
        <f>IFERROR(VLOOKUP(A87,'[2]BranchesSales01-2020'!$A$2:$Z$78,17,0),0)</f>
        <v>18035</v>
      </c>
      <c r="AU87" s="13">
        <f>IFERROR(VLOOKUP(A87,'[10]BranchesSales08-2021'!$A$2:$G$69,6,0),0)</f>
        <v>23422</v>
      </c>
      <c r="AV87" s="15">
        <f t="shared" si="124"/>
        <v>5387</v>
      </c>
      <c r="AW87" s="17">
        <f t="shared" si="125"/>
        <v>0.29869697809814255</v>
      </c>
      <c r="AY87" s="13">
        <f>IFERROR(VLOOKUP(A87,'[1]BranchesSales01-2019'!$A$2:$AB$79,19,0),0)</f>
        <v>35645</v>
      </c>
      <c r="AZ87" s="13">
        <f>IFERROR(VLOOKUP(A87,'[2]BranchesSales01-2020'!$A$2:$Z$78,19,0),0)</f>
        <v>13063</v>
      </c>
      <c r="BA87" s="13">
        <f>IFERROR(VLOOKUP(A87,'[11]BranchesSales09-2021'!$A$2:$G$69,6,0),0)</f>
        <v>30570</v>
      </c>
      <c r="BB87" s="15">
        <f t="shared" si="127"/>
        <v>17507</v>
      </c>
      <c r="BC87" s="17">
        <f t="shared" si="128"/>
        <v>1.3401975044017456</v>
      </c>
      <c r="BE87" s="13">
        <f>IFERROR(VLOOKUP(A87,'[1]BranchesSales01-2019'!$A$2:$AB$79,21,0),0)</f>
        <v>24481</v>
      </c>
      <c r="BF87" s="13">
        <f>IFERROR(VLOOKUP(A87,'[2]BranchesSales01-2020'!$A$2:$Z$78,21,0),0)</f>
        <v>23146</v>
      </c>
      <c r="BG87" s="13">
        <f>IFERROR(VLOOKUP(A87,'[12]BranchesSales10-2021'!$A$2:$G$70,6,0),0)</f>
        <v>45926</v>
      </c>
      <c r="BH87" s="15">
        <f t="shared" si="130"/>
        <v>22780</v>
      </c>
      <c r="BI87" s="17">
        <f t="shared" si="131"/>
        <v>0.98418733258446389</v>
      </c>
      <c r="BK87" s="13">
        <f>IFERROR(VLOOKUP(A87,'[1]BranchesSales01-2019'!$A$2:$AB$79,23,0),0)</f>
        <v>19957</v>
      </c>
      <c r="BL87" s="13">
        <f>IFERROR(VLOOKUP(A87,'[13]BranchesSales11-2020'!$A$2:$G$78,6,0),0)</f>
        <v>31569</v>
      </c>
      <c r="BM87" s="15">
        <f t="shared" si="132"/>
        <v>11612</v>
      </c>
      <c r="BN87" s="17">
        <f t="shared" si="133"/>
        <v>0.58185097960615328</v>
      </c>
      <c r="BP87" s="13">
        <f>IFERROR(VLOOKUP(A87,'[1]BranchesSales01-2019'!$A$2:$AB$79,25,0),0)</f>
        <v>25569</v>
      </c>
      <c r="BQ87" s="13">
        <f>IFERROR(VLOOKUP(A87,'[14]BranchesSales12-2020'!$A$2:$G$70,6,0),0)</f>
        <v>49235</v>
      </c>
      <c r="BR87" s="15">
        <f t="shared" si="134"/>
        <v>23666</v>
      </c>
      <c r="BS87" s="17">
        <f t="shared" si="135"/>
        <v>0.92557393718956549</v>
      </c>
      <c r="BU87" s="13">
        <f t="shared" si="136"/>
        <v>328580</v>
      </c>
      <c r="BV87" s="13">
        <f t="shared" si="137"/>
        <v>344496</v>
      </c>
      <c r="BW87" s="15">
        <f t="shared" si="138"/>
        <v>15916</v>
      </c>
      <c r="BX87" s="17">
        <f t="shared" si="139"/>
        <v>4.8438736380790104E-2</v>
      </c>
    </row>
    <row r="88" spans="1:76" x14ac:dyDescent="0.25">
      <c r="A88" s="5">
        <v>2</v>
      </c>
      <c r="B88" s="4" t="s">
        <v>87</v>
      </c>
      <c r="C88" s="16">
        <f>SUM(C85:C87)</f>
        <v>77765</v>
      </c>
      <c r="D88" s="16">
        <f t="shared" ref="D88:BQ88" si="155">SUM(D85:D87)</f>
        <v>60479</v>
      </c>
      <c r="E88" s="16">
        <f t="shared" ref="E88" si="156">SUM(E85:E87)</f>
        <v>56125</v>
      </c>
      <c r="F88" s="15">
        <f t="shared" si="108"/>
        <v>-4354</v>
      </c>
      <c r="G88" s="17">
        <f t="shared" si="109"/>
        <v>-7.1991931083516647E-2</v>
      </c>
      <c r="H88" s="16">
        <f t="shared" si="155"/>
        <v>0</v>
      </c>
      <c r="I88" s="16">
        <f t="shared" si="155"/>
        <v>119399</v>
      </c>
      <c r="J88" s="16">
        <f t="shared" si="155"/>
        <v>66636</v>
      </c>
      <c r="K88" s="13">
        <f>VLOOKUP(B88,'[4]محقق الفروع '!$B:$F,5,0)</f>
        <v>47339</v>
      </c>
      <c r="L88" s="15">
        <f t="shared" si="110"/>
        <v>-19297</v>
      </c>
      <c r="M88" s="17">
        <f t="shared" si="111"/>
        <v>-0.28958821057686535</v>
      </c>
      <c r="N88" s="16">
        <f t="shared" si="155"/>
        <v>0</v>
      </c>
      <c r="O88" s="16">
        <f t="shared" si="155"/>
        <v>43623</v>
      </c>
      <c r="P88" s="16">
        <f t="shared" si="155"/>
        <v>49192</v>
      </c>
      <c r="Q88" s="13">
        <f>VLOOKUP(B88,'[5]محقق الفروع '!$B:$F,5,0)</f>
        <v>38665</v>
      </c>
      <c r="R88" s="15">
        <f t="shared" si="112"/>
        <v>-10527</v>
      </c>
      <c r="S88" s="17">
        <f t="shared" si="113"/>
        <v>-0.21399821109123429</v>
      </c>
      <c r="T88" s="16">
        <f t="shared" si="155"/>
        <v>0</v>
      </c>
      <c r="U88" s="16">
        <f t="shared" si="155"/>
        <v>74522</v>
      </c>
      <c r="V88" s="16">
        <f t="shared" si="155"/>
        <v>29223</v>
      </c>
      <c r="W88" s="13">
        <f>SUM(W85:W87)</f>
        <v>65268</v>
      </c>
      <c r="X88" s="15">
        <f t="shared" si="114"/>
        <v>36045</v>
      </c>
      <c r="Y88" s="17">
        <f t="shared" si="115"/>
        <v>1.2334462580843857</v>
      </c>
      <c r="Z88" s="16">
        <f t="shared" si="155"/>
        <v>0</v>
      </c>
      <c r="AA88" s="16">
        <f t="shared" si="155"/>
        <v>75292</v>
      </c>
      <c r="AB88" s="16">
        <f t="shared" si="155"/>
        <v>53564</v>
      </c>
      <c r="AC88" s="16">
        <f t="shared" si="155"/>
        <v>40295</v>
      </c>
      <c r="AD88" s="15">
        <f t="shared" si="116"/>
        <v>-13269</v>
      </c>
      <c r="AE88" s="17">
        <f t="shared" si="117"/>
        <v>-0.24772235083264882</v>
      </c>
      <c r="AF88" s="16">
        <f t="shared" si="155"/>
        <v>0</v>
      </c>
      <c r="AG88" s="16">
        <f t="shared" si="155"/>
        <v>50356</v>
      </c>
      <c r="AH88" s="16">
        <f t="shared" si="155"/>
        <v>43388</v>
      </c>
      <c r="AI88" s="16">
        <f t="shared" si="155"/>
        <v>43448</v>
      </c>
      <c r="AJ88" s="15">
        <f t="shared" si="118"/>
        <v>60</v>
      </c>
      <c r="AK88" s="17">
        <f t="shared" si="119"/>
        <v>1.3828708398635481E-3</v>
      </c>
      <c r="AL88" s="16">
        <f t="shared" si="155"/>
        <v>0</v>
      </c>
      <c r="AM88" s="16">
        <f t="shared" si="155"/>
        <v>60336</v>
      </c>
      <c r="AN88" s="16">
        <f t="shared" si="155"/>
        <v>59181</v>
      </c>
      <c r="AO88" s="16">
        <f t="shared" ref="AO88" si="157">SUM(AO85:AO87)</f>
        <v>91332</v>
      </c>
      <c r="AP88" s="15">
        <f t="shared" si="121"/>
        <v>32151</v>
      </c>
      <c r="AQ88" s="17">
        <f t="shared" si="122"/>
        <v>0.54326557510011653</v>
      </c>
      <c r="AR88" s="16">
        <f t="shared" si="155"/>
        <v>0</v>
      </c>
      <c r="AS88" s="16">
        <f t="shared" si="155"/>
        <v>58476</v>
      </c>
      <c r="AT88" s="16">
        <f t="shared" si="155"/>
        <v>44143</v>
      </c>
      <c r="AU88" s="16">
        <f t="shared" ref="AU88" si="158">SUM(AU85:AU87)</f>
        <v>49808</v>
      </c>
      <c r="AV88" s="15">
        <f t="shared" si="124"/>
        <v>5665</v>
      </c>
      <c r="AW88" s="17">
        <f t="shared" si="125"/>
        <v>0.12833291801644653</v>
      </c>
      <c r="AX88" s="16">
        <f t="shared" si="155"/>
        <v>0</v>
      </c>
      <c r="AY88" s="16">
        <f t="shared" si="155"/>
        <v>74870</v>
      </c>
      <c r="AZ88" s="16">
        <f t="shared" si="155"/>
        <v>34188</v>
      </c>
      <c r="BA88" s="16">
        <f t="shared" ref="BA88" si="159">SUM(BA85:BA87)</f>
        <v>85581</v>
      </c>
      <c r="BB88" s="15">
        <f t="shared" si="127"/>
        <v>51393</v>
      </c>
      <c r="BC88" s="17">
        <f t="shared" si="128"/>
        <v>1.5032467532467533</v>
      </c>
      <c r="BD88" s="16">
        <f t="shared" si="155"/>
        <v>0</v>
      </c>
      <c r="BE88" s="16">
        <f t="shared" si="155"/>
        <v>57990</v>
      </c>
      <c r="BF88" s="16">
        <f t="shared" si="155"/>
        <v>36828</v>
      </c>
      <c r="BG88" s="16">
        <f t="shared" ref="BG88" si="160">SUM(BG85:BG87)</f>
        <v>96791</v>
      </c>
      <c r="BH88" s="15">
        <f t="shared" si="130"/>
        <v>59963</v>
      </c>
      <c r="BI88" s="17">
        <f t="shared" si="131"/>
        <v>1.6281905072227651</v>
      </c>
      <c r="BJ88" s="16">
        <f t="shared" si="155"/>
        <v>0</v>
      </c>
      <c r="BK88" s="16">
        <f t="shared" si="155"/>
        <v>65388</v>
      </c>
      <c r="BL88" s="16">
        <f t="shared" si="155"/>
        <v>52682</v>
      </c>
      <c r="BM88" s="15">
        <f t="shared" si="132"/>
        <v>-12706</v>
      </c>
      <c r="BN88" s="17">
        <f t="shared" si="133"/>
        <v>-0.19431700006117325</v>
      </c>
      <c r="BO88" s="16">
        <f t="shared" si="155"/>
        <v>0</v>
      </c>
      <c r="BP88" s="16">
        <f t="shared" si="155"/>
        <v>62722</v>
      </c>
      <c r="BQ88" s="16">
        <f t="shared" si="155"/>
        <v>84482</v>
      </c>
      <c r="BR88" s="15">
        <f t="shared" si="134"/>
        <v>21760</v>
      </c>
      <c r="BS88" s="17">
        <f t="shared" si="135"/>
        <v>0.34692771276426138</v>
      </c>
      <c r="BU88" s="13">
        <f t="shared" si="136"/>
        <v>820739</v>
      </c>
      <c r="BV88" s="13">
        <f t="shared" si="137"/>
        <v>613986</v>
      </c>
      <c r="BW88" s="15">
        <f t="shared" si="138"/>
        <v>-206753</v>
      </c>
      <c r="BX88" s="17">
        <f t="shared" si="139"/>
        <v>-0.25191077796961037</v>
      </c>
    </row>
    <row r="89" spans="1:76" x14ac:dyDescent="0.25">
      <c r="A89" s="5">
        <v>1</v>
      </c>
      <c r="B89" s="5" t="s">
        <v>88</v>
      </c>
      <c r="C89" s="15">
        <f>SUM(C79,C84,C88)</f>
        <v>352973</v>
      </c>
      <c r="D89" s="15">
        <f t="shared" ref="D89:BQ89" si="161">SUM(D79,D84,D88)</f>
        <v>283566</v>
      </c>
      <c r="E89" s="15">
        <f t="shared" ref="E89" si="162">SUM(E79,E84,E88)</f>
        <v>238834</v>
      </c>
      <c r="F89" s="15">
        <f t="shared" si="108"/>
        <v>-44732</v>
      </c>
      <c r="G89" s="17">
        <f t="shared" si="109"/>
        <v>-0.15774810802423422</v>
      </c>
      <c r="H89" s="15">
        <f t="shared" si="161"/>
        <v>0</v>
      </c>
      <c r="I89" s="15">
        <f t="shared" si="161"/>
        <v>388462</v>
      </c>
      <c r="J89" s="15">
        <f t="shared" si="161"/>
        <v>274148</v>
      </c>
      <c r="K89" s="13">
        <f>VLOOKUP(B89,'[4]محقق الفروع '!$B:$F,5,0)</f>
        <v>213166</v>
      </c>
      <c r="L89" s="15">
        <f t="shared" si="110"/>
        <v>-60982</v>
      </c>
      <c r="M89" s="17">
        <f t="shared" si="111"/>
        <v>-0.22244189270029324</v>
      </c>
      <c r="N89" s="15">
        <f t="shared" si="161"/>
        <v>0</v>
      </c>
      <c r="O89" s="15">
        <f t="shared" si="161"/>
        <v>171110</v>
      </c>
      <c r="P89" s="15">
        <f t="shared" si="161"/>
        <v>209054</v>
      </c>
      <c r="Q89" s="13">
        <f>VLOOKUP(B89,'[5]محقق الفروع '!$B:$F,5,0)</f>
        <v>164133</v>
      </c>
      <c r="R89" s="15">
        <f t="shared" si="112"/>
        <v>-44921</v>
      </c>
      <c r="S89" s="17">
        <f t="shared" si="113"/>
        <v>-0.21487749576664406</v>
      </c>
      <c r="T89" s="15">
        <f t="shared" si="161"/>
        <v>0</v>
      </c>
      <c r="U89" s="15">
        <f t="shared" si="161"/>
        <v>243951</v>
      </c>
      <c r="V89" s="15">
        <f t="shared" si="161"/>
        <v>168043</v>
      </c>
      <c r="W89" s="13">
        <f>SUM(W88,W84,W79)</f>
        <v>259603</v>
      </c>
      <c r="X89" s="15">
        <f t="shared" si="114"/>
        <v>91560</v>
      </c>
      <c r="Y89" s="17">
        <f t="shared" si="115"/>
        <v>0.54486054164707842</v>
      </c>
      <c r="Z89" s="15">
        <f t="shared" si="161"/>
        <v>0</v>
      </c>
      <c r="AA89" s="15">
        <f t="shared" si="161"/>
        <v>207259</v>
      </c>
      <c r="AB89" s="15">
        <f t="shared" si="161"/>
        <v>223370</v>
      </c>
      <c r="AC89" s="15">
        <f t="shared" si="161"/>
        <v>183408</v>
      </c>
      <c r="AD89" s="15">
        <f t="shared" si="116"/>
        <v>-39962</v>
      </c>
      <c r="AE89" s="17">
        <f t="shared" si="117"/>
        <v>-0.17890495590276223</v>
      </c>
      <c r="AF89" s="15">
        <f t="shared" si="161"/>
        <v>0</v>
      </c>
      <c r="AG89" s="15">
        <f t="shared" si="161"/>
        <v>185339</v>
      </c>
      <c r="AH89" s="15">
        <f t="shared" si="161"/>
        <v>207633</v>
      </c>
      <c r="AI89" s="15">
        <f t="shared" si="161"/>
        <v>193042</v>
      </c>
      <c r="AJ89" s="15">
        <f t="shared" si="118"/>
        <v>-14591</v>
      </c>
      <c r="AK89" s="17">
        <f t="shared" si="119"/>
        <v>-7.0273029817032984E-2</v>
      </c>
      <c r="AL89" s="15">
        <f t="shared" si="161"/>
        <v>0</v>
      </c>
      <c r="AM89" s="15">
        <f t="shared" si="161"/>
        <v>216702</v>
      </c>
      <c r="AN89" s="15">
        <f t="shared" si="161"/>
        <v>203608</v>
      </c>
      <c r="AO89" s="15">
        <f t="shared" ref="AO89" si="163">SUM(AO79,AO84,AO88)</f>
        <v>299066</v>
      </c>
      <c r="AP89" s="15">
        <f t="shared" si="121"/>
        <v>95458</v>
      </c>
      <c r="AQ89" s="17">
        <f t="shared" si="122"/>
        <v>0.46883226592275351</v>
      </c>
      <c r="AR89" s="15">
        <f t="shared" si="161"/>
        <v>0</v>
      </c>
      <c r="AS89" s="15">
        <f t="shared" si="161"/>
        <v>198717</v>
      </c>
      <c r="AT89" s="15">
        <f t="shared" si="161"/>
        <v>182460</v>
      </c>
      <c r="AU89" s="15">
        <f t="shared" ref="AU89" si="164">SUM(AU79,AU84,AU88)</f>
        <v>268558</v>
      </c>
      <c r="AV89" s="15">
        <f t="shared" si="124"/>
        <v>86098</v>
      </c>
      <c r="AW89" s="17">
        <f t="shared" si="125"/>
        <v>0.47187328729584577</v>
      </c>
      <c r="AX89" s="15">
        <f t="shared" si="161"/>
        <v>0</v>
      </c>
      <c r="AY89" s="15">
        <f t="shared" si="161"/>
        <v>285800</v>
      </c>
      <c r="AZ89" s="15">
        <f t="shared" si="161"/>
        <v>206581</v>
      </c>
      <c r="BA89" s="15">
        <f t="shared" ref="BA89" si="165">SUM(BA79,BA84,BA88)</f>
        <v>261367</v>
      </c>
      <c r="BB89" s="15">
        <f t="shared" si="127"/>
        <v>54786</v>
      </c>
      <c r="BC89" s="17">
        <f t="shared" si="128"/>
        <v>0.26520347950682788</v>
      </c>
      <c r="BD89" s="15">
        <f t="shared" si="161"/>
        <v>0</v>
      </c>
      <c r="BE89" s="15">
        <f t="shared" si="161"/>
        <v>270877</v>
      </c>
      <c r="BF89" s="15">
        <f t="shared" si="161"/>
        <v>189886</v>
      </c>
      <c r="BG89" s="15">
        <f t="shared" ref="BG89" si="166">SUM(BG79,BG84,BG88)</f>
        <v>352948</v>
      </c>
      <c r="BH89" s="15">
        <f t="shared" si="130"/>
        <v>163062</v>
      </c>
      <c r="BI89" s="17">
        <f t="shared" si="131"/>
        <v>0.85873629440822397</v>
      </c>
      <c r="BJ89" s="15">
        <f t="shared" si="161"/>
        <v>0</v>
      </c>
      <c r="BK89" s="15">
        <f t="shared" si="161"/>
        <v>223747</v>
      </c>
      <c r="BL89" s="15">
        <f t="shared" si="161"/>
        <v>285729</v>
      </c>
      <c r="BM89" s="15">
        <f t="shared" si="132"/>
        <v>61982</v>
      </c>
      <c r="BN89" s="17">
        <f t="shared" si="133"/>
        <v>0.27701823935069525</v>
      </c>
      <c r="BO89" s="15">
        <f t="shared" si="161"/>
        <v>0</v>
      </c>
      <c r="BP89" s="15">
        <f t="shared" si="161"/>
        <v>228273</v>
      </c>
      <c r="BQ89" s="15">
        <f t="shared" si="161"/>
        <v>381345</v>
      </c>
      <c r="BR89" s="15">
        <f t="shared" si="134"/>
        <v>153072</v>
      </c>
      <c r="BS89" s="17">
        <f t="shared" si="135"/>
        <v>0.67056550709019458</v>
      </c>
      <c r="BU89" s="13">
        <f t="shared" si="136"/>
        <v>2973210</v>
      </c>
      <c r="BV89" s="13">
        <f t="shared" si="137"/>
        <v>2815423</v>
      </c>
      <c r="BW89" s="15">
        <f t="shared" si="138"/>
        <v>-157787</v>
      </c>
      <c r="BX89" s="17">
        <f t="shared" si="139"/>
        <v>-5.3069577998190454E-2</v>
      </c>
    </row>
    <row r="90" spans="1:76" x14ac:dyDescent="0.25">
      <c r="A90" s="5">
        <v>0</v>
      </c>
      <c r="B90" s="5" t="s">
        <v>89</v>
      </c>
      <c r="C90" s="15">
        <f>SUM(C89,C74,C67,C48,C21)</f>
        <v>3398886</v>
      </c>
      <c r="D90" s="15">
        <f t="shared" ref="D90:BQ90" si="167">SUM(D89,D74,D67,D48,D21)</f>
        <v>1956878</v>
      </c>
      <c r="E90" s="15">
        <f t="shared" ref="E90" si="168">SUM(E89,E74,E67,E48,E21)</f>
        <v>1985569</v>
      </c>
      <c r="F90" s="15">
        <f t="shared" si="108"/>
        <v>28691</v>
      </c>
      <c r="G90" s="17">
        <f t="shared" si="109"/>
        <v>1.4661619170944773E-2</v>
      </c>
      <c r="H90" s="15">
        <f t="shared" si="167"/>
        <v>0</v>
      </c>
      <c r="I90" s="15">
        <f t="shared" si="167"/>
        <v>2893262</v>
      </c>
      <c r="J90" s="15">
        <f t="shared" si="167"/>
        <v>1990105</v>
      </c>
      <c r="K90" s="13">
        <f>VLOOKUP(B90,'[4]محقق الفروع '!$B:$F,5,0)</f>
        <v>1922548</v>
      </c>
      <c r="L90" s="15">
        <f t="shared" si="110"/>
        <v>-67557</v>
      </c>
      <c r="M90" s="17">
        <f t="shared" si="111"/>
        <v>-3.3946450061680178E-2</v>
      </c>
      <c r="N90" s="15">
        <f t="shared" si="167"/>
        <v>0</v>
      </c>
      <c r="O90" s="15">
        <f t="shared" si="167"/>
        <v>2347614</v>
      </c>
      <c r="P90" s="15">
        <f t="shared" si="167"/>
        <v>1554688</v>
      </c>
      <c r="Q90" s="13">
        <f>VLOOKUP(B90,'[5]محقق الفروع '!$B:$F,5,0)</f>
        <v>1417468</v>
      </c>
      <c r="R90" s="15">
        <f t="shared" si="112"/>
        <v>-137220</v>
      </c>
      <c r="S90" s="17">
        <f t="shared" si="113"/>
        <v>-8.8262082166968514E-2</v>
      </c>
      <c r="T90" s="15">
        <f t="shared" si="167"/>
        <v>0</v>
      </c>
      <c r="U90" s="15">
        <f t="shared" si="167"/>
        <v>1573429</v>
      </c>
      <c r="V90" s="15">
        <f t="shared" si="167"/>
        <v>1632875</v>
      </c>
      <c r="W90" s="15">
        <f t="shared" si="167"/>
        <v>2076527</v>
      </c>
      <c r="X90" s="15">
        <f t="shared" si="114"/>
        <v>443652</v>
      </c>
      <c r="Y90" s="17">
        <f t="shared" si="115"/>
        <v>0.27169991579269692</v>
      </c>
      <c r="Z90" s="15">
        <f t="shared" si="167"/>
        <v>0</v>
      </c>
      <c r="AA90" s="15">
        <f t="shared" si="167"/>
        <v>1932720</v>
      </c>
      <c r="AB90" s="15">
        <f t="shared" si="167"/>
        <v>1835879</v>
      </c>
      <c r="AC90" s="15">
        <f t="shared" si="167"/>
        <v>1819848</v>
      </c>
      <c r="AD90" s="15">
        <f t="shared" si="116"/>
        <v>-16031</v>
      </c>
      <c r="AE90" s="17">
        <f t="shared" si="117"/>
        <v>-8.7320569601809783E-3</v>
      </c>
      <c r="AF90" s="15">
        <f t="shared" si="167"/>
        <v>0</v>
      </c>
      <c r="AG90" s="15">
        <f t="shared" si="167"/>
        <v>2564800</v>
      </c>
      <c r="AH90" s="15">
        <f t="shared" si="167"/>
        <v>1861119</v>
      </c>
      <c r="AI90" s="15">
        <f t="shared" si="167"/>
        <v>1530163</v>
      </c>
      <c r="AJ90" s="15">
        <f t="shared" si="118"/>
        <v>-330956</v>
      </c>
      <c r="AK90" s="17">
        <f t="shared" si="119"/>
        <v>-0.17782635070621489</v>
      </c>
      <c r="AL90" s="15">
        <f t="shared" si="167"/>
        <v>0</v>
      </c>
      <c r="AM90" s="15">
        <f t="shared" si="167"/>
        <v>2546624</v>
      </c>
      <c r="AN90" s="15">
        <f t="shared" si="167"/>
        <v>2010107</v>
      </c>
      <c r="AO90" s="15">
        <f t="shared" ref="AO90" si="169">SUM(AO89,AO74,AO67,AO48,AO21)</f>
        <v>2284565</v>
      </c>
      <c r="AP90" s="15">
        <f t="shared" si="121"/>
        <v>274458</v>
      </c>
      <c r="AQ90" s="17">
        <f t="shared" si="122"/>
        <v>0.13653900016267784</v>
      </c>
      <c r="AR90" s="15">
        <f t="shared" si="167"/>
        <v>0</v>
      </c>
      <c r="AS90" s="15">
        <f t="shared" si="167"/>
        <v>2708162</v>
      </c>
      <c r="AT90" s="15">
        <f t="shared" si="167"/>
        <v>2254929</v>
      </c>
      <c r="AU90" s="15">
        <f t="shared" ref="AU90" si="170">SUM(AU89,AU74,AU67,AU48,AU21)</f>
        <v>2241878</v>
      </c>
      <c r="AV90" s="15">
        <f t="shared" si="124"/>
        <v>-13051</v>
      </c>
      <c r="AW90" s="17">
        <f t="shared" si="125"/>
        <v>-5.787765379752563E-3</v>
      </c>
      <c r="AX90" s="15">
        <f t="shared" si="167"/>
        <v>0</v>
      </c>
      <c r="AY90" s="15">
        <f t="shared" si="167"/>
        <v>2303352</v>
      </c>
      <c r="AZ90" s="15">
        <f t="shared" si="167"/>
        <v>2589461</v>
      </c>
      <c r="BA90" s="15">
        <f t="shared" ref="BA90" si="171">SUM(BA89,BA74,BA67,BA48,BA21)</f>
        <v>1593713</v>
      </c>
      <c r="BB90" s="15">
        <f t="shared" si="127"/>
        <v>-995748</v>
      </c>
      <c r="BC90" s="17">
        <f t="shared" si="128"/>
        <v>-0.38453871288271957</v>
      </c>
      <c r="BD90" s="15">
        <f t="shared" si="167"/>
        <v>0</v>
      </c>
      <c r="BE90" s="15">
        <f t="shared" si="167"/>
        <v>2478080</v>
      </c>
      <c r="BF90" s="15">
        <f t="shared" si="167"/>
        <v>2417176</v>
      </c>
      <c r="BG90" s="15">
        <f t="shared" ref="BG90" si="172">SUM(BG89,BG74,BG67,BG48,BG21)</f>
        <v>2127345</v>
      </c>
      <c r="BH90" s="15">
        <f t="shared" si="130"/>
        <v>-289831</v>
      </c>
      <c r="BI90" s="17">
        <f t="shared" si="131"/>
        <v>-0.11990479799567755</v>
      </c>
      <c r="BJ90" s="15">
        <f t="shared" si="167"/>
        <v>0</v>
      </c>
      <c r="BK90" s="15">
        <f t="shared" si="167"/>
        <v>2156962</v>
      </c>
      <c r="BL90" s="15">
        <f t="shared" si="167"/>
        <v>7501048</v>
      </c>
      <c r="BM90" s="15">
        <f t="shared" si="132"/>
        <v>5344086</v>
      </c>
      <c r="BN90" s="17">
        <f t="shared" si="133"/>
        <v>2.477598585417824</v>
      </c>
      <c r="BO90" s="15">
        <f t="shared" si="167"/>
        <v>0</v>
      </c>
      <c r="BP90" s="15">
        <f t="shared" si="167"/>
        <v>2567714</v>
      </c>
      <c r="BQ90" s="15">
        <f t="shared" si="167"/>
        <v>2243041</v>
      </c>
      <c r="BR90" s="15">
        <f t="shared" si="134"/>
        <v>-324673</v>
      </c>
      <c r="BS90" s="17">
        <f t="shared" si="135"/>
        <v>-0.12644437815114928</v>
      </c>
      <c r="BU90" s="13">
        <f t="shared" si="136"/>
        <v>29471605</v>
      </c>
      <c r="BV90" s="13">
        <f>BQ90+BL90+BF90+AZ90+AT90+AN90+AH90+AB90+V90+P90+J90+D90</f>
        <v>29847306</v>
      </c>
      <c r="BW90" s="15">
        <f t="shared" si="138"/>
        <v>375701</v>
      </c>
      <c r="BX90" s="17">
        <f t="shared" si="139"/>
        <v>1.2747897510162698E-2</v>
      </c>
    </row>
    <row r="91" spans="1:76" x14ac:dyDescent="0.25">
      <c r="K91" s="28">
        <f>J90+D90+P90+'بيع UCTD'!D10+'بيع UCTD'!I10+'بيع UCTD'!N10</f>
        <v>21319319</v>
      </c>
    </row>
  </sheetData>
  <autoFilter ref="A1:BT91" xr:uid="{00000000-0009-0000-0000-000000000000}"/>
  <conditionalFormatting sqref="A2:G90">
    <cfRule type="expression" dxfId="151" priority="216">
      <formula>$A2=2</formula>
    </cfRule>
    <cfRule type="expression" dxfId="150" priority="215">
      <formula>$A2=1</formula>
    </cfRule>
    <cfRule type="expression" dxfId="149" priority="214">
      <formula>$A2=0</formula>
    </cfRule>
  </conditionalFormatting>
  <conditionalFormatting sqref="H8:J8 N8:P8 T8:V8 Z8:AB8 AF8:AH8 BJ8:BL8 BO8:BQ8 H13:J13 N13:P13 T13:V13 Z13:AB13 AF13:AH13 BJ13:BL13 BO13:BQ13 H18:J18 N18:P18 T18:V18 Z18:AC18 AF18:AH18 BJ18:BL18 BO18:BQ18 BT18 H20:J21 N20:P21 T20:V21 Z20:AC21 AF20:AH21 BJ20:BL21 BO20:BQ21 H27:J27 N27:P27 T27:V27 Z27:AC27 AF27:AH27 BJ27:BL27 BO27:BQ27 H32:J32 N32:P32 T32:V32 Z32:AC32 AF32:AH32 BJ32:BL32 BO32:BQ32 H39:J39 N39:P39 T39:V39 Z39:AC39 AF39:AH39 BJ39:BL39 BO39:BQ39 H44:J44 N44:P44 T44:V44 Z44:AC44 AF44:AH44 BJ44:BL44 BO44:BQ44 H47:J48 N47:P48 T47:V48 Z47:AC48 AF47:AH48 BJ47:BL48 BO47:BQ48 H54:J54 N54:P54 T54:V54 Z54:AC54 BJ54:BL54 BO54:BQ54 H59:J59 N59:P59 T59:V59 Z59:AC59 BJ59:BL59 BO59:BQ59 H63:J63 N63:P63 T63:V63 Z63:AC63 BJ63:BL63 BO63:BQ63 H66:J67 N66:P67 T66:V67 Z66:AC67 BJ66:BL67 BO66:BQ67 H79:J79 N79:P79 T79:V79 Z79:AC79 BJ79:BL79 BO79:BQ79 H84:J84 N84:P84 T84:V84 Z84:AC84 BJ84:BL84 BO84:BQ84 H88:J90 N88:P90 T88:V90 Z88:AC90 BJ88:BL90 BO88:BQ90">
    <cfRule type="expression" dxfId="148" priority="222">
      <formula>$A8=2</formula>
    </cfRule>
    <cfRule type="expression" dxfId="147" priority="221">
      <formula>$A8=1</formula>
    </cfRule>
    <cfRule type="expression" dxfId="146" priority="220">
      <formula>$A8=0</formula>
    </cfRule>
  </conditionalFormatting>
  <conditionalFormatting sqref="H74:J74 N74:P74 T74:V74 Z74:AC74 BJ74:BL74 BO74:BQ74">
    <cfRule type="expression" dxfId="145" priority="219">
      <formula>$A74=2</formula>
    </cfRule>
    <cfRule type="expression" dxfId="144" priority="218">
      <formula>$A74=1</formula>
    </cfRule>
    <cfRule type="expression" dxfId="143" priority="217">
      <formula>$A74=0</formula>
    </cfRule>
  </conditionalFormatting>
  <conditionalFormatting sqref="I2:I7">
    <cfRule type="expression" dxfId="142" priority="197">
      <formula>$A2=1</formula>
    </cfRule>
    <cfRule type="expression" dxfId="141" priority="198">
      <formula>$A2=2</formula>
    </cfRule>
    <cfRule type="expression" dxfId="140" priority="196">
      <formula>$A2=0</formula>
    </cfRule>
  </conditionalFormatting>
  <conditionalFormatting sqref="J2:K2 J3:J7 K3:K90 I9:J12 I14:J17 I19:J19 I22:J26 I28:J31 I33:J38 I40:J43 I45:J46 I49:J53 I55:J58 I60:J62 I64:J65 I68:J73 I75:J78 I80:J83 I85:J87">
    <cfRule type="expression" dxfId="139" priority="163">
      <formula>$A2=0</formula>
    </cfRule>
    <cfRule type="expression" dxfId="138" priority="164">
      <formula>$A2=1</formula>
    </cfRule>
    <cfRule type="expression" dxfId="137" priority="165">
      <formula>$A2=2</formula>
    </cfRule>
  </conditionalFormatting>
  <conditionalFormatting sqref="L2:M90 R2:S90 X2:Y90 AD2:AE90 AJ2:AK90 AP2:AQ90 AV2:AW90 BB2:BC90 BH2:BI90 BM2:BN90 BR2:BS90">
    <cfRule type="expression" dxfId="136" priority="202">
      <formula>$A2=0</formula>
    </cfRule>
    <cfRule type="expression" dxfId="135" priority="203">
      <formula>$A2=1</formula>
    </cfRule>
    <cfRule type="expression" dxfId="134" priority="204">
      <formula>$A2=2</formula>
    </cfRule>
  </conditionalFormatting>
  <conditionalFormatting sqref="O2:O7">
    <cfRule type="expression" dxfId="133" priority="193">
      <formula>$A2=0</formula>
    </cfRule>
    <cfRule type="expression" dxfId="132" priority="195">
      <formula>$A2=2</formula>
    </cfRule>
    <cfRule type="expression" dxfId="131" priority="194">
      <formula>$A2=1</formula>
    </cfRule>
  </conditionalFormatting>
  <conditionalFormatting sqref="P2:Q2 P3:P7 Q3:Q90 O9:P12 O14:P17 O19:P19 O22:P26 O28:P31 O33:P38 O40:P43 O45:P46 O49:P53 O55:P58 O60:P62 O64:P65 O68:P73 O75:P78 O80:P83 O85:P87">
    <cfRule type="expression" dxfId="130" priority="160">
      <formula>$A2=0</formula>
    </cfRule>
    <cfRule type="expression" dxfId="129" priority="161">
      <formula>$A2=1</formula>
    </cfRule>
    <cfRule type="expression" dxfId="128" priority="162">
      <formula>$A2=2</formula>
    </cfRule>
  </conditionalFormatting>
  <conditionalFormatting sqref="U2:U7">
    <cfRule type="expression" dxfId="127" priority="192">
      <formula>$A2=2</formula>
    </cfRule>
    <cfRule type="expression" dxfId="126" priority="191">
      <formula>$A2=1</formula>
    </cfRule>
    <cfRule type="expression" dxfId="125" priority="190">
      <formula>$A2=0</formula>
    </cfRule>
  </conditionalFormatting>
  <conditionalFormatting sqref="V2:W2 V3:V7 U9:V12 U14:V17 U19:V19 U22:V26 U28:V31 U33:V38 U40:V43 U45:V46 U49:V53 U55:V58 U60:V62 U64:V65 U68:V73 U75:V78 U80:V83 U85:V87">
    <cfRule type="expression" dxfId="124" priority="157">
      <formula>$A2=0</formula>
    </cfRule>
    <cfRule type="expression" dxfId="123" priority="158">
      <formula>$A2=1</formula>
    </cfRule>
    <cfRule type="expression" dxfId="122" priority="159">
      <formula>$A2=2</formula>
    </cfRule>
  </conditionalFormatting>
  <conditionalFormatting sqref="W3:W90">
    <cfRule type="expression" dxfId="121" priority="112">
      <formula>$A3=0</formula>
    </cfRule>
    <cfRule type="expression" dxfId="120" priority="113">
      <formula>$A3=1</formula>
    </cfRule>
    <cfRule type="expression" dxfId="119" priority="114">
      <formula>$A3=2</formula>
    </cfRule>
  </conditionalFormatting>
  <conditionalFormatting sqref="AA2:AA7">
    <cfRule type="expression" dxfId="118" priority="187">
      <formula>$A2=0</formula>
    </cfRule>
    <cfRule type="expression" dxfId="117" priority="189">
      <formula>$A2=2</formula>
    </cfRule>
    <cfRule type="expression" dxfId="116" priority="188">
      <formula>$A2=1</formula>
    </cfRule>
  </conditionalFormatting>
  <conditionalFormatting sqref="AB2:AC2 AB3:AB7 AC3:AC17 AA9:AB12 AA14:AB17 AA19:AC19 AA22:AC26 AA28:AC31 AA33:AC38 AA40:AC43 AA45:AC46 AA49:AC53 AA55:AC58 AA60:AC62 AA64:AC65 AA68:AC73 AA75:AC78 AA80:AC83 AA85:AC87">
    <cfRule type="expression" dxfId="115" priority="156">
      <formula>$A2=2</formula>
    </cfRule>
    <cfRule type="expression" dxfId="114" priority="154">
      <formula>$A2=0</formula>
    </cfRule>
    <cfRule type="expression" dxfId="113" priority="155">
      <formula>$A2=1</formula>
    </cfRule>
  </conditionalFormatting>
  <conditionalFormatting sqref="AF54:AI54">
    <cfRule type="expression" dxfId="112" priority="108">
      <formula>$A54=2</formula>
    </cfRule>
    <cfRule type="expression" dxfId="111" priority="106">
      <formula>$A54=0</formula>
    </cfRule>
    <cfRule type="expression" dxfId="110" priority="107">
      <formula>$A54=1</formula>
    </cfRule>
  </conditionalFormatting>
  <conditionalFormatting sqref="AF59:AI59">
    <cfRule type="expression" dxfId="109" priority="104">
      <formula>$A59=1</formula>
    </cfRule>
    <cfRule type="expression" dxfId="108" priority="105">
      <formula>$A59=2</formula>
    </cfRule>
    <cfRule type="expression" dxfId="107" priority="103">
      <formula>$A59=0</formula>
    </cfRule>
  </conditionalFormatting>
  <conditionalFormatting sqref="AF63:AI63">
    <cfRule type="expression" dxfId="106" priority="102">
      <formula>$A63=2</formula>
    </cfRule>
    <cfRule type="expression" dxfId="105" priority="100">
      <formula>$A63=0</formula>
    </cfRule>
    <cfRule type="expression" dxfId="104" priority="101">
      <formula>$A63=1</formula>
    </cfRule>
  </conditionalFormatting>
  <conditionalFormatting sqref="AF66:AI67">
    <cfRule type="expression" dxfId="103" priority="95">
      <formula>$A66=1</formula>
    </cfRule>
    <cfRule type="expression" dxfId="102" priority="96">
      <formula>$A66=2</formula>
    </cfRule>
    <cfRule type="expression" dxfId="101" priority="94">
      <formula>$A66=0</formula>
    </cfRule>
  </conditionalFormatting>
  <conditionalFormatting sqref="AF74:AI74">
    <cfRule type="expression" dxfId="100" priority="93">
      <formula>$A74=2</formula>
    </cfRule>
    <cfRule type="expression" dxfId="99" priority="92">
      <formula>$A74=1</formula>
    </cfRule>
    <cfRule type="expression" dxfId="98" priority="91">
      <formula>$A74=0</formula>
    </cfRule>
  </conditionalFormatting>
  <conditionalFormatting sqref="AF79:AI79">
    <cfRule type="expression" dxfId="97" priority="89">
      <formula>$A79=1</formula>
    </cfRule>
    <cfRule type="expression" dxfId="96" priority="88">
      <formula>$A79=0</formula>
    </cfRule>
    <cfRule type="expression" dxfId="95" priority="90">
      <formula>$A79=2</formula>
    </cfRule>
  </conditionalFormatting>
  <conditionalFormatting sqref="AF84:AI84">
    <cfRule type="expression" dxfId="94" priority="87">
      <formula>$A84=2</formula>
    </cfRule>
    <cfRule type="expression" dxfId="93" priority="86">
      <formula>$A84=1</formula>
    </cfRule>
    <cfRule type="expression" dxfId="92" priority="85">
      <formula>$A84=0</formula>
    </cfRule>
  </conditionalFormatting>
  <conditionalFormatting sqref="AF88:AI90">
    <cfRule type="expression" dxfId="91" priority="76">
      <formula>$A88=0</formula>
    </cfRule>
    <cfRule type="expression" dxfId="90" priority="77">
      <formula>$A88=1</formula>
    </cfRule>
    <cfRule type="expression" dxfId="89" priority="78">
      <formula>$A88=2</formula>
    </cfRule>
  </conditionalFormatting>
  <conditionalFormatting sqref="AG2:AG7">
    <cfRule type="expression" dxfId="88" priority="186">
      <formula>$A2=2</formula>
    </cfRule>
    <cfRule type="expression" dxfId="87" priority="184">
      <formula>$A2=0</formula>
    </cfRule>
    <cfRule type="expression" dxfId="86" priority="185">
      <formula>$A2=1</formula>
    </cfRule>
  </conditionalFormatting>
  <conditionalFormatting sqref="AH2:AI2 AH3:AH7 AG9:AH12 AG14:AH17 AG19:AH19 AG22:AH26 AG28:AH31 AG33:AH38 AG40:AH43 AG45:AH46 AG49:AI53 AG55:AI58 AG60:AI62 AG64:AI65 AG68:AI73 AG75:AI78 AG80:AI83 AG85:AI87">
    <cfRule type="expression" dxfId="85" priority="152">
      <formula>$A2=1</formula>
    </cfRule>
    <cfRule type="expression" dxfId="84" priority="151">
      <formula>$A2=0</formula>
    </cfRule>
    <cfRule type="expression" dxfId="83" priority="153">
      <formula>$A2=2</formula>
    </cfRule>
  </conditionalFormatting>
  <conditionalFormatting sqref="AI3:AI48">
    <cfRule type="expression" dxfId="82" priority="109">
      <formula>$A3=0</formula>
    </cfRule>
    <cfRule type="expression" dxfId="81" priority="110">
      <formula>$A3=1</formula>
    </cfRule>
    <cfRule type="expression" dxfId="80" priority="111">
      <formula>$A3=2</formula>
    </cfRule>
  </conditionalFormatting>
  <conditionalFormatting sqref="AL8:AO8 AL13:AO13 AL18:AO18 AL20:AO21 AL27:AO27 AL32:AO32 AL39:AO39 AL44:AO44 AL47:AO48 AL54:AO54 AL59:AO59 AL63:AO63 AL66:AO67 AL79:AO79 AL84:AO84 AL88:AO90">
    <cfRule type="expression" dxfId="79" priority="34">
      <formula>$A8=0</formula>
    </cfRule>
    <cfRule type="expression" dxfId="78" priority="35">
      <formula>$A8=1</formula>
    </cfRule>
    <cfRule type="expression" dxfId="77" priority="36">
      <formula>$A8=2</formula>
    </cfRule>
  </conditionalFormatting>
  <conditionalFormatting sqref="AL74:AO74">
    <cfRule type="expression" dxfId="76" priority="33">
      <formula>$A74=2</formula>
    </cfRule>
    <cfRule type="expression" dxfId="75" priority="32">
      <formula>$A74=1</formula>
    </cfRule>
    <cfRule type="expression" dxfId="74" priority="31">
      <formula>$A74=0</formula>
    </cfRule>
  </conditionalFormatting>
  <conditionalFormatting sqref="AM2:AO7 AM9:AO12 AM14:AO17 AM19:AO19 AM22:AO26 AM28:AO31 AM33:AO38 AM40:AO43 AM45:AO46 AM49:AO53 AM55:AO58 AM60:AO62 AM64:AO65 AM68:AO73 AM75:AO78 AM80:AO83 AM85:AO87">
    <cfRule type="expression" dxfId="73" priority="30">
      <formula>$A2=2</formula>
    </cfRule>
    <cfRule type="expression" dxfId="72" priority="29">
      <formula>$A2=1</formula>
    </cfRule>
    <cfRule type="expression" dxfId="71" priority="28">
      <formula>$A2=0</formula>
    </cfRule>
  </conditionalFormatting>
  <conditionalFormatting sqref="AR8:AU8 AR13:AU13 AR18:AU18 AR20:AU21 AR27:AU27 AR32:AU32 AR39:AU39 AR44:AU44 AR47:AU48 AR54:AU54 AR59:AU59 AR63:AU63 AR66:AU67 AR79:AU79 AR84:AU84 AR88:AU90">
    <cfRule type="expression" dxfId="70" priority="27">
      <formula>$A8=2</formula>
    </cfRule>
    <cfRule type="expression" dxfId="69" priority="26">
      <formula>$A8=1</formula>
    </cfRule>
    <cfRule type="expression" dxfId="68" priority="25">
      <formula>$A8=0</formula>
    </cfRule>
  </conditionalFormatting>
  <conditionalFormatting sqref="AR74:AU74">
    <cfRule type="expression" dxfId="67" priority="22">
      <formula>$A74=0</formula>
    </cfRule>
    <cfRule type="expression" dxfId="66" priority="24">
      <formula>$A74=2</formula>
    </cfRule>
    <cfRule type="expression" dxfId="65" priority="23">
      <formula>$A74=1</formula>
    </cfRule>
  </conditionalFormatting>
  <conditionalFormatting sqref="AS2:AU7 AS9:AU12 AS14:AU17 AS19:AU19 AS22:AU26 AS28:AU31 AS33:AU38 AS40:AU43 AS45:AU46 AS49:AU53 AS55:AU58 AS60:AU62 AS64:AU65 AS68:AU73 AS75:AU78 AS80:AU83 AS85:AU87">
    <cfRule type="expression" dxfId="64" priority="21">
      <formula>$A2=2</formula>
    </cfRule>
    <cfRule type="expression" dxfId="63" priority="20">
      <formula>$A2=1</formula>
    </cfRule>
    <cfRule type="expression" dxfId="62" priority="19">
      <formula>$A2=0</formula>
    </cfRule>
  </conditionalFormatting>
  <conditionalFormatting sqref="AX8:BA8 AX13:BA13 AX18:BA18 AX20:BA21 AX27:BA27 AX32:BA32 AX39:BA39 AX44:BA44 AX47:BA48 AX54:BA54 AX59:BA59 AX63:BA63 AX66:BA67 AX79:BA79 AX84:BA84 AX88:BA90">
    <cfRule type="expression" dxfId="61" priority="18">
      <formula>$A8=2</formula>
    </cfRule>
    <cfRule type="expression" dxfId="60" priority="17">
      <formula>$A8=1</formula>
    </cfRule>
    <cfRule type="expression" dxfId="59" priority="16">
      <formula>$A8=0</formula>
    </cfRule>
  </conditionalFormatting>
  <conditionalFormatting sqref="AX74:BA74">
    <cfRule type="expression" dxfId="58" priority="14">
      <formula>$A74=1</formula>
    </cfRule>
    <cfRule type="expression" dxfId="57" priority="15">
      <formula>$A74=2</formula>
    </cfRule>
    <cfRule type="expression" dxfId="56" priority="13">
      <formula>$A74=0</formula>
    </cfRule>
  </conditionalFormatting>
  <conditionalFormatting sqref="AY2:BA7 AY9:BA12 AY14:BA17 AY19:BA19 AY22:BA26 AY28:BA31 AY33:BA38 AY40:BA43 AY45:BA46 AY49:BA53 AY55:BA58 AY60:BA62 AY64:BA65 AY68:BA73 AY75:BA78 AY80:BA83 AY85:BA87">
    <cfRule type="expression" dxfId="55" priority="10">
      <formula>$A2=0</formula>
    </cfRule>
    <cfRule type="expression" dxfId="54" priority="12">
      <formula>$A2=2</formula>
    </cfRule>
    <cfRule type="expression" dxfId="53" priority="11">
      <formula>$A2=1</formula>
    </cfRule>
  </conditionalFormatting>
  <conditionalFormatting sqref="BD8:BG8 BD13:BG13 BD18:BG18 BD20:BG21 BD27:BG27 BD32:BG32 BD39:BG39 BD44:BG44 BD47:BG48 BD54:BG54 BD59:BG59 BD63:BG63 BD66:BG67 BD79:BG79 BD84:BG84 BD88:BG90">
    <cfRule type="expression" dxfId="52" priority="9">
      <formula>$A8=2</formula>
    </cfRule>
    <cfRule type="expression" dxfId="51" priority="7">
      <formula>$A8=0</formula>
    </cfRule>
    <cfRule type="expression" dxfId="50" priority="8">
      <formula>$A8=1</formula>
    </cfRule>
  </conditionalFormatting>
  <conditionalFormatting sqref="BD74:BG74">
    <cfRule type="expression" dxfId="49" priority="6">
      <formula>$A74=2</formula>
    </cfRule>
    <cfRule type="expression" dxfId="48" priority="5">
      <formula>$A74=1</formula>
    </cfRule>
    <cfRule type="expression" dxfId="47" priority="4">
      <formula>$A74=0</formula>
    </cfRule>
  </conditionalFormatting>
  <conditionalFormatting sqref="BE2:BG7 BE9:BG12 BE14:BG17 BE19:BG19 BE22:BG26 BE28:BG31 BE33:BG38 BE40:BG43 BE45:BG46 BE49:BG53 BE55:BG58 BE60:BG62 BE64:BG65 BE68:BG73 BE75:BG78 BE80:BG83 BE85:BG87">
    <cfRule type="expression" dxfId="46" priority="1">
      <formula>$A2=0</formula>
    </cfRule>
    <cfRule type="expression" dxfId="45" priority="2">
      <formula>$A2=1</formula>
    </cfRule>
    <cfRule type="expression" dxfId="44" priority="3">
      <formula>$A2=2</formula>
    </cfRule>
  </conditionalFormatting>
  <conditionalFormatting sqref="BK2:BL7 BK9:BL12 BK14:BL17 BK19:BL19 BK22:BL26 BK28:BL31 BK33:BL38 BK40:BL43 BK45:BL46 BK49:BL53 BK55:BL58 BK60:BL62 BK64:BL65 BK68:BL73 BK75:BL78 BK80:BL83 BK85:BL87">
    <cfRule type="expression" dxfId="43" priority="136">
      <formula>$A2=0</formula>
    </cfRule>
    <cfRule type="expression" dxfId="42" priority="137">
      <formula>$A2=1</formula>
    </cfRule>
    <cfRule type="expression" dxfId="41" priority="138">
      <formula>$A2=2</formula>
    </cfRule>
  </conditionalFormatting>
  <conditionalFormatting sqref="BP2:BQ7 BP9:BQ12 BP14:BQ17 BP19:BQ19 BP22:BQ26 BP28:BQ31 BP33:BQ38 BP40:BQ43 BP45:BQ46 BP49:BQ53 BP55:BQ58 BP60:BQ62 BP64:BQ65 BP68:BQ73 BP75:BQ78 BP80:BQ83 BP85:BQ87">
    <cfRule type="expression" dxfId="40" priority="133">
      <formula>$A2=0</formula>
    </cfRule>
    <cfRule type="expression" dxfId="39" priority="134">
      <formula>$A2=1</formula>
    </cfRule>
    <cfRule type="expression" dxfId="38" priority="135">
      <formula>$A2=2</formula>
    </cfRule>
  </conditionalFormatting>
  <conditionalFormatting sqref="BU2:BX90">
    <cfRule type="expression" dxfId="37" priority="117">
      <formula>$A2=2</formula>
    </cfRule>
    <cfRule type="expression" dxfId="36" priority="116">
      <formula>$A2=1</formula>
    </cfRule>
    <cfRule type="expression" dxfId="35" priority="115">
      <formula>$A2=0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90"/>
  <sheetViews>
    <sheetView topLeftCell="BE1" workbookViewId="0">
      <pane ySplit="1" topLeftCell="A2" activePane="bottomLeft" state="frozen"/>
      <selection activeCell="AZ1" sqref="AZ1"/>
      <selection pane="bottomLeft" activeCell="BN14" sqref="BN14"/>
    </sheetView>
  </sheetViews>
  <sheetFormatPr defaultRowHeight="15" x14ac:dyDescent="0.25"/>
  <cols>
    <col min="1" max="1" width="4" bestFit="1" customWidth="1"/>
    <col min="2" max="2" width="16.28515625" bestFit="1" customWidth="1"/>
    <col min="3" max="3" width="19.140625" bestFit="1" customWidth="1"/>
    <col min="4" max="4" width="18.5703125" bestFit="1" customWidth="1"/>
    <col min="5" max="5" width="18.5703125" customWidth="1"/>
    <col min="6" max="6" width="10.5703125" bestFit="1" customWidth="1"/>
    <col min="7" max="7" width="12.28515625" bestFit="1" customWidth="1"/>
    <col min="8" max="8" width="0.85546875" customWidth="1"/>
    <col min="9" max="9" width="19.140625" bestFit="1" customWidth="1"/>
    <col min="10" max="10" width="18.5703125" bestFit="1" customWidth="1"/>
    <col min="11" max="11" width="18.5703125" customWidth="1"/>
    <col min="12" max="12" width="10.5703125" bestFit="1" customWidth="1"/>
    <col min="13" max="13" width="12.28515625" bestFit="1" customWidth="1"/>
    <col min="14" max="14" width="0.85546875" customWidth="1"/>
    <col min="15" max="15" width="19.140625" bestFit="1" customWidth="1"/>
    <col min="16" max="16" width="18.5703125" bestFit="1" customWidth="1"/>
    <col min="17" max="17" width="18.5703125" customWidth="1"/>
    <col min="18" max="18" width="10.5703125" bestFit="1" customWidth="1"/>
    <col min="19" max="19" width="12.28515625" bestFit="1" customWidth="1"/>
    <col min="20" max="20" width="0.85546875" customWidth="1"/>
    <col min="21" max="21" width="19.140625" bestFit="1" customWidth="1"/>
    <col min="22" max="22" width="18.5703125" bestFit="1" customWidth="1"/>
    <col min="23" max="23" width="18.5703125" customWidth="1"/>
    <col min="24" max="24" width="10.5703125" bestFit="1" customWidth="1"/>
    <col min="25" max="25" width="12.28515625" bestFit="1" customWidth="1"/>
    <col min="26" max="26" width="0.85546875" customWidth="1"/>
    <col min="27" max="27" width="19.140625" bestFit="1" customWidth="1"/>
    <col min="28" max="28" width="18.5703125" bestFit="1" customWidth="1"/>
    <col min="29" max="29" width="18.5703125" customWidth="1"/>
    <col min="30" max="30" width="10.5703125" bestFit="1" customWidth="1"/>
    <col min="31" max="31" width="12.28515625" bestFit="1" customWidth="1"/>
    <col min="32" max="32" width="0.85546875" customWidth="1"/>
    <col min="33" max="33" width="19.140625" bestFit="1" customWidth="1"/>
    <col min="34" max="34" width="18.5703125" bestFit="1" customWidth="1"/>
    <col min="35" max="35" width="18.5703125" customWidth="1"/>
    <col min="36" max="36" width="10.5703125" bestFit="1" customWidth="1"/>
    <col min="37" max="37" width="12.28515625" bestFit="1" customWidth="1"/>
    <col min="38" max="38" width="0.85546875" customWidth="1"/>
    <col min="39" max="39" width="19.140625" bestFit="1" customWidth="1"/>
    <col min="40" max="40" width="18.5703125" bestFit="1" customWidth="1"/>
    <col min="41" max="41" width="18.5703125" customWidth="1"/>
    <col min="42" max="42" width="10.5703125" bestFit="1" customWidth="1"/>
    <col min="43" max="43" width="12.28515625" bestFit="1" customWidth="1"/>
    <col min="44" max="44" width="0.85546875" customWidth="1"/>
    <col min="45" max="45" width="19.140625" bestFit="1" customWidth="1"/>
    <col min="46" max="46" width="18.5703125" bestFit="1" customWidth="1"/>
    <col min="47" max="47" width="18.5703125" customWidth="1"/>
    <col min="48" max="48" width="10.5703125" bestFit="1" customWidth="1"/>
    <col min="49" max="49" width="12.28515625" bestFit="1" customWidth="1"/>
    <col min="50" max="50" width="0.85546875" customWidth="1"/>
    <col min="51" max="51" width="19.140625" bestFit="1" customWidth="1"/>
    <col min="52" max="52" width="18.5703125" bestFit="1" customWidth="1"/>
    <col min="53" max="53" width="18.5703125" customWidth="1"/>
    <col min="54" max="54" width="10.5703125" bestFit="1" customWidth="1"/>
    <col min="55" max="55" width="12.28515625" bestFit="1" customWidth="1"/>
    <col min="56" max="56" width="0.85546875" customWidth="1"/>
    <col min="57" max="57" width="19.140625" bestFit="1" customWidth="1"/>
    <col min="58" max="58" width="18.5703125" bestFit="1" customWidth="1"/>
    <col min="59" max="59" width="18.5703125" customWidth="1"/>
    <col min="60" max="60" width="10.5703125" bestFit="1" customWidth="1"/>
    <col min="61" max="61" width="12.28515625" bestFit="1" customWidth="1"/>
    <col min="62" max="62" width="0.85546875" customWidth="1"/>
    <col min="63" max="63" width="19.140625" bestFit="1" customWidth="1"/>
    <col min="64" max="64" width="18.5703125" bestFit="1" customWidth="1"/>
    <col min="65" max="65" width="10.5703125" bestFit="1" customWidth="1"/>
    <col min="66" max="66" width="12.28515625" bestFit="1" customWidth="1"/>
    <col min="67" max="67" width="0.85546875" customWidth="1"/>
    <col min="68" max="68" width="19.140625" bestFit="1" customWidth="1"/>
    <col min="69" max="69" width="18.5703125" bestFit="1" customWidth="1"/>
    <col min="70" max="70" width="10.5703125" bestFit="1" customWidth="1"/>
    <col min="71" max="71" width="12.28515625" bestFit="1" customWidth="1"/>
    <col min="72" max="72" width="0.85546875" customWidth="1"/>
    <col min="73" max="73" width="19.140625" style="26" bestFit="1" customWidth="1"/>
    <col min="74" max="74" width="18.5703125" bestFit="1" customWidth="1"/>
    <col min="75" max="75" width="10.5703125" bestFit="1" customWidth="1"/>
    <col min="76" max="76" width="12.28515625" bestFit="1" customWidth="1"/>
  </cols>
  <sheetData>
    <row r="1" spans="1:76" ht="18.75" x14ac:dyDescent="0.25">
      <c r="A1" s="1"/>
      <c r="B1" s="2" t="s">
        <v>0</v>
      </c>
      <c r="C1" s="9" t="s">
        <v>126</v>
      </c>
      <c r="D1" s="8" t="s">
        <v>127</v>
      </c>
      <c r="E1" s="27" t="s">
        <v>157</v>
      </c>
      <c r="F1" s="10" t="s">
        <v>100</v>
      </c>
      <c r="G1" s="11" t="s">
        <v>101</v>
      </c>
      <c r="I1" s="9" t="s">
        <v>128</v>
      </c>
      <c r="J1" s="8" t="s">
        <v>129</v>
      </c>
      <c r="K1" s="27" t="s">
        <v>160</v>
      </c>
      <c r="L1" s="10" t="s">
        <v>100</v>
      </c>
      <c r="M1" s="11" t="s">
        <v>101</v>
      </c>
      <c r="O1" s="9" t="s">
        <v>130</v>
      </c>
      <c r="P1" s="8" t="s">
        <v>131</v>
      </c>
      <c r="Q1" s="27" t="s">
        <v>161</v>
      </c>
      <c r="R1" s="10" t="s">
        <v>100</v>
      </c>
      <c r="S1" s="11" t="s">
        <v>101</v>
      </c>
      <c r="U1" s="9" t="s">
        <v>132</v>
      </c>
      <c r="V1" s="8" t="s">
        <v>133</v>
      </c>
      <c r="W1" s="27" t="s">
        <v>163</v>
      </c>
      <c r="X1" s="10" t="s">
        <v>100</v>
      </c>
      <c r="Y1" s="11" t="s">
        <v>101</v>
      </c>
      <c r="AA1" s="9" t="s">
        <v>134</v>
      </c>
      <c r="AB1" s="8" t="s">
        <v>135</v>
      </c>
      <c r="AC1" s="27" t="s">
        <v>165</v>
      </c>
      <c r="AD1" s="10" t="s">
        <v>100</v>
      </c>
      <c r="AE1" s="11" t="s">
        <v>101</v>
      </c>
      <c r="AG1" s="9" t="s">
        <v>136</v>
      </c>
      <c r="AH1" s="8" t="s">
        <v>137</v>
      </c>
      <c r="AI1" s="27" t="s">
        <v>166</v>
      </c>
      <c r="AJ1" s="10" t="s">
        <v>100</v>
      </c>
      <c r="AK1" s="11" t="s">
        <v>101</v>
      </c>
      <c r="AM1" s="9" t="s">
        <v>138</v>
      </c>
      <c r="AN1" s="8" t="s">
        <v>139</v>
      </c>
      <c r="AO1" s="27" t="s">
        <v>170</v>
      </c>
      <c r="AP1" s="10" t="s">
        <v>100</v>
      </c>
      <c r="AQ1" s="11" t="s">
        <v>101</v>
      </c>
      <c r="AS1" s="9" t="s">
        <v>140</v>
      </c>
      <c r="AT1" s="8" t="s">
        <v>141</v>
      </c>
      <c r="AU1" s="27" t="s">
        <v>171</v>
      </c>
      <c r="AV1" s="10" t="s">
        <v>100</v>
      </c>
      <c r="AW1" s="11" t="s">
        <v>101</v>
      </c>
      <c r="AY1" s="9" t="s">
        <v>142</v>
      </c>
      <c r="AZ1" s="8" t="s">
        <v>143</v>
      </c>
      <c r="BA1" s="27" t="s">
        <v>174</v>
      </c>
      <c r="BB1" s="10" t="s">
        <v>100</v>
      </c>
      <c r="BC1" s="11" t="s">
        <v>101</v>
      </c>
      <c r="BE1" s="9" t="s">
        <v>144</v>
      </c>
      <c r="BF1" s="8" t="s">
        <v>145</v>
      </c>
      <c r="BG1" s="27" t="s">
        <v>175</v>
      </c>
      <c r="BH1" s="10" t="s">
        <v>100</v>
      </c>
      <c r="BI1" s="11" t="s">
        <v>101</v>
      </c>
      <c r="BK1" s="9" t="s">
        <v>146</v>
      </c>
      <c r="BL1" s="8" t="s">
        <v>147</v>
      </c>
      <c r="BM1" s="10" t="s">
        <v>100</v>
      </c>
      <c r="BN1" s="11" t="s">
        <v>101</v>
      </c>
      <c r="BP1" s="9" t="s">
        <v>148</v>
      </c>
      <c r="BQ1" s="8" t="s">
        <v>149</v>
      </c>
      <c r="BR1" s="10" t="s">
        <v>100</v>
      </c>
      <c r="BS1" s="11" t="s">
        <v>101</v>
      </c>
      <c r="BU1" s="19" t="s">
        <v>152</v>
      </c>
      <c r="BV1" s="8" t="s">
        <v>153</v>
      </c>
      <c r="BW1" s="10" t="s">
        <v>100</v>
      </c>
      <c r="BX1" s="11" t="s">
        <v>101</v>
      </c>
    </row>
    <row r="2" spans="1:76" x14ac:dyDescent="0.25">
      <c r="A2" s="3">
        <v>50</v>
      </c>
      <c r="B2" s="4" t="s">
        <v>1</v>
      </c>
      <c r="C2" s="5">
        <f>IFERROR(VLOOKUP(A2,'[1]BranchesSales01-2019'!$A$2:$AB$79,4,0),0)</f>
        <v>148</v>
      </c>
      <c r="D2" s="5">
        <f>IFERROR(VLOOKUP(A2,'[2]BranchesSales01-2020'!$A$2:$Z$78,4,0),0)</f>
        <v>81</v>
      </c>
      <c r="E2" s="5">
        <f>IFERROR(VLOOKUP(A2,'[3]BranchesSales01-2021'!$A$2:$G$70,7,0),0)</f>
        <v>82</v>
      </c>
      <c r="F2" s="5">
        <f>E2-D2</f>
        <v>1</v>
      </c>
      <c r="G2" s="17">
        <f>E2/D2-1</f>
        <v>1.2345679012345734E-2</v>
      </c>
      <c r="I2" s="5">
        <f>IFERROR(VLOOKUP(A2,'[1]BranchesSales01-2019'!$A$2:$AB$79,6,0),0)</f>
        <v>135</v>
      </c>
      <c r="J2" s="5">
        <f>IFERROR(VLOOKUP(A2,'[2]BranchesSales01-2020'!$A$2:$Z$78,6,0),0)</f>
        <v>72</v>
      </c>
      <c r="K2" s="5">
        <f>VLOOKUP(B2,'[4]محقق الفروع '!$B:$M,12,0)</f>
        <v>71</v>
      </c>
      <c r="L2" s="5">
        <f>K2-J2</f>
        <v>-1</v>
      </c>
      <c r="M2" s="17">
        <f>K2/J2-1</f>
        <v>-1.388888888888884E-2</v>
      </c>
      <c r="O2" s="5">
        <f>IFERROR(VLOOKUP(A2,'[1]BranchesSales01-2019'!$A$2:$AB$79,8,0),0)</f>
        <v>99</v>
      </c>
      <c r="P2" s="5">
        <f>IFERROR(VLOOKUP(A2,'[2]BranchesSales01-2020'!$A$2:$Z$78,8,0),0)</f>
        <v>66</v>
      </c>
      <c r="Q2" s="5">
        <f>VLOOKUP(B2,'[5]محقق الفروع '!$B:$M,12,0)</f>
        <v>56</v>
      </c>
      <c r="R2" s="5">
        <f>Q2-P2</f>
        <v>-10</v>
      </c>
      <c r="S2" s="17">
        <f>Q2/P2-1</f>
        <v>-0.15151515151515149</v>
      </c>
      <c r="U2" s="5">
        <f>IFERROR(VLOOKUP(A2,'[1]BranchesSales01-2019'!$A$2:$AB$79,10,0),0)</f>
        <v>127</v>
      </c>
      <c r="V2" s="5">
        <f>IFERROR(VLOOKUP(A2,'[2]BranchesSales01-2020'!$A$2:$Z$78,10,0),0)</f>
        <v>71</v>
      </c>
      <c r="W2" s="5">
        <f>IFERROR(VLOOKUP(A2,'[6]BranchesSales04-2021'!$A$2:$G$70,7,0),0)</f>
        <v>71</v>
      </c>
      <c r="X2" s="5">
        <f>W2-V2</f>
        <v>0</v>
      </c>
      <c r="Y2" s="17">
        <f>W2/V2-1</f>
        <v>0</v>
      </c>
      <c r="AA2" s="5">
        <f>IFERROR(VLOOKUP(A2,'[1]BranchesSales01-2019'!$A$2:$AB$79,12,0),0)</f>
        <v>97</v>
      </c>
      <c r="AB2" s="5">
        <f>IFERROR(VLOOKUP(A2,'[2]BranchesSales01-2020'!$A$2:$Z$78,12,0),0)</f>
        <v>123</v>
      </c>
      <c r="AC2" s="5">
        <f>IFERROR(VLOOKUP(A2,'[7]BranchesSales05-2021'!$A$2:$G$70,7,0),0)</f>
        <v>66</v>
      </c>
      <c r="AD2" s="5">
        <f>AC2-AB2</f>
        <v>-57</v>
      </c>
      <c r="AE2" s="17">
        <f>AC2/AB2-1</f>
        <v>-0.46341463414634143</v>
      </c>
      <c r="AG2" s="5">
        <f>IFERROR(VLOOKUP(A2,'[1]BranchesSales01-2019'!$A$2:$AB$79,14,0),0)</f>
        <v>136</v>
      </c>
      <c r="AH2" s="5">
        <f>IFERROR(VLOOKUP(A2,'[2]BranchesSales01-2020'!$A$2:$Z$78,14,0),0)</f>
        <v>90</v>
      </c>
      <c r="AI2" s="5">
        <f>VLOOKUP(A2,'[8]BranchesSales06-2021'!$A$2:$G$70,7,0)</f>
        <v>65</v>
      </c>
      <c r="AJ2" s="5">
        <f>AI2-AH2</f>
        <v>-25</v>
      </c>
      <c r="AK2" s="17">
        <f>AI2/AH2-1</f>
        <v>-0.27777777777777779</v>
      </c>
      <c r="AM2" s="5">
        <f>IFERROR(VLOOKUP(A2,'[1]BranchesSales01-2019'!$A$2:$AB$79,16,0),0)</f>
        <v>92</v>
      </c>
      <c r="AN2" s="5">
        <f>IFERROR(VLOOKUP(A2,'[2]BranchesSales01-2020'!$A$2:$Z$78,16,0),0)</f>
        <v>130</v>
      </c>
      <c r="AO2" s="5">
        <f>IFERROR(VLOOKUP(A2,'[9]BranchesSales07-2021'!$A$2:$G$69,7,0),0)</f>
        <v>113</v>
      </c>
      <c r="AP2" s="5">
        <f>AO2-AN2</f>
        <v>-17</v>
      </c>
      <c r="AQ2" s="17">
        <f>AO2/AN2-1</f>
        <v>-0.13076923076923075</v>
      </c>
      <c r="AS2" s="5">
        <f>IFERROR(VLOOKUP(A2,'[1]BranchesSales01-2019'!$A$2:$AB$79,18,0),0)</f>
        <v>117</v>
      </c>
      <c r="AT2" s="5">
        <f>IFERROR(VLOOKUP(A2,'[2]BranchesSales01-2020'!$A$2:$Z$78,18,0),0)</f>
        <v>88</v>
      </c>
      <c r="AU2" s="5">
        <f>IFERROR(VLOOKUP(A2,'[10]BranchesSales08-2021'!$A$2:$G$69,7,0),0)</f>
        <v>137</v>
      </c>
      <c r="AV2" s="5">
        <f>AU2-AT2</f>
        <v>49</v>
      </c>
      <c r="AW2" s="17">
        <f>AU2/AT2-1</f>
        <v>0.55681818181818188</v>
      </c>
      <c r="AY2" s="5">
        <f>IFERROR(VLOOKUP(A2,'[1]BranchesSales01-2019'!$A$2:$AB$79,20,0),0)</f>
        <v>106</v>
      </c>
      <c r="AZ2" s="5">
        <f>IFERROR(VLOOKUP(A2,'[2]BranchesSales01-2020'!$A$2:$Z$78,20,0),0)</f>
        <v>89</v>
      </c>
      <c r="BA2" s="5">
        <f>IFERROR(VLOOKUP(A2,'[11]BranchesSales09-2021'!$A$2:$H$69,7,0),0)</f>
        <v>138</v>
      </c>
      <c r="BB2" s="5">
        <f>BA2-AZ2</f>
        <v>49</v>
      </c>
      <c r="BC2" s="17">
        <f>BA2/AZ2-1</f>
        <v>0.550561797752809</v>
      </c>
      <c r="BE2" s="5">
        <f>IFERROR(VLOOKUP(A2,'[1]BranchesSales01-2019'!$A$2:$AB$79,22,0),0)</f>
        <v>95</v>
      </c>
      <c r="BF2" s="5">
        <f>IFERROR(VLOOKUP(A2,'[2]BranchesSales01-2020'!$A$2:$Z$78,22,0),0)</f>
        <v>112</v>
      </c>
      <c r="BG2" s="5">
        <f>IFERROR(VLOOKUP(A2,'[12]BranchesSales10-2021'!$A$2:$G$69,7,0),0)</f>
        <v>177</v>
      </c>
      <c r="BH2" s="5">
        <f>BG2-BF2</f>
        <v>65</v>
      </c>
      <c r="BI2" s="17">
        <f>BG2/BF2-1</f>
        <v>0.58035714285714279</v>
      </c>
      <c r="BK2" s="5">
        <f>IFERROR(VLOOKUP(A2,'[1]BranchesSales01-2019'!$A$2:$AB$79,24,0),0)</f>
        <v>67</v>
      </c>
      <c r="BL2" s="5">
        <f>IFERROR(VLOOKUP(A2,'[13]BranchesSales11-2020'!$A$2:$G$78,7,0),0)</f>
        <v>105</v>
      </c>
      <c r="BM2" s="5">
        <f>BL2-BK2</f>
        <v>38</v>
      </c>
      <c r="BN2" s="17">
        <f>BL2/BK2-1</f>
        <v>0.56716417910447769</v>
      </c>
      <c r="BP2" s="5">
        <f>IFERROR(VLOOKUP(A2,'[1]BranchesSales01-2019'!$A$2:$AB$79,26,0),0)</f>
        <v>100</v>
      </c>
      <c r="BQ2" s="5">
        <f>IFERROR(VLOOKUP(A2,'[14]BranchesSales12-2020'!$A$2:$G$70,7,0),0)</f>
        <v>117</v>
      </c>
      <c r="BR2" s="5">
        <f>BQ2-BP2</f>
        <v>17</v>
      </c>
      <c r="BS2" s="17">
        <f>BQ2/BP2-1</f>
        <v>0.16999999999999993</v>
      </c>
      <c r="BU2" s="13">
        <f>IFERROR(VLOOKUP(A2,'[15]BranchesSales01-2019'!$A$2:$G$79,7,0),0)</f>
        <v>268</v>
      </c>
      <c r="BV2" s="13">
        <f>IFERROR(VLOOKUP(A2,'[16]BranchesSales01-2020'!$A$2:$G$78,7,0),0)</f>
        <v>262</v>
      </c>
      <c r="BW2" s="15">
        <f>BV2-BU2</f>
        <v>-6</v>
      </c>
      <c r="BX2" s="17">
        <f>BV2/BU2-1</f>
        <v>-2.2388059701492491E-2</v>
      </c>
    </row>
    <row r="3" spans="1:76" x14ac:dyDescent="0.25">
      <c r="A3" s="5">
        <v>36</v>
      </c>
      <c r="B3" s="4" t="s">
        <v>2</v>
      </c>
      <c r="C3" s="5">
        <f>IFERROR(VLOOKUP(A3,'[1]BranchesSales01-2019'!$A$2:$AB$79,4,0),0)</f>
        <v>103</v>
      </c>
      <c r="D3" s="5">
        <f>IFERROR(VLOOKUP(A3,'[2]BranchesSales01-2020'!$A$2:$Z$78,4,0),0)</f>
        <v>129</v>
      </c>
      <c r="E3" s="5">
        <f>IFERROR(VLOOKUP(A3,'[3]BranchesSales01-2021'!$A$2:$G$70,7,0),0)</f>
        <v>167</v>
      </c>
      <c r="F3" s="5">
        <f t="shared" ref="F3:F66" si="0">E3-D3</f>
        <v>38</v>
      </c>
      <c r="G3" s="17">
        <f t="shared" ref="G3:G66" si="1">E3/D3-1</f>
        <v>0.29457364341085279</v>
      </c>
      <c r="I3" s="5">
        <f>IFERROR(VLOOKUP(A3,'[1]BranchesSales01-2019'!$A$2:$AB$79,6,0),0)</f>
        <v>112</v>
      </c>
      <c r="J3" s="5">
        <f>IFERROR(VLOOKUP(A3,'[2]BranchesSales01-2020'!$A$2:$Z$78,6,0),0)</f>
        <v>102</v>
      </c>
      <c r="K3" s="5">
        <f>VLOOKUP(B3,'[4]محقق الفروع '!$B:$M,12,0)</f>
        <v>202</v>
      </c>
      <c r="L3" s="5">
        <f t="shared" ref="L3:L66" si="2">K3-J3</f>
        <v>100</v>
      </c>
      <c r="M3" s="17">
        <f t="shared" ref="M3:M66" si="3">K3/J3-1</f>
        <v>0.98039215686274517</v>
      </c>
      <c r="O3" s="5">
        <f>IFERROR(VLOOKUP(A3,'[1]BranchesSales01-2019'!$A$2:$AB$79,8,0),0)</f>
        <v>93</v>
      </c>
      <c r="P3" s="5">
        <f>IFERROR(VLOOKUP(A3,'[2]BranchesSales01-2020'!$A$2:$Z$78,8,0),0)</f>
        <v>84</v>
      </c>
      <c r="Q3" s="5">
        <f>VLOOKUP(B3,'[5]محقق الفروع '!$B:$M,12,0)</f>
        <v>49</v>
      </c>
      <c r="R3" s="5">
        <f t="shared" ref="R3:R66" si="4">Q3-P3</f>
        <v>-35</v>
      </c>
      <c r="S3" s="17">
        <f t="shared" ref="S3:S66" si="5">Q3/P3-1</f>
        <v>-0.41666666666666663</v>
      </c>
      <c r="U3" s="5">
        <f>IFERROR(VLOOKUP(A3,'[1]BranchesSales01-2019'!$A$2:$AB$79,10,0),0)</f>
        <v>85</v>
      </c>
      <c r="V3" s="5">
        <f>IFERROR(VLOOKUP(A3,'[2]BranchesSales01-2020'!$A$2:$Z$78,10,0),0)</f>
        <v>112</v>
      </c>
      <c r="W3" s="5">
        <f>IFERROR(VLOOKUP(A3,'[6]BranchesSales04-2021'!$A$2:$G$70,7,0),0)</f>
        <v>45</v>
      </c>
      <c r="X3" s="5">
        <f t="shared" ref="X3:X66" si="6">W3-V3</f>
        <v>-67</v>
      </c>
      <c r="Y3" s="17">
        <f t="shared" ref="Y3:Y66" si="7">W3/V3-1</f>
        <v>-0.5982142857142857</v>
      </c>
      <c r="AA3" s="5">
        <f>IFERROR(VLOOKUP(A3,'[1]BranchesSales01-2019'!$A$2:$AB$79,12,0),0)</f>
        <v>101</v>
      </c>
      <c r="AB3" s="5">
        <f>IFERROR(VLOOKUP(A3,'[2]BranchesSales01-2020'!$A$2:$Z$78,12,0),0)</f>
        <v>149</v>
      </c>
      <c r="AC3" s="5">
        <f>IFERROR(VLOOKUP(A3,'[7]BranchesSales05-2021'!$A$2:$G$70,7,0),0)</f>
        <v>44</v>
      </c>
      <c r="AD3" s="5">
        <f t="shared" ref="AD3:AD66" si="8">AC3-AB3</f>
        <v>-105</v>
      </c>
      <c r="AE3" s="17">
        <f t="shared" ref="AE3:AE66" si="9">AC3/AB3-1</f>
        <v>-0.70469798657718119</v>
      </c>
      <c r="AG3" s="5">
        <f>IFERROR(VLOOKUP(A3,'[1]BranchesSales01-2019'!$A$2:$AB$79,14,0),0)</f>
        <v>99</v>
      </c>
      <c r="AH3" s="5">
        <f>IFERROR(VLOOKUP(A3,'[2]BranchesSales01-2020'!$A$2:$Z$78,14,0),0)</f>
        <v>116</v>
      </c>
      <c r="AI3" s="5">
        <f>VLOOKUP(A3,'[8]BranchesSales06-2021'!$A$2:$G$70,7,0)</f>
        <v>152</v>
      </c>
      <c r="AJ3" s="5">
        <f t="shared" ref="AJ3:AJ66" si="10">AI3-AH3</f>
        <v>36</v>
      </c>
      <c r="AK3" s="17">
        <f t="shared" ref="AK3:AK66" si="11">AI3/AH3-1</f>
        <v>0.31034482758620685</v>
      </c>
      <c r="AM3" s="5">
        <f>IFERROR(VLOOKUP(A3,'[1]BranchesSales01-2019'!$A$2:$AB$79,16,0),0)</f>
        <v>72</v>
      </c>
      <c r="AN3" s="5">
        <f>IFERROR(VLOOKUP(A3,'[2]BranchesSales01-2020'!$A$2:$Z$78,16,0),0)</f>
        <v>190</v>
      </c>
      <c r="AO3" s="5">
        <f>IFERROR(VLOOKUP(A3,'[9]BranchesSales07-2021'!$A$2:$G$69,7,0),0)</f>
        <v>220</v>
      </c>
      <c r="AP3" s="5">
        <f t="shared" ref="AP3:AP66" si="12">AO3-AN3</f>
        <v>30</v>
      </c>
      <c r="AQ3" s="17">
        <f t="shared" ref="AQ3:AQ66" si="13">AO3/AN3-1</f>
        <v>0.15789473684210531</v>
      </c>
      <c r="AS3" s="5">
        <f>IFERROR(VLOOKUP(A3,'[1]BranchesSales01-2019'!$A$2:$AB$79,18,0),0)</f>
        <v>81</v>
      </c>
      <c r="AT3" s="5">
        <f>IFERROR(VLOOKUP(A3,'[2]BranchesSales01-2020'!$A$2:$Z$78,18,0),0)</f>
        <v>109</v>
      </c>
      <c r="AU3" s="5">
        <f>IFERROR(VLOOKUP(A3,'[10]BranchesSales08-2021'!$A$2:$G$69,7,0),0)</f>
        <v>258</v>
      </c>
      <c r="AV3" s="5">
        <f t="shared" ref="AV3:AV66" si="14">AU3-AT3</f>
        <v>149</v>
      </c>
      <c r="AW3" s="17">
        <f t="shared" ref="AW3:AW66" si="15">AU3/AT3-1</f>
        <v>1.3669724770642202</v>
      </c>
      <c r="AY3" s="5">
        <f>IFERROR(VLOOKUP(A3,'[1]BranchesSales01-2019'!$A$2:$AB$79,20,0),0)</f>
        <v>94</v>
      </c>
      <c r="AZ3" s="5">
        <f>IFERROR(VLOOKUP(A3,'[2]BranchesSales01-2020'!$A$2:$Z$78,20,0),0)</f>
        <v>107</v>
      </c>
      <c r="BA3" s="5">
        <f>IFERROR(VLOOKUP(A3,'[11]BranchesSales09-2021'!$A$2:$H$69,7,0),0)</f>
        <v>139</v>
      </c>
      <c r="BB3" s="5">
        <f t="shared" ref="BB3:BB66" si="16">BA3-AZ3</f>
        <v>32</v>
      </c>
      <c r="BC3" s="17">
        <f t="shared" ref="BC3:BC66" si="17">BA3/AZ3-1</f>
        <v>0.2990654205607477</v>
      </c>
      <c r="BE3" s="5">
        <f>IFERROR(VLOOKUP(A3,'[1]BranchesSales01-2019'!$A$2:$AB$79,22,0),0)</f>
        <v>113</v>
      </c>
      <c r="BF3" s="5">
        <f>IFERROR(VLOOKUP(A3,'[2]BranchesSales01-2020'!$A$2:$Z$78,22,0),0)</f>
        <v>68</v>
      </c>
      <c r="BG3" s="5">
        <f>IFERROR(VLOOKUP(A3,'[12]BranchesSales10-2021'!$A$2:$G$69,7,0),0)</f>
        <v>143</v>
      </c>
      <c r="BH3" s="5">
        <f t="shared" ref="BH3:BH66" si="18">BG3-BF3</f>
        <v>75</v>
      </c>
      <c r="BI3" s="17">
        <f t="shared" ref="BI3:BI66" si="19">BG3/BF3-1</f>
        <v>1.1029411764705883</v>
      </c>
      <c r="BK3" s="5">
        <f>IFERROR(VLOOKUP(A3,'[1]BranchesSales01-2019'!$A$2:$AB$79,24,0),0)</f>
        <v>148</v>
      </c>
      <c r="BL3" s="5">
        <f>IFERROR(VLOOKUP(A3,'[13]BranchesSales11-2020'!$A$2:$G$78,7,0),0)</f>
        <v>64</v>
      </c>
      <c r="BM3" s="5">
        <f t="shared" ref="BM3:BM66" si="20">BL3-BK3</f>
        <v>-84</v>
      </c>
      <c r="BN3" s="17">
        <f t="shared" ref="BN3:BN66" si="21">BL3/BK3-1</f>
        <v>-0.56756756756756754</v>
      </c>
      <c r="BP3" s="5">
        <f>IFERROR(VLOOKUP(A3,'[1]BranchesSales01-2019'!$A$2:$AB$79,26,0),0)</f>
        <v>162</v>
      </c>
      <c r="BQ3" s="5">
        <f>IFERROR(VLOOKUP(A3,'[14]BranchesSales12-2020'!$A$2:$G$70,7,0),0)</f>
        <v>50</v>
      </c>
      <c r="BR3" s="5">
        <f t="shared" ref="BR3:BR66" si="22">BQ3-BP3</f>
        <v>-112</v>
      </c>
      <c r="BS3" s="17">
        <f t="shared" ref="BS3:BS66" si="23">BQ3/BP3-1</f>
        <v>-0.69135802469135799</v>
      </c>
      <c r="BU3" s="13">
        <f>IFERROR(VLOOKUP(A3,'[15]BranchesSales01-2019'!$A$2:$G$79,7,0),0)</f>
        <v>281</v>
      </c>
      <c r="BV3" s="13">
        <f>IFERROR(VLOOKUP(A3,'[16]BranchesSales01-2020'!$A$2:$G$78,7,0),0)</f>
        <v>357</v>
      </c>
      <c r="BW3" s="15">
        <f t="shared" ref="BW3:BW66" si="24">BV3-BU3</f>
        <v>76</v>
      </c>
      <c r="BX3" s="17">
        <f t="shared" ref="BX3:BX66" si="25">BV3/BU3-1</f>
        <v>0.27046263345195731</v>
      </c>
    </row>
    <row r="4" spans="1:76" x14ac:dyDescent="0.25">
      <c r="A4" s="5">
        <v>53</v>
      </c>
      <c r="B4" s="4" t="s">
        <v>3</v>
      </c>
      <c r="C4" s="5">
        <f>IFERROR(VLOOKUP(A4,'[1]BranchesSales01-2019'!$A$2:$AB$79,4,0),0)</f>
        <v>204</v>
      </c>
      <c r="D4" s="5">
        <f>IFERROR(VLOOKUP(A4,'[2]BranchesSales01-2020'!$A$2:$Z$78,4,0),0)</f>
        <v>112</v>
      </c>
      <c r="E4" s="5">
        <f>IFERROR(VLOOKUP(A4,'[3]BranchesSales01-2021'!$A$2:$G$70,7,0),0)</f>
        <v>121</v>
      </c>
      <c r="F4" s="5">
        <f t="shared" si="0"/>
        <v>9</v>
      </c>
      <c r="G4" s="17">
        <f t="shared" si="1"/>
        <v>8.0357142857142794E-2</v>
      </c>
      <c r="I4" s="5">
        <f>IFERROR(VLOOKUP(A4,'[1]BranchesSales01-2019'!$A$2:$AB$79,6,0),0)</f>
        <v>135</v>
      </c>
      <c r="J4" s="5">
        <f>IFERROR(VLOOKUP(A4,'[2]BranchesSales01-2020'!$A$2:$Z$78,6,0),0)</f>
        <v>98</v>
      </c>
      <c r="K4" s="5">
        <f>VLOOKUP(B4,'[4]محقق الفروع '!$B:$M,12,0)</f>
        <v>211</v>
      </c>
      <c r="L4" s="5">
        <f t="shared" si="2"/>
        <v>113</v>
      </c>
      <c r="M4" s="17">
        <f t="shared" si="3"/>
        <v>1.1530612244897958</v>
      </c>
      <c r="O4" s="5">
        <f>IFERROR(VLOOKUP(A4,'[1]BranchesSales01-2019'!$A$2:$AB$79,8,0),0)</f>
        <v>93</v>
      </c>
      <c r="P4" s="5">
        <f>IFERROR(VLOOKUP(A4,'[2]BranchesSales01-2020'!$A$2:$Z$78,8,0),0)</f>
        <v>85</v>
      </c>
      <c r="Q4" s="5">
        <f>VLOOKUP(B4,'[5]محقق الفروع '!$B:$M,12,0)</f>
        <v>46</v>
      </c>
      <c r="R4" s="5">
        <f t="shared" si="4"/>
        <v>-39</v>
      </c>
      <c r="S4" s="17">
        <f t="shared" si="5"/>
        <v>-0.45882352941176474</v>
      </c>
      <c r="U4" s="5">
        <f>IFERROR(VLOOKUP(A4,'[1]BranchesSales01-2019'!$A$2:$AB$79,10,0),0)</f>
        <v>82</v>
      </c>
      <c r="V4" s="5">
        <f>IFERROR(VLOOKUP(A4,'[2]BranchesSales01-2020'!$A$2:$Z$78,10,0),0)</f>
        <v>130</v>
      </c>
      <c r="W4" s="5">
        <f>IFERROR(VLOOKUP(A4,'[6]BranchesSales04-2021'!$A$2:$G$70,7,0),0)</f>
        <v>48</v>
      </c>
      <c r="X4" s="5">
        <f t="shared" si="6"/>
        <v>-82</v>
      </c>
      <c r="Y4" s="17">
        <f t="shared" si="7"/>
        <v>-0.63076923076923075</v>
      </c>
      <c r="AA4" s="5">
        <f>IFERROR(VLOOKUP(A4,'[1]BranchesSales01-2019'!$A$2:$AB$79,12,0),0)</f>
        <v>89</v>
      </c>
      <c r="AB4" s="5">
        <f>IFERROR(VLOOKUP(A4,'[2]BranchesSales01-2020'!$A$2:$Z$78,12,0),0)</f>
        <v>116</v>
      </c>
      <c r="AC4" s="5">
        <f>IFERROR(VLOOKUP(A4,'[7]BranchesSales05-2021'!$A$2:$G$70,7,0),0)</f>
        <v>44</v>
      </c>
      <c r="AD4" s="5">
        <f t="shared" si="8"/>
        <v>-72</v>
      </c>
      <c r="AE4" s="17">
        <f t="shared" si="9"/>
        <v>-0.62068965517241381</v>
      </c>
      <c r="AG4" s="5">
        <f>IFERROR(VLOOKUP(A4,'[1]BranchesSales01-2019'!$A$2:$AB$79,14,0),0)</f>
        <v>156</v>
      </c>
      <c r="AH4" s="5">
        <f>IFERROR(VLOOKUP(A4,'[2]BranchesSales01-2020'!$A$2:$Z$78,14,0),0)</f>
        <v>89</v>
      </c>
      <c r="AI4" s="5">
        <f>VLOOKUP(A4,'[8]BranchesSales06-2021'!$A$2:$G$70,7,0)</f>
        <v>40</v>
      </c>
      <c r="AJ4" s="5">
        <f t="shared" si="10"/>
        <v>-49</v>
      </c>
      <c r="AK4" s="17">
        <f t="shared" si="11"/>
        <v>-0.550561797752809</v>
      </c>
      <c r="AM4" s="5">
        <f>IFERROR(VLOOKUP(A4,'[1]BranchesSales01-2019'!$A$2:$AB$79,16,0),0)</f>
        <v>126</v>
      </c>
      <c r="AN4" s="5">
        <f>IFERROR(VLOOKUP(A4,'[2]BranchesSales01-2020'!$A$2:$Z$78,16,0),0)</f>
        <v>216</v>
      </c>
      <c r="AO4" s="5">
        <f>IFERROR(VLOOKUP(A4,'[9]BranchesSales07-2021'!$A$2:$G$69,7,0),0)</f>
        <v>193</v>
      </c>
      <c r="AP4" s="5">
        <f t="shared" si="12"/>
        <v>-23</v>
      </c>
      <c r="AQ4" s="17">
        <f t="shared" si="13"/>
        <v>-0.10648148148148151</v>
      </c>
      <c r="AS4" s="5">
        <f>IFERROR(VLOOKUP(A4,'[1]BranchesSales01-2019'!$A$2:$AB$79,18,0),0)</f>
        <v>107</v>
      </c>
      <c r="AT4" s="5">
        <f>IFERROR(VLOOKUP(A4,'[2]BranchesSales01-2020'!$A$2:$Z$78,18,0),0)</f>
        <v>112</v>
      </c>
      <c r="AU4" s="5">
        <f>IFERROR(VLOOKUP(A4,'[10]BranchesSales08-2021'!$A$2:$G$69,7,0),0)</f>
        <v>188</v>
      </c>
      <c r="AV4" s="5">
        <f t="shared" si="14"/>
        <v>76</v>
      </c>
      <c r="AW4" s="17">
        <f t="shared" si="15"/>
        <v>0.6785714285714286</v>
      </c>
      <c r="AY4" s="5">
        <f>IFERROR(VLOOKUP(A4,'[1]BranchesSales01-2019'!$A$2:$AB$79,20,0),0)</f>
        <v>116</v>
      </c>
      <c r="AZ4" s="5">
        <f>IFERROR(VLOOKUP(A4,'[2]BranchesSales01-2020'!$A$2:$Z$78,20,0),0)</f>
        <v>136</v>
      </c>
      <c r="BA4" s="5">
        <f>IFERROR(VLOOKUP(A4,'[11]BranchesSales09-2021'!$A$2:$H$69,7,0),0)</f>
        <v>77</v>
      </c>
      <c r="BB4" s="5">
        <f t="shared" si="16"/>
        <v>-59</v>
      </c>
      <c r="BC4" s="17">
        <f t="shared" si="17"/>
        <v>-0.43382352941176472</v>
      </c>
      <c r="BE4" s="5">
        <f>IFERROR(VLOOKUP(A4,'[1]BranchesSales01-2019'!$A$2:$AB$79,22,0),0)</f>
        <v>132</v>
      </c>
      <c r="BF4" s="5">
        <f>IFERROR(VLOOKUP(A4,'[2]BranchesSales01-2020'!$A$2:$Z$78,22,0),0)</f>
        <v>134</v>
      </c>
      <c r="BG4" s="5">
        <f>IFERROR(VLOOKUP(A4,'[12]BranchesSales10-2021'!$A$2:$G$69,7,0),0)</f>
        <v>94</v>
      </c>
      <c r="BH4" s="5">
        <f t="shared" si="18"/>
        <v>-40</v>
      </c>
      <c r="BI4" s="17">
        <f t="shared" si="19"/>
        <v>-0.29850746268656714</v>
      </c>
      <c r="BK4" s="5">
        <f>IFERROR(VLOOKUP(A4,'[1]BranchesSales01-2019'!$A$2:$AB$79,24,0),0)</f>
        <v>98</v>
      </c>
      <c r="BL4" s="5">
        <f>IFERROR(VLOOKUP(A4,'[13]BranchesSales11-2020'!$A$2:$G$78,7,0),0)</f>
        <v>101</v>
      </c>
      <c r="BM4" s="5">
        <f t="shared" si="20"/>
        <v>3</v>
      </c>
      <c r="BN4" s="17">
        <f t="shared" si="21"/>
        <v>3.0612244897959107E-2</v>
      </c>
      <c r="BP4" s="5">
        <f>IFERROR(VLOOKUP(A4,'[1]BranchesSales01-2019'!$A$2:$AB$79,26,0),0)</f>
        <v>113</v>
      </c>
      <c r="BQ4" s="5">
        <f>IFERROR(VLOOKUP(A4,'[14]BranchesSales12-2020'!$A$2:$G$70,7,0),0)</f>
        <v>134</v>
      </c>
      <c r="BR4" s="5">
        <f t="shared" si="22"/>
        <v>21</v>
      </c>
      <c r="BS4" s="17">
        <f t="shared" si="23"/>
        <v>0.18584070796460184</v>
      </c>
      <c r="BU4" s="13">
        <f>IFERROR(VLOOKUP(A4,'[15]BranchesSales01-2019'!$A$2:$G$79,7,0),0)</f>
        <v>265</v>
      </c>
      <c r="BV4" s="13">
        <f>IFERROR(VLOOKUP(A4,'[16]BranchesSales01-2020'!$A$2:$G$78,7,0),0)</f>
        <v>289</v>
      </c>
      <c r="BW4" s="15">
        <f t="shared" si="24"/>
        <v>24</v>
      </c>
      <c r="BX4" s="17">
        <f t="shared" si="25"/>
        <v>9.0566037735849036E-2</v>
      </c>
    </row>
    <row r="5" spans="1:76" x14ac:dyDescent="0.25">
      <c r="A5" s="5">
        <v>56</v>
      </c>
      <c r="B5" s="4" t="s">
        <v>4</v>
      </c>
      <c r="C5" s="5">
        <f>IFERROR(VLOOKUP(A5,'[1]BranchesSales01-2019'!$A$2:$AB$79,4,0),0)</f>
        <v>111</v>
      </c>
      <c r="D5" s="5">
        <f>IFERROR(VLOOKUP(A5,'[2]BranchesSales01-2020'!$A$2:$Z$78,4,0),0)</f>
        <v>102</v>
      </c>
      <c r="E5" s="5">
        <f>IFERROR(VLOOKUP(A5,'[3]BranchesSales01-2021'!$A$2:$G$70,7,0),0)</f>
        <v>117</v>
      </c>
      <c r="F5" s="5">
        <f t="shared" si="0"/>
        <v>15</v>
      </c>
      <c r="G5" s="17">
        <f t="shared" si="1"/>
        <v>0.14705882352941169</v>
      </c>
      <c r="I5" s="5">
        <f>IFERROR(VLOOKUP(A5,'[1]BranchesSales01-2019'!$A$2:$AB$79,6,0),0)</f>
        <v>136</v>
      </c>
      <c r="J5" s="5">
        <f>IFERROR(VLOOKUP(A5,'[2]BranchesSales01-2020'!$A$2:$Z$78,6,0),0)</f>
        <v>79</v>
      </c>
      <c r="K5" s="5">
        <f>VLOOKUP(B5,'[4]محقق الفروع '!$B:$M,12,0)</f>
        <v>49</v>
      </c>
      <c r="L5" s="5">
        <f t="shared" si="2"/>
        <v>-30</v>
      </c>
      <c r="M5" s="17">
        <f t="shared" si="3"/>
        <v>-0.379746835443038</v>
      </c>
      <c r="O5" s="5">
        <f>IFERROR(VLOOKUP(A5,'[1]BranchesSales01-2019'!$A$2:$AB$79,8,0),0)</f>
        <v>115</v>
      </c>
      <c r="P5" s="5">
        <f>IFERROR(VLOOKUP(A5,'[2]BranchesSales01-2020'!$A$2:$Z$78,8,0),0)</f>
        <v>80</v>
      </c>
      <c r="Q5" s="5">
        <f>VLOOKUP(B5,'[5]محقق الفروع '!$B:$M,12,0)</f>
        <v>31</v>
      </c>
      <c r="R5" s="5">
        <f t="shared" si="4"/>
        <v>-49</v>
      </c>
      <c r="S5" s="17">
        <f t="shared" si="5"/>
        <v>-0.61250000000000004</v>
      </c>
      <c r="U5" s="5">
        <f>IFERROR(VLOOKUP(A5,'[1]BranchesSales01-2019'!$A$2:$AB$79,10,0),0)</f>
        <v>112</v>
      </c>
      <c r="V5" s="5">
        <f>IFERROR(VLOOKUP(A5,'[2]BranchesSales01-2020'!$A$2:$Z$78,10,0),0)</f>
        <v>116</v>
      </c>
      <c r="W5" s="5">
        <f>IFERROR(VLOOKUP(A5,'[6]BranchesSales04-2021'!$A$2:$G$70,7,0),0)</f>
        <v>21</v>
      </c>
      <c r="X5" s="5">
        <f t="shared" si="6"/>
        <v>-95</v>
      </c>
      <c r="Y5" s="17">
        <f t="shared" si="7"/>
        <v>-0.81896551724137934</v>
      </c>
      <c r="AA5" s="5">
        <f>IFERROR(VLOOKUP(A5,'[1]BranchesSales01-2019'!$A$2:$AB$79,12,0),0)</f>
        <v>94</v>
      </c>
      <c r="AB5" s="5">
        <f>IFERROR(VLOOKUP(A5,'[2]BranchesSales01-2020'!$A$2:$Z$78,12,0),0)</f>
        <v>95</v>
      </c>
      <c r="AC5" s="5">
        <f>IFERROR(VLOOKUP(A5,'[7]BranchesSales05-2021'!$A$2:$G$70,7,0),0)</f>
        <v>28</v>
      </c>
      <c r="AD5" s="5">
        <f t="shared" si="8"/>
        <v>-67</v>
      </c>
      <c r="AE5" s="17">
        <f t="shared" si="9"/>
        <v>-0.70526315789473681</v>
      </c>
      <c r="AG5" s="5">
        <f>IFERROR(VLOOKUP(A5,'[1]BranchesSales01-2019'!$A$2:$AB$79,14,0),0)</f>
        <v>116</v>
      </c>
      <c r="AH5" s="5">
        <f>IFERROR(VLOOKUP(A5,'[2]BranchesSales01-2020'!$A$2:$Z$78,14,0),0)</f>
        <v>68</v>
      </c>
      <c r="AI5" s="5">
        <f>VLOOKUP(A5,'[8]BranchesSales06-2021'!$A$2:$G$70,7,0)</f>
        <v>24</v>
      </c>
      <c r="AJ5" s="5">
        <f t="shared" si="10"/>
        <v>-44</v>
      </c>
      <c r="AK5" s="17">
        <f t="shared" si="11"/>
        <v>-0.64705882352941169</v>
      </c>
      <c r="AM5" s="5">
        <f>IFERROR(VLOOKUP(A5,'[1]BranchesSales01-2019'!$A$2:$AB$79,16,0),0)</f>
        <v>119</v>
      </c>
      <c r="AN5" s="5">
        <f>IFERROR(VLOOKUP(A5,'[2]BranchesSales01-2020'!$A$2:$Z$78,16,0),0)</f>
        <v>80</v>
      </c>
      <c r="AO5" s="5">
        <f>IFERROR(VLOOKUP(A5,'[9]BranchesSales07-2021'!$A$2:$G$69,7,0),0)</f>
        <v>0</v>
      </c>
      <c r="AP5" s="5">
        <f t="shared" si="12"/>
        <v>-80</v>
      </c>
      <c r="AQ5" s="17">
        <f t="shared" si="13"/>
        <v>-1</v>
      </c>
      <c r="AS5" s="5">
        <f>IFERROR(VLOOKUP(A5,'[1]BranchesSales01-2019'!$A$2:$AB$79,18,0),0)</f>
        <v>105</v>
      </c>
      <c r="AT5" s="5">
        <f>IFERROR(VLOOKUP(A5,'[2]BranchesSales01-2020'!$A$2:$Z$78,18,0),0)</f>
        <v>66</v>
      </c>
      <c r="AU5" s="5">
        <f>IFERROR(VLOOKUP(A5,'[10]BranchesSales08-2021'!$A$2:$G$69,7,0),0)</f>
        <v>0</v>
      </c>
      <c r="AV5" s="5">
        <f t="shared" si="14"/>
        <v>-66</v>
      </c>
      <c r="AW5" s="17">
        <f t="shared" si="15"/>
        <v>-1</v>
      </c>
      <c r="AY5" s="5">
        <f>IFERROR(VLOOKUP(A5,'[1]BranchesSales01-2019'!$A$2:$AB$79,20,0),0)</f>
        <v>91</v>
      </c>
      <c r="AZ5" s="5">
        <f>IFERROR(VLOOKUP(A5,'[2]BranchesSales01-2020'!$A$2:$Z$78,20,0),0)</f>
        <v>98</v>
      </c>
      <c r="BA5" s="5">
        <f>IFERROR(VLOOKUP(A5,'[11]BranchesSales09-2021'!$A$2:$H$69,7,0),0)</f>
        <v>0</v>
      </c>
      <c r="BB5" s="5">
        <f t="shared" si="16"/>
        <v>-98</v>
      </c>
      <c r="BC5" s="17">
        <f t="shared" si="17"/>
        <v>-1</v>
      </c>
      <c r="BE5" s="5">
        <f>IFERROR(VLOOKUP(A5,'[1]BranchesSales01-2019'!$A$2:$AB$79,22,0),0)</f>
        <v>97</v>
      </c>
      <c r="BF5" s="5">
        <f>IFERROR(VLOOKUP(A5,'[2]BranchesSales01-2020'!$A$2:$Z$78,22,0),0)</f>
        <v>84</v>
      </c>
      <c r="BG5" s="5">
        <f>IFERROR(VLOOKUP(A5,'[12]BranchesSales10-2021'!$A$2:$G$69,7,0),0)</f>
        <v>0</v>
      </c>
      <c r="BH5" s="5">
        <f t="shared" si="18"/>
        <v>-84</v>
      </c>
      <c r="BI5" s="17">
        <f t="shared" si="19"/>
        <v>-1</v>
      </c>
      <c r="BK5" s="5">
        <f>IFERROR(VLOOKUP(A5,'[1]BranchesSales01-2019'!$A$2:$AB$79,24,0),0)</f>
        <v>101</v>
      </c>
      <c r="BL5" s="5">
        <f>IFERROR(VLOOKUP(A5,'[13]BranchesSales11-2020'!$A$2:$G$78,7,0),0)</f>
        <v>116</v>
      </c>
      <c r="BM5" s="5">
        <f t="shared" si="20"/>
        <v>15</v>
      </c>
      <c r="BN5" s="17">
        <f t="shared" si="21"/>
        <v>0.14851485148514842</v>
      </c>
      <c r="BP5" s="5">
        <f>IFERROR(VLOOKUP(A5,'[1]BranchesSales01-2019'!$A$2:$AB$79,26,0),0)</f>
        <v>99</v>
      </c>
      <c r="BQ5" s="5">
        <f>IFERROR(VLOOKUP(A5,'[14]BranchesSales12-2020'!$A$2:$G$70,7,0),0)</f>
        <v>117</v>
      </c>
      <c r="BR5" s="5">
        <f t="shared" si="22"/>
        <v>18</v>
      </c>
      <c r="BS5" s="17">
        <f t="shared" si="23"/>
        <v>0.18181818181818188</v>
      </c>
      <c r="BU5" s="13">
        <f>IFERROR(VLOOKUP(A5,'[15]BranchesSales01-2019'!$A$2:$G$79,7,0),0)</f>
        <v>197</v>
      </c>
      <c r="BV5" s="13">
        <f>IFERROR(VLOOKUP(A5,'[16]BranchesSales01-2020'!$A$2:$G$78,7,0),0)</f>
        <v>217</v>
      </c>
      <c r="BW5" s="15">
        <f t="shared" si="24"/>
        <v>20</v>
      </c>
      <c r="BX5" s="17">
        <f t="shared" si="25"/>
        <v>0.10152284263959399</v>
      </c>
    </row>
    <row r="6" spans="1:76" x14ac:dyDescent="0.25">
      <c r="A6" s="3">
        <v>49</v>
      </c>
      <c r="B6" s="4" t="s">
        <v>5</v>
      </c>
      <c r="C6" s="5">
        <f>IFERROR(VLOOKUP(A6,'[1]BranchesSales01-2019'!$A$2:$AB$79,4,0),0)</f>
        <v>92</v>
      </c>
      <c r="D6" s="5">
        <f>IFERROR(VLOOKUP(A6,'[2]BranchesSales01-2020'!$A$2:$Z$78,4,0),0)</f>
        <v>100</v>
      </c>
      <c r="E6" s="5">
        <f>IFERROR(VLOOKUP(A6,'[3]BranchesSales01-2021'!$A$2:$G$70,7,0),0)</f>
        <v>69</v>
      </c>
      <c r="F6" s="5">
        <f t="shared" si="0"/>
        <v>-31</v>
      </c>
      <c r="G6" s="17">
        <f t="shared" si="1"/>
        <v>-0.31000000000000005</v>
      </c>
      <c r="I6" s="5">
        <f>IFERROR(VLOOKUP(A6,'[1]BranchesSales01-2019'!$A$2:$AB$79,6,0),0)</f>
        <v>100</v>
      </c>
      <c r="J6" s="5">
        <f>IFERROR(VLOOKUP(A6,'[2]BranchesSales01-2020'!$A$2:$Z$78,6,0),0)</f>
        <v>70</v>
      </c>
      <c r="K6" s="5">
        <f>VLOOKUP(B6,'[4]محقق الفروع '!$B:$M,12,0)</f>
        <v>79</v>
      </c>
      <c r="L6" s="5">
        <f t="shared" si="2"/>
        <v>9</v>
      </c>
      <c r="M6" s="17">
        <f t="shared" si="3"/>
        <v>0.12857142857142856</v>
      </c>
      <c r="O6" s="5">
        <f>IFERROR(VLOOKUP(A6,'[1]BranchesSales01-2019'!$A$2:$AB$79,8,0),0)</f>
        <v>76</v>
      </c>
      <c r="P6" s="5">
        <f>IFERROR(VLOOKUP(A6,'[2]BranchesSales01-2020'!$A$2:$Z$78,8,0),0)</f>
        <v>55</v>
      </c>
      <c r="Q6" s="5">
        <f>VLOOKUP(B6,'[5]محقق الفروع '!$B:$M,12,0)</f>
        <v>80</v>
      </c>
      <c r="R6" s="5">
        <f t="shared" si="4"/>
        <v>25</v>
      </c>
      <c r="S6" s="17">
        <f t="shared" si="5"/>
        <v>0.45454545454545459</v>
      </c>
      <c r="U6" s="5">
        <f>IFERROR(VLOOKUP(A6,'[1]BranchesSales01-2019'!$A$2:$AB$79,10,0),0)</f>
        <v>77</v>
      </c>
      <c r="V6" s="5">
        <f>IFERROR(VLOOKUP(A6,'[2]BranchesSales01-2020'!$A$2:$Z$78,10,0),0)</f>
        <v>105</v>
      </c>
      <c r="W6" s="5">
        <f>IFERROR(VLOOKUP(A6,'[6]BranchesSales04-2021'!$A$2:$G$70,7,0),0)</f>
        <v>46</v>
      </c>
      <c r="X6" s="5">
        <f t="shared" si="6"/>
        <v>-59</v>
      </c>
      <c r="Y6" s="17">
        <f t="shared" si="7"/>
        <v>-0.56190476190476191</v>
      </c>
      <c r="AA6" s="5">
        <f>IFERROR(VLOOKUP(A6,'[1]BranchesSales01-2019'!$A$2:$AB$79,12,0),0)</f>
        <v>58</v>
      </c>
      <c r="AB6" s="5">
        <f>IFERROR(VLOOKUP(A6,'[2]BranchesSales01-2020'!$A$2:$Z$78,12,0),0)</f>
        <v>76</v>
      </c>
      <c r="AC6" s="5">
        <f>IFERROR(VLOOKUP(A6,'[7]BranchesSales05-2021'!$A$2:$G$70,7,0),0)</f>
        <v>51</v>
      </c>
      <c r="AD6" s="5">
        <f t="shared" si="8"/>
        <v>-25</v>
      </c>
      <c r="AE6" s="17">
        <f t="shared" si="9"/>
        <v>-0.32894736842105265</v>
      </c>
      <c r="AG6" s="5">
        <f>IFERROR(VLOOKUP(A6,'[1]BranchesSales01-2019'!$A$2:$AB$79,14,0),0)</f>
        <v>94</v>
      </c>
      <c r="AH6" s="5">
        <f>IFERROR(VLOOKUP(A6,'[2]BranchesSales01-2020'!$A$2:$Z$78,14,0),0)</f>
        <v>79</v>
      </c>
      <c r="AI6" s="5">
        <f>VLOOKUP(A6,'[8]BranchesSales06-2021'!$A$2:$G$70,7,0)</f>
        <v>55</v>
      </c>
      <c r="AJ6" s="5">
        <f t="shared" si="10"/>
        <v>-24</v>
      </c>
      <c r="AK6" s="17">
        <f t="shared" si="11"/>
        <v>-0.30379746835443033</v>
      </c>
      <c r="AM6" s="5">
        <f>IFERROR(VLOOKUP(A6,'[1]BranchesSales01-2019'!$A$2:$AB$79,16,0),0)</f>
        <v>71</v>
      </c>
      <c r="AN6" s="5">
        <f>IFERROR(VLOOKUP(A6,'[2]BranchesSales01-2020'!$A$2:$Z$78,16,0),0)</f>
        <v>72</v>
      </c>
      <c r="AO6" s="5">
        <f>IFERROR(VLOOKUP(A6,'[9]BranchesSales07-2021'!$A$2:$G$69,7,0),0)</f>
        <v>105</v>
      </c>
      <c r="AP6" s="5">
        <f t="shared" si="12"/>
        <v>33</v>
      </c>
      <c r="AQ6" s="17">
        <f t="shared" si="13"/>
        <v>0.45833333333333326</v>
      </c>
      <c r="AS6" s="5">
        <f>IFERROR(VLOOKUP(A6,'[1]BranchesSales01-2019'!$A$2:$AB$79,18,0),0)</f>
        <v>99</v>
      </c>
      <c r="AT6" s="5">
        <f>IFERROR(VLOOKUP(A6,'[2]BranchesSales01-2020'!$A$2:$Z$78,18,0),0)</f>
        <v>59</v>
      </c>
      <c r="AU6" s="5">
        <f>IFERROR(VLOOKUP(A6,'[10]BranchesSales08-2021'!$A$2:$G$69,7,0),0)</f>
        <v>71</v>
      </c>
      <c r="AV6" s="5">
        <f t="shared" si="14"/>
        <v>12</v>
      </c>
      <c r="AW6" s="17">
        <f t="shared" si="15"/>
        <v>0.20338983050847448</v>
      </c>
      <c r="AY6" s="5">
        <f>IFERROR(VLOOKUP(A6,'[1]BranchesSales01-2019'!$A$2:$AB$79,20,0),0)</f>
        <v>90</v>
      </c>
      <c r="AZ6" s="5">
        <f>IFERROR(VLOOKUP(A6,'[2]BranchesSales01-2020'!$A$2:$Z$78,20,0),0)</f>
        <v>96</v>
      </c>
      <c r="BA6" s="5">
        <f>IFERROR(VLOOKUP(A6,'[11]BranchesSales09-2021'!$A$2:$H$69,7,0),0)</f>
        <v>47</v>
      </c>
      <c r="BB6" s="5">
        <f t="shared" si="16"/>
        <v>-49</v>
      </c>
      <c r="BC6" s="17">
        <f t="shared" si="17"/>
        <v>-0.51041666666666674</v>
      </c>
      <c r="BE6" s="5">
        <f>IFERROR(VLOOKUP(A6,'[1]BranchesSales01-2019'!$A$2:$AB$79,22,0),0)</f>
        <v>76</v>
      </c>
      <c r="BF6" s="5">
        <f>IFERROR(VLOOKUP(A6,'[2]BranchesSales01-2020'!$A$2:$Z$78,22,0),0)</f>
        <v>93</v>
      </c>
      <c r="BG6" s="5">
        <f>IFERROR(VLOOKUP(A6,'[12]BranchesSales10-2021'!$A$2:$G$69,7,0),0)</f>
        <v>46</v>
      </c>
      <c r="BH6" s="5">
        <f t="shared" si="18"/>
        <v>-47</v>
      </c>
      <c r="BI6" s="17">
        <f t="shared" si="19"/>
        <v>-0.5053763440860215</v>
      </c>
      <c r="BK6" s="5">
        <f>IFERROR(VLOOKUP(A6,'[1]BranchesSales01-2019'!$A$2:$AB$79,24,0),0)</f>
        <v>72</v>
      </c>
      <c r="BL6" s="5">
        <f>IFERROR(VLOOKUP(A6,'[13]BranchesSales11-2020'!$A$2:$G$78,7,0),0)</f>
        <v>84</v>
      </c>
      <c r="BM6" s="5">
        <f t="shared" si="20"/>
        <v>12</v>
      </c>
      <c r="BN6" s="17">
        <f t="shared" si="21"/>
        <v>0.16666666666666674</v>
      </c>
      <c r="BP6" s="5">
        <f>IFERROR(VLOOKUP(A6,'[1]BranchesSales01-2019'!$A$2:$AB$79,26,0),0)</f>
        <v>110</v>
      </c>
      <c r="BQ6" s="5">
        <f>IFERROR(VLOOKUP(A6,'[14]BranchesSales12-2020'!$A$2:$G$70,7,0),0)</f>
        <v>59</v>
      </c>
      <c r="BR6" s="5">
        <f t="shared" si="22"/>
        <v>-51</v>
      </c>
      <c r="BS6" s="17">
        <f t="shared" si="23"/>
        <v>-0.46363636363636362</v>
      </c>
      <c r="BU6" s="13">
        <f>IFERROR(VLOOKUP(A6,'[15]BranchesSales01-2019'!$A$2:$G$79,7,0),0)</f>
        <v>201</v>
      </c>
      <c r="BV6" s="13">
        <f>IFERROR(VLOOKUP(A6,'[16]BranchesSales01-2020'!$A$2:$G$78,7,0),0)</f>
        <v>182</v>
      </c>
      <c r="BW6" s="15">
        <f t="shared" si="24"/>
        <v>-19</v>
      </c>
      <c r="BX6" s="17">
        <f t="shared" si="25"/>
        <v>-9.4527363184079616E-2</v>
      </c>
    </row>
    <row r="7" spans="1:76" x14ac:dyDescent="0.25">
      <c r="A7" s="5">
        <v>98</v>
      </c>
      <c r="B7" s="4" t="s">
        <v>6</v>
      </c>
      <c r="C7" s="5">
        <f>IFERROR(VLOOKUP(A7,'[1]BranchesSales01-2019'!$A$2:$AB$79,4,0),0)</f>
        <v>92</v>
      </c>
      <c r="D7" s="5">
        <f>IFERROR(VLOOKUP(A7,'[2]BranchesSales01-2020'!$A$2:$Z$78,4,0),0)</f>
        <v>92</v>
      </c>
      <c r="E7" s="5">
        <f>IFERROR(VLOOKUP(A7,'[3]BranchesSales01-2021'!$A$2:$G$70,7,0),0)</f>
        <v>71</v>
      </c>
      <c r="F7" s="5">
        <f t="shared" si="0"/>
        <v>-21</v>
      </c>
      <c r="G7" s="17">
        <f t="shared" si="1"/>
        <v>-0.22826086956521741</v>
      </c>
      <c r="I7" s="5">
        <f>IFERROR(VLOOKUP(A7,'[1]BranchesSales01-2019'!$A$2:$AB$79,6,0),0)</f>
        <v>118</v>
      </c>
      <c r="J7" s="5">
        <f>IFERROR(VLOOKUP(A7,'[2]BranchesSales01-2020'!$A$2:$Z$78,6,0),0)</f>
        <v>89</v>
      </c>
      <c r="K7" s="5">
        <f>VLOOKUP(B7,'[4]محقق الفروع '!$B:$M,12,0)</f>
        <v>85</v>
      </c>
      <c r="L7" s="5">
        <f t="shared" si="2"/>
        <v>-4</v>
      </c>
      <c r="M7" s="17">
        <f t="shared" si="3"/>
        <v>-4.49438202247191E-2</v>
      </c>
      <c r="O7" s="5">
        <f>IFERROR(VLOOKUP(A7,'[1]BranchesSales01-2019'!$A$2:$AB$79,8,0),0)</f>
        <v>69</v>
      </c>
      <c r="P7" s="5">
        <f>IFERROR(VLOOKUP(A7,'[2]BranchesSales01-2020'!$A$2:$Z$78,8,0),0)</f>
        <v>62</v>
      </c>
      <c r="Q7" s="5">
        <f>VLOOKUP(B7,'[5]محقق الفروع '!$B:$M,12,0)</f>
        <v>63</v>
      </c>
      <c r="R7" s="5">
        <f t="shared" si="4"/>
        <v>1</v>
      </c>
      <c r="S7" s="17">
        <f t="shared" si="5"/>
        <v>1.6129032258064502E-2</v>
      </c>
      <c r="U7" s="5">
        <f>IFERROR(VLOOKUP(A7,'[1]BranchesSales01-2019'!$A$2:$AB$79,10,0),0)</f>
        <v>84</v>
      </c>
      <c r="V7" s="5">
        <f>IFERROR(VLOOKUP(A7,'[2]BranchesSales01-2020'!$A$2:$Z$78,10,0),0)</f>
        <v>65</v>
      </c>
      <c r="W7" s="5">
        <f>IFERROR(VLOOKUP(A7,'[6]BranchesSales04-2021'!$A$2:$G$70,7,0),0)</f>
        <v>66</v>
      </c>
      <c r="X7" s="5">
        <f t="shared" si="6"/>
        <v>1</v>
      </c>
      <c r="Y7" s="17">
        <f t="shared" si="7"/>
        <v>1.538461538461533E-2</v>
      </c>
      <c r="AA7" s="5">
        <f>IFERROR(VLOOKUP(A7,'[1]BranchesSales01-2019'!$A$2:$AB$79,12,0),0)</f>
        <v>74</v>
      </c>
      <c r="AB7" s="5">
        <f>IFERROR(VLOOKUP(A7,'[2]BranchesSales01-2020'!$A$2:$Z$78,12,0),0)</f>
        <v>108</v>
      </c>
      <c r="AC7" s="5">
        <f>IFERROR(VLOOKUP(A7,'[7]BranchesSales05-2021'!$A$2:$G$70,7,0),0)</f>
        <v>67</v>
      </c>
      <c r="AD7" s="5">
        <f t="shared" si="8"/>
        <v>-41</v>
      </c>
      <c r="AE7" s="17">
        <f t="shared" si="9"/>
        <v>-0.37962962962962965</v>
      </c>
      <c r="AG7" s="5">
        <f>IFERROR(VLOOKUP(A7,'[1]BranchesSales01-2019'!$A$2:$AB$79,14,0),0)</f>
        <v>103</v>
      </c>
      <c r="AH7" s="5">
        <f>IFERROR(VLOOKUP(A7,'[2]BranchesSales01-2020'!$A$2:$Z$78,14,0),0)</f>
        <v>93</v>
      </c>
      <c r="AI7" s="5">
        <f>VLOOKUP(A7,'[8]BranchesSales06-2021'!$A$2:$G$70,7,0)</f>
        <v>63</v>
      </c>
      <c r="AJ7" s="5">
        <f t="shared" si="10"/>
        <v>-30</v>
      </c>
      <c r="AK7" s="17">
        <f t="shared" si="11"/>
        <v>-0.32258064516129037</v>
      </c>
      <c r="AM7" s="5">
        <f>IFERROR(VLOOKUP(A7,'[1]BranchesSales01-2019'!$A$2:$AB$79,16,0),0)</f>
        <v>106</v>
      </c>
      <c r="AN7" s="5">
        <f>IFERROR(VLOOKUP(A7,'[2]BranchesSales01-2020'!$A$2:$Z$78,16,0),0)</f>
        <v>98</v>
      </c>
      <c r="AO7" s="5">
        <f>IFERROR(VLOOKUP(A7,'[9]BranchesSales07-2021'!$A$2:$G$69,7,0),0)</f>
        <v>141</v>
      </c>
      <c r="AP7" s="5">
        <f t="shared" si="12"/>
        <v>43</v>
      </c>
      <c r="AQ7" s="17">
        <f t="shared" si="13"/>
        <v>0.43877551020408156</v>
      </c>
      <c r="AS7" s="5">
        <f>IFERROR(VLOOKUP(A7,'[1]BranchesSales01-2019'!$A$2:$AB$79,18,0),0)</f>
        <v>112</v>
      </c>
      <c r="AT7" s="5">
        <f>IFERROR(VLOOKUP(A7,'[2]BranchesSales01-2020'!$A$2:$Z$78,18,0),0)</f>
        <v>102</v>
      </c>
      <c r="AU7" s="5">
        <f>IFERROR(VLOOKUP(A7,'[10]BranchesSales08-2021'!$A$2:$G$69,7,0),0)</f>
        <v>121</v>
      </c>
      <c r="AV7" s="5">
        <f t="shared" si="14"/>
        <v>19</v>
      </c>
      <c r="AW7" s="17">
        <f t="shared" si="15"/>
        <v>0.18627450980392157</v>
      </c>
      <c r="AY7" s="5">
        <f>IFERROR(VLOOKUP(A7,'[1]BranchesSales01-2019'!$A$2:$AB$79,20,0),0)</f>
        <v>98</v>
      </c>
      <c r="AZ7" s="5">
        <f>IFERROR(VLOOKUP(A7,'[2]BranchesSales01-2020'!$A$2:$Z$78,20,0),0)</f>
        <v>81</v>
      </c>
      <c r="BA7" s="5">
        <f>IFERROR(VLOOKUP(A7,'[11]BranchesSales09-2021'!$A$2:$H$69,7,0),0)</f>
        <v>115</v>
      </c>
      <c r="BB7" s="5">
        <f t="shared" si="16"/>
        <v>34</v>
      </c>
      <c r="BC7" s="17">
        <f t="shared" si="17"/>
        <v>0.41975308641975317</v>
      </c>
      <c r="BE7" s="5">
        <f>IFERROR(VLOOKUP(A7,'[1]BranchesSales01-2019'!$A$2:$AB$79,22,0),0)</f>
        <v>86</v>
      </c>
      <c r="BF7" s="5">
        <f>IFERROR(VLOOKUP(A7,'[2]BranchesSales01-2020'!$A$2:$Z$78,22,0),0)</f>
        <v>82</v>
      </c>
      <c r="BG7" s="5">
        <f>IFERROR(VLOOKUP(A7,'[12]BranchesSales10-2021'!$A$2:$G$69,7,0),0)</f>
        <v>92</v>
      </c>
      <c r="BH7" s="5">
        <f t="shared" si="18"/>
        <v>10</v>
      </c>
      <c r="BI7" s="17">
        <f t="shared" si="19"/>
        <v>0.12195121951219523</v>
      </c>
      <c r="BK7" s="5">
        <f>IFERROR(VLOOKUP(A7,'[1]BranchesSales01-2019'!$A$2:$AB$79,24,0),0)</f>
        <v>81</v>
      </c>
      <c r="BL7" s="5">
        <f>IFERROR(VLOOKUP(A7,'[13]BranchesSales11-2020'!$A$2:$G$78,7,0),0)</f>
        <v>118</v>
      </c>
      <c r="BM7" s="5">
        <f t="shared" si="20"/>
        <v>37</v>
      </c>
      <c r="BN7" s="17">
        <f t="shared" si="21"/>
        <v>0.45679012345679015</v>
      </c>
      <c r="BP7" s="5">
        <f>IFERROR(VLOOKUP(A7,'[1]BranchesSales01-2019'!$A$2:$AB$79,26,0),0)</f>
        <v>92</v>
      </c>
      <c r="BQ7" s="5">
        <f>IFERROR(VLOOKUP(A7,'[14]BranchesSales12-2020'!$A$2:$G$70,7,0),0)</f>
        <v>129</v>
      </c>
      <c r="BR7" s="5">
        <f t="shared" si="22"/>
        <v>37</v>
      </c>
      <c r="BS7" s="17">
        <f t="shared" si="23"/>
        <v>0.40217391304347827</v>
      </c>
      <c r="BU7" s="13">
        <f>IFERROR(VLOOKUP(A7,'[15]BranchesSales01-2019'!$A$2:$G$79,7,0),0)</f>
        <v>217</v>
      </c>
      <c r="BV7" s="13">
        <f>IFERROR(VLOOKUP(A7,'[16]BranchesSales01-2020'!$A$2:$G$78,7,0),0)</f>
        <v>218</v>
      </c>
      <c r="BW7" s="15">
        <f t="shared" si="24"/>
        <v>1</v>
      </c>
      <c r="BX7" s="17">
        <f t="shared" si="25"/>
        <v>4.6082949308756671E-3</v>
      </c>
    </row>
    <row r="8" spans="1:76" x14ac:dyDescent="0.25">
      <c r="A8" s="5">
        <v>2</v>
      </c>
      <c r="B8" s="5" t="s">
        <v>7</v>
      </c>
      <c r="C8" s="5">
        <f>SUM(C2:C7)</f>
        <v>750</v>
      </c>
      <c r="D8" s="5">
        <f t="shared" ref="D8:BQ8" si="26">SUM(D2:D7)</f>
        <v>616</v>
      </c>
      <c r="E8" s="5">
        <f t="shared" si="26"/>
        <v>627</v>
      </c>
      <c r="F8" s="5">
        <f t="shared" si="0"/>
        <v>11</v>
      </c>
      <c r="G8" s="17">
        <f t="shared" si="1"/>
        <v>1.7857142857142794E-2</v>
      </c>
      <c r="H8" s="5">
        <f t="shared" si="26"/>
        <v>0</v>
      </c>
      <c r="I8" s="5">
        <f t="shared" si="26"/>
        <v>736</v>
      </c>
      <c r="J8" s="5">
        <f t="shared" si="26"/>
        <v>510</v>
      </c>
      <c r="K8" s="5">
        <f>VLOOKUP(B8,'[4]محقق الفروع '!$B:$M,12,0)</f>
        <v>697</v>
      </c>
      <c r="L8" s="5">
        <f t="shared" si="2"/>
        <v>187</v>
      </c>
      <c r="M8" s="17">
        <f t="shared" si="3"/>
        <v>0.3666666666666667</v>
      </c>
      <c r="N8" s="5">
        <f t="shared" si="26"/>
        <v>0</v>
      </c>
      <c r="O8" s="5">
        <f t="shared" si="26"/>
        <v>545</v>
      </c>
      <c r="P8" s="5">
        <f t="shared" si="26"/>
        <v>432</v>
      </c>
      <c r="Q8" s="5">
        <f>VLOOKUP(B8,'[5]محقق الفروع '!$B:$M,12,0)</f>
        <v>325</v>
      </c>
      <c r="R8" s="5">
        <f t="shared" si="4"/>
        <v>-107</v>
      </c>
      <c r="S8" s="17">
        <f t="shared" si="5"/>
        <v>-0.24768518518518523</v>
      </c>
      <c r="T8" s="5">
        <f t="shared" si="26"/>
        <v>0</v>
      </c>
      <c r="U8" s="5">
        <f t="shared" si="26"/>
        <v>567</v>
      </c>
      <c r="V8" s="5">
        <f t="shared" si="26"/>
        <v>599</v>
      </c>
      <c r="W8" s="5">
        <f>SUM(W2:W7)</f>
        <v>297</v>
      </c>
      <c r="X8" s="5">
        <f t="shared" si="6"/>
        <v>-302</v>
      </c>
      <c r="Y8" s="17">
        <f t="shared" si="7"/>
        <v>-0.5041736227045075</v>
      </c>
      <c r="Z8" s="5">
        <f t="shared" si="26"/>
        <v>0</v>
      </c>
      <c r="AA8" s="5">
        <f t="shared" si="26"/>
        <v>513</v>
      </c>
      <c r="AB8" s="5">
        <f t="shared" si="26"/>
        <v>667</v>
      </c>
      <c r="AC8" s="5">
        <f t="shared" si="26"/>
        <v>300</v>
      </c>
      <c r="AD8" s="5">
        <f t="shared" si="8"/>
        <v>-367</v>
      </c>
      <c r="AE8" s="17">
        <f t="shared" si="9"/>
        <v>-0.5502248875562219</v>
      </c>
      <c r="AF8" s="5">
        <f t="shared" si="26"/>
        <v>0</v>
      </c>
      <c r="AG8" s="5">
        <f t="shared" si="26"/>
        <v>704</v>
      </c>
      <c r="AH8" s="5">
        <f t="shared" si="26"/>
        <v>535</v>
      </c>
      <c r="AI8" s="5">
        <f t="shared" si="26"/>
        <v>399</v>
      </c>
      <c r="AJ8" s="5">
        <f t="shared" si="10"/>
        <v>-136</v>
      </c>
      <c r="AK8" s="17">
        <f t="shared" si="11"/>
        <v>-0.25420560747663556</v>
      </c>
      <c r="AL8" s="5">
        <f t="shared" si="26"/>
        <v>0</v>
      </c>
      <c r="AM8" s="5">
        <f t="shared" si="26"/>
        <v>586</v>
      </c>
      <c r="AN8" s="5">
        <f t="shared" si="26"/>
        <v>786</v>
      </c>
      <c r="AO8" s="5">
        <f t="shared" ref="AO8" si="27">SUM(AO2:AO7)</f>
        <v>772</v>
      </c>
      <c r="AP8" s="5">
        <f t="shared" si="12"/>
        <v>-14</v>
      </c>
      <c r="AQ8" s="17">
        <f t="shared" si="13"/>
        <v>-1.7811704834605591E-2</v>
      </c>
      <c r="AR8" s="5">
        <f t="shared" si="26"/>
        <v>0</v>
      </c>
      <c r="AS8" s="5">
        <f t="shared" si="26"/>
        <v>621</v>
      </c>
      <c r="AT8" s="5">
        <f t="shared" si="26"/>
        <v>536</v>
      </c>
      <c r="AU8" s="5">
        <f t="shared" si="26"/>
        <v>775</v>
      </c>
      <c r="AV8" s="5">
        <f t="shared" si="14"/>
        <v>239</v>
      </c>
      <c r="AW8" s="17">
        <f t="shared" si="15"/>
        <v>0.44589552238805963</v>
      </c>
      <c r="AX8" s="5">
        <f t="shared" si="26"/>
        <v>0</v>
      </c>
      <c r="AY8" s="5">
        <f t="shared" si="26"/>
        <v>595</v>
      </c>
      <c r="AZ8" s="5">
        <f t="shared" si="26"/>
        <v>607</v>
      </c>
      <c r="BA8" s="5">
        <f t="shared" ref="BA8" si="28">SUM(BA2:BA7)</f>
        <v>516</v>
      </c>
      <c r="BB8" s="5">
        <f t="shared" si="16"/>
        <v>-91</v>
      </c>
      <c r="BC8" s="17">
        <f t="shared" si="17"/>
        <v>-0.14991762767710048</v>
      </c>
      <c r="BD8" s="5">
        <f t="shared" si="26"/>
        <v>0</v>
      </c>
      <c r="BE8" s="5">
        <f t="shared" si="26"/>
        <v>599</v>
      </c>
      <c r="BF8" s="5">
        <f t="shared" si="26"/>
        <v>573</v>
      </c>
      <c r="BG8" s="5">
        <f t="shared" ref="BG8" si="29">SUM(BG2:BG7)</f>
        <v>552</v>
      </c>
      <c r="BH8" s="5">
        <f t="shared" si="18"/>
        <v>-21</v>
      </c>
      <c r="BI8" s="17">
        <f t="shared" si="19"/>
        <v>-3.6649214659685847E-2</v>
      </c>
      <c r="BJ8" s="5">
        <f t="shared" si="26"/>
        <v>0</v>
      </c>
      <c r="BK8" s="5">
        <f t="shared" si="26"/>
        <v>567</v>
      </c>
      <c r="BL8" s="5">
        <f t="shared" si="26"/>
        <v>588</v>
      </c>
      <c r="BM8" s="5">
        <f t="shared" si="20"/>
        <v>21</v>
      </c>
      <c r="BN8" s="17">
        <f t="shared" si="21"/>
        <v>3.7037037037036979E-2</v>
      </c>
      <c r="BO8" s="5">
        <f t="shared" si="26"/>
        <v>0</v>
      </c>
      <c r="BP8" s="5">
        <f t="shared" si="26"/>
        <v>676</v>
      </c>
      <c r="BQ8" s="5">
        <f t="shared" si="26"/>
        <v>606</v>
      </c>
      <c r="BR8" s="5">
        <f t="shared" si="22"/>
        <v>-70</v>
      </c>
      <c r="BS8" s="17">
        <f t="shared" si="23"/>
        <v>-0.10355029585798814</v>
      </c>
      <c r="BU8" s="13">
        <f>SUM(BU2:BU7)</f>
        <v>1429</v>
      </c>
      <c r="BV8" s="13">
        <f>SUM(BV2:BV7)</f>
        <v>1525</v>
      </c>
      <c r="BW8" s="15">
        <f t="shared" si="24"/>
        <v>96</v>
      </c>
      <c r="BX8" s="17">
        <f t="shared" si="25"/>
        <v>6.7179846046186098E-2</v>
      </c>
    </row>
    <row r="9" spans="1:76" x14ac:dyDescent="0.25">
      <c r="A9" s="3">
        <v>42</v>
      </c>
      <c r="B9" s="4" t="s">
        <v>8</v>
      </c>
      <c r="C9" s="5">
        <f>IFERROR(VLOOKUP(A9,'[1]BranchesSales01-2019'!$A$2:$AB$79,4,0),0)</f>
        <v>159</v>
      </c>
      <c r="D9" s="5">
        <f>IFERROR(VLOOKUP(A9,'[2]BranchesSales01-2020'!$A$2:$Z$78,4,0),0)</f>
        <v>106</v>
      </c>
      <c r="E9" s="5">
        <f>IFERROR(VLOOKUP(A9,'[3]BranchesSales01-2021'!$A$2:$G$70,7,0),0)</f>
        <v>116</v>
      </c>
      <c r="F9" s="5">
        <f t="shared" si="0"/>
        <v>10</v>
      </c>
      <c r="G9" s="17">
        <f t="shared" si="1"/>
        <v>9.4339622641509413E-2</v>
      </c>
      <c r="I9" s="5">
        <f>IFERROR(VLOOKUP(A9,'[1]BranchesSales01-2019'!$A$2:$AB$79,6,0),0)</f>
        <v>161</v>
      </c>
      <c r="J9" s="5">
        <f>IFERROR(VLOOKUP(A9,'[2]BranchesSales01-2020'!$A$2:$Z$78,6,0),0)</f>
        <v>82</v>
      </c>
      <c r="K9" s="5">
        <f>VLOOKUP(B9,'[4]محقق الفروع '!$B:$M,12,0)</f>
        <v>143</v>
      </c>
      <c r="L9" s="5">
        <f t="shared" si="2"/>
        <v>61</v>
      </c>
      <c r="M9" s="17">
        <f t="shared" si="3"/>
        <v>0.74390243902439024</v>
      </c>
      <c r="O9" s="5">
        <f>IFERROR(VLOOKUP(A9,'[1]BranchesSales01-2019'!$A$2:$AB$79,8,0),0)</f>
        <v>91</v>
      </c>
      <c r="P9" s="5">
        <f>IFERROR(VLOOKUP(A9,'[2]BranchesSales01-2020'!$A$2:$Z$78,8,0),0)</f>
        <v>56</v>
      </c>
      <c r="Q9" s="5">
        <f>VLOOKUP(B9,'[5]محقق الفروع '!$B:$M,12,0)</f>
        <v>74</v>
      </c>
      <c r="R9" s="5">
        <f t="shared" si="4"/>
        <v>18</v>
      </c>
      <c r="S9" s="17">
        <f t="shared" si="5"/>
        <v>0.3214285714285714</v>
      </c>
      <c r="U9" s="5">
        <f>IFERROR(VLOOKUP(A9,'[1]BranchesSales01-2019'!$A$2:$AB$79,10,0),0)</f>
        <v>98</v>
      </c>
      <c r="V9" s="5">
        <f>IFERROR(VLOOKUP(A9,'[2]BranchesSales01-2020'!$A$2:$Z$78,10,0),0)</f>
        <v>61</v>
      </c>
      <c r="W9" s="5">
        <f>IFERROR(VLOOKUP(A9,'[6]BranchesSales04-2021'!$A$2:$G$70,7,0),0)</f>
        <v>106</v>
      </c>
      <c r="X9" s="5">
        <f t="shared" si="6"/>
        <v>45</v>
      </c>
      <c r="Y9" s="17">
        <f t="shared" si="7"/>
        <v>0.73770491803278682</v>
      </c>
      <c r="AA9" s="5">
        <f>IFERROR(VLOOKUP(A9,'[1]BranchesSales01-2019'!$A$2:$AB$79,12,0),0)</f>
        <v>79</v>
      </c>
      <c r="AB9" s="5">
        <f>IFERROR(VLOOKUP(A9,'[2]BranchesSales01-2020'!$A$2:$Z$78,12,0),0)</f>
        <v>71</v>
      </c>
      <c r="AC9" s="5">
        <f>IFERROR(VLOOKUP(A9,'[7]BranchesSales05-2021'!$A$2:$G$70,7,0),0)</f>
        <v>114</v>
      </c>
      <c r="AD9" s="5">
        <f t="shared" si="8"/>
        <v>43</v>
      </c>
      <c r="AE9" s="17">
        <f t="shared" si="9"/>
        <v>0.60563380281690149</v>
      </c>
      <c r="AG9" s="5">
        <f>IFERROR(VLOOKUP(A9,'[1]BranchesSales01-2019'!$A$2:$AB$79,14,0),0)</f>
        <v>128</v>
      </c>
      <c r="AH9" s="5">
        <f>IFERROR(VLOOKUP(A9,'[2]BranchesSales01-2020'!$A$2:$Z$78,14,0),0)</f>
        <v>56</v>
      </c>
      <c r="AI9" s="5">
        <f>VLOOKUP(A9,'[8]BranchesSales06-2021'!$A$2:$G$70,7,0)</f>
        <v>159</v>
      </c>
      <c r="AJ9" s="5">
        <f t="shared" si="10"/>
        <v>103</v>
      </c>
      <c r="AK9" s="17">
        <f t="shared" si="11"/>
        <v>1.8392857142857144</v>
      </c>
      <c r="AM9" s="5">
        <f>IFERROR(VLOOKUP(A9,'[1]BranchesSales01-2019'!$A$2:$AB$79,16,0),0)</f>
        <v>98</v>
      </c>
      <c r="AN9" s="5">
        <f>IFERROR(VLOOKUP(A9,'[2]BranchesSales01-2020'!$A$2:$Z$78,16,0),0)</f>
        <v>73</v>
      </c>
      <c r="AO9" s="5">
        <f>IFERROR(VLOOKUP(A9,'[9]BranchesSales07-2021'!$A$2:$G$69,7,0),0)</f>
        <v>155</v>
      </c>
      <c r="AP9" s="5">
        <f t="shared" si="12"/>
        <v>82</v>
      </c>
      <c r="AQ9" s="17">
        <f t="shared" si="13"/>
        <v>1.1232876712328768</v>
      </c>
      <c r="AS9" s="5">
        <f>IFERROR(VLOOKUP(A9,'[1]BranchesSales01-2019'!$A$2:$AB$79,18,0),0)</f>
        <v>126</v>
      </c>
      <c r="AT9" s="5">
        <f>IFERROR(VLOOKUP(A9,'[2]BranchesSales01-2020'!$A$2:$Z$78,18,0),0)</f>
        <v>56</v>
      </c>
      <c r="AU9" s="5">
        <f>IFERROR(VLOOKUP(A9,'[10]BranchesSales08-2021'!$A$2:$G$69,7,0),0)</f>
        <v>105</v>
      </c>
      <c r="AV9" s="5">
        <f t="shared" si="14"/>
        <v>49</v>
      </c>
      <c r="AW9" s="17">
        <f t="shared" si="15"/>
        <v>0.875</v>
      </c>
      <c r="AY9" s="5">
        <f>IFERROR(VLOOKUP(A9,'[1]BranchesSales01-2019'!$A$2:$AB$79,20,0),0)</f>
        <v>94</v>
      </c>
      <c r="AZ9" s="5">
        <f>IFERROR(VLOOKUP(A9,'[2]BranchesSales01-2020'!$A$2:$Z$78,20,0),0)</f>
        <v>81</v>
      </c>
      <c r="BA9" s="5">
        <f>IFERROR(VLOOKUP(A9,'[11]BranchesSales09-2021'!$A$2:$H$69,7,0),0)</f>
        <v>76</v>
      </c>
      <c r="BB9" s="5">
        <f t="shared" si="16"/>
        <v>-5</v>
      </c>
      <c r="BC9" s="17">
        <f t="shared" si="17"/>
        <v>-6.1728395061728447E-2</v>
      </c>
      <c r="BE9" s="5">
        <f>IFERROR(VLOOKUP(A9,'[1]BranchesSales01-2019'!$A$2:$AB$79,22,0),0)</f>
        <v>95</v>
      </c>
      <c r="BF9" s="5">
        <f>IFERROR(VLOOKUP(A9,'[2]BranchesSales01-2020'!$A$2:$Z$78,22,0),0)</f>
        <v>128</v>
      </c>
      <c r="BG9" s="5">
        <f>IFERROR(VLOOKUP(A9,'[12]BranchesSales10-2021'!$A$2:$G$69,7,0),0)</f>
        <v>68</v>
      </c>
      <c r="BH9" s="5">
        <f t="shared" si="18"/>
        <v>-60</v>
      </c>
      <c r="BI9" s="17">
        <f t="shared" si="19"/>
        <v>-0.46875</v>
      </c>
      <c r="BK9" s="5">
        <f>IFERROR(VLOOKUP(A9,'[1]BranchesSales01-2019'!$A$2:$AB$79,24,0),0)</f>
        <v>94</v>
      </c>
      <c r="BL9" s="5">
        <f>IFERROR(VLOOKUP(A9,'[13]BranchesSales11-2020'!$A$2:$G$78,7,0),0)</f>
        <v>143</v>
      </c>
      <c r="BM9" s="5">
        <f t="shared" si="20"/>
        <v>49</v>
      </c>
      <c r="BN9" s="17">
        <f t="shared" si="21"/>
        <v>0.52127659574468077</v>
      </c>
      <c r="BP9" s="5">
        <f>IFERROR(VLOOKUP(A9,'[1]BranchesSales01-2019'!$A$2:$AB$79,26,0),0)</f>
        <v>135</v>
      </c>
      <c r="BQ9" s="5">
        <f>IFERROR(VLOOKUP(A9,'[14]BranchesSales12-2020'!$A$2:$G$70,7,0),0)</f>
        <v>196</v>
      </c>
      <c r="BR9" s="5">
        <f t="shared" si="22"/>
        <v>61</v>
      </c>
      <c r="BS9" s="17">
        <f t="shared" si="23"/>
        <v>0.45185185185185195</v>
      </c>
      <c r="BU9" s="13">
        <f>IFERROR(VLOOKUP(A9,'[15]BranchesSales01-2019'!$A$2:$G$79,7,0),0)</f>
        <v>252</v>
      </c>
      <c r="BV9" s="13">
        <f>IFERROR(VLOOKUP(A9,'[16]BranchesSales01-2020'!$A$2:$G$78,7,0),0)</f>
        <v>276</v>
      </c>
      <c r="BW9" s="15">
        <f t="shared" si="24"/>
        <v>24</v>
      </c>
      <c r="BX9" s="17">
        <f t="shared" si="25"/>
        <v>9.5238095238095344E-2</v>
      </c>
    </row>
    <row r="10" spans="1:76" x14ac:dyDescent="0.25">
      <c r="A10" s="3">
        <v>44</v>
      </c>
      <c r="B10" s="4" t="s">
        <v>9</v>
      </c>
      <c r="C10" s="5">
        <f>IFERROR(VLOOKUP(A10,'[1]BranchesSales01-2019'!$A$2:$AB$79,4,0),0)</f>
        <v>176</v>
      </c>
      <c r="D10" s="5">
        <f>IFERROR(VLOOKUP(A10,'[2]BranchesSales01-2020'!$A$2:$Z$78,4,0),0)</f>
        <v>165</v>
      </c>
      <c r="E10" s="5">
        <f>IFERROR(VLOOKUP(A10,'[3]BranchesSales01-2021'!$A$2:$G$70,7,0),0)</f>
        <v>224</v>
      </c>
      <c r="F10" s="5">
        <f t="shared" si="0"/>
        <v>59</v>
      </c>
      <c r="G10" s="17">
        <f t="shared" si="1"/>
        <v>0.35757575757575766</v>
      </c>
      <c r="I10" s="5">
        <f>IFERROR(VLOOKUP(A10,'[1]BranchesSales01-2019'!$A$2:$AB$79,6,0),0)</f>
        <v>160</v>
      </c>
      <c r="J10" s="5">
        <f>IFERROR(VLOOKUP(A10,'[2]BranchesSales01-2020'!$A$2:$Z$78,6,0),0)</f>
        <v>136</v>
      </c>
      <c r="K10" s="5">
        <f>VLOOKUP(B10,'[4]محقق الفروع '!$B:$M,12,0)</f>
        <v>219</v>
      </c>
      <c r="L10" s="5">
        <f t="shared" si="2"/>
        <v>83</v>
      </c>
      <c r="M10" s="17">
        <f t="shared" si="3"/>
        <v>0.61029411764705888</v>
      </c>
      <c r="O10" s="5">
        <f>IFERROR(VLOOKUP(A10,'[1]BranchesSales01-2019'!$A$2:$AB$79,8,0),0)</f>
        <v>157</v>
      </c>
      <c r="P10" s="5">
        <f>IFERROR(VLOOKUP(A10,'[2]BranchesSales01-2020'!$A$2:$Z$78,8,0),0)</f>
        <v>99</v>
      </c>
      <c r="Q10" s="5">
        <f>VLOOKUP(B10,'[5]محقق الفروع '!$B:$M,12,0)</f>
        <v>90</v>
      </c>
      <c r="R10" s="5">
        <f t="shared" si="4"/>
        <v>-9</v>
      </c>
      <c r="S10" s="17">
        <f t="shared" si="5"/>
        <v>-9.0909090909090939E-2</v>
      </c>
      <c r="U10" s="5">
        <f>IFERROR(VLOOKUP(A10,'[1]BranchesSales01-2019'!$A$2:$AB$79,10,0),0)</f>
        <v>132</v>
      </c>
      <c r="V10" s="5">
        <f>IFERROR(VLOOKUP(A10,'[2]BranchesSales01-2020'!$A$2:$Z$78,10,0),0)</f>
        <v>115</v>
      </c>
      <c r="W10" s="5">
        <f>IFERROR(VLOOKUP(A10,'[6]BranchesSales04-2021'!$A$2:$G$70,7,0),0)</f>
        <v>135</v>
      </c>
      <c r="X10" s="5">
        <f t="shared" si="6"/>
        <v>20</v>
      </c>
      <c r="Y10" s="17">
        <f t="shared" si="7"/>
        <v>0.17391304347826098</v>
      </c>
      <c r="AA10" s="5">
        <f>IFERROR(VLOOKUP(A10,'[1]BranchesSales01-2019'!$A$2:$AB$79,12,0),0)</f>
        <v>209</v>
      </c>
      <c r="AB10" s="5">
        <f>IFERROR(VLOOKUP(A10,'[2]BranchesSales01-2020'!$A$2:$Z$78,12,0),0)</f>
        <v>157</v>
      </c>
      <c r="AC10" s="5">
        <f>IFERROR(VLOOKUP(A10,'[7]BranchesSales05-2021'!$A$2:$G$70,7,0),0)</f>
        <v>162</v>
      </c>
      <c r="AD10" s="5">
        <f t="shared" si="8"/>
        <v>5</v>
      </c>
      <c r="AE10" s="17">
        <f t="shared" si="9"/>
        <v>3.1847133757961776E-2</v>
      </c>
      <c r="AG10" s="5">
        <f>IFERROR(VLOOKUP(A10,'[1]BranchesSales01-2019'!$A$2:$AB$79,14,0),0)</f>
        <v>190</v>
      </c>
      <c r="AH10" s="5">
        <f>IFERROR(VLOOKUP(A10,'[2]BranchesSales01-2020'!$A$2:$Z$78,14,0),0)</f>
        <v>187</v>
      </c>
      <c r="AI10" s="5">
        <f>VLOOKUP(A10,'[8]BranchesSales06-2021'!$A$2:$G$70,7,0)</f>
        <v>238</v>
      </c>
      <c r="AJ10" s="5">
        <f t="shared" si="10"/>
        <v>51</v>
      </c>
      <c r="AK10" s="17">
        <f t="shared" si="11"/>
        <v>0.27272727272727271</v>
      </c>
      <c r="AM10" s="5">
        <f>IFERROR(VLOOKUP(A10,'[1]BranchesSales01-2019'!$A$2:$AB$79,16,0),0)</f>
        <v>113</v>
      </c>
      <c r="AN10" s="5">
        <f>IFERROR(VLOOKUP(A10,'[2]BranchesSales01-2020'!$A$2:$Z$78,16,0),0)</f>
        <v>160</v>
      </c>
      <c r="AO10" s="5">
        <f>IFERROR(VLOOKUP(A10,'[9]BranchesSales07-2021'!$A$2:$G$69,7,0),0)</f>
        <v>237</v>
      </c>
      <c r="AP10" s="5">
        <f t="shared" si="12"/>
        <v>77</v>
      </c>
      <c r="AQ10" s="17">
        <f t="shared" si="13"/>
        <v>0.48124999999999996</v>
      </c>
      <c r="AS10" s="5">
        <f>IFERROR(VLOOKUP(A10,'[1]BranchesSales01-2019'!$A$2:$AB$79,18,0),0)</f>
        <v>142</v>
      </c>
      <c r="AT10" s="5">
        <f>IFERROR(VLOOKUP(A10,'[2]BranchesSales01-2020'!$A$2:$Z$78,18,0),0)</f>
        <v>94</v>
      </c>
      <c r="AU10" s="5">
        <f>IFERROR(VLOOKUP(A10,'[10]BranchesSales08-2021'!$A$2:$G$69,7,0),0)</f>
        <v>207</v>
      </c>
      <c r="AV10" s="5">
        <f t="shared" si="14"/>
        <v>113</v>
      </c>
      <c r="AW10" s="17">
        <f t="shared" si="15"/>
        <v>1.2021276595744679</v>
      </c>
      <c r="AY10" s="5">
        <f>IFERROR(VLOOKUP(A10,'[1]BranchesSales01-2019'!$A$2:$AB$79,20,0),0)</f>
        <v>128</v>
      </c>
      <c r="AZ10" s="5">
        <f>IFERROR(VLOOKUP(A10,'[2]BranchesSales01-2020'!$A$2:$Z$78,20,0),0)</f>
        <v>163</v>
      </c>
      <c r="BA10" s="5">
        <f>IFERROR(VLOOKUP(A10,'[11]BranchesSales09-2021'!$A$2:$H$69,7,0),0)</f>
        <v>74</v>
      </c>
      <c r="BB10" s="5">
        <f t="shared" si="16"/>
        <v>-89</v>
      </c>
      <c r="BC10" s="17">
        <f t="shared" si="17"/>
        <v>-0.54601226993865026</v>
      </c>
      <c r="BE10" s="5">
        <f>IFERROR(VLOOKUP(A10,'[1]BranchesSales01-2019'!$A$2:$AB$79,22,0),0)</f>
        <v>133</v>
      </c>
      <c r="BF10" s="5">
        <f>IFERROR(VLOOKUP(A10,'[2]BranchesSales01-2020'!$A$2:$Z$78,22,0),0)</f>
        <v>209</v>
      </c>
      <c r="BG10" s="5">
        <f>IFERROR(VLOOKUP(A10,'[12]BranchesSales10-2021'!$A$2:$G$69,7,0),0)</f>
        <v>150</v>
      </c>
      <c r="BH10" s="5">
        <f t="shared" si="18"/>
        <v>-59</v>
      </c>
      <c r="BI10" s="17">
        <f t="shared" si="19"/>
        <v>-0.28229665071770338</v>
      </c>
      <c r="BK10" s="5">
        <f>IFERROR(VLOOKUP(A10,'[1]BranchesSales01-2019'!$A$2:$AB$79,24,0),0)</f>
        <v>144</v>
      </c>
      <c r="BL10" s="5">
        <f>IFERROR(VLOOKUP(A10,'[13]BranchesSales11-2020'!$A$2:$G$78,7,0),0)</f>
        <v>231</v>
      </c>
      <c r="BM10" s="5">
        <f t="shared" si="20"/>
        <v>87</v>
      </c>
      <c r="BN10" s="17">
        <f t="shared" si="21"/>
        <v>0.60416666666666674</v>
      </c>
      <c r="BP10" s="5">
        <f>IFERROR(VLOOKUP(A10,'[1]BranchesSales01-2019'!$A$2:$AB$79,26,0),0)</f>
        <v>170</v>
      </c>
      <c r="BQ10" s="5">
        <f>IFERROR(VLOOKUP(A10,'[14]BranchesSales12-2020'!$A$2:$G$70,7,0),0)</f>
        <v>270</v>
      </c>
      <c r="BR10" s="5">
        <f t="shared" si="22"/>
        <v>100</v>
      </c>
      <c r="BS10" s="17">
        <f t="shared" si="23"/>
        <v>0.58823529411764697</v>
      </c>
      <c r="BU10" s="13">
        <f>IFERROR(VLOOKUP(A10,'[15]BranchesSales01-2019'!$A$2:$G$79,7,0),0)</f>
        <v>327</v>
      </c>
      <c r="BV10" s="13">
        <f>IFERROR(VLOOKUP(A10,'[16]BranchesSales01-2020'!$A$2:$G$78,7,0),0)</f>
        <v>360</v>
      </c>
      <c r="BW10" s="15">
        <f t="shared" si="24"/>
        <v>33</v>
      </c>
      <c r="BX10" s="17">
        <f t="shared" si="25"/>
        <v>0.10091743119266061</v>
      </c>
    </row>
    <row r="11" spans="1:76" x14ac:dyDescent="0.25">
      <c r="A11" s="5">
        <v>41</v>
      </c>
      <c r="B11" s="4" t="s">
        <v>10</v>
      </c>
      <c r="C11" s="5">
        <f>IFERROR(VLOOKUP(A11,'[1]BranchesSales01-2019'!$A$2:$AB$79,4,0),0)</f>
        <v>70</v>
      </c>
      <c r="D11" s="5">
        <f>IFERROR(VLOOKUP(A11,'[2]BranchesSales01-2020'!$A$2:$Z$78,4,0),0)</f>
        <v>25</v>
      </c>
      <c r="E11" s="5">
        <f>IFERROR(VLOOKUP(A11,'[3]BranchesSales01-2021'!$A$2:$G$70,7,0),0)</f>
        <v>22</v>
      </c>
      <c r="F11" s="5">
        <f t="shared" si="0"/>
        <v>-3</v>
      </c>
      <c r="G11" s="17">
        <f t="shared" si="1"/>
        <v>-0.12</v>
      </c>
      <c r="I11" s="5">
        <f>IFERROR(VLOOKUP(A11,'[1]BranchesSales01-2019'!$A$2:$AB$79,6,0),0)</f>
        <v>110</v>
      </c>
      <c r="J11" s="5">
        <f>IFERROR(VLOOKUP(A11,'[2]BranchesSales01-2020'!$A$2:$Z$78,6,0),0)</f>
        <v>23</v>
      </c>
      <c r="K11" s="5">
        <f>VLOOKUP(B11,'[4]محقق الفروع '!$B:$M,12,0)</f>
        <v>63</v>
      </c>
      <c r="L11" s="5">
        <f t="shared" si="2"/>
        <v>40</v>
      </c>
      <c r="M11" s="17">
        <f t="shared" si="3"/>
        <v>1.7391304347826089</v>
      </c>
      <c r="O11" s="5">
        <f>IFERROR(VLOOKUP(A11,'[1]BranchesSales01-2019'!$A$2:$AB$79,8,0),0)</f>
        <v>52</v>
      </c>
      <c r="P11" s="5">
        <f>IFERROR(VLOOKUP(A11,'[2]BranchesSales01-2020'!$A$2:$Z$78,8,0),0)</f>
        <v>16</v>
      </c>
      <c r="Q11" s="5">
        <f>VLOOKUP(B11,'[5]محقق الفروع '!$B:$M,12,0)</f>
        <v>20</v>
      </c>
      <c r="R11" s="5">
        <f t="shared" si="4"/>
        <v>4</v>
      </c>
      <c r="S11" s="17">
        <f t="shared" si="5"/>
        <v>0.25</v>
      </c>
      <c r="U11" s="5">
        <f>IFERROR(VLOOKUP(A11,'[1]BranchesSales01-2019'!$A$2:$AB$79,10,0),0)</f>
        <v>66</v>
      </c>
      <c r="V11" s="5">
        <f>IFERROR(VLOOKUP(A11,'[2]BranchesSales01-2020'!$A$2:$Z$78,10,0),0)</f>
        <v>27</v>
      </c>
      <c r="W11" s="5">
        <f>IFERROR(VLOOKUP(A11,'[6]BranchesSales04-2021'!$A$2:$G$70,7,0),0)</f>
        <v>51</v>
      </c>
      <c r="X11" s="5">
        <f t="shared" si="6"/>
        <v>24</v>
      </c>
      <c r="Y11" s="17">
        <f t="shared" si="7"/>
        <v>0.88888888888888884</v>
      </c>
      <c r="AA11" s="5">
        <f>IFERROR(VLOOKUP(A11,'[1]BranchesSales01-2019'!$A$2:$AB$79,12,0),0)</f>
        <v>40</v>
      </c>
      <c r="AB11" s="5">
        <f>IFERROR(VLOOKUP(A11,'[2]BranchesSales01-2020'!$A$2:$Z$78,12,0),0)</f>
        <v>19</v>
      </c>
      <c r="AC11" s="5">
        <f>IFERROR(VLOOKUP(A11,'[7]BranchesSales05-2021'!$A$2:$G$70,7,0),0)</f>
        <v>81</v>
      </c>
      <c r="AD11" s="5">
        <f t="shared" si="8"/>
        <v>62</v>
      </c>
      <c r="AE11" s="17">
        <f t="shared" si="9"/>
        <v>3.2631578947368425</v>
      </c>
      <c r="AG11" s="5">
        <f>IFERROR(VLOOKUP(A11,'[1]BranchesSales01-2019'!$A$2:$AB$79,14,0),0)</f>
        <v>51</v>
      </c>
      <c r="AH11" s="5">
        <f>IFERROR(VLOOKUP(A11,'[2]BranchesSales01-2020'!$A$2:$Z$78,14,0),0)</f>
        <v>26</v>
      </c>
      <c r="AI11" s="5">
        <f>VLOOKUP(A11,'[8]BranchesSales06-2021'!$A$2:$G$70,7,0)</f>
        <v>96</v>
      </c>
      <c r="AJ11" s="5">
        <f t="shared" si="10"/>
        <v>70</v>
      </c>
      <c r="AK11" s="17">
        <f t="shared" si="11"/>
        <v>2.6923076923076925</v>
      </c>
      <c r="AM11" s="5">
        <f>IFERROR(VLOOKUP(A11,'[1]BranchesSales01-2019'!$A$2:$AB$79,16,0),0)</f>
        <v>25</v>
      </c>
      <c r="AN11" s="5">
        <f>IFERROR(VLOOKUP(A11,'[2]BranchesSales01-2020'!$A$2:$Z$78,16,0),0)</f>
        <v>38</v>
      </c>
      <c r="AO11" s="5">
        <f>IFERROR(VLOOKUP(A11,'[9]BranchesSales07-2021'!$A$2:$G$69,7,0),0)</f>
        <v>76</v>
      </c>
      <c r="AP11" s="5">
        <f t="shared" si="12"/>
        <v>38</v>
      </c>
      <c r="AQ11" s="17">
        <f t="shared" si="13"/>
        <v>1</v>
      </c>
      <c r="AS11" s="5">
        <f>IFERROR(VLOOKUP(A11,'[1]BranchesSales01-2019'!$A$2:$AB$79,18,0),0)</f>
        <v>20</v>
      </c>
      <c r="AT11" s="5">
        <f>IFERROR(VLOOKUP(A11,'[2]BranchesSales01-2020'!$A$2:$Z$78,18,0),0)</f>
        <v>19</v>
      </c>
      <c r="AU11" s="5">
        <f>IFERROR(VLOOKUP(A11,'[10]BranchesSales08-2021'!$A$2:$G$69,7,0),0)</f>
        <v>56</v>
      </c>
      <c r="AV11" s="5">
        <f t="shared" si="14"/>
        <v>37</v>
      </c>
      <c r="AW11" s="17">
        <f t="shared" si="15"/>
        <v>1.9473684210526314</v>
      </c>
      <c r="AY11" s="5">
        <f>IFERROR(VLOOKUP(A11,'[1]BranchesSales01-2019'!$A$2:$AB$79,20,0),0)</f>
        <v>27</v>
      </c>
      <c r="AZ11" s="5">
        <f>IFERROR(VLOOKUP(A11,'[2]BranchesSales01-2020'!$A$2:$Z$78,20,0),0)</f>
        <v>39</v>
      </c>
      <c r="BA11" s="5">
        <f>IFERROR(VLOOKUP(A11,'[11]BranchesSales09-2021'!$A$2:$H$69,7,0),0)</f>
        <v>46</v>
      </c>
      <c r="BB11" s="5">
        <f t="shared" si="16"/>
        <v>7</v>
      </c>
      <c r="BC11" s="17">
        <f t="shared" si="17"/>
        <v>0.17948717948717952</v>
      </c>
      <c r="BE11" s="5">
        <f>IFERROR(VLOOKUP(A11,'[1]BranchesSales01-2019'!$A$2:$AB$79,22,0),0)</f>
        <v>34</v>
      </c>
      <c r="BF11" s="5">
        <f>IFERROR(VLOOKUP(A11,'[2]BranchesSales01-2020'!$A$2:$Z$78,22,0),0)</f>
        <v>25</v>
      </c>
      <c r="BG11" s="5">
        <f>IFERROR(VLOOKUP(A11,'[12]BranchesSales10-2021'!$A$2:$G$69,7,0),0)</f>
        <v>55</v>
      </c>
      <c r="BH11" s="5">
        <f t="shared" si="18"/>
        <v>30</v>
      </c>
      <c r="BI11" s="17">
        <f t="shared" si="19"/>
        <v>1.2000000000000002</v>
      </c>
      <c r="BK11" s="5">
        <f>IFERROR(VLOOKUP(A11,'[1]BranchesSales01-2019'!$A$2:$AB$79,24,0),0)</f>
        <v>17</v>
      </c>
      <c r="BL11" s="5">
        <f>IFERROR(VLOOKUP(A11,'[13]BranchesSales11-2020'!$A$2:$G$78,7,0),0)</f>
        <v>28</v>
      </c>
      <c r="BM11" s="5">
        <f t="shared" si="20"/>
        <v>11</v>
      </c>
      <c r="BN11" s="17">
        <f t="shared" si="21"/>
        <v>0.64705882352941169</v>
      </c>
      <c r="BP11" s="5">
        <f>IFERROR(VLOOKUP(A11,'[1]BranchesSales01-2019'!$A$2:$AB$79,26,0),0)</f>
        <v>41</v>
      </c>
      <c r="BQ11" s="5">
        <f>IFERROR(VLOOKUP(A11,'[14]BranchesSales12-2020'!$A$2:$G$70,7,0),0)</f>
        <v>46</v>
      </c>
      <c r="BR11" s="5">
        <f t="shared" si="22"/>
        <v>5</v>
      </c>
      <c r="BS11" s="17">
        <f t="shared" si="23"/>
        <v>0.12195121951219523</v>
      </c>
      <c r="BU11" s="13">
        <f>IFERROR(VLOOKUP(A11,'[15]BranchesSales01-2019'!$A$2:$G$79,7,0),0)</f>
        <v>142</v>
      </c>
      <c r="BV11" s="13">
        <f>IFERROR(VLOOKUP(A11,'[16]BranchesSales01-2020'!$A$2:$G$78,7,0),0)</f>
        <v>98</v>
      </c>
      <c r="BW11" s="15">
        <f t="shared" si="24"/>
        <v>-44</v>
      </c>
      <c r="BX11" s="17">
        <f t="shared" si="25"/>
        <v>-0.3098591549295775</v>
      </c>
    </row>
    <row r="12" spans="1:76" x14ac:dyDescent="0.25">
      <c r="A12" s="5">
        <v>46</v>
      </c>
      <c r="B12" s="4" t="s">
        <v>11</v>
      </c>
      <c r="C12" s="5">
        <f>IFERROR(VLOOKUP(A12,'[1]BranchesSales01-2019'!$A$2:$AB$79,4,0),0)</f>
        <v>135</v>
      </c>
      <c r="D12" s="5">
        <f>IFERROR(VLOOKUP(A12,'[2]BranchesSales01-2020'!$A$2:$Z$78,4,0),0)</f>
        <v>88</v>
      </c>
      <c r="E12" s="5">
        <f>IFERROR(VLOOKUP(A12,'[3]BranchesSales01-2021'!$A$2:$G$70,7,0),0)</f>
        <v>209</v>
      </c>
      <c r="F12" s="5">
        <f t="shared" si="0"/>
        <v>121</v>
      </c>
      <c r="G12" s="17">
        <f t="shared" si="1"/>
        <v>1.375</v>
      </c>
      <c r="I12" s="5">
        <f>IFERROR(VLOOKUP(A12,'[1]BranchesSales01-2019'!$A$2:$AB$79,6,0),0)</f>
        <v>81</v>
      </c>
      <c r="J12" s="5">
        <f>IFERROR(VLOOKUP(A12,'[2]BranchesSales01-2020'!$A$2:$Z$78,6,0),0)</f>
        <v>55</v>
      </c>
      <c r="K12" s="5">
        <f>VLOOKUP(B12,'[4]محقق الفروع '!$B:$M,12,0)</f>
        <v>193</v>
      </c>
      <c r="L12" s="5">
        <f t="shared" si="2"/>
        <v>138</v>
      </c>
      <c r="M12" s="17">
        <f t="shared" si="3"/>
        <v>2.5090909090909093</v>
      </c>
      <c r="O12" s="5">
        <f>IFERROR(VLOOKUP(A12,'[1]BranchesSales01-2019'!$A$2:$AB$79,8,0),0)</f>
        <v>85</v>
      </c>
      <c r="P12" s="5">
        <f>IFERROR(VLOOKUP(A12,'[2]BranchesSales01-2020'!$A$2:$Z$78,8,0),0)</f>
        <v>48</v>
      </c>
      <c r="Q12" s="5">
        <f>VLOOKUP(B12,'[5]محقق الفروع '!$B:$M,12,0)</f>
        <v>93</v>
      </c>
      <c r="R12" s="5">
        <f t="shared" si="4"/>
        <v>45</v>
      </c>
      <c r="S12" s="17">
        <f t="shared" si="5"/>
        <v>0.9375</v>
      </c>
      <c r="U12" s="5">
        <f>IFERROR(VLOOKUP(A12,'[1]BranchesSales01-2019'!$A$2:$AB$79,10,0),0)</f>
        <v>63</v>
      </c>
      <c r="V12" s="5">
        <f>IFERROR(VLOOKUP(A12,'[2]BranchesSales01-2020'!$A$2:$Z$78,10,0),0)</f>
        <v>68</v>
      </c>
      <c r="W12" s="5">
        <f>IFERROR(VLOOKUP(A12,'[6]BranchesSales04-2021'!$A$2:$G$70,7,0),0)</f>
        <v>134</v>
      </c>
      <c r="X12" s="5">
        <f t="shared" si="6"/>
        <v>66</v>
      </c>
      <c r="Y12" s="17">
        <f t="shared" si="7"/>
        <v>0.97058823529411775</v>
      </c>
      <c r="AA12" s="5">
        <f>IFERROR(VLOOKUP(A12,'[1]BranchesSales01-2019'!$A$2:$AB$79,12,0),0)</f>
        <v>64</v>
      </c>
      <c r="AB12" s="5">
        <f>IFERROR(VLOOKUP(A12,'[2]BranchesSales01-2020'!$A$2:$Z$78,12,0),0)</f>
        <v>92</v>
      </c>
      <c r="AC12" s="5">
        <f>IFERROR(VLOOKUP(A12,'[7]BranchesSales05-2021'!$A$2:$G$70,7,0),0)</f>
        <v>144</v>
      </c>
      <c r="AD12" s="5">
        <f t="shared" si="8"/>
        <v>52</v>
      </c>
      <c r="AE12" s="17">
        <f t="shared" si="9"/>
        <v>0.56521739130434789</v>
      </c>
      <c r="AG12" s="5">
        <f>IFERROR(VLOOKUP(A12,'[1]BranchesSales01-2019'!$A$2:$AB$79,14,0),0)</f>
        <v>98</v>
      </c>
      <c r="AH12" s="5">
        <f>IFERROR(VLOOKUP(A12,'[2]BranchesSales01-2020'!$A$2:$Z$78,14,0),0)</f>
        <v>59</v>
      </c>
      <c r="AI12" s="5">
        <f>VLOOKUP(A12,'[8]BranchesSales06-2021'!$A$2:$G$70,7,0)</f>
        <v>171</v>
      </c>
      <c r="AJ12" s="5">
        <f t="shared" si="10"/>
        <v>112</v>
      </c>
      <c r="AK12" s="17">
        <f t="shared" si="11"/>
        <v>1.8983050847457625</v>
      </c>
      <c r="AM12" s="5">
        <f>IFERROR(VLOOKUP(A12,'[1]BranchesSales01-2019'!$A$2:$AB$79,16,0),0)</f>
        <v>53</v>
      </c>
      <c r="AN12" s="5">
        <f>IFERROR(VLOOKUP(A12,'[2]BranchesSales01-2020'!$A$2:$Z$78,16,0),0)</f>
        <v>84</v>
      </c>
      <c r="AO12" s="5">
        <f>IFERROR(VLOOKUP(A12,'[9]BranchesSales07-2021'!$A$2:$G$69,7,0),0)</f>
        <v>182</v>
      </c>
      <c r="AP12" s="5">
        <f t="shared" si="12"/>
        <v>98</v>
      </c>
      <c r="AQ12" s="17">
        <f t="shared" si="13"/>
        <v>1.1666666666666665</v>
      </c>
      <c r="AS12" s="5">
        <f>IFERROR(VLOOKUP(A12,'[1]BranchesSales01-2019'!$A$2:$AB$79,18,0),0)</f>
        <v>88</v>
      </c>
      <c r="AT12" s="5">
        <f>IFERROR(VLOOKUP(A12,'[2]BranchesSales01-2020'!$A$2:$Z$78,18,0),0)</f>
        <v>40</v>
      </c>
      <c r="AU12" s="5">
        <f>IFERROR(VLOOKUP(A12,'[10]BranchesSales08-2021'!$A$2:$G$69,7,0),0)</f>
        <v>184</v>
      </c>
      <c r="AV12" s="5">
        <f t="shared" si="14"/>
        <v>144</v>
      </c>
      <c r="AW12" s="17">
        <f t="shared" si="15"/>
        <v>3.5999999999999996</v>
      </c>
      <c r="AY12" s="5">
        <f>IFERROR(VLOOKUP(A12,'[1]BranchesSales01-2019'!$A$2:$AB$79,20,0),0)</f>
        <v>43</v>
      </c>
      <c r="AZ12" s="5">
        <f>IFERROR(VLOOKUP(A12,'[2]BranchesSales01-2020'!$A$2:$Z$78,20,0),0)</f>
        <v>37</v>
      </c>
      <c r="BA12" s="5">
        <f>IFERROR(VLOOKUP(A12,'[11]BranchesSales09-2021'!$A$2:$H$69,7,0),0)</f>
        <v>98</v>
      </c>
      <c r="BB12" s="5">
        <f t="shared" si="16"/>
        <v>61</v>
      </c>
      <c r="BC12" s="17">
        <f t="shared" si="17"/>
        <v>1.6486486486486487</v>
      </c>
      <c r="BE12" s="5">
        <f>IFERROR(VLOOKUP(A12,'[1]BranchesSales01-2019'!$A$2:$AB$79,22,0),0)</f>
        <v>90</v>
      </c>
      <c r="BF12" s="5">
        <f>IFERROR(VLOOKUP(A12,'[2]BranchesSales01-2020'!$A$2:$Z$78,22,0),0)</f>
        <v>81</v>
      </c>
      <c r="BG12" s="5">
        <f>IFERROR(VLOOKUP(A12,'[12]BranchesSales10-2021'!$A$2:$G$69,7,0),0)</f>
        <v>45</v>
      </c>
      <c r="BH12" s="5">
        <f t="shared" si="18"/>
        <v>-36</v>
      </c>
      <c r="BI12" s="17">
        <f t="shared" si="19"/>
        <v>-0.44444444444444442</v>
      </c>
      <c r="BK12" s="5">
        <f>IFERROR(VLOOKUP(A12,'[1]BranchesSales01-2019'!$A$2:$AB$79,24,0),0)</f>
        <v>59</v>
      </c>
      <c r="BL12" s="5">
        <f>IFERROR(VLOOKUP(A12,'[13]BranchesSales11-2020'!$A$2:$G$78,7,0),0)</f>
        <v>115</v>
      </c>
      <c r="BM12" s="5">
        <f t="shared" si="20"/>
        <v>56</v>
      </c>
      <c r="BN12" s="17">
        <f t="shared" si="21"/>
        <v>0.94915254237288127</v>
      </c>
      <c r="BP12" s="5">
        <f>IFERROR(VLOOKUP(A12,'[1]BranchesSales01-2019'!$A$2:$AB$79,26,0),0)</f>
        <v>113</v>
      </c>
      <c r="BQ12" s="5">
        <f>IFERROR(VLOOKUP(A12,'[14]BranchesSales12-2020'!$A$2:$G$70,7,0),0)</f>
        <v>221</v>
      </c>
      <c r="BR12" s="5">
        <f t="shared" si="22"/>
        <v>108</v>
      </c>
      <c r="BS12" s="17">
        <f t="shared" si="23"/>
        <v>0.95575221238938046</v>
      </c>
      <c r="BU12" s="13">
        <f>IFERROR(VLOOKUP(A12,'[15]BranchesSales01-2019'!$A$2:$G$79,7,0),0)</f>
        <v>234</v>
      </c>
      <c r="BV12" s="13">
        <f>IFERROR(VLOOKUP(A12,'[16]BranchesSales01-2020'!$A$2:$G$78,7,0),0)</f>
        <v>294</v>
      </c>
      <c r="BW12" s="15">
        <f t="shared" si="24"/>
        <v>60</v>
      </c>
      <c r="BX12" s="17">
        <f t="shared" si="25"/>
        <v>0.25641025641025639</v>
      </c>
    </row>
    <row r="13" spans="1:76" x14ac:dyDescent="0.25">
      <c r="A13" s="5">
        <v>2</v>
      </c>
      <c r="B13" s="5" t="s">
        <v>12</v>
      </c>
      <c r="C13" s="5">
        <f>SUM(C9:C12)</f>
        <v>540</v>
      </c>
      <c r="D13" s="5">
        <f t="shared" ref="D13:BQ13" si="30">SUM(D9:D12)</f>
        <v>384</v>
      </c>
      <c r="E13" s="5">
        <f t="shared" si="30"/>
        <v>571</v>
      </c>
      <c r="F13" s="5">
        <f t="shared" si="0"/>
        <v>187</v>
      </c>
      <c r="G13" s="17">
        <f t="shared" si="1"/>
        <v>0.48697916666666674</v>
      </c>
      <c r="H13" s="5">
        <f t="shared" si="30"/>
        <v>0</v>
      </c>
      <c r="I13" s="5">
        <f t="shared" si="30"/>
        <v>512</v>
      </c>
      <c r="J13" s="5">
        <f t="shared" si="30"/>
        <v>296</v>
      </c>
      <c r="K13" s="5">
        <f>VLOOKUP(B13,'[4]محقق الفروع '!$B:$M,12,0)</f>
        <v>618</v>
      </c>
      <c r="L13" s="5">
        <f t="shared" si="2"/>
        <v>322</v>
      </c>
      <c r="M13" s="17">
        <f t="shared" si="3"/>
        <v>1.0878378378378377</v>
      </c>
      <c r="N13" s="5">
        <f t="shared" si="30"/>
        <v>0</v>
      </c>
      <c r="O13" s="5">
        <f t="shared" si="30"/>
        <v>385</v>
      </c>
      <c r="P13" s="5">
        <f t="shared" si="30"/>
        <v>219</v>
      </c>
      <c r="Q13" s="5">
        <f>VLOOKUP(B13,'[5]محقق الفروع '!$B:$M,12,0)</f>
        <v>277</v>
      </c>
      <c r="R13" s="5">
        <f t="shared" si="4"/>
        <v>58</v>
      </c>
      <c r="S13" s="17">
        <f t="shared" si="5"/>
        <v>0.26484018264840192</v>
      </c>
      <c r="T13" s="5">
        <f t="shared" si="30"/>
        <v>0</v>
      </c>
      <c r="U13" s="5">
        <f t="shared" si="30"/>
        <v>359</v>
      </c>
      <c r="V13" s="5">
        <f t="shared" si="30"/>
        <v>271</v>
      </c>
      <c r="W13" s="5">
        <f>SUM(W9:W12)</f>
        <v>426</v>
      </c>
      <c r="X13" s="5">
        <f t="shared" si="6"/>
        <v>155</v>
      </c>
      <c r="Y13" s="17">
        <f t="shared" si="7"/>
        <v>0.5719557195571956</v>
      </c>
      <c r="Z13" s="5">
        <f t="shared" si="30"/>
        <v>0</v>
      </c>
      <c r="AA13" s="5">
        <f t="shared" si="30"/>
        <v>392</v>
      </c>
      <c r="AB13" s="5">
        <f t="shared" si="30"/>
        <v>339</v>
      </c>
      <c r="AC13" s="5">
        <f t="shared" si="30"/>
        <v>501</v>
      </c>
      <c r="AD13" s="5">
        <f t="shared" si="8"/>
        <v>162</v>
      </c>
      <c r="AE13" s="17">
        <f t="shared" si="9"/>
        <v>0.47787610619469034</v>
      </c>
      <c r="AF13" s="5">
        <f t="shared" si="30"/>
        <v>0</v>
      </c>
      <c r="AG13" s="5">
        <f t="shared" si="30"/>
        <v>467</v>
      </c>
      <c r="AH13" s="5">
        <f t="shared" si="30"/>
        <v>328</v>
      </c>
      <c r="AI13" s="5">
        <f t="shared" si="30"/>
        <v>664</v>
      </c>
      <c r="AJ13" s="5">
        <f t="shared" si="10"/>
        <v>336</v>
      </c>
      <c r="AK13" s="17">
        <f t="shared" si="11"/>
        <v>1.024390243902439</v>
      </c>
      <c r="AL13" s="5">
        <f t="shared" si="30"/>
        <v>0</v>
      </c>
      <c r="AM13" s="5">
        <f t="shared" si="30"/>
        <v>289</v>
      </c>
      <c r="AN13" s="5">
        <f t="shared" si="30"/>
        <v>355</v>
      </c>
      <c r="AO13" s="5">
        <f t="shared" ref="AO13" si="31">SUM(AO9:AO12)</f>
        <v>650</v>
      </c>
      <c r="AP13" s="5">
        <f t="shared" si="12"/>
        <v>295</v>
      </c>
      <c r="AQ13" s="17">
        <f t="shared" si="13"/>
        <v>0.83098591549295775</v>
      </c>
      <c r="AR13" s="5">
        <f t="shared" si="30"/>
        <v>0</v>
      </c>
      <c r="AS13" s="5">
        <f t="shared" si="30"/>
        <v>376</v>
      </c>
      <c r="AT13" s="5">
        <f t="shared" si="30"/>
        <v>209</v>
      </c>
      <c r="AU13" s="5">
        <f t="shared" si="30"/>
        <v>552</v>
      </c>
      <c r="AV13" s="5">
        <f t="shared" si="14"/>
        <v>343</v>
      </c>
      <c r="AW13" s="17">
        <f t="shared" si="15"/>
        <v>1.6411483253588517</v>
      </c>
      <c r="AX13" s="5">
        <f t="shared" si="30"/>
        <v>0</v>
      </c>
      <c r="AY13" s="5">
        <f t="shared" si="30"/>
        <v>292</v>
      </c>
      <c r="AZ13" s="5">
        <f t="shared" si="30"/>
        <v>320</v>
      </c>
      <c r="BA13" s="5">
        <f t="shared" ref="BA13" si="32">SUM(BA9:BA12)</f>
        <v>294</v>
      </c>
      <c r="BB13" s="5">
        <f t="shared" si="16"/>
        <v>-26</v>
      </c>
      <c r="BC13" s="17">
        <f t="shared" si="17"/>
        <v>-8.1250000000000044E-2</v>
      </c>
      <c r="BD13" s="5">
        <f t="shared" si="30"/>
        <v>0</v>
      </c>
      <c r="BE13" s="5">
        <f t="shared" si="30"/>
        <v>352</v>
      </c>
      <c r="BF13" s="5">
        <f t="shared" si="30"/>
        <v>443</v>
      </c>
      <c r="BG13" s="5">
        <f t="shared" ref="BG13" si="33">SUM(BG9:BG12)</f>
        <v>318</v>
      </c>
      <c r="BH13" s="5">
        <f t="shared" si="18"/>
        <v>-125</v>
      </c>
      <c r="BI13" s="17">
        <f t="shared" si="19"/>
        <v>-0.28216704288939054</v>
      </c>
      <c r="BJ13" s="5">
        <f t="shared" si="30"/>
        <v>0</v>
      </c>
      <c r="BK13" s="5">
        <f t="shared" si="30"/>
        <v>314</v>
      </c>
      <c r="BL13" s="5">
        <f t="shared" si="30"/>
        <v>517</v>
      </c>
      <c r="BM13" s="5">
        <f t="shared" si="20"/>
        <v>203</v>
      </c>
      <c r="BN13" s="17">
        <f t="shared" si="21"/>
        <v>0.64649681528662417</v>
      </c>
      <c r="BO13" s="5">
        <f t="shared" si="30"/>
        <v>0</v>
      </c>
      <c r="BP13" s="5">
        <f t="shared" si="30"/>
        <v>459</v>
      </c>
      <c r="BQ13" s="5">
        <f t="shared" si="30"/>
        <v>733</v>
      </c>
      <c r="BR13" s="5">
        <f t="shared" si="22"/>
        <v>274</v>
      </c>
      <c r="BS13" s="17">
        <f t="shared" si="23"/>
        <v>0.59694989106753815</v>
      </c>
      <c r="BU13" s="13">
        <f>SUM(BU9:BU12)</f>
        <v>955</v>
      </c>
      <c r="BV13" s="13">
        <f>SUM(BV9:BV12)</f>
        <v>1028</v>
      </c>
      <c r="BW13" s="15">
        <f t="shared" si="24"/>
        <v>73</v>
      </c>
      <c r="BX13" s="17">
        <f t="shared" si="25"/>
        <v>7.6439790575916211E-2</v>
      </c>
    </row>
    <row r="14" spans="1:76" x14ac:dyDescent="0.25">
      <c r="A14" s="3">
        <v>52</v>
      </c>
      <c r="B14" s="4" t="s">
        <v>13</v>
      </c>
      <c r="C14" s="5">
        <f>IFERROR(VLOOKUP(A14,'[1]BranchesSales01-2019'!$A$2:$AB$79,4,0),0)</f>
        <v>283</v>
      </c>
      <c r="D14" s="5">
        <f>IFERROR(VLOOKUP(A14,'[2]BranchesSales01-2020'!$A$2:$Z$78,4,0),0)</f>
        <v>66</v>
      </c>
      <c r="E14" s="5">
        <f>IFERROR(VLOOKUP(A14,'[3]BranchesSales01-2021'!$A$2:$G$70,7,0),0)</f>
        <v>47</v>
      </c>
      <c r="F14" s="5">
        <f t="shared" si="0"/>
        <v>-19</v>
      </c>
      <c r="G14" s="17">
        <f t="shared" si="1"/>
        <v>-0.28787878787878785</v>
      </c>
      <c r="I14" s="5">
        <f>IFERROR(VLOOKUP(A14,'[1]BranchesSales01-2019'!$A$2:$AB$79,6,0),0)</f>
        <v>266</v>
      </c>
      <c r="J14" s="5">
        <f>IFERROR(VLOOKUP(A14,'[2]BranchesSales01-2020'!$A$2:$Z$78,6,0),0)</f>
        <v>59</v>
      </c>
      <c r="K14" s="5">
        <f>VLOOKUP(B14,'[4]محقق الفروع '!$B:$M,12,0)</f>
        <v>48</v>
      </c>
      <c r="L14" s="5">
        <f t="shared" si="2"/>
        <v>-11</v>
      </c>
      <c r="M14" s="17">
        <f t="shared" si="3"/>
        <v>-0.18644067796610164</v>
      </c>
      <c r="O14" s="5">
        <f>IFERROR(VLOOKUP(A14,'[1]BranchesSales01-2019'!$A$2:$AB$79,8,0),0)</f>
        <v>217</v>
      </c>
      <c r="P14" s="5">
        <f>IFERROR(VLOOKUP(A14,'[2]BranchesSales01-2020'!$A$2:$Z$78,8,0),0)</f>
        <v>74</v>
      </c>
      <c r="Q14" s="5">
        <f>VLOOKUP(B14,'[5]محقق الفروع '!$B:$M,12,0)</f>
        <v>42</v>
      </c>
      <c r="R14" s="5">
        <f t="shared" si="4"/>
        <v>-32</v>
      </c>
      <c r="S14" s="17">
        <f t="shared" si="5"/>
        <v>-0.43243243243243246</v>
      </c>
      <c r="U14" s="5">
        <f>IFERROR(VLOOKUP(A14,'[1]BranchesSales01-2019'!$A$2:$AB$79,10,0),0)</f>
        <v>189</v>
      </c>
      <c r="V14" s="5">
        <f>IFERROR(VLOOKUP(A14,'[2]BranchesSales01-2020'!$A$2:$Z$78,10,0),0)</f>
        <v>86</v>
      </c>
      <c r="W14" s="5">
        <f>IFERROR(VLOOKUP(A14,'[6]BranchesSales04-2021'!$A$2:$G$70,7,0),0)</f>
        <v>64</v>
      </c>
      <c r="X14" s="5">
        <f t="shared" si="6"/>
        <v>-22</v>
      </c>
      <c r="Y14" s="17">
        <f t="shared" si="7"/>
        <v>-0.2558139534883721</v>
      </c>
      <c r="AA14" s="5">
        <f>IFERROR(VLOOKUP(A14,'[1]BranchesSales01-2019'!$A$2:$AB$79,12,0),0)</f>
        <v>189</v>
      </c>
      <c r="AB14" s="5">
        <f>IFERROR(VLOOKUP(A14,'[2]BranchesSales01-2020'!$A$2:$Z$78,12,0),0)</f>
        <v>79</v>
      </c>
      <c r="AC14" s="5">
        <f>IFERROR(VLOOKUP(A14,'[7]BranchesSales05-2021'!$A$2:$G$70,7,0),0)</f>
        <v>45</v>
      </c>
      <c r="AD14" s="5">
        <f t="shared" si="8"/>
        <v>-34</v>
      </c>
      <c r="AE14" s="17">
        <f t="shared" si="9"/>
        <v>-0.430379746835443</v>
      </c>
      <c r="AG14" s="5">
        <f>IFERROR(VLOOKUP(A14,'[1]BranchesSales01-2019'!$A$2:$AB$79,14,0),0)</f>
        <v>207</v>
      </c>
      <c r="AH14" s="5">
        <f>IFERROR(VLOOKUP(A14,'[2]BranchesSales01-2020'!$A$2:$Z$78,14,0),0)</f>
        <v>71</v>
      </c>
      <c r="AI14" s="5">
        <f>VLOOKUP(A14,'[8]BranchesSales06-2021'!$A$2:$G$70,7,0)</f>
        <v>36</v>
      </c>
      <c r="AJ14" s="5">
        <f t="shared" si="10"/>
        <v>-35</v>
      </c>
      <c r="AK14" s="17">
        <f t="shared" si="11"/>
        <v>-0.49295774647887325</v>
      </c>
      <c r="AM14" s="5">
        <f>IFERROR(VLOOKUP(A14,'[1]BranchesSales01-2019'!$A$2:$AB$79,16,0),0)</f>
        <v>209</v>
      </c>
      <c r="AN14" s="5">
        <f>IFERROR(VLOOKUP(A14,'[2]BranchesSales01-2020'!$A$2:$Z$78,16,0),0)</f>
        <v>59</v>
      </c>
      <c r="AO14" s="5">
        <f>IFERROR(VLOOKUP(A14,'[9]BranchesSales07-2021'!$A$2:$G$69,7,0),0)</f>
        <v>47</v>
      </c>
      <c r="AP14" s="5">
        <f t="shared" si="12"/>
        <v>-12</v>
      </c>
      <c r="AQ14" s="17">
        <f t="shared" si="13"/>
        <v>-0.20338983050847459</v>
      </c>
      <c r="AS14" s="5">
        <f>IFERROR(VLOOKUP(A14,'[1]BranchesSales01-2019'!$A$2:$AB$79,18,0),0)</f>
        <v>147</v>
      </c>
      <c r="AT14" s="5">
        <f>IFERROR(VLOOKUP(A14,'[2]BranchesSales01-2020'!$A$2:$Z$78,18,0),0)</f>
        <v>72</v>
      </c>
      <c r="AU14" s="5">
        <f>IFERROR(VLOOKUP(A14,'[10]BranchesSales08-2021'!$A$2:$G$69,7,0),0)</f>
        <v>59</v>
      </c>
      <c r="AV14" s="5">
        <f t="shared" si="14"/>
        <v>-13</v>
      </c>
      <c r="AW14" s="17">
        <f t="shared" si="15"/>
        <v>-0.18055555555555558</v>
      </c>
      <c r="AY14" s="5">
        <f>IFERROR(VLOOKUP(A14,'[1]BranchesSales01-2019'!$A$2:$AB$79,20,0),0)</f>
        <v>48</v>
      </c>
      <c r="AZ14" s="5">
        <f>IFERROR(VLOOKUP(A14,'[2]BranchesSales01-2020'!$A$2:$Z$78,20,0),0)</f>
        <v>98</v>
      </c>
      <c r="BA14" s="5">
        <f>IFERROR(VLOOKUP(A14,'[11]BranchesSales09-2021'!$A$2:$H$69,7,0),0)</f>
        <v>44</v>
      </c>
      <c r="BB14" s="5">
        <f t="shared" si="16"/>
        <v>-54</v>
      </c>
      <c r="BC14" s="17">
        <f t="shared" si="17"/>
        <v>-0.55102040816326525</v>
      </c>
      <c r="BE14" s="5">
        <f>IFERROR(VLOOKUP(A14,'[1]BranchesSales01-2019'!$A$2:$AB$79,22,0),0)</f>
        <v>51</v>
      </c>
      <c r="BF14" s="5">
        <f>IFERROR(VLOOKUP(A14,'[2]BranchesSales01-2020'!$A$2:$Z$78,22,0),0)</f>
        <v>84</v>
      </c>
      <c r="BG14" s="5">
        <f>IFERROR(VLOOKUP(A14,'[12]BranchesSales10-2021'!$A$2:$G$69,7,0),0)</f>
        <v>67</v>
      </c>
      <c r="BH14" s="5">
        <f t="shared" si="18"/>
        <v>-17</v>
      </c>
      <c r="BI14" s="17">
        <f t="shared" si="19"/>
        <v>-0.20238095238095233</v>
      </c>
      <c r="BK14" s="5">
        <f>IFERROR(VLOOKUP(A14,'[1]BranchesSales01-2019'!$A$2:$AB$79,24,0),0)</f>
        <v>57</v>
      </c>
      <c r="BL14" s="5">
        <f>IFERROR(VLOOKUP(A14,'[13]BranchesSales11-2020'!$A$2:$G$78,7,0),0)</f>
        <v>87</v>
      </c>
      <c r="BM14" s="5">
        <f t="shared" si="20"/>
        <v>30</v>
      </c>
      <c r="BN14" s="17">
        <f t="shared" si="21"/>
        <v>0.52631578947368429</v>
      </c>
      <c r="BP14" s="5">
        <f>IFERROR(VLOOKUP(A14,'[1]BranchesSales01-2019'!$A$2:$AB$79,26,0),0)</f>
        <v>59</v>
      </c>
      <c r="BQ14" s="5">
        <f>IFERROR(VLOOKUP(A14,'[14]BranchesSales12-2020'!$A$2:$G$70,7,0),0)</f>
        <v>89</v>
      </c>
      <c r="BR14" s="5">
        <f t="shared" si="22"/>
        <v>30</v>
      </c>
      <c r="BS14" s="17">
        <f t="shared" si="23"/>
        <v>0.50847457627118642</v>
      </c>
      <c r="BU14" s="13">
        <f>IFERROR(VLOOKUP(A14,'[15]BranchesSales01-2019'!$A$2:$G$79,7,0),0)</f>
        <v>403</v>
      </c>
      <c r="BV14" s="13">
        <f>IFERROR(VLOOKUP(A14,'[16]BranchesSales01-2020'!$A$2:$G$78,7,0),0)</f>
        <v>181</v>
      </c>
      <c r="BW14" s="15">
        <f t="shared" si="24"/>
        <v>-222</v>
      </c>
      <c r="BX14" s="17">
        <f t="shared" si="25"/>
        <v>-0.5508684863523573</v>
      </c>
    </row>
    <row r="15" spans="1:76" x14ac:dyDescent="0.25">
      <c r="A15" s="3">
        <v>35</v>
      </c>
      <c r="B15" s="4" t="s">
        <v>14</v>
      </c>
      <c r="C15" s="5">
        <f>IFERROR(VLOOKUP(A15,'[1]BranchesSales01-2019'!$A$2:$AB$79,4,0),0)</f>
        <v>0</v>
      </c>
      <c r="D15" s="5">
        <f>IFERROR(VLOOKUP(A15,'[2]BranchesSales01-2020'!$A$2:$Z$78,4,0),0)</f>
        <v>99</v>
      </c>
      <c r="E15" s="5">
        <f>IFERROR(VLOOKUP(A15,'[3]BranchesSales01-2021'!$A$2:$G$70,7,0),0)</f>
        <v>117</v>
      </c>
      <c r="F15" s="5">
        <f t="shared" si="0"/>
        <v>18</v>
      </c>
      <c r="G15" s="17">
        <f t="shared" si="1"/>
        <v>0.18181818181818188</v>
      </c>
      <c r="I15" s="5">
        <f>IFERROR(VLOOKUP(A15,'[1]BranchesSales01-2019'!$A$2:$AB$79,6,0),0)</f>
        <v>0</v>
      </c>
      <c r="J15" s="5">
        <f>IFERROR(VLOOKUP(A15,'[2]BranchesSales01-2020'!$A$2:$Z$78,6,0),0)</f>
        <v>82</v>
      </c>
      <c r="K15" s="5">
        <f>VLOOKUP(B15,'[4]محقق الفروع '!$B:$M,12,0)</f>
        <v>104</v>
      </c>
      <c r="L15" s="5">
        <f t="shared" si="2"/>
        <v>22</v>
      </c>
      <c r="M15" s="17">
        <f t="shared" si="3"/>
        <v>0.26829268292682928</v>
      </c>
      <c r="O15" s="5">
        <f>IFERROR(VLOOKUP(A15,'[1]BranchesSales01-2019'!$A$2:$AB$79,8,0),0)</f>
        <v>0</v>
      </c>
      <c r="P15" s="5">
        <f>IFERROR(VLOOKUP(A15,'[2]BranchesSales01-2020'!$A$2:$Z$78,8,0),0)</f>
        <v>89</v>
      </c>
      <c r="Q15" s="5">
        <f>VLOOKUP(B15,'[5]محقق الفروع '!$B:$M,12,0)</f>
        <v>76</v>
      </c>
      <c r="R15" s="5">
        <f t="shared" si="4"/>
        <v>-13</v>
      </c>
      <c r="S15" s="17">
        <f t="shared" si="5"/>
        <v>-0.1460674157303371</v>
      </c>
      <c r="U15" s="5">
        <f>IFERROR(VLOOKUP(A15,'[1]BranchesSales01-2019'!$A$2:$AB$79,10,0),0)</f>
        <v>0</v>
      </c>
      <c r="V15" s="5">
        <f>IFERROR(VLOOKUP(A15,'[2]BranchesSales01-2020'!$A$2:$Z$78,10,0),0)</f>
        <v>126</v>
      </c>
      <c r="W15" s="5">
        <f>IFERROR(VLOOKUP(A15,'[6]BranchesSales04-2021'!$A$2:$G$70,7,0),0)</f>
        <v>101</v>
      </c>
      <c r="X15" s="5">
        <f t="shared" si="6"/>
        <v>-25</v>
      </c>
      <c r="Y15" s="17">
        <f t="shared" si="7"/>
        <v>-0.19841269841269837</v>
      </c>
      <c r="AA15" s="5">
        <f>IFERROR(VLOOKUP(A15,'[1]BranchesSales01-2019'!$A$2:$AB$79,12,0),0)</f>
        <v>0</v>
      </c>
      <c r="AB15" s="5">
        <f>IFERROR(VLOOKUP(A15,'[2]BranchesSales01-2020'!$A$2:$Z$78,12,0),0)</f>
        <v>115</v>
      </c>
      <c r="AC15" s="5">
        <f>IFERROR(VLOOKUP(A15,'[7]BranchesSales05-2021'!$A$2:$G$70,7,0),0)</f>
        <v>70</v>
      </c>
      <c r="AD15" s="5">
        <f t="shared" si="8"/>
        <v>-45</v>
      </c>
      <c r="AE15" s="17">
        <f t="shared" si="9"/>
        <v>-0.39130434782608692</v>
      </c>
      <c r="AG15" s="5">
        <f>IFERROR(VLOOKUP(A15,'[1]BranchesSales01-2019'!$A$2:$AB$79,14,0),0)</f>
        <v>0</v>
      </c>
      <c r="AH15" s="5">
        <f>IFERROR(VLOOKUP(A15,'[2]BranchesSales01-2020'!$A$2:$Z$78,14,0),0)</f>
        <v>116</v>
      </c>
      <c r="AI15" s="5">
        <f>VLOOKUP(A15,'[8]BranchesSales06-2021'!$A$2:$G$70,7,0)</f>
        <v>66</v>
      </c>
      <c r="AJ15" s="5">
        <f t="shared" si="10"/>
        <v>-50</v>
      </c>
      <c r="AK15" s="17">
        <f t="shared" si="11"/>
        <v>-0.43103448275862066</v>
      </c>
      <c r="AM15" s="5">
        <f>IFERROR(VLOOKUP(A15,'[1]BranchesSales01-2019'!$A$2:$AB$79,16,0),0)</f>
        <v>0</v>
      </c>
      <c r="AN15" s="5">
        <f>IFERROR(VLOOKUP(A15,'[2]BranchesSales01-2020'!$A$2:$Z$78,16,0),0)</f>
        <v>106</v>
      </c>
      <c r="AO15" s="5">
        <f>IFERROR(VLOOKUP(A15,'[9]BranchesSales07-2021'!$A$2:$G$69,7,0),0)</f>
        <v>89</v>
      </c>
      <c r="AP15" s="5">
        <f t="shared" si="12"/>
        <v>-17</v>
      </c>
      <c r="AQ15" s="17">
        <f t="shared" si="13"/>
        <v>-0.160377358490566</v>
      </c>
      <c r="AS15" s="5">
        <f>IFERROR(VLOOKUP(A15,'[1]BranchesSales01-2019'!$A$2:$AB$79,18,0),0)</f>
        <v>69</v>
      </c>
      <c r="AT15" s="5">
        <f>IFERROR(VLOOKUP(A15,'[2]BranchesSales01-2020'!$A$2:$Z$78,18,0),0)</f>
        <v>102</v>
      </c>
      <c r="AU15" s="5">
        <f>IFERROR(VLOOKUP(A15,'[10]BranchesSales08-2021'!$A$2:$G$69,7,0),0)</f>
        <v>90</v>
      </c>
      <c r="AV15" s="5">
        <f t="shared" si="14"/>
        <v>-12</v>
      </c>
      <c r="AW15" s="17">
        <f t="shared" si="15"/>
        <v>-0.11764705882352944</v>
      </c>
      <c r="AY15" s="5">
        <f>IFERROR(VLOOKUP(A15,'[1]BranchesSales01-2019'!$A$2:$AB$79,20,0),0)</f>
        <v>99</v>
      </c>
      <c r="AZ15" s="5">
        <f>IFERROR(VLOOKUP(A15,'[2]BranchesSales01-2020'!$A$2:$Z$78,20,0),0)</f>
        <v>115</v>
      </c>
      <c r="BA15" s="5">
        <f>IFERROR(VLOOKUP(A15,'[11]BranchesSales09-2021'!$A$2:$H$69,7,0),0)</f>
        <v>87</v>
      </c>
      <c r="BB15" s="5">
        <f t="shared" si="16"/>
        <v>-28</v>
      </c>
      <c r="BC15" s="17">
        <f t="shared" si="17"/>
        <v>-0.24347826086956526</v>
      </c>
      <c r="BE15" s="5">
        <f>IFERROR(VLOOKUP(A15,'[1]BranchesSales01-2019'!$A$2:$AB$79,22,0),0)</f>
        <v>93</v>
      </c>
      <c r="BF15" s="5">
        <f>IFERROR(VLOOKUP(A15,'[2]BranchesSales01-2020'!$A$2:$Z$78,22,0),0)</f>
        <v>113</v>
      </c>
      <c r="BG15" s="5">
        <f>IFERROR(VLOOKUP(A15,'[12]BranchesSales10-2021'!$A$2:$G$69,7,0),0)</f>
        <v>88</v>
      </c>
      <c r="BH15" s="5">
        <f t="shared" si="18"/>
        <v>-25</v>
      </c>
      <c r="BI15" s="17">
        <f t="shared" si="19"/>
        <v>-0.22123893805309736</v>
      </c>
      <c r="BK15" s="5">
        <f>IFERROR(VLOOKUP(A15,'[1]BranchesSales01-2019'!$A$2:$AB$79,24,0),0)</f>
        <v>111</v>
      </c>
      <c r="BL15" s="5">
        <f>IFERROR(VLOOKUP(A15,'[13]BranchesSales11-2020'!$A$2:$G$78,7,0),0)</f>
        <v>130</v>
      </c>
      <c r="BM15" s="5">
        <f t="shared" si="20"/>
        <v>19</v>
      </c>
      <c r="BN15" s="17">
        <f t="shared" si="21"/>
        <v>0.1711711711711712</v>
      </c>
      <c r="BP15" s="5">
        <f>IFERROR(VLOOKUP(A15,'[1]BranchesSales01-2019'!$A$2:$AB$79,26,0),0)</f>
        <v>115</v>
      </c>
      <c r="BQ15" s="5">
        <f>IFERROR(VLOOKUP(A15,'[14]BranchesSales12-2020'!$A$2:$G$70,7,0),0)</f>
        <v>132</v>
      </c>
      <c r="BR15" s="5">
        <f t="shared" si="22"/>
        <v>17</v>
      </c>
      <c r="BS15" s="17">
        <f t="shared" si="23"/>
        <v>0.14782608695652177</v>
      </c>
      <c r="BU15" s="13">
        <f>IFERROR(VLOOKUP(A15,'[15]BranchesSales01-2019'!$A$2:$G$79,7,0),0)</f>
        <v>164</v>
      </c>
      <c r="BV15" s="13">
        <f>IFERROR(VLOOKUP(A15,'[16]BranchesSales01-2020'!$A$2:$G$78,7,0),0)</f>
        <v>233</v>
      </c>
      <c r="BW15" s="15">
        <f t="shared" si="24"/>
        <v>69</v>
      </c>
      <c r="BX15" s="17">
        <f t="shared" si="25"/>
        <v>0.4207317073170731</v>
      </c>
    </row>
    <row r="16" spans="1:76" x14ac:dyDescent="0.25">
      <c r="A16" s="3">
        <v>77</v>
      </c>
      <c r="B16" s="4" t="s">
        <v>15</v>
      </c>
      <c r="C16" s="5">
        <f>IFERROR(VLOOKUP(A16,'[1]BranchesSales01-2019'!$A$2:$AB$79,4,0),0)</f>
        <v>242</v>
      </c>
      <c r="D16" s="5">
        <f>IFERROR(VLOOKUP(A16,'[2]BranchesSales01-2020'!$A$2:$Z$78,4,0),0)</f>
        <v>149</v>
      </c>
      <c r="E16" s="5">
        <f>IFERROR(VLOOKUP(A16,'[3]BranchesSales01-2021'!$A$2:$G$70,7,0),0)</f>
        <v>142</v>
      </c>
      <c r="F16" s="5">
        <f t="shared" si="0"/>
        <v>-7</v>
      </c>
      <c r="G16" s="17">
        <f t="shared" si="1"/>
        <v>-4.6979865771812124E-2</v>
      </c>
      <c r="I16" s="5">
        <f>IFERROR(VLOOKUP(A16,'[1]BranchesSales01-2019'!$A$2:$AB$79,6,0),0)</f>
        <v>162</v>
      </c>
      <c r="J16" s="5">
        <f>IFERROR(VLOOKUP(A16,'[2]BranchesSales01-2020'!$A$2:$Z$78,6,0),0)</f>
        <v>98</v>
      </c>
      <c r="K16" s="5">
        <f>VLOOKUP(B16,'[4]محقق الفروع '!$B:$M,12,0)</f>
        <v>180</v>
      </c>
      <c r="L16" s="5">
        <f t="shared" si="2"/>
        <v>82</v>
      </c>
      <c r="M16" s="17">
        <f t="shared" si="3"/>
        <v>0.83673469387755106</v>
      </c>
      <c r="O16" s="5">
        <f>IFERROR(VLOOKUP(A16,'[1]BranchesSales01-2019'!$A$2:$AB$79,8,0),0)</f>
        <v>163</v>
      </c>
      <c r="P16" s="5">
        <f>IFERROR(VLOOKUP(A16,'[2]BranchesSales01-2020'!$A$2:$Z$78,8,0),0)</f>
        <v>76</v>
      </c>
      <c r="Q16" s="5">
        <f>VLOOKUP(B16,'[5]محقق الفروع '!$B:$M,12,0)</f>
        <v>71</v>
      </c>
      <c r="R16" s="5">
        <f t="shared" si="4"/>
        <v>-5</v>
      </c>
      <c r="S16" s="17">
        <f t="shared" si="5"/>
        <v>-6.5789473684210509E-2</v>
      </c>
      <c r="U16" s="5">
        <f>IFERROR(VLOOKUP(A16,'[1]BranchesSales01-2019'!$A$2:$AB$79,10,0),0)</f>
        <v>157</v>
      </c>
      <c r="V16" s="5">
        <f>IFERROR(VLOOKUP(A16,'[2]BranchesSales01-2020'!$A$2:$Z$78,10,0),0)</f>
        <v>169</v>
      </c>
      <c r="W16" s="5">
        <f>IFERROR(VLOOKUP(A16,'[6]BranchesSales04-2021'!$A$2:$G$70,7,0),0)</f>
        <v>122</v>
      </c>
      <c r="X16" s="5">
        <f t="shared" si="6"/>
        <v>-47</v>
      </c>
      <c r="Y16" s="17">
        <f t="shared" si="7"/>
        <v>-0.27810650887573962</v>
      </c>
      <c r="AA16" s="5">
        <f>IFERROR(VLOOKUP(A16,'[1]BranchesSales01-2019'!$A$2:$AB$79,12,0),0)</f>
        <v>126</v>
      </c>
      <c r="AB16" s="5">
        <f>IFERROR(VLOOKUP(A16,'[2]BranchesSales01-2020'!$A$2:$Z$78,12,0),0)</f>
        <v>100</v>
      </c>
      <c r="AC16" s="5">
        <f>IFERROR(VLOOKUP(A16,'[7]BranchesSales05-2021'!$A$2:$G$70,7,0),0)</f>
        <v>133</v>
      </c>
      <c r="AD16" s="5">
        <f t="shared" si="8"/>
        <v>33</v>
      </c>
      <c r="AE16" s="17">
        <f t="shared" si="9"/>
        <v>0.33000000000000007</v>
      </c>
      <c r="AG16" s="5">
        <f>IFERROR(VLOOKUP(A16,'[1]BranchesSales01-2019'!$A$2:$AB$79,14,0),0)</f>
        <v>177</v>
      </c>
      <c r="AH16" s="5">
        <f>IFERROR(VLOOKUP(A16,'[2]BranchesSales01-2020'!$A$2:$Z$78,14,0),0)</f>
        <v>74</v>
      </c>
      <c r="AI16" s="5">
        <f>VLOOKUP(A16,'[8]BranchesSales06-2021'!$A$2:$G$70,7,0)</f>
        <v>153</v>
      </c>
      <c r="AJ16" s="5">
        <f t="shared" si="10"/>
        <v>79</v>
      </c>
      <c r="AK16" s="17">
        <f t="shared" si="11"/>
        <v>1.0675675675675675</v>
      </c>
      <c r="AM16" s="5">
        <f>IFERROR(VLOOKUP(A16,'[1]BranchesSales01-2019'!$A$2:$AB$79,16,0),0)</f>
        <v>127</v>
      </c>
      <c r="AN16" s="5">
        <f>IFERROR(VLOOKUP(A16,'[2]BranchesSales01-2020'!$A$2:$Z$78,16,0),0)</f>
        <v>74</v>
      </c>
      <c r="AO16" s="5">
        <f>IFERROR(VLOOKUP(A16,'[9]BranchesSales07-2021'!$A$2:$G$69,7,0),0)</f>
        <v>98</v>
      </c>
      <c r="AP16" s="5">
        <f t="shared" si="12"/>
        <v>24</v>
      </c>
      <c r="AQ16" s="17">
        <f t="shared" si="13"/>
        <v>0.32432432432432434</v>
      </c>
      <c r="AS16" s="5">
        <f>IFERROR(VLOOKUP(A16,'[1]BranchesSales01-2019'!$A$2:$AB$79,18,0),0)</f>
        <v>134</v>
      </c>
      <c r="AT16" s="5">
        <f>IFERROR(VLOOKUP(A16,'[2]BranchesSales01-2020'!$A$2:$Z$78,18,0),0)</f>
        <v>119</v>
      </c>
      <c r="AU16" s="5">
        <f>IFERROR(VLOOKUP(A16,'[10]BranchesSales08-2021'!$A$2:$G$69,7,0),0)</f>
        <v>94</v>
      </c>
      <c r="AV16" s="5">
        <f t="shared" si="14"/>
        <v>-25</v>
      </c>
      <c r="AW16" s="17">
        <f t="shared" si="15"/>
        <v>-0.21008403361344541</v>
      </c>
      <c r="AY16" s="5">
        <f>IFERROR(VLOOKUP(A16,'[1]BranchesSales01-2019'!$A$2:$AB$79,20,0),0)</f>
        <v>121</v>
      </c>
      <c r="AZ16" s="5">
        <f>IFERROR(VLOOKUP(A16,'[2]BranchesSales01-2020'!$A$2:$Z$78,20,0),0)</f>
        <v>161</v>
      </c>
      <c r="BA16" s="5">
        <f>IFERROR(VLOOKUP(A16,'[11]BranchesSales09-2021'!$A$2:$H$69,7,0),0)</f>
        <v>69</v>
      </c>
      <c r="BB16" s="5">
        <f t="shared" si="16"/>
        <v>-92</v>
      </c>
      <c r="BC16" s="17">
        <f t="shared" si="17"/>
        <v>-0.5714285714285714</v>
      </c>
      <c r="BE16" s="5">
        <f>IFERROR(VLOOKUP(A16,'[1]BranchesSales01-2019'!$A$2:$AB$79,22,0),0)</f>
        <v>100</v>
      </c>
      <c r="BF16" s="5">
        <f>IFERROR(VLOOKUP(A16,'[2]BranchesSales01-2020'!$A$2:$Z$78,22,0),0)</f>
        <v>112</v>
      </c>
      <c r="BG16" s="5">
        <f>IFERROR(VLOOKUP(A16,'[12]BranchesSales10-2021'!$A$2:$G$69,7,0),0)</f>
        <v>165</v>
      </c>
      <c r="BH16" s="5">
        <f t="shared" si="18"/>
        <v>53</v>
      </c>
      <c r="BI16" s="17">
        <f t="shared" si="19"/>
        <v>0.47321428571428581</v>
      </c>
      <c r="BK16" s="5">
        <f>IFERROR(VLOOKUP(A16,'[1]BranchesSales01-2019'!$A$2:$AB$79,24,0),0)</f>
        <v>159</v>
      </c>
      <c r="BL16" s="5">
        <f>IFERROR(VLOOKUP(A16,'[13]BranchesSales11-2020'!$A$2:$G$78,7,0),0)</f>
        <v>184</v>
      </c>
      <c r="BM16" s="5">
        <f t="shared" si="20"/>
        <v>25</v>
      </c>
      <c r="BN16" s="17">
        <f t="shared" si="21"/>
        <v>0.15723270440251569</v>
      </c>
      <c r="BP16" s="5">
        <f>IFERROR(VLOOKUP(A16,'[1]BranchesSales01-2019'!$A$2:$AB$79,26,0),0)</f>
        <v>172</v>
      </c>
      <c r="BQ16" s="5">
        <f>IFERROR(VLOOKUP(A16,'[14]BranchesSales12-2020'!$A$2:$G$70,7,0),0)</f>
        <v>239</v>
      </c>
      <c r="BR16" s="5">
        <f t="shared" si="22"/>
        <v>67</v>
      </c>
      <c r="BS16" s="17">
        <f t="shared" si="23"/>
        <v>0.38953488372093026</v>
      </c>
      <c r="BU16" s="13">
        <f>IFERROR(VLOOKUP(A16,'[15]BranchesSales01-2019'!$A$2:$G$79,7,0),0)</f>
        <v>323</v>
      </c>
      <c r="BV16" s="13">
        <f>IFERROR(VLOOKUP(A16,'[16]BranchesSales01-2020'!$A$2:$G$78,7,0),0)</f>
        <v>334</v>
      </c>
      <c r="BW16" s="15">
        <f t="shared" si="24"/>
        <v>11</v>
      </c>
      <c r="BX16" s="17">
        <f t="shared" si="25"/>
        <v>3.4055727554179516E-2</v>
      </c>
    </row>
    <row r="17" spans="1:76" x14ac:dyDescent="0.25">
      <c r="A17" s="5">
        <v>43</v>
      </c>
      <c r="B17" s="4" t="s">
        <v>16</v>
      </c>
      <c r="C17" s="5">
        <f>IFERROR(VLOOKUP(A17,'[1]BranchesSales01-2019'!$A$2:$AB$79,4,0),0)</f>
        <v>102</v>
      </c>
      <c r="D17" s="5">
        <f>IFERROR(VLOOKUP(A17,'[2]BranchesSales01-2020'!$A$2:$Z$78,4,0),0)</f>
        <v>90</v>
      </c>
      <c r="E17" s="5">
        <f>IFERROR(VLOOKUP(A17,'[3]BranchesSales01-2021'!$A$2:$G$70,7,0),0)</f>
        <v>90</v>
      </c>
      <c r="F17" s="5">
        <f t="shared" si="0"/>
        <v>0</v>
      </c>
      <c r="G17" s="17">
        <f t="shared" si="1"/>
        <v>0</v>
      </c>
      <c r="I17" s="5">
        <f>IFERROR(VLOOKUP(A17,'[1]BranchesSales01-2019'!$A$2:$AB$79,6,0),0)</f>
        <v>113</v>
      </c>
      <c r="J17" s="5">
        <f>IFERROR(VLOOKUP(A17,'[2]BranchesSales01-2020'!$A$2:$Z$78,6,0),0)</f>
        <v>73</v>
      </c>
      <c r="K17" s="5">
        <f>VLOOKUP(B17,'[4]محقق الفروع '!$B:$M,12,0)</f>
        <v>75</v>
      </c>
      <c r="L17" s="5">
        <f t="shared" si="2"/>
        <v>2</v>
      </c>
      <c r="M17" s="17">
        <f t="shared" si="3"/>
        <v>2.7397260273972712E-2</v>
      </c>
      <c r="O17" s="5">
        <f>IFERROR(VLOOKUP(A17,'[1]BranchesSales01-2019'!$A$2:$AB$79,8,0),0)</f>
        <v>81</v>
      </c>
      <c r="P17" s="5">
        <f>IFERROR(VLOOKUP(A17,'[2]BranchesSales01-2020'!$A$2:$Z$78,8,0),0)</f>
        <v>54</v>
      </c>
      <c r="Q17" s="5">
        <f>VLOOKUP(B17,'[5]محقق الفروع '!$B:$M,12,0)</f>
        <v>56</v>
      </c>
      <c r="R17" s="5">
        <f t="shared" si="4"/>
        <v>2</v>
      </c>
      <c r="S17" s="17">
        <f t="shared" si="5"/>
        <v>3.7037037037036979E-2</v>
      </c>
      <c r="U17" s="5">
        <f>IFERROR(VLOOKUP(A17,'[1]BranchesSales01-2019'!$A$2:$AB$79,10,0),0)</f>
        <v>89</v>
      </c>
      <c r="V17" s="5">
        <f>IFERROR(VLOOKUP(A17,'[2]BranchesSales01-2020'!$A$2:$Z$78,10,0),0)</f>
        <v>72</v>
      </c>
      <c r="W17" s="5">
        <f>IFERROR(VLOOKUP(A17,'[6]BranchesSales04-2021'!$A$2:$G$70,7,0),0)</f>
        <v>100</v>
      </c>
      <c r="X17" s="5">
        <f t="shared" si="6"/>
        <v>28</v>
      </c>
      <c r="Y17" s="17">
        <f t="shared" si="7"/>
        <v>0.38888888888888884</v>
      </c>
      <c r="AA17" s="5">
        <f>IFERROR(VLOOKUP(A17,'[1]BranchesSales01-2019'!$A$2:$AB$79,12,0),0)</f>
        <v>91</v>
      </c>
      <c r="AB17" s="5">
        <f>IFERROR(VLOOKUP(A17,'[2]BranchesSales01-2020'!$A$2:$Z$78,12,0),0)</f>
        <v>89</v>
      </c>
      <c r="AC17" s="5">
        <f>IFERROR(VLOOKUP(A17,'[7]BranchesSales05-2021'!$A$2:$G$70,7,0),0)</f>
        <v>117</v>
      </c>
      <c r="AD17" s="5">
        <f t="shared" si="8"/>
        <v>28</v>
      </c>
      <c r="AE17" s="17">
        <f t="shared" si="9"/>
        <v>0.31460674157303381</v>
      </c>
      <c r="AG17" s="5">
        <f>IFERROR(VLOOKUP(A17,'[1]BranchesSales01-2019'!$A$2:$AB$79,14,0),0)</f>
        <v>89</v>
      </c>
      <c r="AH17" s="5">
        <f>IFERROR(VLOOKUP(A17,'[2]BranchesSales01-2020'!$A$2:$Z$78,14,0),0)</f>
        <v>46</v>
      </c>
      <c r="AI17" s="5">
        <f>VLOOKUP(A17,'[8]BranchesSales06-2021'!$A$2:$G$70,7,0)</f>
        <v>134</v>
      </c>
      <c r="AJ17" s="5">
        <f t="shared" si="10"/>
        <v>88</v>
      </c>
      <c r="AK17" s="17">
        <f t="shared" si="11"/>
        <v>1.9130434782608696</v>
      </c>
      <c r="AM17" s="5">
        <f>IFERROR(VLOOKUP(A17,'[1]BranchesSales01-2019'!$A$2:$AB$79,16,0),0)</f>
        <v>81</v>
      </c>
      <c r="AN17" s="5">
        <f>IFERROR(VLOOKUP(A17,'[2]BranchesSales01-2020'!$A$2:$Z$78,16,0),0)</f>
        <v>64</v>
      </c>
      <c r="AO17" s="5">
        <f>IFERROR(VLOOKUP(A17,'[9]BranchesSales07-2021'!$A$2:$G$69,7,0),0)</f>
        <v>132</v>
      </c>
      <c r="AP17" s="5">
        <f t="shared" si="12"/>
        <v>68</v>
      </c>
      <c r="AQ17" s="17">
        <f t="shared" si="13"/>
        <v>1.0625</v>
      </c>
      <c r="AS17" s="5">
        <f>IFERROR(VLOOKUP(A17,'[1]BranchesSales01-2019'!$A$2:$AB$79,18,0),0)</f>
        <v>97</v>
      </c>
      <c r="AT17" s="5">
        <f>IFERROR(VLOOKUP(A17,'[2]BranchesSales01-2020'!$A$2:$Z$78,18,0),0)</f>
        <v>82</v>
      </c>
      <c r="AU17" s="5">
        <f>IFERROR(VLOOKUP(A17,'[10]BranchesSales08-2021'!$A$2:$G$69,7,0),0)</f>
        <v>93</v>
      </c>
      <c r="AV17" s="5">
        <f t="shared" si="14"/>
        <v>11</v>
      </c>
      <c r="AW17" s="17">
        <f t="shared" si="15"/>
        <v>0.13414634146341453</v>
      </c>
      <c r="AY17" s="5">
        <f>IFERROR(VLOOKUP(A17,'[1]BranchesSales01-2019'!$A$2:$AB$79,20,0),0)</f>
        <v>78</v>
      </c>
      <c r="AZ17" s="5">
        <f>IFERROR(VLOOKUP(A17,'[2]BranchesSales01-2020'!$A$2:$Z$78,20,0),0)</f>
        <v>123</v>
      </c>
      <c r="BA17" s="5">
        <f>IFERROR(VLOOKUP(A17,'[11]BranchesSales09-2021'!$A$2:$H$69,7,0),0)</f>
        <v>76</v>
      </c>
      <c r="BB17" s="5">
        <f t="shared" si="16"/>
        <v>-47</v>
      </c>
      <c r="BC17" s="17">
        <f t="shared" si="17"/>
        <v>-0.38211382113821135</v>
      </c>
      <c r="BE17" s="5">
        <f>IFERROR(VLOOKUP(A17,'[1]BranchesSales01-2019'!$A$2:$AB$79,22,0),0)</f>
        <v>71</v>
      </c>
      <c r="BF17" s="5">
        <f>IFERROR(VLOOKUP(A17,'[2]BranchesSales01-2020'!$A$2:$Z$78,22,0),0)</f>
        <v>108</v>
      </c>
      <c r="BG17" s="5">
        <f>IFERROR(VLOOKUP(A17,'[12]BranchesSales10-2021'!$A$2:$G$69,7,0),0)</f>
        <v>81</v>
      </c>
      <c r="BH17" s="5">
        <f t="shared" si="18"/>
        <v>-27</v>
      </c>
      <c r="BI17" s="17">
        <f t="shared" si="19"/>
        <v>-0.25</v>
      </c>
      <c r="BK17" s="5">
        <f>IFERROR(VLOOKUP(A17,'[1]BranchesSales01-2019'!$A$2:$AB$79,24,0),0)</f>
        <v>69</v>
      </c>
      <c r="BL17" s="5">
        <f>IFERROR(VLOOKUP(A17,'[13]BranchesSales11-2020'!$A$2:$G$78,7,0),0)</f>
        <v>126</v>
      </c>
      <c r="BM17" s="5">
        <f t="shared" si="20"/>
        <v>57</v>
      </c>
      <c r="BN17" s="17">
        <f t="shared" si="21"/>
        <v>0.82608695652173902</v>
      </c>
      <c r="BP17" s="5">
        <f>IFERROR(VLOOKUP(A17,'[1]BranchesSales01-2019'!$A$2:$AB$79,26,0),0)</f>
        <v>123</v>
      </c>
      <c r="BQ17" s="5">
        <f>IFERROR(VLOOKUP(A17,'[14]BranchesSales12-2020'!$A$2:$G$70,7,0),0)</f>
        <v>158</v>
      </c>
      <c r="BR17" s="5">
        <f t="shared" si="22"/>
        <v>35</v>
      </c>
      <c r="BS17" s="17">
        <f t="shared" si="23"/>
        <v>0.28455284552845539</v>
      </c>
      <c r="BU17" s="13">
        <f>IFERROR(VLOOKUP(A17,'[15]BranchesSales01-2019'!$A$2:$G$79,7,0),0)</f>
        <v>213</v>
      </c>
      <c r="BV17" s="13">
        <f>IFERROR(VLOOKUP(A17,'[16]BranchesSales01-2020'!$A$2:$G$78,7,0),0)</f>
        <v>254</v>
      </c>
      <c r="BW17" s="15">
        <f t="shared" si="24"/>
        <v>41</v>
      </c>
      <c r="BX17" s="17">
        <f t="shared" si="25"/>
        <v>0.19248826291079801</v>
      </c>
    </row>
    <row r="18" spans="1:76" x14ac:dyDescent="0.25">
      <c r="A18" s="5">
        <v>2</v>
      </c>
      <c r="B18" s="5" t="s">
        <v>17</v>
      </c>
      <c r="C18" s="5">
        <f>SUM(C14:C17)</f>
        <v>627</v>
      </c>
      <c r="D18" s="5">
        <f t="shared" ref="D18:BQ18" si="34">SUM(D14:D17)</f>
        <v>404</v>
      </c>
      <c r="E18" s="5">
        <f t="shared" si="34"/>
        <v>396</v>
      </c>
      <c r="F18" s="5">
        <f t="shared" si="0"/>
        <v>-8</v>
      </c>
      <c r="G18" s="17">
        <f t="shared" si="1"/>
        <v>-1.980198019801982E-2</v>
      </c>
      <c r="H18" s="5">
        <f t="shared" si="34"/>
        <v>0</v>
      </c>
      <c r="I18" s="5">
        <f t="shared" si="34"/>
        <v>541</v>
      </c>
      <c r="J18" s="5">
        <f t="shared" si="34"/>
        <v>312</v>
      </c>
      <c r="K18" s="5">
        <f>VLOOKUP(B18,'[4]محقق الفروع '!$B:$M,12,0)</f>
        <v>407</v>
      </c>
      <c r="L18" s="5">
        <f t="shared" si="2"/>
        <v>95</v>
      </c>
      <c r="M18" s="17">
        <f t="shared" si="3"/>
        <v>0.30448717948717952</v>
      </c>
      <c r="N18" s="5">
        <f t="shared" si="34"/>
        <v>0</v>
      </c>
      <c r="O18" s="5">
        <f t="shared" si="34"/>
        <v>461</v>
      </c>
      <c r="P18" s="5">
        <f t="shared" si="34"/>
        <v>293</v>
      </c>
      <c r="Q18" s="5">
        <f>VLOOKUP(B18,'[5]محقق الفروع '!$B:$M,12,0)</f>
        <v>245</v>
      </c>
      <c r="R18" s="5">
        <f t="shared" si="4"/>
        <v>-48</v>
      </c>
      <c r="S18" s="17">
        <f t="shared" si="5"/>
        <v>-0.16382252559726962</v>
      </c>
      <c r="T18" s="5">
        <f t="shared" si="34"/>
        <v>0</v>
      </c>
      <c r="U18" s="5">
        <f t="shared" si="34"/>
        <v>435</v>
      </c>
      <c r="V18" s="5">
        <f t="shared" si="34"/>
        <v>453</v>
      </c>
      <c r="W18" s="5">
        <f>SUM(W14:W17)</f>
        <v>387</v>
      </c>
      <c r="X18" s="5">
        <f t="shared" si="6"/>
        <v>-66</v>
      </c>
      <c r="Y18" s="17">
        <f t="shared" si="7"/>
        <v>-0.14569536423841056</v>
      </c>
      <c r="Z18" s="5">
        <f t="shared" si="34"/>
        <v>0</v>
      </c>
      <c r="AA18" s="5">
        <f t="shared" si="34"/>
        <v>406</v>
      </c>
      <c r="AB18" s="5">
        <f t="shared" si="34"/>
        <v>383</v>
      </c>
      <c r="AC18" s="5">
        <f t="shared" si="34"/>
        <v>365</v>
      </c>
      <c r="AD18" s="5">
        <f t="shared" si="8"/>
        <v>-18</v>
      </c>
      <c r="AE18" s="17">
        <f t="shared" si="9"/>
        <v>-4.6997389033942572E-2</v>
      </c>
      <c r="AF18" s="5">
        <f t="shared" si="34"/>
        <v>0</v>
      </c>
      <c r="AG18" s="5">
        <f t="shared" si="34"/>
        <v>473</v>
      </c>
      <c r="AH18" s="5">
        <f t="shared" si="34"/>
        <v>307</v>
      </c>
      <c r="AI18" s="5">
        <f t="shared" si="34"/>
        <v>389</v>
      </c>
      <c r="AJ18" s="5">
        <f t="shared" si="10"/>
        <v>82</v>
      </c>
      <c r="AK18" s="17">
        <f t="shared" si="11"/>
        <v>0.26710097719869696</v>
      </c>
      <c r="AL18" s="5">
        <f t="shared" si="34"/>
        <v>0</v>
      </c>
      <c r="AM18" s="5">
        <f t="shared" si="34"/>
        <v>417</v>
      </c>
      <c r="AN18" s="5">
        <f t="shared" si="34"/>
        <v>303</v>
      </c>
      <c r="AO18" s="5">
        <f t="shared" ref="AO18" si="35">SUM(AO14:AO17)</f>
        <v>366</v>
      </c>
      <c r="AP18" s="5">
        <f t="shared" si="12"/>
        <v>63</v>
      </c>
      <c r="AQ18" s="17">
        <f t="shared" si="13"/>
        <v>0.20792079207920788</v>
      </c>
      <c r="AR18" s="5">
        <f t="shared" si="34"/>
        <v>0</v>
      </c>
      <c r="AS18" s="5">
        <f t="shared" si="34"/>
        <v>447</v>
      </c>
      <c r="AT18" s="5">
        <f t="shared" si="34"/>
        <v>375</v>
      </c>
      <c r="AU18" s="5">
        <f t="shared" si="34"/>
        <v>336</v>
      </c>
      <c r="AV18" s="5">
        <f t="shared" si="14"/>
        <v>-39</v>
      </c>
      <c r="AW18" s="17">
        <f t="shared" si="15"/>
        <v>-0.10399999999999998</v>
      </c>
      <c r="AX18" s="5">
        <f t="shared" si="34"/>
        <v>0</v>
      </c>
      <c r="AY18" s="5">
        <f t="shared" si="34"/>
        <v>346</v>
      </c>
      <c r="AZ18" s="5">
        <f t="shared" si="34"/>
        <v>497</v>
      </c>
      <c r="BA18" s="5">
        <f t="shared" ref="BA18" si="36">SUM(BA14:BA17)</f>
        <v>276</v>
      </c>
      <c r="BB18" s="5">
        <f t="shared" si="16"/>
        <v>-221</v>
      </c>
      <c r="BC18" s="17">
        <f t="shared" si="17"/>
        <v>-0.44466800804828976</v>
      </c>
      <c r="BD18" s="5">
        <f t="shared" si="34"/>
        <v>0</v>
      </c>
      <c r="BE18" s="5">
        <f t="shared" si="34"/>
        <v>315</v>
      </c>
      <c r="BF18" s="5">
        <f t="shared" si="34"/>
        <v>417</v>
      </c>
      <c r="BG18" s="5">
        <f t="shared" ref="BG18" si="37">SUM(BG14:BG17)</f>
        <v>401</v>
      </c>
      <c r="BH18" s="5">
        <f t="shared" si="18"/>
        <v>-16</v>
      </c>
      <c r="BI18" s="17">
        <f t="shared" si="19"/>
        <v>-3.83693045563549E-2</v>
      </c>
      <c r="BJ18" s="5">
        <f t="shared" si="34"/>
        <v>0</v>
      </c>
      <c r="BK18" s="5">
        <f t="shared" si="34"/>
        <v>396</v>
      </c>
      <c r="BL18" s="5">
        <f t="shared" si="34"/>
        <v>527</v>
      </c>
      <c r="BM18" s="5">
        <f t="shared" si="20"/>
        <v>131</v>
      </c>
      <c r="BN18" s="17">
        <f t="shared" si="21"/>
        <v>0.33080808080808088</v>
      </c>
      <c r="BO18" s="5">
        <f t="shared" si="34"/>
        <v>0</v>
      </c>
      <c r="BP18" s="5">
        <f t="shared" si="34"/>
        <v>469</v>
      </c>
      <c r="BQ18" s="5">
        <f t="shared" si="34"/>
        <v>618</v>
      </c>
      <c r="BR18" s="5">
        <f t="shared" si="22"/>
        <v>149</v>
      </c>
      <c r="BS18" s="17">
        <f t="shared" si="23"/>
        <v>0.31769722814498924</v>
      </c>
      <c r="BU18" s="13">
        <f>SUM(BU14:BU17)</f>
        <v>1103</v>
      </c>
      <c r="BV18" s="13">
        <f>SUM(BV14:BV17)</f>
        <v>1002</v>
      </c>
      <c r="BW18" s="15">
        <f t="shared" si="24"/>
        <v>-101</v>
      </c>
      <c r="BX18" s="17">
        <f t="shared" si="25"/>
        <v>-9.1568449682683628E-2</v>
      </c>
    </row>
    <row r="19" spans="1:76" x14ac:dyDescent="0.25">
      <c r="A19" s="3">
        <v>45</v>
      </c>
      <c r="B19" s="4" t="s">
        <v>18</v>
      </c>
      <c r="C19" s="5">
        <f>IFERROR(VLOOKUP(A19,'[1]BranchesSales01-2019'!$A$2:$AB$79,4,0),0)</f>
        <v>185</v>
      </c>
      <c r="D19" s="5">
        <f>IFERROR(VLOOKUP(A19,'[2]BranchesSales01-2020'!$A$2:$Z$78,4,0),0)</f>
        <v>138</v>
      </c>
      <c r="E19" s="5">
        <f>IFERROR(VLOOKUP(A19,'[3]BranchesSales01-2021'!$A$2:$G$70,7,0),0)</f>
        <v>90</v>
      </c>
      <c r="F19" s="5">
        <f t="shared" si="0"/>
        <v>-48</v>
      </c>
      <c r="G19" s="17">
        <f t="shared" si="1"/>
        <v>-0.34782608695652173</v>
      </c>
      <c r="I19" s="5">
        <f>IFERROR(VLOOKUP(A19,'[1]BranchesSales01-2019'!$A$2:$AB$79,6,0),0)</f>
        <v>147</v>
      </c>
      <c r="J19" s="5">
        <f>IFERROR(VLOOKUP(A19,'[2]BranchesSales01-2020'!$A$2:$Z$78,6,0),0)</f>
        <v>89</v>
      </c>
      <c r="K19" s="5">
        <f>VLOOKUP(B19,'[4]محقق الفروع '!$B:$M,12,0)</f>
        <v>107</v>
      </c>
      <c r="L19" s="5">
        <f t="shared" si="2"/>
        <v>18</v>
      </c>
      <c r="M19" s="17">
        <f t="shared" si="3"/>
        <v>0.202247191011236</v>
      </c>
      <c r="O19" s="5">
        <f>IFERROR(VLOOKUP(A19,'[1]BranchesSales01-2019'!$A$2:$AB$79,8,0),0)</f>
        <v>141</v>
      </c>
      <c r="P19" s="5">
        <f>IFERROR(VLOOKUP(A19,'[2]BranchesSales01-2020'!$A$2:$Z$78,8,0),0)</f>
        <v>81</v>
      </c>
      <c r="Q19" s="5">
        <f>VLOOKUP(B19,'[5]محقق الفروع '!$B:$M,12,0)</f>
        <v>76</v>
      </c>
      <c r="R19" s="5">
        <f t="shared" si="4"/>
        <v>-5</v>
      </c>
      <c r="S19" s="17">
        <f t="shared" si="5"/>
        <v>-6.1728395061728447E-2</v>
      </c>
      <c r="U19" s="5">
        <f>IFERROR(VLOOKUP(A19,'[1]BranchesSales01-2019'!$A$2:$AB$79,10,0),0)</f>
        <v>135</v>
      </c>
      <c r="V19" s="5">
        <f>IFERROR(VLOOKUP(A19,'[2]BranchesSales01-2020'!$A$2:$Z$78,10,0),0)</f>
        <v>108</v>
      </c>
      <c r="W19" s="5">
        <f>IFERROR(VLOOKUP(A19,'[6]BranchesSales04-2021'!$A$2:$G$70,7,0),0)</f>
        <v>127</v>
      </c>
      <c r="X19" s="5">
        <f t="shared" si="6"/>
        <v>19</v>
      </c>
      <c r="Y19" s="17">
        <f t="shared" si="7"/>
        <v>0.17592592592592582</v>
      </c>
      <c r="AA19" s="5">
        <f>IFERROR(VLOOKUP(A19,'[1]BranchesSales01-2019'!$A$2:$AB$79,12,0),0)</f>
        <v>127</v>
      </c>
      <c r="AB19" s="5">
        <f>IFERROR(VLOOKUP(A19,'[2]BranchesSales01-2020'!$A$2:$Z$78,12,0),0)</f>
        <v>116</v>
      </c>
      <c r="AC19" s="5">
        <f>IFERROR(VLOOKUP(A19,'[7]BranchesSales05-2021'!$A$2:$G$70,7,0),0)</f>
        <v>95</v>
      </c>
      <c r="AD19" s="5">
        <f t="shared" si="8"/>
        <v>-21</v>
      </c>
      <c r="AE19" s="17">
        <f t="shared" si="9"/>
        <v>-0.18103448275862066</v>
      </c>
      <c r="AG19" s="5">
        <f>IFERROR(VLOOKUP(A19,'[1]BranchesSales01-2019'!$A$2:$AB$79,14,0),0)</f>
        <v>152</v>
      </c>
      <c r="AH19" s="5">
        <f>IFERROR(VLOOKUP(A19,'[2]BranchesSales01-2020'!$A$2:$Z$78,14,0),0)</f>
        <v>137</v>
      </c>
      <c r="AI19" s="5">
        <f>VLOOKUP(A19,'[8]BranchesSales06-2021'!$A$2:$G$70,7,0)</f>
        <v>88</v>
      </c>
      <c r="AJ19" s="5">
        <f t="shared" si="10"/>
        <v>-49</v>
      </c>
      <c r="AK19" s="17">
        <f t="shared" si="11"/>
        <v>-0.35766423357664234</v>
      </c>
      <c r="AM19" s="5">
        <f>IFERROR(VLOOKUP(A19,'[1]BranchesSales01-2019'!$A$2:$AB$79,16,0),0)</f>
        <v>127</v>
      </c>
      <c r="AN19" s="5">
        <f>IFERROR(VLOOKUP(A19,'[2]BranchesSales01-2020'!$A$2:$Z$78,16,0),0)</f>
        <v>102</v>
      </c>
      <c r="AO19" s="5">
        <f>IFERROR(VLOOKUP(A19,'[9]BranchesSales07-2021'!$A$2:$G$69,7,0),0)</f>
        <v>79</v>
      </c>
      <c r="AP19" s="5">
        <f t="shared" si="12"/>
        <v>-23</v>
      </c>
      <c r="AQ19" s="17">
        <f t="shared" si="13"/>
        <v>-0.22549019607843135</v>
      </c>
      <c r="AS19" s="5">
        <f>IFERROR(VLOOKUP(A19,'[1]BranchesSales01-2019'!$A$2:$AB$79,18,0),0)</f>
        <v>119</v>
      </c>
      <c r="AT19" s="5">
        <f>IFERROR(VLOOKUP(A19,'[2]BranchesSales01-2020'!$A$2:$Z$78,18,0),0)</f>
        <v>100</v>
      </c>
      <c r="AU19" s="5">
        <f>IFERROR(VLOOKUP(A19,'[10]BranchesSales08-2021'!$A$2:$G$69,7,0),0)</f>
        <v>104</v>
      </c>
      <c r="AV19" s="5">
        <f t="shared" si="14"/>
        <v>4</v>
      </c>
      <c r="AW19" s="17">
        <f t="shared" si="15"/>
        <v>4.0000000000000036E-2</v>
      </c>
      <c r="AY19" s="5">
        <f>IFERROR(VLOOKUP(A19,'[1]BranchesSales01-2019'!$A$2:$AB$79,20,0),0)</f>
        <v>115</v>
      </c>
      <c r="AZ19" s="5">
        <f>IFERROR(VLOOKUP(A19,'[2]BranchesSales01-2020'!$A$2:$Z$78,20,0),0)</f>
        <v>106</v>
      </c>
      <c r="BA19" s="5">
        <f>IFERROR(VLOOKUP(A19,'[11]BranchesSales09-2021'!$A$2:$H$69,7,0),0)</f>
        <v>102</v>
      </c>
      <c r="BB19" s="5">
        <f t="shared" si="16"/>
        <v>-4</v>
      </c>
      <c r="BC19" s="17">
        <f t="shared" si="17"/>
        <v>-3.7735849056603765E-2</v>
      </c>
      <c r="BE19" s="5">
        <f>IFERROR(VLOOKUP(A19,'[1]BranchesSales01-2019'!$A$2:$AB$79,22,0),0)</f>
        <v>109</v>
      </c>
      <c r="BF19" s="5">
        <f>IFERROR(VLOOKUP(A19,'[2]BranchesSales01-2020'!$A$2:$Z$78,22,0),0)</f>
        <v>114</v>
      </c>
      <c r="BG19" s="5">
        <f>IFERROR(VLOOKUP(A19,'[12]BranchesSales10-2021'!$A$2:$G$69,7,0),0)</f>
        <v>138</v>
      </c>
      <c r="BH19" s="5">
        <f t="shared" si="18"/>
        <v>24</v>
      </c>
      <c r="BI19" s="17">
        <f t="shared" si="19"/>
        <v>0.21052631578947367</v>
      </c>
      <c r="BK19" s="5">
        <f>IFERROR(VLOOKUP(A19,'[1]BranchesSales01-2019'!$A$2:$AB$79,24,0),0)</f>
        <v>111</v>
      </c>
      <c r="BL19" s="5">
        <f>IFERROR(VLOOKUP(A19,'[13]BranchesSales11-2020'!$A$2:$G$78,7,0),0)</f>
        <v>106</v>
      </c>
      <c r="BM19" s="5">
        <f t="shared" si="20"/>
        <v>-5</v>
      </c>
      <c r="BN19" s="17">
        <f t="shared" si="21"/>
        <v>-4.5045045045045029E-2</v>
      </c>
      <c r="BP19" s="5">
        <f>IFERROR(VLOOKUP(A19,'[1]BranchesSales01-2019'!$A$2:$AB$79,26,0),0)</f>
        <v>130</v>
      </c>
      <c r="BQ19" s="5">
        <f>IFERROR(VLOOKUP(A19,'[14]BranchesSales12-2020'!$A$2:$G$70,7,0),0)</f>
        <v>123</v>
      </c>
      <c r="BR19" s="5">
        <f t="shared" si="22"/>
        <v>-7</v>
      </c>
      <c r="BS19" s="17">
        <f t="shared" si="23"/>
        <v>-5.3846153846153877E-2</v>
      </c>
      <c r="BU19" s="13">
        <f>IFERROR(VLOOKUP(A19,'[15]BranchesSales01-2019'!$A$2:$G$79,7,0),0)</f>
        <v>252</v>
      </c>
      <c r="BV19" s="13">
        <f>IFERROR(VLOOKUP(A19,'[16]BranchesSales01-2020'!$A$2:$G$78,7,0),0)</f>
        <v>249</v>
      </c>
      <c r="BW19" s="15">
        <f t="shared" si="24"/>
        <v>-3</v>
      </c>
      <c r="BX19" s="17">
        <f t="shared" si="25"/>
        <v>-1.1904761904761862E-2</v>
      </c>
    </row>
    <row r="20" spans="1:76" x14ac:dyDescent="0.25">
      <c r="A20" s="3">
        <v>2</v>
      </c>
      <c r="B20" s="4" t="s">
        <v>19</v>
      </c>
      <c r="C20" s="4">
        <f>SUM(C19)</f>
        <v>185</v>
      </c>
      <c r="D20" s="4">
        <f t="shared" ref="D20:BQ20" si="38">SUM(D19)</f>
        <v>138</v>
      </c>
      <c r="E20" s="4">
        <f t="shared" ref="E20" si="39">SUM(E19)</f>
        <v>90</v>
      </c>
      <c r="F20" s="5">
        <f t="shared" si="0"/>
        <v>-48</v>
      </c>
      <c r="G20" s="17">
        <f t="shared" si="1"/>
        <v>-0.34782608695652173</v>
      </c>
      <c r="H20" s="4">
        <f t="shared" si="38"/>
        <v>0</v>
      </c>
      <c r="I20" s="4">
        <f t="shared" si="38"/>
        <v>147</v>
      </c>
      <c r="J20" s="4">
        <f t="shared" si="38"/>
        <v>89</v>
      </c>
      <c r="K20" s="5">
        <f>VLOOKUP(B20,'[4]محقق الفروع '!$B:$M,12,0)</f>
        <v>107</v>
      </c>
      <c r="L20" s="5">
        <f t="shared" si="2"/>
        <v>18</v>
      </c>
      <c r="M20" s="17">
        <f t="shared" si="3"/>
        <v>0.202247191011236</v>
      </c>
      <c r="N20" s="4">
        <f t="shared" si="38"/>
        <v>0</v>
      </c>
      <c r="O20" s="4">
        <f t="shared" si="38"/>
        <v>141</v>
      </c>
      <c r="P20" s="4">
        <f t="shared" si="38"/>
        <v>81</v>
      </c>
      <c r="Q20" s="5">
        <f>VLOOKUP(B20,'[5]محقق الفروع '!$B:$M,12,0)</f>
        <v>76</v>
      </c>
      <c r="R20" s="5">
        <f t="shared" si="4"/>
        <v>-5</v>
      </c>
      <c r="S20" s="17">
        <f t="shared" si="5"/>
        <v>-6.1728395061728447E-2</v>
      </c>
      <c r="T20" s="4">
        <f t="shared" si="38"/>
        <v>0</v>
      </c>
      <c r="U20" s="4">
        <f t="shared" si="38"/>
        <v>135</v>
      </c>
      <c r="V20" s="4">
        <f t="shared" si="38"/>
        <v>108</v>
      </c>
      <c r="W20" s="5">
        <f>SUM(W19)</f>
        <v>127</v>
      </c>
      <c r="X20" s="5">
        <f t="shared" si="6"/>
        <v>19</v>
      </c>
      <c r="Y20" s="17">
        <f t="shared" si="7"/>
        <v>0.17592592592592582</v>
      </c>
      <c r="Z20" s="4">
        <f t="shared" si="38"/>
        <v>0</v>
      </c>
      <c r="AA20" s="4">
        <f t="shared" si="38"/>
        <v>127</v>
      </c>
      <c r="AB20" s="4">
        <f t="shared" si="38"/>
        <v>116</v>
      </c>
      <c r="AC20" s="4">
        <f t="shared" si="38"/>
        <v>95</v>
      </c>
      <c r="AD20" s="5">
        <f t="shared" si="8"/>
        <v>-21</v>
      </c>
      <c r="AE20" s="17">
        <f t="shared" si="9"/>
        <v>-0.18103448275862066</v>
      </c>
      <c r="AF20" s="4">
        <f t="shared" si="38"/>
        <v>0</v>
      </c>
      <c r="AG20" s="4">
        <f t="shared" si="38"/>
        <v>152</v>
      </c>
      <c r="AH20" s="4">
        <f t="shared" si="38"/>
        <v>137</v>
      </c>
      <c r="AI20" s="4">
        <f t="shared" si="38"/>
        <v>88</v>
      </c>
      <c r="AJ20" s="5">
        <f t="shared" si="10"/>
        <v>-49</v>
      </c>
      <c r="AK20" s="17">
        <f t="shared" si="11"/>
        <v>-0.35766423357664234</v>
      </c>
      <c r="AL20" s="4">
        <f t="shared" si="38"/>
        <v>0</v>
      </c>
      <c r="AM20" s="4">
        <f t="shared" si="38"/>
        <v>127</v>
      </c>
      <c r="AN20" s="4">
        <f t="shared" si="38"/>
        <v>102</v>
      </c>
      <c r="AO20" s="4">
        <f t="shared" ref="AO20" si="40">SUM(AO19)</f>
        <v>79</v>
      </c>
      <c r="AP20" s="5">
        <f t="shared" si="12"/>
        <v>-23</v>
      </c>
      <c r="AQ20" s="17">
        <f t="shared" si="13"/>
        <v>-0.22549019607843135</v>
      </c>
      <c r="AR20" s="4">
        <f t="shared" si="38"/>
        <v>0</v>
      </c>
      <c r="AS20" s="4">
        <f t="shared" si="38"/>
        <v>119</v>
      </c>
      <c r="AT20" s="4">
        <f t="shared" si="38"/>
        <v>100</v>
      </c>
      <c r="AU20" s="4">
        <f t="shared" si="38"/>
        <v>104</v>
      </c>
      <c r="AV20" s="5">
        <f t="shared" si="14"/>
        <v>4</v>
      </c>
      <c r="AW20" s="17">
        <f t="shared" si="15"/>
        <v>4.0000000000000036E-2</v>
      </c>
      <c r="AX20" s="4">
        <f t="shared" si="38"/>
        <v>0</v>
      </c>
      <c r="AY20" s="4">
        <f t="shared" si="38"/>
        <v>115</v>
      </c>
      <c r="AZ20" s="4">
        <f t="shared" si="38"/>
        <v>106</v>
      </c>
      <c r="BA20" s="4">
        <f t="shared" ref="BA20" si="41">SUM(BA19)</f>
        <v>102</v>
      </c>
      <c r="BB20" s="5">
        <f t="shared" si="16"/>
        <v>-4</v>
      </c>
      <c r="BC20" s="17">
        <f t="shared" si="17"/>
        <v>-3.7735849056603765E-2</v>
      </c>
      <c r="BD20" s="4">
        <f t="shared" si="38"/>
        <v>0</v>
      </c>
      <c r="BE20" s="4">
        <f t="shared" si="38"/>
        <v>109</v>
      </c>
      <c r="BF20" s="4">
        <f t="shared" si="38"/>
        <v>114</v>
      </c>
      <c r="BG20" s="4">
        <f t="shared" ref="BG20" si="42">SUM(BG19)</f>
        <v>138</v>
      </c>
      <c r="BH20" s="5">
        <f t="shared" si="18"/>
        <v>24</v>
      </c>
      <c r="BI20" s="17">
        <f t="shared" si="19"/>
        <v>0.21052631578947367</v>
      </c>
      <c r="BJ20" s="4">
        <f t="shared" si="38"/>
        <v>0</v>
      </c>
      <c r="BK20" s="4">
        <f t="shared" si="38"/>
        <v>111</v>
      </c>
      <c r="BL20" s="4">
        <f t="shared" si="38"/>
        <v>106</v>
      </c>
      <c r="BM20" s="5">
        <f t="shared" si="20"/>
        <v>-5</v>
      </c>
      <c r="BN20" s="17">
        <f t="shared" si="21"/>
        <v>-4.5045045045045029E-2</v>
      </c>
      <c r="BO20" s="4">
        <f t="shared" si="38"/>
        <v>0</v>
      </c>
      <c r="BP20" s="4">
        <f t="shared" si="38"/>
        <v>130</v>
      </c>
      <c r="BQ20" s="4">
        <f t="shared" si="38"/>
        <v>123</v>
      </c>
      <c r="BR20" s="5">
        <f t="shared" si="22"/>
        <v>-7</v>
      </c>
      <c r="BS20" s="17">
        <f t="shared" si="23"/>
        <v>-5.3846153846153877E-2</v>
      </c>
      <c r="BU20" s="13">
        <f>SUM(BU19)</f>
        <v>252</v>
      </c>
      <c r="BV20" s="13">
        <f>SUM(BV19)</f>
        <v>249</v>
      </c>
      <c r="BW20" s="15">
        <f t="shared" si="24"/>
        <v>-3</v>
      </c>
      <c r="BX20" s="17">
        <f t="shared" si="25"/>
        <v>-1.1904761904761862E-2</v>
      </c>
    </row>
    <row r="21" spans="1:76" x14ac:dyDescent="0.25">
      <c r="A21" s="5">
        <v>1</v>
      </c>
      <c r="B21" s="5" t="s">
        <v>20</v>
      </c>
      <c r="C21" s="5">
        <f>SUM(C8,C13,C18,C20)</f>
        <v>2102</v>
      </c>
      <c r="D21" s="5">
        <f t="shared" ref="D21:BQ21" si="43">SUM(D8,D13,D18,D20)</f>
        <v>1542</v>
      </c>
      <c r="E21" s="5">
        <f t="shared" ref="E21" si="44">SUM(E8,E13,E18,E20)</f>
        <v>1684</v>
      </c>
      <c r="F21" s="5">
        <f t="shared" si="0"/>
        <v>142</v>
      </c>
      <c r="G21" s="17">
        <f t="shared" si="1"/>
        <v>9.20881971465628E-2</v>
      </c>
      <c r="H21" s="5">
        <f t="shared" si="43"/>
        <v>0</v>
      </c>
      <c r="I21" s="5">
        <f t="shared" si="43"/>
        <v>1936</v>
      </c>
      <c r="J21" s="5">
        <f t="shared" si="43"/>
        <v>1207</v>
      </c>
      <c r="K21" s="5">
        <f>VLOOKUP(B21,'[4]محقق الفروع '!$B:$M,12,0)</f>
        <v>1829</v>
      </c>
      <c r="L21" s="5">
        <f t="shared" si="2"/>
        <v>622</v>
      </c>
      <c r="M21" s="17">
        <f t="shared" si="3"/>
        <v>0.51532725766362875</v>
      </c>
      <c r="N21" s="5">
        <f t="shared" si="43"/>
        <v>0</v>
      </c>
      <c r="O21" s="5">
        <f t="shared" si="43"/>
        <v>1532</v>
      </c>
      <c r="P21" s="5">
        <f t="shared" si="43"/>
        <v>1025</v>
      </c>
      <c r="Q21" s="5">
        <f>VLOOKUP(B21,'[5]محقق الفروع '!$B:$M,12,0)</f>
        <v>923</v>
      </c>
      <c r="R21" s="5">
        <f t="shared" si="4"/>
        <v>-102</v>
      </c>
      <c r="S21" s="17">
        <f t="shared" si="5"/>
        <v>-9.9512195121951197E-2</v>
      </c>
      <c r="T21" s="5">
        <f t="shared" si="43"/>
        <v>0</v>
      </c>
      <c r="U21" s="5">
        <f t="shared" si="43"/>
        <v>1496</v>
      </c>
      <c r="V21" s="5">
        <f t="shared" si="43"/>
        <v>1431</v>
      </c>
      <c r="W21" s="5">
        <f>SUM(W8,W13,W18,W20)</f>
        <v>1237</v>
      </c>
      <c r="X21" s="5">
        <f t="shared" si="6"/>
        <v>-194</v>
      </c>
      <c r="Y21" s="17">
        <f t="shared" si="7"/>
        <v>-0.13556953179594688</v>
      </c>
      <c r="Z21" s="5">
        <f t="shared" si="43"/>
        <v>0</v>
      </c>
      <c r="AA21" s="5">
        <f t="shared" si="43"/>
        <v>1438</v>
      </c>
      <c r="AB21" s="5">
        <f t="shared" si="43"/>
        <v>1505</v>
      </c>
      <c r="AC21" s="5">
        <f t="shared" si="43"/>
        <v>1261</v>
      </c>
      <c r="AD21" s="5">
        <f t="shared" si="8"/>
        <v>-244</v>
      </c>
      <c r="AE21" s="17">
        <f t="shared" si="9"/>
        <v>-0.16212624584717605</v>
      </c>
      <c r="AF21" s="5">
        <f t="shared" si="43"/>
        <v>0</v>
      </c>
      <c r="AG21" s="5">
        <f t="shared" si="43"/>
        <v>1796</v>
      </c>
      <c r="AH21" s="5">
        <f t="shared" si="43"/>
        <v>1307</v>
      </c>
      <c r="AI21" s="5">
        <f t="shared" si="43"/>
        <v>1540</v>
      </c>
      <c r="AJ21" s="5">
        <f t="shared" si="10"/>
        <v>233</v>
      </c>
      <c r="AK21" s="17">
        <f t="shared" si="11"/>
        <v>0.17827084927314463</v>
      </c>
      <c r="AL21" s="5">
        <f t="shared" si="43"/>
        <v>0</v>
      </c>
      <c r="AM21" s="5">
        <f t="shared" si="43"/>
        <v>1419</v>
      </c>
      <c r="AN21" s="5">
        <f t="shared" si="43"/>
        <v>1546</v>
      </c>
      <c r="AO21" s="5">
        <f t="shared" ref="AO21" si="45">SUM(AO8,AO13,AO18,AO20)</f>
        <v>1867</v>
      </c>
      <c r="AP21" s="5">
        <f t="shared" si="12"/>
        <v>321</v>
      </c>
      <c r="AQ21" s="17">
        <f t="shared" si="13"/>
        <v>0.20763260025873231</v>
      </c>
      <c r="AR21" s="5">
        <f t="shared" si="43"/>
        <v>0</v>
      </c>
      <c r="AS21" s="5">
        <f t="shared" si="43"/>
        <v>1563</v>
      </c>
      <c r="AT21" s="5">
        <f t="shared" si="43"/>
        <v>1220</v>
      </c>
      <c r="AU21" s="5">
        <f t="shared" si="43"/>
        <v>1767</v>
      </c>
      <c r="AV21" s="5">
        <f t="shared" si="14"/>
        <v>547</v>
      </c>
      <c r="AW21" s="17">
        <f t="shared" si="15"/>
        <v>0.44836065573770489</v>
      </c>
      <c r="AX21" s="5">
        <f t="shared" si="43"/>
        <v>0</v>
      </c>
      <c r="AY21" s="5">
        <f t="shared" si="43"/>
        <v>1348</v>
      </c>
      <c r="AZ21" s="5">
        <f t="shared" si="43"/>
        <v>1530</v>
      </c>
      <c r="BA21" s="5">
        <f t="shared" ref="BA21" si="46">SUM(BA8,BA13,BA18,BA20)</f>
        <v>1188</v>
      </c>
      <c r="BB21" s="5">
        <f t="shared" si="16"/>
        <v>-342</v>
      </c>
      <c r="BC21" s="17">
        <f t="shared" si="17"/>
        <v>-0.22352941176470587</v>
      </c>
      <c r="BD21" s="5">
        <f t="shared" si="43"/>
        <v>0</v>
      </c>
      <c r="BE21" s="5">
        <f t="shared" si="43"/>
        <v>1375</v>
      </c>
      <c r="BF21" s="5">
        <f t="shared" si="43"/>
        <v>1547</v>
      </c>
      <c r="BG21" s="5">
        <f t="shared" ref="BG21" si="47">SUM(BG8,BG13,BG18,BG20)</f>
        <v>1409</v>
      </c>
      <c r="BH21" s="5">
        <f t="shared" si="18"/>
        <v>-138</v>
      </c>
      <c r="BI21" s="17">
        <f t="shared" si="19"/>
        <v>-8.9204912734324515E-2</v>
      </c>
      <c r="BJ21" s="5">
        <f t="shared" si="43"/>
        <v>0</v>
      </c>
      <c r="BK21" s="5">
        <f t="shared" si="43"/>
        <v>1388</v>
      </c>
      <c r="BL21" s="5">
        <f t="shared" si="43"/>
        <v>1738</v>
      </c>
      <c r="BM21" s="5">
        <f t="shared" si="20"/>
        <v>350</v>
      </c>
      <c r="BN21" s="17">
        <f t="shared" si="21"/>
        <v>0.25216138328530269</v>
      </c>
      <c r="BO21" s="5">
        <f t="shared" si="43"/>
        <v>0</v>
      </c>
      <c r="BP21" s="5">
        <f t="shared" si="43"/>
        <v>1734</v>
      </c>
      <c r="BQ21" s="5">
        <f t="shared" si="43"/>
        <v>2080</v>
      </c>
      <c r="BR21" s="5">
        <f t="shared" si="22"/>
        <v>346</v>
      </c>
      <c r="BS21" s="17">
        <f t="shared" si="23"/>
        <v>0.19953863898500579</v>
      </c>
      <c r="BU21" s="13">
        <f>SUM(BU8,BU13,BU18,BU20)</f>
        <v>3739</v>
      </c>
      <c r="BV21" s="13">
        <f>SUM(BV8,BV13,BV18,BV20)</f>
        <v>3804</v>
      </c>
      <c r="BW21" s="15">
        <f t="shared" si="24"/>
        <v>65</v>
      </c>
      <c r="BX21" s="17">
        <f t="shared" si="25"/>
        <v>1.7384327360256746E-2</v>
      </c>
    </row>
    <row r="22" spans="1:76" x14ac:dyDescent="0.25">
      <c r="A22" s="3">
        <v>31</v>
      </c>
      <c r="B22" s="4" t="s">
        <v>21</v>
      </c>
      <c r="C22" s="5">
        <f>IFERROR(VLOOKUP(A22,'[1]BranchesSales01-2019'!$A$2:$AB$79,4,0),0)</f>
        <v>185</v>
      </c>
      <c r="D22" s="5">
        <f>IFERROR(VLOOKUP(A22,'[2]BranchesSales01-2020'!$A$2:$Z$78,4,0),0)</f>
        <v>144</v>
      </c>
      <c r="E22" s="5">
        <f>IFERROR(VLOOKUP(A22,'[3]BranchesSales01-2021'!$A$2:$G$70,7,0),0)</f>
        <v>201</v>
      </c>
      <c r="F22" s="5">
        <f t="shared" si="0"/>
        <v>57</v>
      </c>
      <c r="G22" s="17">
        <f t="shared" si="1"/>
        <v>0.39583333333333326</v>
      </c>
      <c r="I22" s="5">
        <f>IFERROR(VLOOKUP(A22,'[1]BranchesSales01-2019'!$A$2:$AB$79,6,0),0)</f>
        <v>204</v>
      </c>
      <c r="J22" s="5">
        <f>IFERROR(VLOOKUP(A22,'[2]BranchesSales01-2020'!$A$2:$Z$78,6,0),0)</f>
        <v>136</v>
      </c>
      <c r="K22" s="5">
        <f>VLOOKUP(B22,'[4]محقق الفروع '!$B:$M,12,0)</f>
        <v>171</v>
      </c>
      <c r="L22" s="5">
        <f t="shared" si="2"/>
        <v>35</v>
      </c>
      <c r="M22" s="17">
        <f t="shared" si="3"/>
        <v>0.25735294117647056</v>
      </c>
      <c r="O22" s="5">
        <f>IFERROR(VLOOKUP(A22,'[1]BranchesSales01-2019'!$A$2:$AB$79,8,0),0)</f>
        <v>206</v>
      </c>
      <c r="P22" s="5">
        <f>IFERROR(VLOOKUP(A22,'[2]BranchesSales01-2020'!$A$2:$Z$78,8,0),0)</f>
        <v>106</v>
      </c>
      <c r="Q22" s="5">
        <f>VLOOKUP(B22,'[5]محقق الفروع '!$B:$M,12,0)</f>
        <v>104</v>
      </c>
      <c r="R22" s="5">
        <f t="shared" si="4"/>
        <v>-2</v>
      </c>
      <c r="S22" s="17">
        <f t="shared" si="5"/>
        <v>-1.8867924528301883E-2</v>
      </c>
      <c r="U22" s="5">
        <f>IFERROR(VLOOKUP(A22,'[1]BranchesSales01-2019'!$A$2:$AB$79,10,0),0)</f>
        <v>169</v>
      </c>
      <c r="V22" s="5">
        <f>IFERROR(VLOOKUP(A22,'[2]BranchesSales01-2020'!$A$2:$Z$78,10,0),0)</f>
        <v>144</v>
      </c>
      <c r="W22" s="5">
        <f>IFERROR(VLOOKUP(A22,'[6]BranchesSales04-2021'!$A$2:$G$70,7,0),0)</f>
        <v>99</v>
      </c>
      <c r="X22" s="5">
        <f t="shared" si="6"/>
        <v>-45</v>
      </c>
      <c r="Y22" s="17">
        <f t="shared" si="7"/>
        <v>-0.3125</v>
      </c>
      <c r="AA22" s="5">
        <f>IFERROR(VLOOKUP(A22,'[1]BranchesSales01-2019'!$A$2:$AB$79,12,0),0)</f>
        <v>126</v>
      </c>
      <c r="AB22" s="5">
        <f>IFERROR(VLOOKUP(A22,'[2]BranchesSales01-2020'!$A$2:$Z$78,12,0),0)</f>
        <v>201</v>
      </c>
      <c r="AC22" s="5">
        <f>IFERROR(VLOOKUP(A22,'[7]BranchesSales05-2021'!$A$2:$G$70,7,0),0)</f>
        <v>134</v>
      </c>
      <c r="AD22" s="5">
        <f t="shared" si="8"/>
        <v>-67</v>
      </c>
      <c r="AE22" s="17">
        <f t="shared" si="9"/>
        <v>-0.33333333333333337</v>
      </c>
      <c r="AG22" s="5">
        <f>IFERROR(VLOOKUP(A22,'[1]BranchesSales01-2019'!$A$2:$AB$79,14,0),0)</f>
        <v>156</v>
      </c>
      <c r="AH22" s="5">
        <f>IFERROR(VLOOKUP(A22,'[2]BranchesSales01-2020'!$A$2:$Z$78,14,0),0)</f>
        <v>165</v>
      </c>
      <c r="AI22" s="5">
        <f>VLOOKUP(A22,'[8]BranchesSales06-2021'!$A$2:$G$70,7,0)</f>
        <v>198</v>
      </c>
      <c r="AJ22" s="5">
        <f t="shared" si="10"/>
        <v>33</v>
      </c>
      <c r="AK22" s="17">
        <f t="shared" si="11"/>
        <v>0.19999999999999996</v>
      </c>
      <c r="AM22" s="5">
        <f>IFERROR(VLOOKUP(A22,'[1]BranchesSales01-2019'!$A$2:$AB$79,16,0),0)</f>
        <v>132</v>
      </c>
      <c r="AN22" s="5">
        <f>IFERROR(VLOOKUP(A22,'[2]BranchesSales01-2020'!$A$2:$Z$78,16,0),0)</f>
        <v>112</v>
      </c>
      <c r="AO22" s="5">
        <f>IFERROR(VLOOKUP(A22,'[9]BranchesSales07-2021'!$A$2:$G$69,7,0),0)</f>
        <v>169</v>
      </c>
      <c r="AP22" s="5">
        <f t="shared" si="12"/>
        <v>57</v>
      </c>
      <c r="AQ22" s="17">
        <f t="shared" si="13"/>
        <v>0.5089285714285714</v>
      </c>
      <c r="AS22" s="5">
        <f>IFERROR(VLOOKUP(A22,'[1]BranchesSales01-2019'!$A$2:$AB$79,18,0),0)</f>
        <v>126</v>
      </c>
      <c r="AT22" s="5">
        <f>IFERROR(VLOOKUP(A22,'[2]BranchesSales01-2020'!$A$2:$Z$78,18,0),0)</f>
        <v>75</v>
      </c>
      <c r="AU22" s="5">
        <f>IFERROR(VLOOKUP(A22,'[10]BranchesSales08-2021'!$A$2:$G$69,7,0),0)</f>
        <v>103</v>
      </c>
      <c r="AV22" s="5">
        <f t="shared" si="14"/>
        <v>28</v>
      </c>
      <c r="AW22" s="17">
        <f t="shared" si="15"/>
        <v>0.37333333333333329</v>
      </c>
      <c r="AY22" s="5">
        <f>IFERROR(VLOOKUP(A22,'[1]BranchesSales01-2019'!$A$2:$AB$79,20,0),0)</f>
        <v>125</v>
      </c>
      <c r="AZ22" s="5">
        <f>IFERROR(VLOOKUP(A22,'[2]BranchesSales01-2020'!$A$2:$Z$78,20,0),0)</f>
        <v>178</v>
      </c>
      <c r="BA22" s="5">
        <f>IFERROR(VLOOKUP(A22,'[11]BranchesSales09-2021'!$A$2:$H$69,7,0),0)</f>
        <v>47</v>
      </c>
      <c r="BB22" s="5">
        <f t="shared" si="16"/>
        <v>-131</v>
      </c>
      <c r="BC22" s="17">
        <f t="shared" si="17"/>
        <v>-0.7359550561797753</v>
      </c>
      <c r="BE22" s="5">
        <f>IFERROR(VLOOKUP(A22,'[1]BranchesSales01-2019'!$A$2:$AB$79,22,0),0)</f>
        <v>163</v>
      </c>
      <c r="BF22" s="5">
        <f>IFERROR(VLOOKUP(A22,'[2]BranchesSales01-2020'!$A$2:$Z$78,22,0),0)</f>
        <v>99</v>
      </c>
      <c r="BG22" s="5">
        <f>IFERROR(VLOOKUP(A22,'[12]BranchesSales10-2021'!$A$2:$G$69,7,0),0)</f>
        <v>58</v>
      </c>
      <c r="BH22" s="5">
        <f t="shared" si="18"/>
        <v>-41</v>
      </c>
      <c r="BI22" s="17">
        <f t="shared" si="19"/>
        <v>-0.41414141414141414</v>
      </c>
      <c r="BK22" s="5">
        <f>IFERROR(VLOOKUP(A22,'[1]BranchesSales01-2019'!$A$2:$AB$79,24,0),0)</f>
        <v>179</v>
      </c>
      <c r="BL22" s="5">
        <f>IFERROR(VLOOKUP(A22,'[13]BranchesSales11-2020'!$A$2:$G$78,7,0),0)</f>
        <v>135</v>
      </c>
      <c r="BM22" s="5">
        <f t="shared" si="20"/>
        <v>-44</v>
      </c>
      <c r="BN22" s="17">
        <f t="shared" si="21"/>
        <v>-0.24581005586592175</v>
      </c>
      <c r="BP22" s="5">
        <f>IFERROR(VLOOKUP(A22,'[1]BranchesSales01-2019'!$A$2:$AB$79,26,0),0)</f>
        <v>134</v>
      </c>
      <c r="BQ22" s="5">
        <f>IFERROR(VLOOKUP(A22,'[14]BranchesSales12-2020'!$A$2:$G$70,7,0),0)</f>
        <v>169</v>
      </c>
      <c r="BR22" s="5">
        <f t="shared" si="22"/>
        <v>35</v>
      </c>
      <c r="BS22" s="17">
        <f t="shared" si="23"/>
        <v>0.26119402985074625</v>
      </c>
      <c r="BU22" s="13">
        <f>IFERROR(VLOOKUP(A22,'[15]BranchesSales01-2019'!$A$2:$G$79,7,0),0)</f>
        <v>308</v>
      </c>
      <c r="BV22" s="13">
        <f>IFERROR(VLOOKUP(A22,'[16]BranchesSales01-2020'!$A$2:$G$78,7,0),0)</f>
        <v>307</v>
      </c>
      <c r="BW22" s="15">
        <f t="shared" si="24"/>
        <v>-1</v>
      </c>
      <c r="BX22" s="17">
        <f t="shared" si="25"/>
        <v>-3.2467532467532756E-3</v>
      </c>
    </row>
    <row r="23" spans="1:76" x14ac:dyDescent="0.25">
      <c r="A23" s="3">
        <v>99</v>
      </c>
      <c r="B23" s="4" t="s">
        <v>22</v>
      </c>
      <c r="C23" s="5">
        <f>IFERROR(VLOOKUP(A23,'[1]BranchesSales01-2019'!$A$2:$AB$79,4,0),0)</f>
        <v>121</v>
      </c>
      <c r="D23" s="5">
        <f>IFERROR(VLOOKUP(A23,'[2]BranchesSales01-2020'!$A$2:$Z$78,4,0),0)</f>
        <v>78</v>
      </c>
      <c r="E23" s="5">
        <f>IFERROR(VLOOKUP(A23,'[3]BranchesSales01-2021'!$A$2:$G$70,7,0),0)</f>
        <v>48</v>
      </c>
      <c r="F23" s="5">
        <f t="shared" si="0"/>
        <v>-30</v>
      </c>
      <c r="G23" s="17">
        <f t="shared" si="1"/>
        <v>-0.38461538461538458</v>
      </c>
      <c r="I23" s="5">
        <f>IFERROR(VLOOKUP(A23,'[1]BranchesSales01-2019'!$A$2:$AB$79,6,0),0)</f>
        <v>106</v>
      </c>
      <c r="J23" s="5">
        <f>IFERROR(VLOOKUP(A23,'[2]BranchesSales01-2020'!$A$2:$Z$78,6,0),0)</f>
        <v>58</v>
      </c>
      <c r="K23" s="5">
        <f>VLOOKUP(B23,'[4]محقق الفروع '!$B:$M,12,0)</f>
        <v>52</v>
      </c>
      <c r="L23" s="5">
        <f t="shared" si="2"/>
        <v>-6</v>
      </c>
      <c r="M23" s="17">
        <f t="shared" si="3"/>
        <v>-0.10344827586206895</v>
      </c>
      <c r="O23" s="5">
        <f>IFERROR(VLOOKUP(A23,'[1]BranchesSales01-2019'!$A$2:$AB$79,8,0),0)</f>
        <v>100</v>
      </c>
      <c r="P23" s="5">
        <f>IFERROR(VLOOKUP(A23,'[2]BranchesSales01-2020'!$A$2:$Z$78,8,0),0)</f>
        <v>44</v>
      </c>
      <c r="Q23" s="5">
        <f>VLOOKUP(B23,'[5]محقق الفروع '!$B:$M,12,0)</f>
        <v>42</v>
      </c>
      <c r="R23" s="5">
        <f t="shared" si="4"/>
        <v>-2</v>
      </c>
      <c r="S23" s="17">
        <f t="shared" si="5"/>
        <v>-4.5454545454545414E-2</v>
      </c>
      <c r="U23" s="5">
        <f>IFERROR(VLOOKUP(A23,'[1]BranchesSales01-2019'!$A$2:$AB$79,10,0),0)</f>
        <v>78</v>
      </c>
      <c r="V23" s="5">
        <f>IFERROR(VLOOKUP(A23,'[2]BranchesSales01-2020'!$A$2:$Z$78,10,0),0)</f>
        <v>72</v>
      </c>
      <c r="W23" s="5">
        <f>IFERROR(VLOOKUP(A23,'[6]BranchesSales04-2021'!$A$2:$G$70,7,0),0)</f>
        <v>49</v>
      </c>
      <c r="X23" s="5">
        <f t="shared" si="6"/>
        <v>-23</v>
      </c>
      <c r="Y23" s="17">
        <f t="shared" si="7"/>
        <v>-0.31944444444444442</v>
      </c>
      <c r="AA23" s="5">
        <f>IFERROR(VLOOKUP(A23,'[1]BranchesSales01-2019'!$A$2:$AB$79,12,0),0)</f>
        <v>65</v>
      </c>
      <c r="AB23" s="5">
        <f>IFERROR(VLOOKUP(A23,'[2]BranchesSales01-2020'!$A$2:$Z$78,12,0),0)</f>
        <v>75</v>
      </c>
      <c r="AC23" s="5">
        <f>IFERROR(VLOOKUP(A23,'[7]BranchesSales05-2021'!$A$2:$G$70,7,0),0)</f>
        <v>37</v>
      </c>
      <c r="AD23" s="5">
        <f t="shared" si="8"/>
        <v>-38</v>
      </c>
      <c r="AE23" s="17">
        <f t="shared" si="9"/>
        <v>-0.5066666666666666</v>
      </c>
      <c r="AG23" s="5">
        <f>IFERROR(VLOOKUP(A23,'[1]BranchesSales01-2019'!$A$2:$AB$79,14,0),0)</f>
        <v>64</v>
      </c>
      <c r="AH23" s="5">
        <f>IFERROR(VLOOKUP(A23,'[2]BranchesSales01-2020'!$A$2:$Z$78,14,0),0)</f>
        <v>82</v>
      </c>
      <c r="AI23" s="5">
        <f>VLOOKUP(A23,'[8]BranchesSales06-2021'!$A$2:$G$70,7,0)</f>
        <v>47</v>
      </c>
      <c r="AJ23" s="5">
        <f t="shared" si="10"/>
        <v>-35</v>
      </c>
      <c r="AK23" s="17">
        <f t="shared" si="11"/>
        <v>-0.42682926829268297</v>
      </c>
      <c r="AM23" s="5">
        <f>IFERROR(VLOOKUP(A23,'[1]BranchesSales01-2019'!$A$2:$AB$79,16,0),0)</f>
        <v>71</v>
      </c>
      <c r="AN23" s="5">
        <f>IFERROR(VLOOKUP(A23,'[2]BranchesSales01-2020'!$A$2:$Z$78,16,0),0)</f>
        <v>71</v>
      </c>
      <c r="AO23" s="5">
        <f>IFERROR(VLOOKUP(A23,'[9]BranchesSales07-2021'!$A$2:$G$69,7,0),0)</f>
        <v>45</v>
      </c>
      <c r="AP23" s="5">
        <f t="shared" si="12"/>
        <v>-26</v>
      </c>
      <c r="AQ23" s="17">
        <f t="shared" si="13"/>
        <v>-0.36619718309859151</v>
      </c>
      <c r="AS23" s="5">
        <f>IFERROR(VLOOKUP(A23,'[1]BranchesSales01-2019'!$A$2:$AB$79,18,0),0)</f>
        <v>56</v>
      </c>
      <c r="AT23" s="5">
        <f>IFERROR(VLOOKUP(A23,'[2]BranchesSales01-2020'!$A$2:$Z$78,18,0),0)</f>
        <v>76</v>
      </c>
      <c r="AU23" s="5">
        <f>IFERROR(VLOOKUP(A23,'[10]BranchesSales08-2021'!$A$2:$G$69,7,0),0)</f>
        <v>45</v>
      </c>
      <c r="AV23" s="5">
        <f t="shared" si="14"/>
        <v>-31</v>
      </c>
      <c r="AW23" s="17">
        <f t="shared" si="15"/>
        <v>-0.40789473684210531</v>
      </c>
      <c r="AY23" s="5">
        <f>IFERROR(VLOOKUP(A23,'[1]BranchesSales01-2019'!$A$2:$AB$79,20,0),0)</f>
        <v>76</v>
      </c>
      <c r="AZ23" s="5">
        <f>IFERROR(VLOOKUP(A23,'[2]BranchesSales01-2020'!$A$2:$Z$78,20,0),0)</f>
        <v>102</v>
      </c>
      <c r="BA23" s="5">
        <f>IFERROR(VLOOKUP(A23,'[11]BranchesSales09-2021'!$A$2:$H$69,7,0),0)</f>
        <v>48</v>
      </c>
      <c r="BB23" s="5">
        <f t="shared" si="16"/>
        <v>-54</v>
      </c>
      <c r="BC23" s="17">
        <f t="shared" si="17"/>
        <v>-0.52941176470588236</v>
      </c>
      <c r="BE23" s="5">
        <f>IFERROR(VLOOKUP(A23,'[1]BranchesSales01-2019'!$A$2:$AB$79,22,0),0)</f>
        <v>62</v>
      </c>
      <c r="BF23" s="5">
        <f>IFERROR(VLOOKUP(A23,'[2]BranchesSales01-2020'!$A$2:$Z$78,22,0),0)</f>
        <v>82</v>
      </c>
      <c r="BG23" s="5">
        <f>IFERROR(VLOOKUP(A23,'[12]BranchesSales10-2021'!$A$2:$G$69,7,0),0)</f>
        <v>46</v>
      </c>
      <c r="BH23" s="5">
        <f t="shared" si="18"/>
        <v>-36</v>
      </c>
      <c r="BI23" s="17">
        <f t="shared" si="19"/>
        <v>-0.43902439024390238</v>
      </c>
      <c r="BK23" s="5">
        <f>IFERROR(VLOOKUP(A23,'[1]BranchesSales01-2019'!$A$2:$AB$79,24,0),0)</f>
        <v>84</v>
      </c>
      <c r="BL23" s="5">
        <f>IFERROR(VLOOKUP(A23,'[13]BranchesSales11-2020'!$A$2:$G$78,7,0),0)</f>
        <v>68</v>
      </c>
      <c r="BM23" s="5">
        <f t="shared" si="20"/>
        <v>-16</v>
      </c>
      <c r="BN23" s="17">
        <f t="shared" si="21"/>
        <v>-0.19047619047619047</v>
      </c>
      <c r="BP23" s="5">
        <f>IFERROR(VLOOKUP(A23,'[1]BranchesSales01-2019'!$A$2:$AB$79,26,0),0)</f>
        <v>84</v>
      </c>
      <c r="BQ23" s="5">
        <f>IFERROR(VLOOKUP(A23,'[14]BranchesSales12-2020'!$A$2:$G$70,7,0),0)</f>
        <v>69</v>
      </c>
      <c r="BR23" s="5">
        <f t="shared" si="22"/>
        <v>-15</v>
      </c>
      <c r="BS23" s="17">
        <f t="shared" si="23"/>
        <v>-0.1785714285714286</v>
      </c>
      <c r="BU23" s="13">
        <f>IFERROR(VLOOKUP(A23,'[15]BranchesSales01-2019'!$A$2:$G$79,7,0),0)</f>
        <v>169</v>
      </c>
      <c r="BV23" s="13">
        <f>IFERROR(VLOOKUP(A23,'[16]BranchesSales01-2020'!$A$2:$G$78,7,0),0)</f>
        <v>172</v>
      </c>
      <c r="BW23" s="15">
        <f t="shared" si="24"/>
        <v>3</v>
      </c>
      <c r="BX23" s="17">
        <f t="shared" si="25"/>
        <v>1.7751479289940919E-2</v>
      </c>
    </row>
    <row r="24" spans="1:76" x14ac:dyDescent="0.25">
      <c r="A24" s="3">
        <v>48</v>
      </c>
      <c r="B24" s="4" t="s">
        <v>23</v>
      </c>
      <c r="C24" s="5">
        <f>IFERROR(VLOOKUP(A24,'[1]BranchesSales01-2019'!$A$2:$AB$79,4,0),0)</f>
        <v>59</v>
      </c>
      <c r="D24" s="5">
        <f>IFERROR(VLOOKUP(A24,'[2]BranchesSales01-2020'!$A$2:$Z$78,4,0),0)</f>
        <v>52</v>
      </c>
      <c r="E24" s="5">
        <f>IFERROR(VLOOKUP(A24,'[3]BranchesSales01-2021'!$A$2:$G$70,7,0),0)</f>
        <v>74</v>
      </c>
      <c r="F24" s="5">
        <f t="shared" si="0"/>
        <v>22</v>
      </c>
      <c r="G24" s="17">
        <f t="shared" si="1"/>
        <v>0.42307692307692313</v>
      </c>
      <c r="I24" s="5">
        <f>IFERROR(VLOOKUP(A24,'[1]BranchesSales01-2019'!$A$2:$AB$79,6,0),0)</f>
        <v>54</v>
      </c>
      <c r="J24" s="5">
        <f>IFERROR(VLOOKUP(A24,'[2]BranchesSales01-2020'!$A$2:$Z$78,6,0),0)</f>
        <v>40</v>
      </c>
      <c r="K24" s="5">
        <f>VLOOKUP(B24,'[4]محقق الفروع '!$B:$M,12,0)</f>
        <v>62</v>
      </c>
      <c r="L24" s="5">
        <f t="shared" si="2"/>
        <v>22</v>
      </c>
      <c r="M24" s="17">
        <f t="shared" si="3"/>
        <v>0.55000000000000004</v>
      </c>
      <c r="O24" s="5">
        <f>IFERROR(VLOOKUP(A24,'[1]BranchesSales01-2019'!$A$2:$AB$79,8,0),0)</f>
        <v>49</v>
      </c>
      <c r="P24" s="5">
        <f>IFERROR(VLOOKUP(A24,'[2]BranchesSales01-2020'!$A$2:$Z$78,8,0),0)</f>
        <v>43</v>
      </c>
      <c r="Q24" s="5">
        <f>VLOOKUP(B24,'[5]محقق الفروع '!$B:$M,12,0)</f>
        <v>54</v>
      </c>
      <c r="R24" s="5">
        <f t="shared" si="4"/>
        <v>11</v>
      </c>
      <c r="S24" s="17">
        <f t="shared" si="5"/>
        <v>0.2558139534883721</v>
      </c>
      <c r="U24" s="5">
        <f>IFERROR(VLOOKUP(A24,'[1]BranchesSales01-2019'!$A$2:$AB$79,10,0),0)</f>
        <v>50</v>
      </c>
      <c r="V24" s="5">
        <f>IFERROR(VLOOKUP(A24,'[2]BranchesSales01-2020'!$A$2:$Z$78,10,0),0)</f>
        <v>49</v>
      </c>
      <c r="W24" s="5">
        <f>IFERROR(VLOOKUP(A24,'[6]BranchesSales04-2021'!$A$2:$G$70,7,0),0)</f>
        <v>54</v>
      </c>
      <c r="X24" s="5">
        <f t="shared" si="6"/>
        <v>5</v>
      </c>
      <c r="Y24" s="17">
        <f t="shared" si="7"/>
        <v>0.1020408163265305</v>
      </c>
      <c r="AA24" s="5">
        <f>IFERROR(VLOOKUP(A24,'[1]BranchesSales01-2019'!$A$2:$AB$79,12,0),0)</f>
        <v>43</v>
      </c>
      <c r="AB24" s="5">
        <f>IFERROR(VLOOKUP(A24,'[2]BranchesSales01-2020'!$A$2:$Z$78,12,0),0)</f>
        <v>54</v>
      </c>
      <c r="AC24" s="5">
        <f>IFERROR(VLOOKUP(A24,'[7]BranchesSales05-2021'!$A$2:$G$70,7,0),0)</f>
        <v>55</v>
      </c>
      <c r="AD24" s="5">
        <f t="shared" si="8"/>
        <v>1</v>
      </c>
      <c r="AE24" s="17">
        <f t="shared" si="9"/>
        <v>1.8518518518518601E-2</v>
      </c>
      <c r="AG24" s="5">
        <f>IFERROR(VLOOKUP(A24,'[1]BranchesSales01-2019'!$A$2:$AB$79,14,0),0)</f>
        <v>52</v>
      </c>
      <c r="AH24" s="5">
        <f>IFERROR(VLOOKUP(A24,'[2]BranchesSales01-2020'!$A$2:$Z$78,14,0),0)</f>
        <v>49</v>
      </c>
      <c r="AI24" s="5">
        <f>VLOOKUP(A24,'[8]BranchesSales06-2021'!$A$2:$G$70,7,0)</f>
        <v>77</v>
      </c>
      <c r="AJ24" s="5">
        <f t="shared" si="10"/>
        <v>28</v>
      </c>
      <c r="AK24" s="17">
        <f t="shared" si="11"/>
        <v>0.5714285714285714</v>
      </c>
      <c r="AM24" s="5">
        <f>IFERROR(VLOOKUP(A24,'[1]BranchesSales01-2019'!$A$2:$AB$79,16,0),0)</f>
        <v>52</v>
      </c>
      <c r="AN24" s="5">
        <f>IFERROR(VLOOKUP(A24,'[2]BranchesSales01-2020'!$A$2:$Z$78,16,0),0)</f>
        <v>62</v>
      </c>
      <c r="AO24" s="5">
        <f>IFERROR(VLOOKUP(A24,'[9]BranchesSales07-2021'!$A$2:$G$69,7,0),0)</f>
        <v>74</v>
      </c>
      <c r="AP24" s="5">
        <f t="shared" si="12"/>
        <v>12</v>
      </c>
      <c r="AQ24" s="17">
        <f t="shared" si="13"/>
        <v>0.19354838709677424</v>
      </c>
      <c r="AS24" s="5">
        <f>IFERROR(VLOOKUP(A24,'[1]BranchesSales01-2019'!$A$2:$AB$79,18,0),0)</f>
        <v>39</v>
      </c>
      <c r="AT24" s="5">
        <f>IFERROR(VLOOKUP(A24,'[2]BranchesSales01-2020'!$A$2:$Z$78,18,0),0)</f>
        <v>46</v>
      </c>
      <c r="AU24" s="5">
        <f>IFERROR(VLOOKUP(A24,'[10]BranchesSales08-2021'!$A$2:$G$69,7,0),0)</f>
        <v>65</v>
      </c>
      <c r="AV24" s="5">
        <f t="shared" si="14"/>
        <v>19</v>
      </c>
      <c r="AW24" s="17">
        <f t="shared" si="15"/>
        <v>0.41304347826086962</v>
      </c>
      <c r="AY24" s="5">
        <f>IFERROR(VLOOKUP(A24,'[1]BranchesSales01-2019'!$A$2:$AB$79,20,0),0)</f>
        <v>42</v>
      </c>
      <c r="AZ24" s="5">
        <f>IFERROR(VLOOKUP(A24,'[2]BranchesSales01-2020'!$A$2:$Z$78,20,0),0)</f>
        <v>66</v>
      </c>
      <c r="BA24" s="5">
        <f>IFERROR(VLOOKUP(A24,'[11]BranchesSales09-2021'!$A$2:$H$69,7,0),0)</f>
        <v>49</v>
      </c>
      <c r="BB24" s="5">
        <f t="shared" si="16"/>
        <v>-17</v>
      </c>
      <c r="BC24" s="17">
        <f t="shared" si="17"/>
        <v>-0.25757575757575757</v>
      </c>
      <c r="BE24" s="5">
        <f>IFERROR(VLOOKUP(A24,'[1]BranchesSales01-2019'!$A$2:$AB$79,22,0),0)</f>
        <v>44</v>
      </c>
      <c r="BF24" s="5">
        <f>IFERROR(VLOOKUP(A24,'[2]BranchesSales01-2020'!$A$2:$Z$78,22,0),0)</f>
        <v>63</v>
      </c>
      <c r="BG24" s="5">
        <f>IFERROR(VLOOKUP(A24,'[12]BranchesSales10-2021'!$A$2:$G$69,7,0),0)</f>
        <v>50</v>
      </c>
      <c r="BH24" s="5">
        <f t="shared" si="18"/>
        <v>-13</v>
      </c>
      <c r="BI24" s="17">
        <f t="shared" si="19"/>
        <v>-0.20634920634920639</v>
      </c>
      <c r="BK24" s="5">
        <f>IFERROR(VLOOKUP(A24,'[1]BranchesSales01-2019'!$A$2:$AB$79,24,0),0)</f>
        <v>36</v>
      </c>
      <c r="BL24" s="5">
        <f>IFERROR(VLOOKUP(A24,'[13]BranchesSales11-2020'!$A$2:$G$78,7,0),0)</f>
        <v>66</v>
      </c>
      <c r="BM24" s="5">
        <f t="shared" si="20"/>
        <v>30</v>
      </c>
      <c r="BN24" s="17">
        <f t="shared" si="21"/>
        <v>0.83333333333333326</v>
      </c>
      <c r="BP24" s="5">
        <f>IFERROR(VLOOKUP(A24,'[1]BranchesSales01-2019'!$A$2:$AB$79,26,0),0)</f>
        <v>55</v>
      </c>
      <c r="BQ24" s="5">
        <f>IFERROR(VLOOKUP(A24,'[14]BranchesSales12-2020'!$A$2:$G$70,7,0),0)</f>
        <v>73</v>
      </c>
      <c r="BR24" s="5">
        <f t="shared" si="22"/>
        <v>18</v>
      </c>
      <c r="BS24" s="17">
        <f t="shared" si="23"/>
        <v>0.32727272727272738</v>
      </c>
      <c r="BU24" s="13">
        <f>IFERROR(VLOOKUP(A24,'[15]BranchesSales01-2019'!$A$2:$G$79,7,0),0)</f>
        <v>89</v>
      </c>
      <c r="BV24" s="13">
        <f>IFERROR(VLOOKUP(A24,'[16]BranchesSales01-2020'!$A$2:$G$78,7,0),0)</f>
        <v>93</v>
      </c>
      <c r="BW24" s="15">
        <f t="shared" si="24"/>
        <v>4</v>
      </c>
      <c r="BX24" s="17">
        <f t="shared" si="25"/>
        <v>4.4943820224719211E-2</v>
      </c>
    </row>
    <row r="25" spans="1:76" x14ac:dyDescent="0.25">
      <c r="A25" s="5">
        <v>40</v>
      </c>
      <c r="B25" s="4" t="s">
        <v>24</v>
      </c>
      <c r="C25" s="5">
        <f>IFERROR(VLOOKUP(A25,'[1]BranchesSales01-2019'!$A$2:$AB$79,4,0),0)</f>
        <v>148</v>
      </c>
      <c r="D25" s="5">
        <f>IFERROR(VLOOKUP(A25,'[2]BranchesSales01-2020'!$A$2:$Z$78,4,0),0)</f>
        <v>64</v>
      </c>
      <c r="E25" s="5">
        <f>IFERROR(VLOOKUP(A25,'[3]BranchesSales01-2021'!$A$2:$G$70,7,0),0)</f>
        <v>131</v>
      </c>
      <c r="F25" s="5">
        <f t="shared" si="0"/>
        <v>67</v>
      </c>
      <c r="G25" s="17">
        <f t="shared" si="1"/>
        <v>1.046875</v>
      </c>
      <c r="I25" s="5">
        <f>IFERROR(VLOOKUP(A25,'[1]BranchesSales01-2019'!$A$2:$AB$79,6,0),0)</f>
        <v>187</v>
      </c>
      <c r="J25" s="5">
        <f>IFERROR(VLOOKUP(A25,'[2]BranchesSales01-2020'!$A$2:$Z$78,6,0),0)</f>
        <v>51</v>
      </c>
      <c r="K25" s="5">
        <f>VLOOKUP(B25,'[4]محقق الفروع '!$B:$M,12,0)</f>
        <v>109</v>
      </c>
      <c r="L25" s="5">
        <f t="shared" si="2"/>
        <v>58</v>
      </c>
      <c r="M25" s="17">
        <f t="shared" si="3"/>
        <v>1.1372549019607843</v>
      </c>
      <c r="O25" s="5">
        <f>IFERROR(VLOOKUP(A25,'[1]BranchesSales01-2019'!$A$2:$AB$79,8,0),0)</f>
        <v>159</v>
      </c>
      <c r="P25" s="5">
        <f>IFERROR(VLOOKUP(A25,'[2]BranchesSales01-2020'!$A$2:$Z$78,8,0),0)</f>
        <v>62</v>
      </c>
      <c r="Q25" s="5">
        <f>VLOOKUP(B25,'[5]محقق الفروع '!$B:$M,12,0)</f>
        <v>87</v>
      </c>
      <c r="R25" s="5">
        <f t="shared" si="4"/>
        <v>25</v>
      </c>
      <c r="S25" s="17">
        <f t="shared" si="5"/>
        <v>0.40322580645161299</v>
      </c>
      <c r="U25" s="5">
        <f>IFERROR(VLOOKUP(A25,'[1]BranchesSales01-2019'!$A$2:$AB$79,10,0),0)</f>
        <v>144</v>
      </c>
      <c r="V25" s="5">
        <f>IFERROR(VLOOKUP(A25,'[2]BranchesSales01-2020'!$A$2:$Z$78,10,0),0)</f>
        <v>93</v>
      </c>
      <c r="W25" s="5">
        <f>IFERROR(VLOOKUP(A25,'[6]BranchesSales04-2021'!$A$2:$G$70,7,0),0)</f>
        <v>97</v>
      </c>
      <c r="X25" s="5">
        <f t="shared" si="6"/>
        <v>4</v>
      </c>
      <c r="Y25" s="17">
        <f t="shared" si="7"/>
        <v>4.3010752688172005E-2</v>
      </c>
      <c r="AA25" s="5">
        <f>IFERROR(VLOOKUP(A25,'[1]BranchesSales01-2019'!$A$2:$AB$79,12,0),0)</f>
        <v>148</v>
      </c>
      <c r="AB25" s="5">
        <f>IFERROR(VLOOKUP(A25,'[2]BranchesSales01-2020'!$A$2:$Z$78,12,0),0)</f>
        <v>70</v>
      </c>
      <c r="AC25" s="5">
        <f>IFERROR(VLOOKUP(A25,'[7]BranchesSales05-2021'!$A$2:$G$70,7,0),0)</f>
        <v>113</v>
      </c>
      <c r="AD25" s="5">
        <f t="shared" si="8"/>
        <v>43</v>
      </c>
      <c r="AE25" s="17">
        <f t="shared" si="9"/>
        <v>0.61428571428571432</v>
      </c>
      <c r="AG25" s="5">
        <f>IFERROR(VLOOKUP(A25,'[1]BranchesSales01-2019'!$A$2:$AB$79,14,0),0)</f>
        <v>134</v>
      </c>
      <c r="AH25" s="5">
        <f>IFERROR(VLOOKUP(A25,'[2]BranchesSales01-2020'!$A$2:$Z$78,14,0),0)</f>
        <v>50</v>
      </c>
      <c r="AI25" s="5">
        <f>VLOOKUP(A25,'[8]BranchesSales06-2021'!$A$2:$G$70,7,0)</f>
        <v>166</v>
      </c>
      <c r="AJ25" s="5">
        <f t="shared" si="10"/>
        <v>116</v>
      </c>
      <c r="AK25" s="17">
        <f t="shared" si="11"/>
        <v>2.3199999999999998</v>
      </c>
      <c r="AM25" s="5">
        <f>IFERROR(VLOOKUP(A25,'[1]BranchesSales01-2019'!$A$2:$AB$79,16,0),0)</f>
        <v>118</v>
      </c>
      <c r="AN25" s="5">
        <f>IFERROR(VLOOKUP(A25,'[2]BranchesSales01-2020'!$A$2:$Z$78,16,0),0)</f>
        <v>156</v>
      </c>
      <c r="AO25" s="5">
        <f>IFERROR(VLOOKUP(A25,'[9]BranchesSales07-2021'!$A$2:$G$69,7,0),0)</f>
        <v>146</v>
      </c>
      <c r="AP25" s="5">
        <f t="shared" si="12"/>
        <v>-10</v>
      </c>
      <c r="AQ25" s="17">
        <f t="shared" si="13"/>
        <v>-6.4102564102564097E-2</v>
      </c>
      <c r="AS25" s="5">
        <f>IFERROR(VLOOKUP(A25,'[1]BranchesSales01-2019'!$A$2:$AB$79,18,0),0)</f>
        <v>114</v>
      </c>
      <c r="AT25" s="5">
        <f>IFERROR(VLOOKUP(A25,'[2]BranchesSales01-2020'!$A$2:$Z$78,18,0),0)</f>
        <v>127</v>
      </c>
      <c r="AU25" s="5">
        <f>IFERROR(VLOOKUP(A25,'[10]BranchesSales08-2021'!$A$2:$G$69,7,0),0)</f>
        <v>56</v>
      </c>
      <c r="AV25" s="5">
        <f t="shared" si="14"/>
        <v>-71</v>
      </c>
      <c r="AW25" s="17">
        <f t="shared" si="15"/>
        <v>-0.55905511811023623</v>
      </c>
      <c r="AY25" s="5">
        <f>IFERROR(VLOOKUP(A25,'[1]BranchesSales01-2019'!$A$2:$AB$79,20,0),0)</f>
        <v>85</v>
      </c>
      <c r="AZ25" s="5">
        <f>IFERROR(VLOOKUP(A25,'[2]BranchesSales01-2020'!$A$2:$Z$78,20,0),0)</f>
        <v>112</v>
      </c>
      <c r="BA25" s="5">
        <f>IFERROR(VLOOKUP(A25,'[11]BranchesSales09-2021'!$A$2:$H$69,7,0),0)</f>
        <v>29</v>
      </c>
      <c r="BB25" s="5">
        <f t="shared" si="16"/>
        <v>-83</v>
      </c>
      <c r="BC25" s="17">
        <f t="shared" si="17"/>
        <v>-0.7410714285714286</v>
      </c>
      <c r="BE25" s="5">
        <f>IFERROR(VLOOKUP(A25,'[1]BranchesSales01-2019'!$A$2:$AB$79,22,0),0)</f>
        <v>119</v>
      </c>
      <c r="BF25" s="5">
        <f>IFERROR(VLOOKUP(A25,'[2]BranchesSales01-2020'!$A$2:$Z$78,22,0),0)</f>
        <v>54</v>
      </c>
      <c r="BG25" s="5">
        <f>IFERROR(VLOOKUP(A25,'[12]BranchesSales10-2021'!$A$2:$G$69,7,0),0)</f>
        <v>130</v>
      </c>
      <c r="BH25" s="5">
        <f t="shared" si="18"/>
        <v>76</v>
      </c>
      <c r="BI25" s="17">
        <f t="shared" si="19"/>
        <v>1.4074074074074074</v>
      </c>
      <c r="BK25" s="5">
        <f>IFERROR(VLOOKUP(A25,'[1]BranchesSales01-2019'!$A$2:$AB$79,24,0),0)</f>
        <v>113</v>
      </c>
      <c r="BL25" s="5">
        <f>IFERROR(VLOOKUP(A25,'[13]BranchesSales11-2020'!$A$2:$G$78,7,0),0)</f>
        <v>82</v>
      </c>
      <c r="BM25" s="5">
        <f t="shared" si="20"/>
        <v>-31</v>
      </c>
      <c r="BN25" s="17">
        <f t="shared" si="21"/>
        <v>-0.27433628318584069</v>
      </c>
      <c r="BP25" s="5">
        <f>IFERROR(VLOOKUP(A25,'[1]BranchesSales01-2019'!$A$2:$AB$79,26,0),0)</f>
        <v>121</v>
      </c>
      <c r="BQ25" s="5">
        <f>IFERROR(VLOOKUP(A25,'[14]BranchesSales12-2020'!$A$2:$G$70,7,0),0)</f>
        <v>164</v>
      </c>
      <c r="BR25" s="5">
        <f t="shared" si="22"/>
        <v>43</v>
      </c>
      <c r="BS25" s="17">
        <f t="shared" si="23"/>
        <v>0.35537190082644621</v>
      </c>
      <c r="BU25" s="13">
        <f>IFERROR(VLOOKUP(A25,'[15]BranchesSales01-2019'!$A$2:$G$79,7,0),0)</f>
        <v>279</v>
      </c>
      <c r="BV25" s="13">
        <f>IFERROR(VLOOKUP(A25,'[16]BranchesSales01-2020'!$A$2:$G$78,7,0),0)</f>
        <v>270</v>
      </c>
      <c r="BW25" s="15">
        <f t="shared" si="24"/>
        <v>-9</v>
      </c>
      <c r="BX25" s="17">
        <f t="shared" si="25"/>
        <v>-3.2258064516129004E-2</v>
      </c>
    </row>
    <row r="26" spans="1:76" x14ac:dyDescent="0.25">
      <c r="A26" s="3">
        <v>71</v>
      </c>
      <c r="B26" s="4" t="s">
        <v>25</v>
      </c>
      <c r="C26" s="5">
        <f>IFERROR(VLOOKUP(A26,'[1]BranchesSales01-2019'!$A$2:$AB$79,4,0),0)</f>
        <v>106</v>
      </c>
      <c r="D26" s="5">
        <f>IFERROR(VLOOKUP(A26,'[2]BranchesSales01-2020'!$A$2:$Z$78,4,0),0)</f>
        <v>187</v>
      </c>
      <c r="E26" s="5">
        <f>IFERROR(VLOOKUP(A26,'[3]BranchesSales01-2021'!$A$2:$G$70,7,0),0)</f>
        <v>217</v>
      </c>
      <c r="F26" s="5">
        <f t="shared" si="0"/>
        <v>30</v>
      </c>
      <c r="G26" s="17">
        <f t="shared" si="1"/>
        <v>0.16042780748663099</v>
      </c>
      <c r="I26" s="5">
        <f>IFERROR(VLOOKUP(A26,'[1]BranchesSales01-2019'!$A$2:$AB$79,6,0),0)</f>
        <v>138</v>
      </c>
      <c r="J26" s="5">
        <f>IFERROR(VLOOKUP(A26,'[2]BranchesSales01-2020'!$A$2:$Z$78,6,0),0)</f>
        <v>106</v>
      </c>
      <c r="K26" s="5">
        <f>VLOOKUP(B26,'[4]محقق الفروع '!$B:$M,12,0)</f>
        <v>293</v>
      </c>
      <c r="L26" s="5">
        <f t="shared" si="2"/>
        <v>187</v>
      </c>
      <c r="M26" s="17">
        <f t="shared" si="3"/>
        <v>1.7641509433962264</v>
      </c>
      <c r="O26" s="5">
        <f>IFERROR(VLOOKUP(A26,'[1]BranchesSales01-2019'!$A$2:$AB$79,8,0),0)</f>
        <v>131</v>
      </c>
      <c r="P26" s="5">
        <f>IFERROR(VLOOKUP(A26,'[2]BranchesSales01-2020'!$A$2:$Z$78,8,0),0)</f>
        <v>64</v>
      </c>
      <c r="Q26" s="5">
        <f>VLOOKUP(B26,'[5]محقق الفروع '!$B:$M,12,0)</f>
        <v>131</v>
      </c>
      <c r="R26" s="5">
        <f t="shared" si="4"/>
        <v>67</v>
      </c>
      <c r="S26" s="17">
        <f t="shared" si="5"/>
        <v>1.046875</v>
      </c>
      <c r="U26" s="5">
        <f>IFERROR(VLOOKUP(A26,'[1]BranchesSales01-2019'!$A$2:$AB$79,10,0),0)</f>
        <v>91</v>
      </c>
      <c r="V26" s="5">
        <f>IFERROR(VLOOKUP(A26,'[2]BranchesSales01-2020'!$A$2:$Z$78,10,0),0)</f>
        <v>99</v>
      </c>
      <c r="W26" s="5">
        <f>IFERROR(VLOOKUP(A26,'[6]BranchesSales04-2021'!$A$2:$G$70,7,0),0)</f>
        <v>129</v>
      </c>
      <c r="X26" s="5">
        <f t="shared" si="6"/>
        <v>30</v>
      </c>
      <c r="Y26" s="17">
        <f t="shared" si="7"/>
        <v>0.30303030303030298</v>
      </c>
      <c r="AA26" s="5">
        <f>IFERROR(VLOOKUP(A26,'[1]BranchesSales01-2019'!$A$2:$AB$79,12,0),0)</f>
        <v>79</v>
      </c>
      <c r="AB26" s="5">
        <f>IFERROR(VLOOKUP(A26,'[2]BranchesSales01-2020'!$A$2:$Z$78,12,0),0)</f>
        <v>132</v>
      </c>
      <c r="AC26" s="5">
        <f>IFERROR(VLOOKUP(A26,'[7]BranchesSales05-2021'!$A$2:$G$70,7,0),0)</f>
        <v>106</v>
      </c>
      <c r="AD26" s="5">
        <f t="shared" si="8"/>
        <v>-26</v>
      </c>
      <c r="AE26" s="17">
        <f t="shared" si="9"/>
        <v>-0.19696969696969702</v>
      </c>
      <c r="AG26" s="5">
        <f>IFERROR(VLOOKUP(A26,'[1]BranchesSales01-2019'!$A$2:$AB$79,14,0),0)</f>
        <v>134</v>
      </c>
      <c r="AH26" s="5">
        <f>IFERROR(VLOOKUP(A26,'[2]BranchesSales01-2020'!$A$2:$Z$78,14,0),0)</f>
        <v>214</v>
      </c>
      <c r="AI26" s="5">
        <f>VLOOKUP(A26,'[8]BranchesSales06-2021'!$A$2:$G$70,7,0)</f>
        <v>216</v>
      </c>
      <c r="AJ26" s="5">
        <f t="shared" si="10"/>
        <v>2</v>
      </c>
      <c r="AK26" s="17">
        <f t="shared" si="11"/>
        <v>9.3457943925232545E-3</v>
      </c>
      <c r="AM26" s="5">
        <f>IFERROR(VLOOKUP(A26,'[1]BranchesSales01-2019'!$A$2:$AB$79,16,0),0)</f>
        <v>101</v>
      </c>
      <c r="AN26" s="5">
        <f>IFERROR(VLOOKUP(A26,'[2]BranchesSales01-2020'!$A$2:$Z$78,16,0),0)</f>
        <v>279</v>
      </c>
      <c r="AO26" s="5">
        <f>IFERROR(VLOOKUP(A26,'[9]BranchesSales07-2021'!$A$2:$G$69,7,0),0)</f>
        <v>230</v>
      </c>
      <c r="AP26" s="5">
        <f t="shared" si="12"/>
        <v>-49</v>
      </c>
      <c r="AQ26" s="17">
        <f t="shared" si="13"/>
        <v>-0.17562724014336917</v>
      </c>
      <c r="AS26" s="5">
        <f>IFERROR(VLOOKUP(A26,'[1]BranchesSales01-2019'!$A$2:$AB$79,18,0),0)</f>
        <v>134</v>
      </c>
      <c r="AT26" s="5">
        <f>IFERROR(VLOOKUP(A26,'[2]BranchesSales01-2020'!$A$2:$Z$78,18,0),0)</f>
        <v>198</v>
      </c>
      <c r="AU26" s="5">
        <f>IFERROR(VLOOKUP(A26,'[10]BranchesSales08-2021'!$A$2:$G$69,7,0),0)</f>
        <v>177</v>
      </c>
      <c r="AV26" s="5">
        <f t="shared" si="14"/>
        <v>-21</v>
      </c>
      <c r="AW26" s="17">
        <f t="shared" si="15"/>
        <v>-0.10606060606060608</v>
      </c>
      <c r="AY26" s="5">
        <f>IFERROR(VLOOKUP(A26,'[1]BranchesSales01-2019'!$A$2:$AB$79,20,0),0)</f>
        <v>104</v>
      </c>
      <c r="AZ26" s="5">
        <f>IFERROR(VLOOKUP(A26,'[2]BranchesSales01-2020'!$A$2:$Z$78,20,0),0)</f>
        <v>246</v>
      </c>
      <c r="BA26" s="5">
        <f>IFERROR(VLOOKUP(A26,'[11]BranchesSales09-2021'!$A$2:$H$69,7,0),0)</f>
        <v>145</v>
      </c>
      <c r="BB26" s="5">
        <f t="shared" si="16"/>
        <v>-101</v>
      </c>
      <c r="BC26" s="17">
        <f t="shared" si="17"/>
        <v>-0.41056910569105687</v>
      </c>
      <c r="BE26" s="5">
        <f>IFERROR(VLOOKUP(A26,'[1]BranchesSales01-2019'!$A$2:$AB$79,22,0),0)</f>
        <v>69</v>
      </c>
      <c r="BF26" s="5">
        <f>IFERROR(VLOOKUP(A26,'[2]BranchesSales01-2020'!$A$2:$Z$78,22,0),0)</f>
        <v>240</v>
      </c>
      <c r="BG26" s="5">
        <f>IFERROR(VLOOKUP(A26,'[12]BranchesSales10-2021'!$A$2:$G$69,7,0),0)</f>
        <v>100</v>
      </c>
      <c r="BH26" s="5">
        <f t="shared" si="18"/>
        <v>-140</v>
      </c>
      <c r="BI26" s="17">
        <f t="shared" si="19"/>
        <v>-0.58333333333333326</v>
      </c>
      <c r="BK26" s="5">
        <f>IFERROR(VLOOKUP(A26,'[1]BranchesSales01-2019'!$A$2:$AB$79,24,0),0)</f>
        <v>129</v>
      </c>
      <c r="BL26" s="5">
        <f>IFERROR(VLOOKUP(A26,'[13]BranchesSales11-2020'!$A$2:$G$78,7,0),0)</f>
        <v>182</v>
      </c>
      <c r="BM26" s="5">
        <f t="shared" si="20"/>
        <v>53</v>
      </c>
      <c r="BN26" s="17">
        <f t="shared" si="21"/>
        <v>0.41085271317829464</v>
      </c>
      <c r="BP26" s="5">
        <f>IFERROR(VLOOKUP(A26,'[1]BranchesSales01-2019'!$A$2:$AB$79,26,0),0)</f>
        <v>175</v>
      </c>
      <c r="BQ26" s="5">
        <f>IFERROR(VLOOKUP(A26,'[14]BranchesSales12-2020'!$A$2:$G$70,7,0),0)</f>
        <v>236</v>
      </c>
      <c r="BR26" s="5">
        <f t="shared" si="22"/>
        <v>61</v>
      </c>
      <c r="BS26" s="17">
        <f t="shared" si="23"/>
        <v>0.34857142857142853</v>
      </c>
      <c r="BU26" s="13">
        <f>IFERROR(VLOOKUP(A26,'[15]BranchesSales01-2019'!$A$2:$G$79,7,0),0)</f>
        <v>347</v>
      </c>
      <c r="BV26" s="13">
        <f>IFERROR(VLOOKUP(A26,'[16]BranchesSales01-2020'!$A$2:$G$78,7,0),0)</f>
        <v>454</v>
      </c>
      <c r="BW26" s="15">
        <f t="shared" si="24"/>
        <v>107</v>
      </c>
      <c r="BX26" s="17">
        <f t="shared" si="25"/>
        <v>0.30835734870317011</v>
      </c>
    </row>
    <row r="27" spans="1:76" x14ac:dyDescent="0.25">
      <c r="A27" s="5">
        <v>2</v>
      </c>
      <c r="B27" s="5" t="s">
        <v>26</v>
      </c>
      <c r="C27" s="5">
        <f>SUM(C22:C26)</f>
        <v>619</v>
      </c>
      <c r="D27" s="5">
        <f t="shared" ref="D27:BQ27" si="48">SUM(D22:D26)</f>
        <v>525</v>
      </c>
      <c r="E27" s="5">
        <f t="shared" si="48"/>
        <v>671</v>
      </c>
      <c r="F27" s="5">
        <f t="shared" si="0"/>
        <v>146</v>
      </c>
      <c r="G27" s="17">
        <f t="shared" si="1"/>
        <v>0.27809523809523817</v>
      </c>
      <c r="H27" s="5">
        <f t="shared" si="48"/>
        <v>0</v>
      </c>
      <c r="I27" s="5">
        <f t="shared" si="48"/>
        <v>689</v>
      </c>
      <c r="J27" s="5">
        <f t="shared" si="48"/>
        <v>391</v>
      </c>
      <c r="K27" s="5">
        <f>VLOOKUP(B27,'[4]محقق الفروع '!$B:$M,12,0)</f>
        <v>687</v>
      </c>
      <c r="L27" s="5">
        <f t="shared" si="2"/>
        <v>296</v>
      </c>
      <c r="M27" s="17">
        <f t="shared" si="3"/>
        <v>0.75703324808184136</v>
      </c>
      <c r="N27" s="5">
        <f t="shared" si="48"/>
        <v>0</v>
      </c>
      <c r="O27" s="5">
        <f t="shared" si="48"/>
        <v>645</v>
      </c>
      <c r="P27" s="5">
        <f t="shared" si="48"/>
        <v>319</v>
      </c>
      <c r="Q27" s="5">
        <f>VLOOKUP(B27,'[5]محقق الفروع '!$B:$M,12,0)</f>
        <v>418</v>
      </c>
      <c r="R27" s="5">
        <f t="shared" si="4"/>
        <v>99</v>
      </c>
      <c r="S27" s="17">
        <f t="shared" si="5"/>
        <v>0.31034482758620685</v>
      </c>
      <c r="T27" s="5">
        <f t="shared" si="48"/>
        <v>0</v>
      </c>
      <c r="U27" s="5">
        <f t="shared" si="48"/>
        <v>532</v>
      </c>
      <c r="V27" s="5">
        <f t="shared" si="48"/>
        <v>457</v>
      </c>
      <c r="W27" s="5">
        <f t="shared" si="48"/>
        <v>428</v>
      </c>
      <c r="X27" s="5">
        <f t="shared" si="6"/>
        <v>-29</v>
      </c>
      <c r="Y27" s="17">
        <f t="shared" si="7"/>
        <v>-6.3457330415754964E-2</v>
      </c>
      <c r="Z27" s="5">
        <f t="shared" si="48"/>
        <v>0</v>
      </c>
      <c r="AA27" s="5">
        <f t="shared" si="48"/>
        <v>461</v>
      </c>
      <c r="AB27" s="5">
        <f t="shared" si="48"/>
        <v>532</v>
      </c>
      <c r="AC27" s="5">
        <f t="shared" si="48"/>
        <v>445</v>
      </c>
      <c r="AD27" s="5">
        <f t="shared" si="8"/>
        <v>-87</v>
      </c>
      <c r="AE27" s="17">
        <f t="shared" si="9"/>
        <v>-0.1635338345864662</v>
      </c>
      <c r="AF27" s="5">
        <f t="shared" si="48"/>
        <v>0</v>
      </c>
      <c r="AG27" s="5">
        <f t="shared" si="48"/>
        <v>540</v>
      </c>
      <c r="AH27" s="5">
        <f t="shared" si="48"/>
        <v>560</v>
      </c>
      <c r="AI27" s="5">
        <f t="shared" si="48"/>
        <v>704</v>
      </c>
      <c r="AJ27" s="5">
        <f t="shared" si="10"/>
        <v>144</v>
      </c>
      <c r="AK27" s="17">
        <f t="shared" si="11"/>
        <v>0.25714285714285712</v>
      </c>
      <c r="AL27" s="5">
        <f t="shared" si="48"/>
        <v>0</v>
      </c>
      <c r="AM27" s="5">
        <f t="shared" si="48"/>
        <v>474</v>
      </c>
      <c r="AN27" s="5">
        <f t="shared" si="48"/>
        <v>680</v>
      </c>
      <c r="AO27" s="5">
        <f t="shared" ref="AO27" si="49">SUM(AO22:AO26)</f>
        <v>664</v>
      </c>
      <c r="AP27" s="5">
        <f t="shared" si="12"/>
        <v>-16</v>
      </c>
      <c r="AQ27" s="17">
        <f t="shared" si="13"/>
        <v>-2.352941176470591E-2</v>
      </c>
      <c r="AR27" s="5">
        <f t="shared" si="48"/>
        <v>0</v>
      </c>
      <c r="AS27" s="5">
        <f t="shared" si="48"/>
        <v>469</v>
      </c>
      <c r="AT27" s="5">
        <f t="shared" si="48"/>
        <v>522</v>
      </c>
      <c r="AU27" s="5">
        <f t="shared" si="48"/>
        <v>446</v>
      </c>
      <c r="AV27" s="5">
        <f t="shared" si="14"/>
        <v>-76</v>
      </c>
      <c r="AW27" s="17">
        <f t="shared" si="15"/>
        <v>-0.14559386973180077</v>
      </c>
      <c r="AX27" s="5">
        <f t="shared" si="48"/>
        <v>0</v>
      </c>
      <c r="AY27" s="5">
        <f t="shared" si="48"/>
        <v>432</v>
      </c>
      <c r="AZ27" s="5">
        <f t="shared" si="48"/>
        <v>704</v>
      </c>
      <c r="BA27" s="5">
        <f t="shared" ref="BA27" si="50">SUM(BA22:BA26)</f>
        <v>318</v>
      </c>
      <c r="BB27" s="5">
        <f t="shared" si="16"/>
        <v>-386</v>
      </c>
      <c r="BC27" s="17">
        <f t="shared" si="17"/>
        <v>-0.54829545454545459</v>
      </c>
      <c r="BD27" s="5">
        <f t="shared" si="48"/>
        <v>0</v>
      </c>
      <c r="BE27" s="5">
        <f t="shared" si="48"/>
        <v>457</v>
      </c>
      <c r="BF27" s="5">
        <f t="shared" si="48"/>
        <v>538</v>
      </c>
      <c r="BG27" s="5">
        <f t="shared" ref="BG27" si="51">SUM(BG22:BG26)</f>
        <v>384</v>
      </c>
      <c r="BH27" s="5">
        <f t="shared" si="18"/>
        <v>-154</v>
      </c>
      <c r="BI27" s="17">
        <f t="shared" si="19"/>
        <v>-0.28624535315985133</v>
      </c>
      <c r="BJ27" s="5">
        <f t="shared" si="48"/>
        <v>0</v>
      </c>
      <c r="BK27" s="5">
        <f t="shared" si="48"/>
        <v>541</v>
      </c>
      <c r="BL27" s="5">
        <f t="shared" si="48"/>
        <v>533</v>
      </c>
      <c r="BM27" s="5">
        <f t="shared" si="20"/>
        <v>-8</v>
      </c>
      <c r="BN27" s="17">
        <f t="shared" si="21"/>
        <v>-1.4787430683918634E-2</v>
      </c>
      <c r="BO27" s="5">
        <f t="shared" si="48"/>
        <v>0</v>
      </c>
      <c r="BP27" s="5">
        <f t="shared" si="48"/>
        <v>569</v>
      </c>
      <c r="BQ27" s="5">
        <f t="shared" si="48"/>
        <v>711</v>
      </c>
      <c r="BR27" s="5">
        <f t="shared" si="22"/>
        <v>142</v>
      </c>
      <c r="BS27" s="17">
        <f t="shared" si="23"/>
        <v>0.24956063268892792</v>
      </c>
      <c r="BU27" s="13">
        <f>SUM(BU22:BU26)</f>
        <v>1192</v>
      </c>
      <c r="BV27" s="13">
        <f>SUM(BV22:BV26)</f>
        <v>1296</v>
      </c>
      <c r="BW27" s="15">
        <f t="shared" si="24"/>
        <v>104</v>
      </c>
      <c r="BX27" s="17">
        <f t="shared" si="25"/>
        <v>8.7248322147650992E-2</v>
      </c>
    </row>
    <row r="28" spans="1:76" x14ac:dyDescent="0.25">
      <c r="A28" s="3">
        <v>55</v>
      </c>
      <c r="B28" s="4" t="s">
        <v>27</v>
      </c>
      <c r="C28" s="5">
        <f>IFERROR(VLOOKUP(A28,'[1]BranchesSales01-2019'!$A$2:$AB$79,4,0),0)</f>
        <v>207</v>
      </c>
      <c r="D28" s="5">
        <f>IFERROR(VLOOKUP(A28,'[2]BranchesSales01-2020'!$A$2:$Z$78,4,0),0)</f>
        <v>164</v>
      </c>
      <c r="E28" s="5">
        <f>IFERROR(VLOOKUP(A28,'[3]BranchesSales01-2021'!$A$2:$G$70,7,0),0)</f>
        <v>118</v>
      </c>
      <c r="F28" s="5">
        <f t="shared" si="0"/>
        <v>-46</v>
      </c>
      <c r="G28" s="17">
        <f t="shared" si="1"/>
        <v>-0.28048780487804881</v>
      </c>
      <c r="I28" s="5">
        <f>IFERROR(VLOOKUP(A28,'[1]BranchesSales01-2019'!$A$2:$AB$79,6,0),0)</f>
        <v>156</v>
      </c>
      <c r="J28" s="5">
        <f>IFERROR(VLOOKUP(A28,'[2]BranchesSales01-2020'!$A$2:$Z$78,6,0),0)</f>
        <v>132</v>
      </c>
      <c r="K28" s="5">
        <f>VLOOKUP(B28,'[4]محقق الفروع '!$B:$M,12,0)</f>
        <v>129</v>
      </c>
      <c r="L28" s="5">
        <f t="shared" si="2"/>
        <v>-3</v>
      </c>
      <c r="M28" s="17">
        <f t="shared" si="3"/>
        <v>-2.2727272727272707E-2</v>
      </c>
      <c r="O28" s="5">
        <f>IFERROR(VLOOKUP(A28,'[1]BranchesSales01-2019'!$A$2:$AB$79,8,0),0)</f>
        <v>124</v>
      </c>
      <c r="P28" s="5">
        <f>IFERROR(VLOOKUP(A28,'[2]BranchesSales01-2020'!$A$2:$Z$78,8,0),0)</f>
        <v>124</v>
      </c>
      <c r="Q28" s="5">
        <f>VLOOKUP(B28,'[5]محقق الفروع '!$B:$M,12,0)</f>
        <v>62</v>
      </c>
      <c r="R28" s="5">
        <f t="shared" si="4"/>
        <v>-62</v>
      </c>
      <c r="S28" s="17">
        <f t="shared" si="5"/>
        <v>-0.5</v>
      </c>
      <c r="U28" s="5">
        <f>IFERROR(VLOOKUP(A28,'[1]BranchesSales01-2019'!$A$2:$AB$79,10,0),0)</f>
        <v>131</v>
      </c>
      <c r="V28" s="5">
        <f>IFERROR(VLOOKUP(A28,'[2]BranchesSales01-2020'!$A$2:$Z$78,10,0),0)</f>
        <v>126</v>
      </c>
      <c r="W28" s="5">
        <f>IFERROR(VLOOKUP(A28,'[6]BranchesSales04-2021'!$A$2:$G$70,7,0),0)</f>
        <v>136</v>
      </c>
      <c r="X28" s="5">
        <f t="shared" si="6"/>
        <v>10</v>
      </c>
      <c r="Y28" s="17">
        <f t="shared" si="7"/>
        <v>7.9365079365079305E-2</v>
      </c>
      <c r="AA28" s="5">
        <f>IFERROR(VLOOKUP(A28,'[1]BranchesSales01-2019'!$A$2:$AB$79,12,0),0)</f>
        <v>110</v>
      </c>
      <c r="AB28" s="5">
        <f>IFERROR(VLOOKUP(A28,'[2]BranchesSales01-2020'!$A$2:$Z$78,12,0),0)</f>
        <v>151</v>
      </c>
      <c r="AC28" s="5">
        <f>IFERROR(VLOOKUP(A28,'[7]BranchesSales05-2021'!$A$2:$G$70,7,0),0)</f>
        <v>108</v>
      </c>
      <c r="AD28" s="5">
        <f t="shared" si="8"/>
        <v>-43</v>
      </c>
      <c r="AE28" s="17">
        <f t="shared" si="9"/>
        <v>-0.28476821192052981</v>
      </c>
      <c r="AG28" s="5">
        <f>IFERROR(VLOOKUP(A28,'[1]BranchesSales01-2019'!$A$2:$AB$79,14,0),0)</f>
        <v>121</v>
      </c>
      <c r="AH28" s="5">
        <f>IFERROR(VLOOKUP(A28,'[2]BranchesSales01-2020'!$A$2:$Z$78,14,0),0)</f>
        <v>178</v>
      </c>
      <c r="AI28" s="5">
        <f>VLOOKUP(A28,'[8]BranchesSales06-2021'!$A$2:$G$70,7,0)</f>
        <v>65</v>
      </c>
      <c r="AJ28" s="5">
        <f t="shared" si="10"/>
        <v>-113</v>
      </c>
      <c r="AK28" s="17">
        <f t="shared" si="11"/>
        <v>-0.6348314606741573</v>
      </c>
      <c r="AM28" s="5">
        <f>IFERROR(VLOOKUP(A28,'[1]BranchesSales01-2019'!$A$2:$AB$79,16,0),0)</f>
        <v>102</v>
      </c>
      <c r="AN28" s="5">
        <f>IFERROR(VLOOKUP(A28,'[2]BranchesSales01-2020'!$A$2:$Z$78,16,0),0)</f>
        <v>202</v>
      </c>
      <c r="AO28" s="5">
        <f>IFERROR(VLOOKUP(A28,'[9]BranchesSales07-2021'!$A$2:$G$69,7,0),0)</f>
        <v>70</v>
      </c>
      <c r="AP28" s="5">
        <f t="shared" si="12"/>
        <v>-132</v>
      </c>
      <c r="AQ28" s="17">
        <f t="shared" si="13"/>
        <v>-0.65346534653465349</v>
      </c>
      <c r="AS28" s="5">
        <f>IFERROR(VLOOKUP(A28,'[1]BranchesSales01-2019'!$A$2:$AB$79,18,0),0)</f>
        <v>120</v>
      </c>
      <c r="AT28" s="5">
        <f>IFERROR(VLOOKUP(A28,'[2]BranchesSales01-2020'!$A$2:$Z$78,18,0),0)</f>
        <v>132</v>
      </c>
      <c r="AU28" s="5">
        <f>IFERROR(VLOOKUP(A28,'[10]BranchesSales08-2021'!$A$2:$G$69,7,0),0)</f>
        <v>97</v>
      </c>
      <c r="AV28" s="5">
        <f t="shared" si="14"/>
        <v>-35</v>
      </c>
      <c r="AW28" s="17">
        <f t="shared" si="15"/>
        <v>-0.26515151515151514</v>
      </c>
      <c r="AY28" s="5">
        <f>IFERROR(VLOOKUP(A28,'[1]BranchesSales01-2019'!$A$2:$AB$79,20,0),0)</f>
        <v>147</v>
      </c>
      <c r="AZ28" s="5">
        <f>IFERROR(VLOOKUP(A28,'[2]BranchesSales01-2020'!$A$2:$Z$78,20,0),0)</f>
        <v>152</v>
      </c>
      <c r="BA28" s="5">
        <f>IFERROR(VLOOKUP(A28,'[11]BranchesSales09-2021'!$A$2:$H$69,7,0),0)</f>
        <v>70</v>
      </c>
      <c r="BB28" s="5">
        <f t="shared" si="16"/>
        <v>-82</v>
      </c>
      <c r="BC28" s="17">
        <f t="shared" si="17"/>
        <v>-0.53947368421052633</v>
      </c>
      <c r="BE28" s="5">
        <f>IFERROR(VLOOKUP(A28,'[1]BranchesSales01-2019'!$A$2:$AB$79,22,0),0)</f>
        <v>127</v>
      </c>
      <c r="BF28" s="5">
        <f>IFERROR(VLOOKUP(A28,'[2]BranchesSales01-2020'!$A$2:$Z$78,22,0),0)</f>
        <v>158</v>
      </c>
      <c r="BG28" s="5">
        <f>IFERROR(VLOOKUP(A28,'[12]BranchesSales10-2021'!$A$2:$G$69,7,0),0)</f>
        <v>137</v>
      </c>
      <c r="BH28" s="5">
        <f t="shared" si="18"/>
        <v>-21</v>
      </c>
      <c r="BI28" s="17">
        <f t="shared" si="19"/>
        <v>-0.13291139240506333</v>
      </c>
      <c r="BK28" s="5">
        <f>IFERROR(VLOOKUP(A28,'[1]BranchesSales01-2019'!$A$2:$AB$79,24,0),0)</f>
        <v>101</v>
      </c>
      <c r="BL28" s="5">
        <f>IFERROR(VLOOKUP(A28,'[13]BranchesSales11-2020'!$A$2:$G$78,7,0),0)</f>
        <v>155</v>
      </c>
      <c r="BM28" s="5">
        <f t="shared" si="20"/>
        <v>54</v>
      </c>
      <c r="BN28" s="17">
        <f t="shared" si="21"/>
        <v>0.53465346534653468</v>
      </c>
      <c r="BP28" s="5">
        <f>IFERROR(VLOOKUP(A28,'[1]BranchesSales01-2019'!$A$2:$AB$79,26,0),0)</f>
        <v>165</v>
      </c>
      <c r="BQ28" s="5">
        <f>IFERROR(VLOOKUP(A28,'[14]BranchesSales12-2020'!$A$2:$G$70,7,0),0)</f>
        <v>188</v>
      </c>
      <c r="BR28" s="5">
        <f t="shared" si="22"/>
        <v>23</v>
      </c>
      <c r="BS28" s="17">
        <f t="shared" si="23"/>
        <v>0.1393939393939394</v>
      </c>
      <c r="BU28" s="13">
        <f>IFERROR(VLOOKUP(A28,'[15]BranchesSales01-2019'!$A$2:$G$79,7,0),0)</f>
        <v>320</v>
      </c>
      <c r="BV28" s="13">
        <f>IFERROR(VLOOKUP(A28,'[16]BranchesSales01-2020'!$A$2:$G$78,7,0),0)</f>
        <v>356</v>
      </c>
      <c r="BW28" s="15">
        <f t="shared" si="24"/>
        <v>36</v>
      </c>
      <c r="BX28" s="17">
        <f t="shared" si="25"/>
        <v>0.11250000000000004</v>
      </c>
    </row>
    <row r="29" spans="1:76" x14ac:dyDescent="0.25">
      <c r="A29" s="3">
        <v>54</v>
      </c>
      <c r="B29" s="4" t="s">
        <v>28</v>
      </c>
      <c r="C29" s="5">
        <f>IFERROR(VLOOKUP(A29,'[1]BranchesSales01-2019'!$A$2:$AB$79,4,0),0)</f>
        <v>141</v>
      </c>
      <c r="D29" s="5">
        <f>IFERROR(VLOOKUP(A29,'[2]BranchesSales01-2020'!$A$2:$Z$78,4,0),0)</f>
        <v>132</v>
      </c>
      <c r="E29" s="5">
        <f>IFERROR(VLOOKUP(A29,'[3]BranchesSales01-2021'!$A$2:$G$70,7,0),0)</f>
        <v>132</v>
      </c>
      <c r="F29" s="5">
        <f t="shared" si="0"/>
        <v>0</v>
      </c>
      <c r="G29" s="17">
        <f t="shared" si="1"/>
        <v>0</v>
      </c>
      <c r="I29" s="5">
        <f>IFERROR(VLOOKUP(A29,'[1]BranchesSales01-2019'!$A$2:$AB$79,6,0),0)</f>
        <v>141</v>
      </c>
      <c r="J29" s="5">
        <f>IFERROR(VLOOKUP(A29,'[2]BranchesSales01-2020'!$A$2:$Z$78,6,0),0)</f>
        <v>109</v>
      </c>
      <c r="K29" s="5">
        <f>VLOOKUP(B29,'[4]محقق الفروع '!$B:$M,12,0)</f>
        <v>106</v>
      </c>
      <c r="L29" s="5">
        <f t="shared" si="2"/>
        <v>-3</v>
      </c>
      <c r="M29" s="17">
        <f t="shared" si="3"/>
        <v>-2.752293577981646E-2</v>
      </c>
      <c r="O29" s="5">
        <f>IFERROR(VLOOKUP(A29,'[1]BranchesSales01-2019'!$A$2:$AB$79,8,0),0)</f>
        <v>126</v>
      </c>
      <c r="P29" s="5">
        <f>IFERROR(VLOOKUP(A29,'[2]BranchesSales01-2020'!$A$2:$Z$78,8,0),0)</f>
        <v>92</v>
      </c>
      <c r="Q29" s="5">
        <f>VLOOKUP(B29,'[5]محقق الفروع '!$B:$M,12,0)</f>
        <v>60</v>
      </c>
      <c r="R29" s="5">
        <f t="shared" si="4"/>
        <v>-32</v>
      </c>
      <c r="S29" s="17">
        <f t="shared" si="5"/>
        <v>-0.34782608695652173</v>
      </c>
      <c r="U29" s="5">
        <f>IFERROR(VLOOKUP(A29,'[1]BranchesSales01-2019'!$A$2:$AB$79,10,0),0)</f>
        <v>114</v>
      </c>
      <c r="V29" s="5">
        <f>IFERROR(VLOOKUP(A29,'[2]BranchesSales01-2020'!$A$2:$Z$78,10,0),0)</f>
        <v>130</v>
      </c>
      <c r="W29" s="5">
        <f>IFERROR(VLOOKUP(A29,'[6]BranchesSales04-2021'!$A$2:$G$70,7,0),0)</f>
        <v>61</v>
      </c>
      <c r="X29" s="5">
        <f t="shared" si="6"/>
        <v>-69</v>
      </c>
      <c r="Y29" s="17">
        <f t="shared" si="7"/>
        <v>-0.53076923076923077</v>
      </c>
      <c r="AA29" s="5">
        <f>IFERROR(VLOOKUP(A29,'[1]BranchesSales01-2019'!$A$2:$AB$79,12,0),0)</f>
        <v>97</v>
      </c>
      <c r="AB29" s="5">
        <f>IFERROR(VLOOKUP(A29,'[2]BranchesSales01-2020'!$A$2:$Z$78,12,0),0)</f>
        <v>128</v>
      </c>
      <c r="AC29" s="5">
        <f>IFERROR(VLOOKUP(A29,'[7]BranchesSales05-2021'!$A$2:$G$70,7,0),0)</f>
        <v>56</v>
      </c>
      <c r="AD29" s="5">
        <f t="shared" si="8"/>
        <v>-72</v>
      </c>
      <c r="AE29" s="17">
        <f t="shared" si="9"/>
        <v>-0.5625</v>
      </c>
      <c r="AG29" s="5">
        <f>IFERROR(VLOOKUP(A29,'[1]BranchesSales01-2019'!$A$2:$AB$79,14,0),0)</f>
        <v>105</v>
      </c>
      <c r="AH29" s="5">
        <f>IFERROR(VLOOKUP(A29,'[2]BranchesSales01-2020'!$A$2:$Z$78,14,0),0)</f>
        <v>143</v>
      </c>
      <c r="AI29" s="5">
        <f>VLOOKUP(A29,'[8]BranchesSales06-2021'!$A$2:$G$70,7,0)</f>
        <v>139</v>
      </c>
      <c r="AJ29" s="5">
        <f t="shared" si="10"/>
        <v>-4</v>
      </c>
      <c r="AK29" s="17">
        <f t="shared" si="11"/>
        <v>-2.7972027972028024E-2</v>
      </c>
      <c r="AM29" s="5">
        <f>IFERROR(VLOOKUP(A29,'[1]BranchesSales01-2019'!$A$2:$AB$79,16,0),0)</f>
        <v>81</v>
      </c>
      <c r="AN29" s="5">
        <f>IFERROR(VLOOKUP(A29,'[2]BranchesSales01-2020'!$A$2:$Z$78,16,0),0)</f>
        <v>98</v>
      </c>
      <c r="AO29" s="5">
        <f>IFERROR(VLOOKUP(A29,'[9]BranchesSales07-2021'!$A$2:$G$69,7,0),0)</f>
        <v>146</v>
      </c>
      <c r="AP29" s="5">
        <f t="shared" si="12"/>
        <v>48</v>
      </c>
      <c r="AQ29" s="17">
        <f t="shared" si="13"/>
        <v>0.48979591836734704</v>
      </c>
      <c r="AS29" s="5">
        <f>IFERROR(VLOOKUP(A29,'[1]BranchesSales01-2019'!$A$2:$AB$79,18,0),0)</f>
        <v>86</v>
      </c>
      <c r="AT29" s="5">
        <f>IFERROR(VLOOKUP(A29,'[2]BranchesSales01-2020'!$A$2:$Z$78,18,0),0)</f>
        <v>96</v>
      </c>
      <c r="AU29" s="5">
        <f>IFERROR(VLOOKUP(A29,'[10]BranchesSales08-2021'!$A$2:$G$69,7,0),0)</f>
        <v>105</v>
      </c>
      <c r="AV29" s="5">
        <f t="shared" si="14"/>
        <v>9</v>
      </c>
      <c r="AW29" s="17">
        <f t="shared" si="15"/>
        <v>9.375E-2</v>
      </c>
      <c r="AY29" s="5">
        <f>IFERROR(VLOOKUP(A29,'[1]BranchesSales01-2019'!$A$2:$AB$79,20,0),0)</f>
        <v>104</v>
      </c>
      <c r="AZ29" s="5">
        <f>IFERROR(VLOOKUP(A29,'[2]BranchesSales01-2020'!$A$2:$Z$78,20,0),0)</f>
        <v>137</v>
      </c>
      <c r="BA29" s="5">
        <f>IFERROR(VLOOKUP(A29,'[11]BranchesSales09-2021'!$A$2:$H$69,7,0),0)</f>
        <v>64</v>
      </c>
      <c r="BB29" s="5">
        <f t="shared" si="16"/>
        <v>-73</v>
      </c>
      <c r="BC29" s="17">
        <f t="shared" si="17"/>
        <v>-0.53284671532846717</v>
      </c>
      <c r="BE29" s="5">
        <f>IFERROR(VLOOKUP(A29,'[1]BranchesSales01-2019'!$A$2:$AB$79,22,0),0)</f>
        <v>119</v>
      </c>
      <c r="BF29" s="5">
        <f>IFERROR(VLOOKUP(A29,'[2]BranchesSales01-2020'!$A$2:$Z$78,22,0),0)</f>
        <v>111</v>
      </c>
      <c r="BG29" s="5">
        <f>IFERROR(VLOOKUP(A29,'[12]BranchesSales10-2021'!$A$2:$G$69,7,0),0)</f>
        <v>58</v>
      </c>
      <c r="BH29" s="5">
        <f t="shared" si="18"/>
        <v>-53</v>
      </c>
      <c r="BI29" s="17">
        <f t="shared" si="19"/>
        <v>-0.47747747747747749</v>
      </c>
      <c r="BK29" s="5">
        <f>IFERROR(VLOOKUP(A29,'[1]BranchesSales01-2019'!$A$2:$AB$79,24,0),0)</f>
        <v>106</v>
      </c>
      <c r="BL29" s="5">
        <f>IFERROR(VLOOKUP(A29,'[13]BranchesSales11-2020'!$A$2:$G$78,7,0),0)</f>
        <v>125</v>
      </c>
      <c r="BM29" s="5">
        <f t="shared" si="20"/>
        <v>19</v>
      </c>
      <c r="BN29" s="17">
        <f t="shared" si="21"/>
        <v>0.179245283018868</v>
      </c>
      <c r="BP29" s="5">
        <f>IFERROR(VLOOKUP(A29,'[1]BranchesSales01-2019'!$A$2:$AB$79,26,0),0)</f>
        <v>134</v>
      </c>
      <c r="BQ29" s="5">
        <f>IFERROR(VLOOKUP(A29,'[14]BranchesSales12-2020'!$A$2:$G$70,7,0),0)</f>
        <v>166</v>
      </c>
      <c r="BR29" s="5">
        <f t="shared" si="22"/>
        <v>32</v>
      </c>
      <c r="BS29" s="17">
        <f t="shared" si="23"/>
        <v>0.23880597014925375</v>
      </c>
      <c r="BU29" s="13">
        <f>IFERROR(VLOOKUP(A29,'[15]BranchesSales01-2019'!$A$2:$G$79,7,0),0)</f>
        <v>215</v>
      </c>
      <c r="BV29" s="13">
        <f>IFERROR(VLOOKUP(A29,'[16]BranchesSales01-2020'!$A$2:$G$78,7,0),0)</f>
        <v>233</v>
      </c>
      <c r="BW29" s="15">
        <f t="shared" si="24"/>
        <v>18</v>
      </c>
      <c r="BX29" s="17">
        <f t="shared" si="25"/>
        <v>8.3720930232558111E-2</v>
      </c>
    </row>
    <row r="30" spans="1:76" x14ac:dyDescent="0.25">
      <c r="A30" s="3">
        <v>57</v>
      </c>
      <c r="B30" s="4" t="s">
        <v>29</v>
      </c>
      <c r="C30" s="5">
        <f>IFERROR(VLOOKUP(A30,'[1]BranchesSales01-2019'!$A$2:$AB$79,4,0),0)</f>
        <v>142</v>
      </c>
      <c r="D30" s="5">
        <f>IFERROR(VLOOKUP(A30,'[2]BranchesSales01-2020'!$A$2:$Z$78,4,0),0)</f>
        <v>113</v>
      </c>
      <c r="E30" s="5">
        <f>IFERROR(VLOOKUP(A30,'[3]BranchesSales01-2021'!$A$2:$G$70,7,0),0)</f>
        <v>60</v>
      </c>
      <c r="F30" s="5">
        <f t="shared" si="0"/>
        <v>-53</v>
      </c>
      <c r="G30" s="17">
        <f t="shared" si="1"/>
        <v>-0.46902654867256632</v>
      </c>
      <c r="I30" s="5">
        <f>IFERROR(VLOOKUP(A30,'[1]BranchesSales01-2019'!$A$2:$AB$79,6,0),0)</f>
        <v>106</v>
      </c>
      <c r="J30" s="5">
        <f>IFERROR(VLOOKUP(A30,'[2]BranchesSales01-2020'!$A$2:$Z$78,6,0),0)</f>
        <v>81</v>
      </c>
      <c r="K30" s="5">
        <f>VLOOKUP(B30,'[4]محقق الفروع '!$B:$M,12,0)</f>
        <v>74</v>
      </c>
      <c r="L30" s="5">
        <f t="shared" si="2"/>
        <v>-7</v>
      </c>
      <c r="M30" s="17">
        <f t="shared" si="3"/>
        <v>-8.6419753086419804E-2</v>
      </c>
      <c r="O30" s="5">
        <f>IFERROR(VLOOKUP(A30,'[1]BranchesSales01-2019'!$A$2:$AB$79,8,0),0)</f>
        <v>119</v>
      </c>
      <c r="P30" s="5">
        <f>IFERROR(VLOOKUP(A30,'[2]BranchesSales01-2020'!$A$2:$Z$78,8,0),0)</f>
        <v>120</v>
      </c>
      <c r="Q30" s="5">
        <f>VLOOKUP(B30,'[5]محقق الفروع '!$B:$M,12,0)</f>
        <v>59</v>
      </c>
      <c r="R30" s="5">
        <f t="shared" si="4"/>
        <v>-61</v>
      </c>
      <c r="S30" s="17">
        <f t="shared" si="5"/>
        <v>-0.5083333333333333</v>
      </c>
      <c r="U30" s="5">
        <f>IFERROR(VLOOKUP(A30,'[1]BranchesSales01-2019'!$A$2:$AB$79,10,0),0)</f>
        <v>61</v>
      </c>
      <c r="V30" s="5">
        <f>IFERROR(VLOOKUP(A30,'[2]BranchesSales01-2020'!$A$2:$Z$78,10,0),0)</f>
        <v>42</v>
      </c>
      <c r="W30" s="5">
        <f>IFERROR(VLOOKUP(A30,'[6]BranchesSales04-2021'!$A$2:$G$70,7,0),0)</f>
        <v>53</v>
      </c>
      <c r="X30" s="5">
        <f t="shared" si="6"/>
        <v>11</v>
      </c>
      <c r="Y30" s="17">
        <f t="shared" si="7"/>
        <v>0.26190476190476186</v>
      </c>
      <c r="AA30" s="5">
        <f>IFERROR(VLOOKUP(A30,'[1]BranchesSales01-2019'!$A$2:$AB$79,12,0),0)</f>
        <v>114</v>
      </c>
      <c r="AB30" s="5">
        <f>IFERROR(VLOOKUP(A30,'[2]BranchesSales01-2020'!$A$2:$Z$78,12,0),0)</f>
        <v>70</v>
      </c>
      <c r="AC30" s="5">
        <f>IFERROR(VLOOKUP(A30,'[7]BranchesSales05-2021'!$A$2:$G$70,7,0),0)</f>
        <v>133</v>
      </c>
      <c r="AD30" s="5">
        <f t="shared" si="8"/>
        <v>63</v>
      </c>
      <c r="AE30" s="17">
        <f t="shared" si="9"/>
        <v>0.89999999999999991</v>
      </c>
      <c r="AG30" s="5">
        <f>IFERROR(VLOOKUP(A30,'[1]BranchesSales01-2019'!$A$2:$AB$79,14,0),0)</f>
        <v>91</v>
      </c>
      <c r="AH30" s="5">
        <f>IFERROR(VLOOKUP(A30,'[2]BranchesSales01-2020'!$A$2:$Z$78,14,0),0)</f>
        <v>91</v>
      </c>
      <c r="AI30" s="5">
        <f>VLOOKUP(A30,'[8]BranchesSales06-2021'!$A$2:$G$70,7,0)</f>
        <v>133</v>
      </c>
      <c r="AJ30" s="5">
        <f t="shared" si="10"/>
        <v>42</v>
      </c>
      <c r="AK30" s="17">
        <f t="shared" si="11"/>
        <v>0.46153846153846145</v>
      </c>
      <c r="AM30" s="5">
        <f>IFERROR(VLOOKUP(A30,'[1]BranchesSales01-2019'!$A$2:$AB$79,16,0),0)</f>
        <v>80</v>
      </c>
      <c r="AN30" s="5">
        <f>IFERROR(VLOOKUP(A30,'[2]BranchesSales01-2020'!$A$2:$Z$78,16,0),0)</f>
        <v>82</v>
      </c>
      <c r="AO30" s="5">
        <f>IFERROR(VLOOKUP(A30,'[9]BranchesSales07-2021'!$A$2:$G$69,7,0),0)</f>
        <v>172</v>
      </c>
      <c r="AP30" s="5">
        <f t="shared" si="12"/>
        <v>90</v>
      </c>
      <c r="AQ30" s="17">
        <f t="shared" si="13"/>
        <v>1.0975609756097562</v>
      </c>
      <c r="AS30" s="5">
        <f>IFERROR(VLOOKUP(A30,'[1]BranchesSales01-2019'!$A$2:$AB$79,18,0),0)</f>
        <v>108</v>
      </c>
      <c r="AT30" s="5">
        <f>IFERROR(VLOOKUP(A30,'[2]BranchesSales01-2020'!$A$2:$Z$78,18,0),0)</f>
        <v>99</v>
      </c>
      <c r="AU30" s="5">
        <f>IFERROR(VLOOKUP(A30,'[10]BranchesSales08-2021'!$A$2:$G$69,7,0),0)</f>
        <v>145</v>
      </c>
      <c r="AV30" s="5">
        <f t="shared" si="14"/>
        <v>46</v>
      </c>
      <c r="AW30" s="17">
        <f t="shared" si="15"/>
        <v>0.46464646464646475</v>
      </c>
      <c r="AY30" s="5">
        <f>IFERROR(VLOOKUP(A30,'[1]BranchesSales01-2019'!$A$2:$AB$79,20,0),0)</f>
        <v>94</v>
      </c>
      <c r="AZ30" s="5">
        <f>IFERROR(VLOOKUP(A30,'[2]BranchesSales01-2020'!$A$2:$Z$78,20,0),0)</f>
        <v>104</v>
      </c>
      <c r="BA30" s="5">
        <f>IFERROR(VLOOKUP(A30,'[11]BranchesSales09-2021'!$A$2:$H$69,7,0),0)</f>
        <v>98</v>
      </c>
      <c r="BB30" s="5">
        <f t="shared" si="16"/>
        <v>-6</v>
      </c>
      <c r="BC30" s="17">
        <f t="shared" si="17"/>
        <v>-5.7692307692307709E-2</v>
      </c>
      <c r="BE30" s="5">
        <f>IFERROR(VLOOKUP(A30,'[1]BranchesSales01-2019'!$A$2:$AB$79,22,0),0)</f>
        <v>103</v>
      </c>
      <c r="BF30" s="5">
        <f>IFERROR(VLOOKUP(A30,'[2]BranchesSales01-2020'!$A$2:$Z$78,22,0),0)</f>
        <v>133</v>
      </c>
      <c r="BG30" s="5">
        <f>IFERROR(VLOOKUP(A30,'[12]BranchesSales10-2021'!$A$2:$G$69,7,0),0)</f>
        <v>80</v>
      </c>
      <c r="BH30" s="5">
        <f t="shared" si="18"/>
        <v>-53</v>
      </c>
      <c r="BI30" s="17">
        <f t="shared" si="19"/>
        <v>-0.39849624060150379</v>
      </c>
      <c r="BK30" s="5">
        <f>IFERROR(VLOOKUP(A30,'[1]BranchesSales01-2019'!$A$2:$AB$79,24,0),0)</f>
        <v>63</v>
      </c>
      <c r="BL30" s="5">
        <f>IFERROR(VLOOKUP(A30,'[13]BranchesSales11-2020'!$A$2:$G$78,7,0),0)</f>
        <v>102</v>
      </c>
      <c r="BM30" s="5">
        <f t="shared" si="20"/>
        <v>39</v>
      </c>
      <c r="BN30" s="17">
        <f t="shared" si="21"/>
        <v>0.61904761904761907</v>
      </c>
      <c r="BP30" s="5">
        <f>IFERROR(VLOOKUP(A30,'[1]BranchesSales01-2019'!$A$2:$AB$79,26,0),0)</f>
        <v>127</v>
      </c>
      <c r="BQ30" s="5">
        <f>IFERROR(VLOOKUP(A30,'[14]BranchesSales12-2020'!$A$2:$G$70,7,0),0)</f>
        <v>87</v>
      </c>
      <c r="BR30" s="5">
        <f t="shared" si="22"/>
        <v>-40</v>
      </c>
      <c r="BS30" s="17">
        <f t="shared" si="23"/>
        <v>-0.31496062992125984</v>
      </c>
      <c r="BU30" s="13">
        <f>IFERROR(VLOOKUP(A30,'[15]BranchesSales01-2019'!$A$2:$G$79,7,0),0)</f>
        <v>242</v>
      </c>
      <c r="BV30" s="13">
        <f>IFERROR(VLOOKUP(A30,'[16]BranchesSales01-2020'!$A$2:$G$78,7,0),0)</f>
        <v>234</v>
      </c>
      <c r="BW30" s="15">
        <f t="shared" si="24"/>
        <v>-8</v>
      </c>
      <c r="BX30" s="17">
        <f t="shared" si="25"/>
        <v>-3.3057851239669422E-2</v>
      </c>
    </row>
    <row r="31" spans="1:76" x14ac:dyDescent="0.25">
      <c r="A31" s="5">
        <v>86</v>
      </c>
      <c r="B31" s="4" t="s">
        <v>30</v>
      </c>
      <c r="C31" s="5">
        <f>IFERROR(VLOOKUP(A31,'[1]BranchesSales01-2019'!$A$2:$AB$79,4,0),0)</f>
        <v>192</v>
      </c>
      <c r="D31" s="5">
        <f>IFERROR(VLOOKUP(A31,'[2]BranchesSales01-2020'!$A$2:$Z$78,4,0),0)</f>
        <v>164</v>
      </c>
      <c r="E31" s="5">
        <f>IFERROR(VLOOKUP(A31,'[3]BranchesSales01-2021'!$A$2:$G$70,7,0),0)</f>
        <v>112</v>
      </c>
      <c r="F31" s="5">
        <f t="shared" si="0"/>
        <v>-52</v>
      </c>
      <c r="G31" s="17">
        <f t="shared" si="1"/>
        <v>-0.31707317073170727</v>
      </c>
      <c r="I31" s="5">
        <f>IFERROR(VLOOKUP(A31,'[1]BranchesSales01-2019'!$A$2:$AB$79,6,0),0)</f>
        <v>190</v>
      </c>
      <c r="J31" s="5">
        <f>IFERROR(VLOOKUP(A31,'[2]BranchesSales01-2020'!$A$2:$Z$78,6,0),0)</f>
        <v>141</v>
      </c>
      <c r="K31" s="5">
        <f>VLOOKUP(B31,'[4]محقق الفروع '!$B:$M,12,0)</f>
        <v>194</v>
      </c>
      <c r="L31" s="5">
        <f t="shared" si="2"/>
        <v>53</v>
      </c>
      <c r="M31" s="17">
        <f t="shared" si="3"/>
        <v>0.37588652482269502</v>
      </c>
      <c r="O31" s="5">
        <f>IFERROR(VLOOKUP(A31,'[1]BranchesSales01-2019'!$A$2:$AB$79,8,0),0)</f>
        <v>155</v>
      </c>
      <c r="P31" s="5">
        <f>IFERROR(VLOOKUP(A31,'[2]BranchesSales01-2020'!$A$2:$Z$78,8,0),0)</f>
        <v>166</v>
      </c>
      <c r="Q31" s="5">
        <f>VLOOKUP(B31,'[5]محقق الفروع '!$B:$M,12,0)</f>
        <v>65</v>
      </c>
      <c r="R31" s="5">
        <f t="shared" si="4"/>
        <v>-101</v>
      </c>
      <c r="S31" s="17">
        <f t="shared" si="5"/>
        <v>-0.60843373493975905</v>
      </c>
      <c r="U31" s="5">
        <f>IFERROR(VLOOKUP(A31,'[1]BranchesSales01-2019'!$A$2:$AB$79,10,0),0)</f>
        <v>92</v>
      </c>
      <c r="V31" s="5">
        <f>IFERROR(VLOOKUP(A31,'[2]BranchesSales01-2020'!$A$2:$Z$78,10,0),0)</f>
        <v>160</v>
      </c>
      <c r="W31" s="5">
        <f>IFERROR(VLOOKUP(A31,'[6]BranchesSales04-2021'!$A$2:$G$70,7,0),0)</f>
        <v>138</v>
      </c>
      <c r="X31" s="5">
        <f t="shared" si="6"/>
        <v>-22</v>
      </c>
      <c r="Y31" s="17">
        <f t="shared" si="7"/>
        <v>-0.13749999999999996</v>
      </c>
      <c r="AA31" s="5">
        <f>IFERROR(VLOOKUP(A31,'[1]BranchesSales01-2019'!$A$2:$AB$79,12,0),0)</f>
        <v>141</v>
      </c>
      <c r="AB31" s="5">
        <f>IFERROR(VLOOKUP(A31,'[2]BranchesSales01-2020'!$A$2:$Z$78,12,0),0)</f>
        <v>132</v>
      </c>
      <c r="AC31" s="5">
        <f>IFERROR(VLOOKUP(A31,'[7]BranchesSales05-2021'!$A$2:$G$70,7,0),0)</f>
        <v>143</v>
      </c>
      <c r="AD31" s="5">
        <f t="shared" si="8"/>
        <v>11</v>
      </c>
      <c r="AE31" s="17">
        <f t="shared" si="9"/>
        <v>8.3333333333333259E-2</v>
      </c>
      <c r="AG31" s="5">
        <f>IFERROR(VLOOKUP(A31,'[1]BranchesSales01-2019'!$A$2:$AB$79,14,0),0)</f>
        <v>179</v>
      </c>
      <c r="AH31" s="5">
        <f>IFERROR(VLOOKUP(A31,'[2]BranchesSales01-2020'!$A$2:$Z$78,14,0),0)</f>
        <v>161</v>
      </c>
      <c r="AI31" s="5">
        <f>VLOOKUP(A31,'[8]BranchesSales06-2021'!$A$2:$G$70,7,0)</f>
        <v>182</v>
      </c>
      <c r="AJ31" s="5">
        <f t="shared" si="10"/>
        <v>21</v>
      </c>
      <c r="AK31" s="17">
        <f t="shared" si="11"/>
        <v>0.13043478260869557</v>
      </c>
      <c r="AM31" s="5">
        <f>IFERROR(VLOOKUP(A31,'[1]BranchesSales01-2019'!$A$2:$AB$79,16,0),0)</f>
        <v>126</v>
      </c>
      <c r="AN31" s="5">
        <f>IFERROR(VLOOKUP(A31,'[2]BranchesSales01-2020'!$A$2:$Z$78,16,0),0)</f>
        <v>194</v>
      </c>
      <c r="AO31" s="5">
        <f>IFERROR(VLOOKUP(A31,'[9]BranchesSales07-2021'!$A$2:$G$69,7,0),0)</f>
        <v>289</v>
      </c>
      <c r="AP31" s="5">
        <f t="shared" si="12"/>
        <v>95</v>
      </c>
      <c r="AQ31" s="17">
        <f t="shared" si="13"/>
        <v>0.48969072164948457</v>
      </c>
      <c r="AS31" s="5">
        <f>IFERROR(VLOOKUP(A31,'[1]BranchesSales01-2019'!$A$2:$AB$79,18,0),0)</f>
        <v>107</v>
      </c>
      <c r="AT31" s="5">
        <f>IFERROR(VLOOKUP(A31,'[2]BranchesSales01-2020'!$A$2:$Z$78,18,0),0)</f>
        <v>118</v>
      </c>
      <c r="AU31" s="5">
        <f>IFERROR(VLOOKUP(A31,'[10]BranchesSales08-2021'!$A$2:$G$69,7,0),0)</f>
        <v>216</v>
      </c>
      <c r="AV31" s="5">
        <f t="shared" si="14"/>
        <v>98</v>
      </c>
      <c r="AW31" s="17">
        <f t="shared" si="15"/>
        <v>0.83050847457627119</v>
      </c>
      <c r="AY31" s="5">
        <f>IFERROR(VLOOKUP(A31,'[1]BranchesSales01-2019'!$A$2:$AB$79,20,0),0)</f>
        <v>92</v>
      </c>
      <c r="AZ31" s="5">
        <f>IFERROR(VLOOKUP(A31,'[2]BranchesSales01-2020'!$A$2:$Z$78,20,0),0)</f>
        <v>162</v>
      </c>
      <c r="BA31" s="5">
        <f>IFERROR(VLOOKUP(A31,'[11]BranchesSales09-2021'!$A$2:$H$69,7,0),0)</f>
        <v>132</v>
      </c>
      <c r="BB31" s="5">
        <f t="shared" si="16"/>
        <v>-30</v>
      </c>
      <c r="BC31" s="17">
        <f t="shared" si="17"/>
        <v>-0.18518518518518523</v>
      </c>
      <c r="BE31" s="5">
        <f>IFERROR(VLOOKUP(A31,'[1]BranchesSales01-2019'!$A$2:$AB$79,22,0),0)</f>
        <v>120</v>
      </c>
      <c r="BF31" s="5">
        <f>IFERROR(VLOOKUP(A31,'[2]BranchesSales01-2020'!$A$2:$Z$78,22,0),0)</f>
        <v>125</v>
      </c>
      <c r="BG31" s="5">
        <f>IFERROR(VLOOKUP(A31,'[12]BranchesSales10-2021'!$A$2:$G$69,7,0),0)</f>
        <v>234</v>
      </c>
      <c r="BH31" s="5">
        <f t="shared" si="18"/>
        <v>109</v>
      </c>
      <c r="BI31" s="17">
        <f t="shared" si="19"/>
        <v>0.87200000000000011</v>
      </c>
      <c r="BK31" s="5">
        <f>IFERROR(VLOOKUP(A31,'[1]BranchesSales01-2019'!$A$2:$AB$79,24,0),0)</f>
        <v>112</v>
      </c>
      <c r="BL31" s="5">
        <f>IFERROR(VLOOKUP(A31,'[13]BranchesSales11-2020'!$A$2:$G$78,7,0),0)</f>
        <v>153</v>
      </c>
      <c r="BM31" s="5">
        <f t="shared" si="20"/>
        <v>41</v>
      </c>
      <c r="BN31" s="17">
        <f t="shared" si="21"/>
        <v>0.3660714285714286</v>
      </c>
      <c r="BP31" s="5">
        <f>IFERROR(VLOOKUP(A31,'[1]BranchesSales01-2019'!$A$2:$AB$79,26,0),0)</f>
        <v>161</v>
      </c>
      <c r="BQ31" s="5">
        <f>IFERROR(VLOOKUP(A31,'[14]BranchesSales12-2020'!$A$2:$G$70,7,0),0)</f>
        <v>183</v>
      </c>
      <c r="BR31" s="5">
        <f t="shared" si="22"/>
        <v>22</v>
      </c>
      <c r="BS31" s="17">
        <f t="shared" si="23"/>
        <v>0.13664596273291929</v>
      </c>
      <c r="BU31" s="13">
        <f>IFERROR(VLOOKUP(A31,'[15]BranchesSales01-2019'!$A$2:$G$79,7,0),0)</f>
        <v>342</v>
      </c>
      <c r="BV31" s="13">
        <f>IFERROR(VLOOKUP(A31,'[16]BranchesSales01-2020'!$A$2:$G$78,7,0),0)</f>
        <v>366</v>
      </c>
      <c r="BW31" s="15">
        <f t="shared" si="24"/>
        <v>24</v>
      </c>
      <c r="BX31" s="17">
        <f t="shared" si="25"/>
        <v>7.0175438596491224E-2</v>
      </c>
    </row>
    <row r="32" spans="1:76" x14ac:dyDescent="0.25">
      <c r="A32" s="5">
        <v>2</v>
      </c>
      <c r="B32" s="5" t="s">
        <v>31</v>
      </c>
      <c r="C32" s="5">
        <f>SUM(C28:C31)</f>
        <v>682</v>
      </c>
      <c r="D32" s="5">
        <f t="shared" ref="D32:BQ32" si="52">SUM(D28:D31)</f>
        <v>573</v>
      </c>
      <c r="E32" s="5">
        <f t="shared" si="52"/>
        <v>422</v>
      </c>
      <c r="F32" s="5">
        <f t="shared" si="0"/>
        <v>-151</v>
      </c>
      <c r="G32" s="17">
        <f t="shared" si="1"/>
        <v>-0.2635253054101222</v>
      </c>
      <c r="H32" s="5">
        <f t="shared" si="52"/>
        <v>0</v>
      </c>
      <c r="I32" s="5">
        <f t="shared" si="52"/>
        <v>593</v>
      </c>
      <c r="J32" s="5">
        <f t="shared" si="52"/>
        <v>463</v>
      </c>
      <c r="K32" s="5">
        <f>VLOOKUP(B32,'[4]محقق الفروع '!$B:$M,12,0)</f>
        <v>503</v>
      </c>
      <c r="L32" s="5">
        <f t="shared" si="2"/>
        <v>40</v>
      </c>
      <c r="M32" s="17">
        <f t="shared" si="3"/>
        <v>8.6393088552915831E-2</v>
      </c>
      <c r="N32" s="5">
        <f t="shared" si="52"/>
        <v>0</v>
      </c>
      <c r="O32" s="5">
        <f t="shared" si="52"/>
        <v>524</v>
      </c>
      <c r="P32" s="5">
        <f t="shared" si="52"/>
        <v>502</v>
      </c>
      <c r="Q32" s="5">
        <f>VLOOKUP(B32,'[5]محقق الفروع '!$B:$M,12,0)</f>
        <v>246</v>
      </c>
      <c r="R32" s="5">
        <f t="shared" si="4"/>
        <v>-256</v>
      </c>
      <c r="S32" s="17">
        <f t="shared" si="5"/>
        <v>-0.50996015936254979</v>
      </c>
      <c r="T32" s="5">
        <f t="shared" si="52"/>
        <v>0</v>
      </c>
      <c r="U32" s="5">
        <f t="shared" si="52"/>
        <v>398</v>
      </c>
      <c r="V32" s="5">
        <f t="shared" si="52"/>
        <v>458</v>
      </c>
      <c r="W32" s="5">
        <f t="shared" si="52"/>
        <v>388</v>
      </c>
      <c r="X32" s="5">
        <f t="shared" si="6"/>
        <v>-70</v>
      </c>
      <c r="Y32" s="17">
        <f t="shared" si="7"/>
        <v>-0.15283842794759828</v>
      </c>
      <c r="Z32" s="5">
        <f t="shared" si="52"/>
        <v>0</v>
      </c>
      <c r="AA32" s="5">
        <f t="shared" si="52"/>
        <v>462</v>
      </c>
      <c r="AB32" s="5">
        <f t="shared" si="52"/>
        <v>481</v>
      </c>
      <c r="AC32" s="5">
        <f t="shared" si="52"/>
        <v>440</v>
      </c>
      <c r="AD32" s="5">
        <f t="shared" si="8"/>
        <v>-41</v>
      </c>
      <c r="AE32" s="17">
        <f t="shared" si="9"/>
        <v>-8.5239085239085188E-2</v>
      </c>
      <c r="AF32" s="5">
        <f t="shared" si="52"/>
        <v>0</v>
      </c>
      <c r="AG32" s="5">
        <f t="shared" si="52"/>
        <v>496</v>
      </c>
      <c r="AH32" s="5">
        <f t="shared" si="52"/>
        <v>573</v>
      </c>
      <c r="AI32" s="5">
        <f t="shared" si="52"/>
        <v>519</v>
      </c>
      <c r="AJ32" s="5">
        <f t="shared" si="10"/>
        <v>-54</v>
      </c>
      <c r="AK32" s="17">
        <f t="shared" si="11"/>
        <v>-9.4240837696335067E-2</v>
      </c>
      <c r="AL32" s="5">
        <f t="shared" si="52"/>
        <v>0</v>
      </c>
      <c r="AM32" s="5">
        <f t="shared" si="52"/>
        <v>389</v>
      </c>
      <c r="AN32" s="5">
        <f t="shared" si="52"/>
        <v>576</v>
      </c>
      <c r="AO32" s="5">
        <f t="shared" ref="AO32" si="53">SUM(AO28:AO31)</f>
        <v>677</v>
      </c>
      <c r="AP32" s="5">
        <f t="shared" si="12"/>
        <v>101</v>
      </c>
      <c r="AQ32" s="17">
        <f t="shared" si="13"/>
        <v>0.17534722222222232</v>
      </c>
      <c r="AR32" s="5">
        <f t="shared" si="52"/>
        <v>0</v>
      </c>
      <c r="AS32" s="5">
        <f t="shared" si="52"/>
        <v>421</v>
      </c>
      <c r="AT32" s="5">
        <f t="shared" si="52"/>
        <v>445</v>
      </c>
      <c r="AU32" s="5">
        <f t="shared" si="52"/>
        <v>563</v>
      </c>
      <c r="AV32" s="5">
        <f t="shared" si="14"/>
        <v>118</v>
      </c>
      <c r="AW32" s="17">
        <f t="shared" si="15"/>
        <v>0.26516853932584272</v>
      </c>
      <c r="AX32" s="5">
        <f t="shared" si="52"/>
        <v>0</v>
      </c>
      <c r="AY32" s="5">
        <f t="shared" si="52"/>
        <v>437</v>
      </c>
      <c r="AZ32" s="5">
        <f t="shared" si="52"/>
        <v>555</v>
      </c>
      <c r="BA32" s="5">
        <f t="shared" ref="BA32" si="54">SUM(BA28:BA31)</f>
        <v>364</v>
      </c>
      <c r="BB32" s="5">
        <f t="shared" si="16"/>
        <v>-191</v>
      </c>
      <c r="BC32" s="17">
        <f t="shared" si="17"/>
        <v>-0.34414414414414418</v>
      </c>
      <c r="BD32" s="5">
        <f t="shared" si="52"/>
        <v>0</v>
      </c>
      <c r="BE32" s="5">
        <f t="shared" si="52"/>
        <v>469</v>
      </c>
      <c r="BF32" s="5">
        <f t="shared" si="52"/>
        <v>527</v>
      </c>
      <c r="BG32" s="5">
        <f t="shared" ref="BG32" si="55">SUM(BG28:BG31)</f>
        <v>509</v>
      </c>
      <c r="BH32" s="5">
        <f t="shared" si="18"/>
        <v>-18</v>
      </c>
      <c r="BI32" s="17">
        <f t="shared" si="19"/>
        <v>-3.4155597722960174E-2</v>
      </c>
      <c r="BJ32" s="5">
        <f t="shared" si="52"/>
        <v>0</v>
      </c>
      <c r="BK32" s="5">
        <f t="shared" si="52"/>
        <v>382</v>
      </c>
      <c r="BL32" s="5">
        <f t="shared" si="52"/>
        <v>535</v>
      </c>
      <c r="BM32" s="5">
        <f t="shared" si="20"/>
        <v>153</v>
      </c>
      <c r="BN32" s="17">
        <f t="shared" si="21"/>
        <v>0.40052356020942415</v>
      </c>
      <c r="BO32" s="5">
        <f t="shared" si="52"/>
        <v>0</v>
      </c>
      <c r="BP32" s="5">
        <f t="shared" si="52"/>
        <v>587</v>
      </c>
      <c r="BQ32" s="5">
        <f t="shared" si="52"/>
        <v>624</v>
      </c>
      <c r="BR32" s="5">
        <f t="shared" si="22"/>
        <v>37</v>
      </c>
      <c r="BS32" s="17">
        <f t="shared" si="23"/>
        <v>6.3032367972742698E-2</v>
      </c>
      <c r="BU32" s="13">
        <f>SUM(BU28:BU31)</f>
        <v>1119</v>
      </c>
      <c r="BV32" s="13">
        <f>SUM(BV28:BV31)</f>
        <v>1189</v>
      </c>
      <c r="BW32" s="15">
        <f t="shared" si="24"/>
        <v>70</v>
      </c>
      <c r="BX32" s="17">
        <f t="shared" si="25"/>
        <v>6.2555853440571907E-2</v>
      </c>
    </row>
    <row r="33" spans="1:76" x14ac:dyDescent="0.25">
      <c r="A33" s="3">
        <v>60</v>
      </c>
      <c r="B33" s="4" t="s">
        <v>32</v>
      </c>
      <c r="C33" s="5">
        <f>IFERROR(VLOOKUP(A33,'[1]BranchesSales01-2019'!$A$2:$AB$79,4,0),0)</f>
        <v>193</v>
      </c>
      <c r="D33" s="5">
        <f>IFERROR(VLOOKUP(A33,'[2]BranchesSales01-2020'!$A$2:$Z$78,4,0),0)</f>
        <v>117</v>
      </c>
      <c r="E33" s="5">
        <f>IFERROR(VLOOKUP(A33,'[3]BranchesSales01-2021'!$A$2:$G$70,7,0),0)</f>
        <v>117</v>
      </c>
      <c r="F33" s="5">
        <f t="shared" si="0"/>
        <v>0</v>
      </c>
      <c r="G33" s="17">
        <f t="shared" si="1"/>
        <v>0</v>
      </c>
      <c r="I33" s="5">
        <f>IFERROR(VLOOKUP(A33,'[1]BranchesSales01-2019'!$A$2:$AB$79,6,0),0)</f>
        <v>212</v>
      </c>
      <c r="J33" s="5">
        <f>IFERROR(VLOOKUP(A33,'[2]BranchesSales01-2020'!$A$2:$Z$78,6,0),0)</f>
        <v>99</v>
      </c>
      <c r="K33" s="5">
        <f>VLOOKUP(B33,'[4]محقق الفروع '!$B:$M,12,0)</f>
        <v>122</v>
      </c>
      <c r="L33" s="5">
        <f t="shared" si="2"/>
        <v>23</v>
      </c>
      <c r="M33" s="17">
        <f t="shared" si="3"/>
        <v>0.23232323232323226</v>
      </c>
      <c r="O33" s="5">
        <f>IFERROR(VLOOKUP(A33,'[1]BranchesSales01-2019'!$A$2:$AB$79,8,0),0)</f>
        <v>214</v>
      </c>
      <c r="P33" s="5">
        <f>IFERROR(VLOOKUP(A33,'[2]BranchesSales01-2020'!$A$2:$Z$78,8,0),0)</f>
        <v>84</v>
      </c>
      <c r="Q33" s="5">
        <f>VLOOKUP(B33,'[5]محقق الفروع '!$B:$M,12,0)</f>
        <v>73</v>
      </c>
      <c r="R33" s="5">
        <f t="shared" si="4"/>
        <v>-11</v>
      </c>
      <c r="S33" s="17">
        <f t="shared" si="5"/>
        <v>-0.13095238095238093</v>
      </c>
      <c r="U33" s="5">
        <f>IFERROR(VLOOKUP(A33,'[1]BranchesSales01-2019'!$A$2:$AB$79,10,0),0)</f>
        <v>179</v>
      </c>
      <c r="V33" s="5">
        <f>IFERROR(VLOOKUP(A33,'[2]BranchesSales01-2020'!$A$2:$Z$78,10,0),0)</f>
        <v>85</v>
      </c>
      <c r="W33" s="5">
        <f>IFERROR(VLOOKUP(A33,'[6]BranchesSales04-2021'!$A$2:$G$70,7,0),0)</f>
        <v>72</v>
      </c>
      <c r="X33" s="5">
        <f t="shared" si="6"/>
        <v>-13</v>
      </c>
      <c r="Y33" s="17">
        <f t="shared" si="7"/>
        <v>-0.15294117647058825</v>
      </c>
      <c r="AA33" s="5">
        <f>IFERROR(VLOOKUP(A33,'[1]BranchesSales01-2019'!$A$2:$AB$79,12,0),0)</f>
        <v>189</v>
      </c>
      <c r="AB33" s="5">
        <f>IFERROR(VLOOKUP(A33,'[2]BranchesSales01-2020'!$A$2:$Z$78,12,0),0)</f>
        <v>102</v>
      </c>
      <c r="AC33" s="5">
        <f>IFERROR(VLOOKUP(A33,'[7]BranchesSales05-2021'!$A$2:$G$70,7,0),0)</f>
        <v>128</v>
      </c>
      <c r="AD33" s="5">
        <f t="shared" si="8"/>
        <v>26</v>
      </c>
      <c r="AE33" s="17">
        <f t="shared" si="9"/>
        <v>0.25490196078431371</v>
      </c>
      <c r="AG33" s="5">
        <f>IFERROR(VLOOKUP(A33,'[1]BranchesSales01-2019'!$A$2:$AB$79,14,0),0)</f>
        <v>184</v>
      </c>
      <c r="AH33" s="5">
        <f>IFERROR(VLOOKUP(A33,'[2]BranchesSales01-2020'!$A$2:$Z$78,14,0),0)</f>
        <v>86</v>
      </c>
      <c r="AI33" s="5">
        <f>VLOOKUP(A33,'[8]BranchesSales06-2021'!$A$2:$G$70,7,0)</f>
        <v>154</v>
      </c>
      <c r="AJ33" s="5">
        <f t="shared" si="10"/>
        <v>68</v>
      </c>
      <c r="AK33" s="17">
        <f t="shared" si="11"/>
        <v>0.79069767441860472</v>
      </c>
      <c r="AM33" s="5">
        <f>IFERROR(VLOOKUP(A33,'[1]BranchesSales01-2019'!$A$2:$AB$79,16,0),0)</f>
        <v>136</v>
      </c>
      <c r="AN33" s="5">
        <f>IFERROR(VLOOKUP(A33,'[2]BranchesSales01-2020'!$A$2:$Z$78,16,0),0)</f>
        <v>73</v>
      </c>
      <c r="AO33" s="5">
        <f>IFERROR(VLOOKUP(A33,'[9]BranchesSales07-2021'!$A$2:$G$69,7,0),0)</f>
        <v>158</v>
      </c>
      <c r="AP33" s="5">
        <f t="shared" si="12"/>
        <v>85</v>
      </c>
      <c r="AQ33" s="17">
        <f t="shared" si="13"/>
        <v>1.1643835616438358</v>
      </c>
      <c r="AS33" s="5">
        <f>IFERROR(VLOOKUP(A33,'[1]BranchesSales01-2019'!$A$2:$AB$79,18,0),0)</f>
        <v>147</v>
      </c>
      <c r="AT33" s="5">
        <f>IFERROR(VLOOKUP(A33,'[2]BranchesSales01-2020'!$A$2:$Z$78,18,0),0)</f>
        <v>156</v>
      </c>
      <c r="AU33" s="5">
        <f>IFERROR(VLOOKUP(A33,'[10]BranchesSales08-2021'!$A$2:$G$69,7,0),0)</f>
        <v>158</v>
      </c>
      <c r="AV33" s="5">
        <f t="shared" si="14"/>
        <v>2</v>
      </c>
      <c r="AW33" s="17">
        <f t="shared" si="15"/>
        <v>1.2820512820512775E-2</v>
      </c>
      <c r="AY33" s="5">
        <f>IFERROR(VLOOKUP(A33,'[1]BranchesSales01-2019'!$A$2:$AB$79,20,0),0)</f>
        <v>161</v>
      </c>
      <c r="AZ33" s="5">
        <f>IFERROR(VLOOKUP(A33,'[2]BranchesSales01-2020'!$A$2:$Z$78,20,0),0)</f>
        <v>108</v>
      </c>
      <c r="BA33" s="5">
        <f>IFERROR(VLOOKUP(A33,'[11]BranchesSales09-2021'!$A$2:$H$69,7,0),0)</f>
        <v>89</v>
      </c>
      <c r="BB33" s="5">
        <f t="shared" si="16"/>
        <v>-19</v>
      </c>
      <c r="BC33" s="17">
        <f t="shared" si="17"/>
        <v>-0.17592592592592593</v>
      </c>
      <c r="BE33" s="5">
        <f>IFERROR(VLOOKUP(A33,'[1]BranchesSales01-2019'!$A$2:$AB$79,22,0),0)</f>
        <v>156</v>
      </c>
      <c r="BF33" s="5">
        <f>IFERROR(VLOOKUP(A33,'[2]BranchesSales01-2020'!$A$2:$Z$78,22,0),0)</f>
        <v>121</v>
      </c>
      <c r="BG33" s="5">
        <f>IFERROR(VLOOKUP(A33,'[12]BranchesSales10-2021'!$A$2:$G$69,7,0),0)</f>
        <v>92</v>
      </c>
      <c r="BH33" s="5">
        <f t="shared" si="18"/>
        <v>-29</v>
      </c>
      <c r="BI33" s="17">
        <f t="shared" si="19"/>
        <v>-0.23966942148760328</v>
      </c>
      <c r="BK33" s="5">
        <f>IFERROR(VLOOKUP(A33,'[1]BranchesSales01-2019'!$A$2:$AB$79,24,0),0)</f>
        <v>118</v>
      </c>
      <c r="BL33" s="5">
        <f>IFERROR(VLOOKUP(A33,'[13]BranchesSales11-2020'!$A$2:$G$78,7,0),0)</f>
        <v>88</v>
      </c>
      <c r="BM33" s="5">
        <f t="shared" si="20"/>
        <v>-30</v>
      </c>
      <c r="BN33" s="17">
        <f t="shared" si="21"/>
        <v>-0.25423728813559321</v>
      </c>
      <c r="BP33" s="5">
        <f>IFERROR(VLOOKUP(A33,'[1]BranchesSales01-2019'!$A$2:$AB$79,26,0),0)</f>
        <v>160</v>
      </c>
      <c r="BQ33" s="5">
        <f>IFERROR(VLOOKUP(A33,'[14]BranchesSales12-2020'!$A$2:$G$70,7,0),0)</f>
        <v>190</v>
      </c>
      <c r="BR33" s="5">
        <f t="shared" si="22"/>
        <v>30</v>
      </c>
      <c r="BS33" s="17">
        <f t="shared" si="23"/>
        <v>0.1875</v>
      </c>
      <c r="BU33" s="13">
        <f>IFERROR(VLOOKUP(A33,'[15]BranchesSales01-2019'!$A$2:$G$79,7,0),0)</f>
        <v>319</v>
      </c>
      <c r="BV33" s="13">
        <f>IFERROR(VLOOKUP(A33,'[16]BranchesSales01-2020'!$A$2:$G$78,7,0),0)</f>
        <v>318</v>
      </c>
      <c r="BW33" s="15">
        <f t="shared" si="24"/>
        <v>-1</v>
      </c>
      <c r="BX33" s="17">
        <f t="shared" si="25"/>
        <v>-3.1347962382445305E-3</v>
      </c>
    </row>
    <row r="34" spans="1:76" x14ac:dyDescent="0.25">
      <c r="A34" s="3">
        <v>75</v>
      </c>
      <c r="B34" s="4" t="s">
        <v>33</v>
      </c>
      <c r="C34" s="5">
        <f>IFERROR(VLOOKUP(A34,'[1]BranchesSales01-2019'!$A$2:$AB$79,4,0),0)</f>
        <v>196</v>
      </c>
      <c r="D34" s="5">
        <f>IFERROR(VLOOKUP(A34,'[2]BranchesSales01-2020'!$A$2:$Z$78,4,0),0)</f>
        <v>173</v>
      </c>
      <c r="E34" s="5">
        <f>IFERROR(VLOOKUP(A34,'[3]BranchesSales01-2021'!$A$2:$G$70,7,0),0)</f>
        <v>177</v>
      </c>
      <c r="F34" s="5">
        <f t="shared" si="0"/>
        <v>4</v>
      </c>
      <c r="G34" s="17">
        <f t="shared" si="1"/>
        <v>2.3121387283236983E-2</v>
      </c>
      <c r="I34" s="5">
        <f>IFERROR(VLOOKUP(A34,'[1]BranchesSales01-2019'!$A$2:$AB$79,6,0),0)</f>
        <v>173</v>
      </c>
      <c r="J34" s="5">
        <f>IFERROR(VLOOKUP(A34,'[2]BranchesSales01-2020'!$A$2:$Z$78,6,0),0)</f>
        <v>127</v>
      </c>
      <c r="K34" s="5">
        <f>VLOOKUP(B34,'[4]محقق الفروع '!$B:$M,12,0)</f>
        <v>111</v>
      </c>
      <c r="L34" s="5">
        <f t="shared" si="2"/>
        <v>-16</v>
      </c>
      <c r="M34" s="17">
        <f t="shared" si="3"/>
        <v>-0.12598425196850394</v>
      </c>
      <c r="O34" s="5">
        <f>IFERROR(VLOOKUP(A34,'[1]BranchesSales01-2019'!$A$2:$AB$79,8,0),0)</f>
        <v>170</v>
      </c>
      <c r="P34" s="5">
        <f>IFERROR(VLOOKUP(A34,'[2]BranchesSales01-2020'!$A$2:$Z$78,8,0),0)</f>
        <v>150</v>
      </c>
      <c r="Q34" s="5">
        <f>VLOOKUP(B34,'[5]محقق الفروع '!$B:$M,12,0)</f>
        <v>62</v>
      </c>
      <c r="R34" s="5">
        <f t="shared" si="4"/>
        <v>-88</v>
      </c>
      <c r="S34" s="17">
        <f t="shared" si="5"/>
        <v>-0.58666666666666667</v>
      </c>
      <c r="U34" s="5">
        <f>IFERROR(VLOOKUP(A34,'[1]BranchesSales01-2019'!$A$2:$AB$79,10,0),0)</f>
        <v>147</v>
      </c>
      <c r="V34" s="5">
        <f>IFERROR(VLOOKUP(A34,'[2]BranchesSales01-2020'!$A$2:$Z$78,10,0),0)</f>
        <v>81</v>
      </c>
      <c r="W34" s="5">
        <f>IFERROR(VLOOKUP(A34,'[6]BranchesSales04-2021'!$A$2:$G$70,7,0),0)</f>
        <v>184</v>
      </c>
      <c r="X34" s="5">
        <f t="shared" si="6"/>
        <v>103</v>
      </c>
      <c r="Y34" s="17">
        <f t="shared" si="7"/>
        <v>1.2716049382716048</v>
      </c>
      <c r="AA34" s="5">
        <f>IFERROR(VLOOKUP(A34,'[1]BranchesSales01-2019'!$A$2:$AB$79,12,0),0)</f>
        <v>140</v>
      </c>
      <c r="AB34" s="5">
        <f>IFERROR(VLOOKUP(A34,'[2]BranchesSales01-2020'!$A$2:$Z$78,12,0),0)</f>
        <v>125</v>
      </c>
      <c r="AC34" s="5">
        <f>IFERROR(VLOOKUP(A34,'[7]BranchesSales05-2021'!$A$2:$G$70,7,0),0)</f>
        <v>170</v>
      </c>
      <c r="AD34" s="5">
        <f t="shared" si="8"/>
        <v>45</v>
      </c>
      <c r="AE34" s="17">
        <f t="shared" si="9"/>
        <v>0.3600000000000001</v>
      </c>
      <c r="AG34" s="5">
        <f>IFERROR(VLOOKUP(A34,'[1]BranchesSales01-2019'!$A$2:$AB$79,14,0),0)</f>
        <v>171</v>
      </c>
      <c r="AH34" s="5">
        <f>IFERROR(VLOOKUP(A34,'[2]BranchesSales01-2020'!$A$2:$Z$78,14,0),0)</f>
        <v>147</v>
      </c>
      <c r="AI34" s="5">
        <f>VLOOKUP(A34,'[8]BranchesSales06-2021'!$A$2:$G$70,7,0)</f>
        <v>206</v>
      </c>
      <c r="AJ34" s="5">
        <f t="shared" si="10"/>
        <v>59</v>
      </c>
      <c r="AK34" s="17">
        <f t="shared" si="11"/>
        <v>0.40136054421768708</v>
      </c>
      <c r="AM34" s="5">
        <f>IFERROR(VLOOKUP(A34,'[1]BranchesSales01-2019'!$A$2:$AB$79,16,0),0)</f>
        <v>138</v>
      </c>
      <c r="AN34" s="5">
        <f>IFERROR(VLOOKUP(A34,'[2]BranchesSales01-2020'!$A$2:$Z$78,16,0),0)</f>
        <v>167</v>
      </c>
      <c r="AO34" s="5">
        <f>IFERROR(VLOOKUP(A34,'[9]BranchesSales07-2021'!$A$2:$G$69,7,0),0)</f>
        <v>192</v>
      </c>
      <c r="AP34" s="5">
        <f t="shared" si="12"/>
        <v>25</v>
      </c>
      <c r="AQ34" s="17">
        <f t="shared" si="13"/>
        <v>0.14970059880239517</v>
      </c>
      <c r="AS34" s="5">
        <f>IFERROR(VLOOKUP(A34,'[1]BranchesSales01-2019'!$A$2:$AB$79,18,0),0)</f>
        <v>128</v>
      </c>
      <c r="AT34" s="5">
        <f>IFERROR(VLOOKUP(A34,'[2]BranchesSales01-2020'!$A$2:$Z$78,18,0),0)</f>
        <v>141</v>
      </c>
      <c r="AU34" s="5">
        <f>IFERROR(VLOOKUP(A34,'[10]BranchesSales08-2021'!$A$2:$G$69,7,0),0)</f>
        <v>107</v>
      </c>
      <c r="AV34" s="5">
        <f t="shared" si="14"/>
        <v>-34</v>
      </c>
      <c r="AW34" s="17">
        <f t="shared" si="15"/>
        <v>-0.24113475177304966</v>
      </c>
      <c r="AY34" s="5">
        <f>IFERROR(VLOOKUP(A34,'[1]BranchesSales01-2019'!$A$2:$AB$79,20,0),0)</f>
        <v>159</v>
      </c>
      <c r="AZ34" s="5">
        <f>IFERROR(VLOOKUP(A34,'[2]BranchesSales01-2020'!$A$2:$Z$78,20,0),0)</f>
        <v>144</v>
      </c>
      <c r="BA34" s="5">
        <f>IFERROR(VLOOKUP(A34,'[11]BranchesSales09-2021'!$A$2:$H$69,7,0),0)</f>
        <v>91</v>
      </c>
      <c r="BB34" s="5">
        <f t="shared" si="16"/>
        <v>-53</v>
      </c>
      <c r="BC34" s="17">
        <f t="shared" si="17"/>
        <v>-0.36805555555555558</v>
      </c>
      <c r="BE34" s="5">
        <f>IFERROR(VLOOKUP(A34,'[1]BranchesSales01-2019'!$A$2:$AB$79,22,0),0)</f>
        <v>188</v>
      </c>
      <c r="BF34" s="5">
        <f>IFERROR(VLOOKUP(A34,'[2]BranchesSales01-2020'!$A$2:$Z$78,22,0),0)</f>
        <v>151</v>
      </c>
      <c r="BG34" s="5">
        <f>IFERROR(VLOOKUP(A34,'[12]BranchesSales10-2021'!$A$2:$G$69,7,0),0)</f>
        <v>91</v>
      </c>
      <c r="BH34" s="5">
        <f t="shared" si="18"/>
        <v>-60</v>
      </c>
      <c r="BI34" s="17">
        <f t="shared" si="19"/>
        <v>-0.39735099337748347</v>
      </c>
      <c r="BK34" s="5">
        <f>IFERROR(VLOOKUP(A34,'[1]BranchesSales01-2019'!$A$2:$AB$79,24,0),0)</f>
        <v>137</v>
      </c>
      <c r="BL34" s="5">
        <f>IFERROR(VLOOKUP(A34,'[13]BranchesSales11-2020'!$A$2:$G$78,7,0),0)</f>
        <v>214</v>
      </c>
      <c r="BM34" s="5">
        <f t="shared" si="20"/>
        <v>77</v>
      </c>
      <c r="BN34" s="17">
        <f t="shared" si="21"/>
        <v>0.56204379562043805</v>
      </c>
      <c r="BP34" s="5">
        <f>IFERROR(VLOOKUP(A34,'[1]BranchesSales01-2019'!$A$2:$AB$79,26,0),0)</f>
        <v>164</v>
      </c>
      <c r="BQ34" s="5">
        <f>IFERROR(VLOOKUP(A34,'[14]BranchesSales12-2020'!$A$2:$G$70,7,0),0)</f>
        <v>256</v>
      </c>
      <c r="BR34" s="5">
        <f t="shared" si="22"/>
        <v>92</v>
      </c>
      <c r="BS34" s="17">
        <f t="shared" si="23"/>
        <v>0.56097560975609762</v>
      </c>
      <c r="BU34" s="13">
        <f>IFERROR(VLOOKUP(A34,'[15]BranchesSales01-2019'!$A$2:$G$79,7,0),0)</f>
        <v>361</v>
      </c>
      <c r="BV34" s="13">
        <f>IFERROR(VLOOKUP(A34,'[16]BranchesSales01-2020'!$A$2:$G$78,7,0),0)</f>
        <v>354</v>
      </c>
      <c r="BW34" s="15">
        <f t="shared" si="24"/>
        <v>-7</v>
      </c>
      <c r="BX34" s="17">
        <f t="shared" si="25"/>
        <v>-1.939058171745156E-2</v>
      </c>
    </row>
    <row r="35" spans="1:76" x14ac:dyDescent="0.25">
      <c r="A35" s="5">
        <v>91</v>
      </c>
      <c r="B35" s="4" t="s">
        <v>34</v>
      </c>
      <c r="C35" s="5">
        <f>IFERROR(VLOOKUP(A35,'[1]BranchesSales01-2019'!$A$2:$AB$79,4,0),0)</f>
        <v>227</v>
      </c>
      <c r="D35" s="5">
        <f>IFERROR(VLOOKUP(A35,'[2]BranchesSales01-2020'!$A$2:$Z$78,4,0),0)</f>
        <v>94</v>
      </c>
      <c r="E35" s="5">
        <f>IFERROR(VLOOKUP(A35,'[3]BranchesSales01-2021'!$A$2:$G$70,7,0),0)</f>
        <v>52</v>
      </c>
      <c r="F35" s="5">
        <f t="shared" si="0"/>
        <v>-42</v>
      </c>
      <c r="G35" s="17">
        <f t="shared" si="1"/>
        <v>-0.44680851063829785</v>
      </c>
      <c r="I35" s="5">
        <f>IFERROR(VLOOKUP(A35,'[1]BranchesSales01-2019'!$A$2:$AB$79,6,0),0)</f>
        <v>191</v>
      </c>
      <c r="J35" s="5">
        <f>IFERROR(VLOOKUP(A35,'[2]BranchesSales01-2020'!$A$2:$Z$78,6,0),0)</f>
        <v>77</v>
      </c>
      <c r="K35" s="5">
        <f>VLOOKUP(B35,'[4]محقق الفروع '!$B:$M,12,0)</f>
        <v>54</v>
      </c>
      <c r="L35" s="5">
        <f t="shared" si="2"/>
        <v>-23</v>
      </c>
      <c r="M35" s="17">
        <f t="shared" si="3"/>
        <v>-0.29870129870129869</v>
      </c>
      <c r="O35" s="5">
        <f>IFERROR(VLOOKUP(A35,'[1]BranchesSales01-2019'!$A$2:$AB$79,8,0),0)</f>
        <v>154</v>
      </c>
      <c r="P35" s="5">
        <f>IFERROR(VLOOKUP(A35,'[2]BranchesSales01-2020'!$A$2:$Z$78,8,0),0)</f>
        <v>43</v>
      </c>
      <c r="Q35" s="5">
        <f>VLOOKUP(B35,'[5]محقق الفروع '!$B:$M,12,0)</f>
        <v>45</v>
      </c>
      <c r="R35" s="5">
        <f t="shared" si="4"/>
        <v>2</v>
      </c>
      <c r="S35" s="17">
        <f t="shared" si="5"/>
        <v>4.6511627906976827E-2</v>
      </c>
      <c r="U35" s="5">
        <f>IFERROR(VLOOKUP(A35,'[1]BranchesSales01-2019'!$A$2:$AB$79,10,0),0)</f>
        <v>122</v>
      </c>
      <c r="V35" s="5">
        <f>IFERROR(VLOOKUP(A35,'[2]BranchesSales01-2020'!$A$2:$Z$78,10,0),0)</f>
        <v>48</v>
      </c>
      <c r="W35" s="5">
        <f>IFERROR(VLOOKUP(A35,'[6]BranchesSales04-2021'!$A$2:$G$70,7,0),0)</f>
        <v>77</v>
      </c>
      <c r="X35" s="5">
        <f t="shared" si="6"/>
        <v>29</v>
      </c>
      <c r="Y35" s="17">
        <f t="shared" si="7"/>
        <v>0.60416666666666674</v>
      </c>
      <c r="AA35" s="5">
        <f>IFERROR(VLOOKUP(A35,'[1]BranchesSales01-2019'!$A$2:$AB$79,12,0),0)</f>
        <v>110</v>
      </c>
      <c r="AB35" s="5">
        <f>IFERROR(VLOOKUP(A35,'[2]BranchesSales01-2020'!$A$2:$Z$78,12,0),0)</f>
        <v>63</v>
      </c>
      <c r="AC35" s="5">
        <f>IFERROR(VLOOKUP(A35,'[7]BranchesSales05-2021'!$A$2:$G$70,7,0),0)</f>
        <v>45</v>
      </c>
      <c r="AD35" s="5">
        <f t="shared" si="8"/>
        <v>-18</v>
      </c>
      <c r="AE35" s="17">
        <f t="shared" si="9"/>
        <v>-0.2857142857142857</v>
      </c>
      <c r="AG35" s="5">
        <f>IFERROR(VLOOKUP(A35,'[1]BranchesSales01-2019'!$A$2:$AB$79,14,0),0)</f>
        <v>156</v>
      </c>
      <c r="AH35" s="5">
        <f>IFERROR(VLOOKUP(A35,'[2]BranchesSales01-2020'!$A$2:$Z$78,14,0),0)</f>
        <v>58</v>
      </c>
      <c r="AI35" s="5">
        <f>VLOOKUP(A35,'[8]BranchesSales06-2021'!$A$2:$G$70,7,0)</f>
        <v>43</v>
      </c>
      <c r="AJ35" s="5">
        <f t="shared" si="10"/>
        <v>-15</v>
      </c>
      <c r="AK35" s="17">
        <f t="shared" si="11"/>
        <v>-0.25862068965517238</v>
      </c>
      <c r="AM35" s="5">
        <f>IFERROR(VLOOKUP(A35,'[1]BranchesSales01-2019'!$A$2:$AB$79,16,0),0)</f>
        <v>147</v>
      </c>
      <c r="AN35" s="5">
        <f>IFERROR(VLOOKUP(A35,'[2]BranchesSales01-2020'!$A$2:$Z$78,16,0),0)</f>
        <v>53</v>
      </c>
      <c r="AO35" s="5">
        <f>IFERROR(VLOOKUP(A35,'[9]BranchesSales07-2021'!$A$2:$G$69,7,0),0)</f>
        <v>43</v>
      </c>
      <c r="AP35" s="5">
        <f t="shared" si="12"/>
        <v>-10</v>
      </c>
      <c r="AQ35" s="17">
        <f t="shared" si="13"/>
        <v>-0.18867924528301883</v>
      </c>
      <c r="AS35" s="5">
        <f>IFERROR(VLOOKUP(A35,'[1]BranchesSales01-2019'!$A$2:$AB$79,18,0),0)</f>
        <v>115</v>
      </c>
      <c r="AT35" s="5">
        <f>IFERROR(VLOOKUP(A35,'[2]BranchesSales01-2020'!$A$2:$Z$78,18,0),0)</f>
        <v>48</v>
      </c>
      <c r="AU35" s="5">
        <f>IFERROR(VLOOKUP(A35,'[10]BranchesSales08-2021'!$A$2:$G$69,7,0),0)</f>
        <v>67</v>
      </c>
      <c r="AV35" s="5">
        <f t="shared" si="14"/>
        <v>19</v>
      </c>
      <c r="AW35" s="17">
        <f t="shared" si="15"/>
        <v>0.39583333333333326</v>
      </c>
      <c r="AY35" s="5">
        <f>IFERROR(VLOOKUP(A35,'[1]BranchesSales01-2019'!$A$2:$AB$79,20,0),0)</f>
        <v>118</v>
      </c>
      <c r="AZ35" s="5">
        <f>IFERROR(VLOOKUP(A35,'[2]BranchesSales01-2020'!$A$2:$Z$78,20,0),0)</f>
        <v>52</v>
      </c>
      <c r="BA35" s="5">
        <f>IFERROR(VLOOKUP(A35,'[11]BranchesSales09-2021'!$A$2:$H$69,7,0),0)</f>
        <v>56</v>
      </c>
      <c r="BB35" s="5">
        <f t="shared" si="16"/>
        <v>4</v>
      </c>
      <c r="BC35" s="17">
        <f t="shared" si="17"/>
        <v>7.6923076923076872E-2</v>
      </c>
      <c r="BE35" s="5">
        <f>IFERROR(VLOOKUP(A35,'[1]BranchesSales01-2019'!$A$2:$AB$79,22,0),0)</f>
        <v>106</v>
      </c>
      <c r="BF35" s="5">
        <f>IFERROR(VLOOKUP(A35,'[2]BranchesSales01-2020'!$A$2:$Z$78,22,0),0)</f>
        <v>44</v>
      </c>
      <c r="BG35" s="5">
        <f>IFERROR(VLOOKUP(A35,'[12]BranchesSales10-2021'!$A$2:$G$69,7,0),0)</f>
        <v>59</v>
      </c>
      <c r="BH35" s="5">
        <f t="shared" si="18"/>
        <v>15</v>
      </c>
      <c r="BI35" s="17">
        <f t="shared" si="19"/>
        <v>0.34090909090909083</v>
      </c>
      <c r="BK35" s="5">
        <f>IFERROR(VLOOKUP(A35,'[1]BranchesSales01-2019'!$A$2:$AB$79,24,0),0)</f>
        <v>95</v>
      </c>
      <c r="BL35" s="5">
        <f>IFERROR(VLOOKUP(A35,'[13]BranchesSales11-2020'!$A$2:$G$78,7,0),0)</f>
        <v>59</v>
      </c>
      <c r="BM35" s="5">
        <f t="shared" si="20"/>
        <v>-36</v>
      </c>
      <c r="BN35" s="17">
        <f t="shared" si="21"/>
        <v>-0.37894736842105259</v>
      </c>
      <c r="BP35" s="5">
        <f>IFERROR(VLOOKUP(A35,'[1]BranchesSales01-2019'!$A$2:$AB$79,26,0),0)</f>
        <v>132</v>
      </c>
      <c r="BQ35" s="5">
        <f>IFERROR(VLOOKUP(A35,'[14]BranchesSales12-2020'!$A$2:$G$70,7,0),0)</f>
        <v>66</v>
      </c>
      <c r="BR35" s="5">
        <f t="shared" si="22"/>
        <v>-66</v>
      </c>
      <c r="BS35" s="17">
        <f t="shared" si="23"/>
        <v>-0.5</v>
      </c>
      <c r="BU35" s="13">
        <f>IFERROR(VLOOKUP(A35,'[15]BranchesSales01-2019'!$A$2:$G$79,7,0),0)</f>
        <v>388</v>
      </c>
      <c r="BV35" s="13">
        <f>IFERROR(VLOOKUP(A35,'[16]BranchesSales01-2020'!$A$2:$G$78,7,0),0)</f>
        <v>250</v>
      </c>
      <c r="BW35" s="15">
        <f t="shared" si="24"/>
        <v>-138</v>
      </c>
      <c r="BX35" s="17">
        <f t="shared" si="25"/>
        <v>-0.35567010309278346</v>
      </c>
    </row>
    <row r="36" spans="1:76" x14ac:dyDescent="0.25">
      <c r="A36" s="3">
        <v>89</v>
      </c>
      <c r="B36" s="4" t="s">
        <v>35</v>
      </c>
      <c r="C36" s="5">
        <f>IFERROR(VLOOKUP(A36,'[1]BranchesSales01-2019'!$A$2:$AB$79,4,0),0)</f>
        <v>212</v>
      </c>
      <c r="D36" s="5">
        <f>IFERROR(VLOOKUP(A36,'[2]BranchesSales01-2020'!$A$2:$Z$78,4,0),0)</f>
        <v>146</v>
      </c>
      <c r="E36" s="5">
        <f>IFERROR(VLOOKUP(A36,'[3]BranchesSales01-2021'!$A$2:$G$70,7,0),0)</f>
        <v>106</v>
      </c>
      <c r="F36" s="5">
        <f t="shared" si="0"/>
        <v>-40</v>
      </c>
      <c r="G36" s="17">
        <f t="shared" si="1"/>
        <v>-0.27397260273972601</v>
      </c>
      <c r="I36" s="5">
        <f>IFERROR(VLOOKUP(A36,'[1]BranchesSales01-2019'!$A$2:$AB$79,6,0),0)</f>
        <v>186</v>
      </c>
      <c r="J36" s="5">
        <f>IFERROR(VLOOKUP(A36,'[2]BranchesSales01-2020'!$A$2:$Z$78,6,0),0)</f>
        <v>125</v>
      </c>
      <c r="K36" s="5">
        <f>VLOOKUP(B36,'[4]محقق الفروع '!$B:$M,12,0)</f>
        <v>90</v>
      </c>
      <c r="L36" s="5">
        <f t="shared" si="2"/>
        <v>-35</v>
      </c>
      <c r="M36" s="17">
        <f t="shared" si="3"/>
        <v>-0.28000000000000003</v>
      </c>
      <c r="O36" s="5">
        <f>IFERROR(VLOOKUP(A36,'[1]BranchesSales01-2019'!$A$2:$AB$79,8,0),0)</f>
        <v>198</v>
      </c>
      <c r="P36" s="5">
        <f>IFERROR(VLOOKUP(A36,'[2]BranchesSales01-2020'!$A$2:$Z$78,8,0),0)</f>
        <v>103</v>
      </c>
      <c r="Q36" s="5">
        <f>VLOOKUP(B36,'[5]محقق الفروع '!$B:$M,12,0)</f>
        <v>75</v>
      </c>
      <c r="R36" s="5">
        <f t="shared" si="4"/>
        <v>-28</v>
      </c>
      <c r="S36" s="17">
        <f t="shared" si="5"/>
        <v>-0.27184466019417475</v>
      </c>
      <c r="U36" s="5">
        <f>IFERROR(VLOOKUP(A36,'[1]BranchesSales01-2019'!$A$2:$AB$79,10,0),0)</f>
        <v>157</v>
      </c>
      <c r="V36" s="5">
        <f>IFERROR(VLOOKUP(A36,'[2]BranchesSales01-2020'!$A$2:$Z$78,10,0),0)</f>
        <v>114</v>
      </c>
      <c r="W36" s="5">
        <f>IFERROR(VLOOKUP(A36,'[6]BranchesSales04-2021'!$A$2:$G$70,7,0),0)</f>
        <v>103</v>
      </c>
      <c r="X36" s="5">
        <f t="shared" si="6"/>
        <v>-11</v>
      </c>
      <c r="Y36" s="17">
        <f t="shared" si="7"/>
        <v>-9.6491228070175405E-2</v>
      </c>
      <c r="AA36" s="5">
        <f>IFERROR(VLOOKUP(A36,'[1]BranchesSales01-2019'!$A$2:$AB$79,12,0),0)</f>
        <v>163</v>
      </c>
      <c r="AB36" s="5">
        <f>IFERROR(VLOOKUP(A36,'[2]BranchesSales01-2020'!$A$2:$Z$78,12,0),0)</f>
        <v>121</v>
      </c>
      <c r="AC36" s="5">
        <f>IFERROR(VLOOKUP(A36,'[7]BranchesSales05-2021'!$A$2:$G$70,7,0),0)</f>
        <v>209</v>
      </c>
      <c r="AD36" s="5">
        <f t="shared" si="8"/>
        <v>88</v>
      </c>
      <c r="AE36" s="17">
        <f t="shared" si="9"/>
        <v>0.72727272727272729</v>
      </c>
      <c r="AG36" s="5">
        <f>IFERROR(VLOOKUP(A36,'[1]BranchesSales01-2019'!$A$2:$AB$79,14,0),0)</f>
        <v>188</v>
      </c>
      <c r="AH36" s="5">
        <f>IFERROR(VLOOKUP(A36,'[2]BranchesSales01-2020'!$A$2:$Z$78,14,0),0)</f>
        <v>148</v>
      </c>
      <c r="AI36" s="5">
        <f>VLOOKUP(A36,'[8]BranchesSales06-2021'!$A$2:$G$70,7,0)</f>
        <v>184</v>
      </c>
      <c r="AJ36" s="5">
        <f t="shared" si="10"/>
        <v>36</v>
      </c>
      <c r="AK36" s="17">
        <f t="shared" si="11"/>
        <v>0.2432432432432432</v>
      </c>
      <c r="AM36" s="5">
        <f>IFERROR(VLOOKUP(A36,'[1]BranchesSales01-2019'!$A$2:$AB$79,16,0),0)</f>
        <v>152</v>
      </c>
      <c r="AN36" s="5">
        <f>IFERROR(VLOOKUP(A36,'[2]BranchesSales01-2020'!$A$2:$Z$78,16,0),0)</f>
        <v>149</v>
      </c>
      <c r="AO36" s="5">
        <f>IFERROR(VLOOKUP(A36,'[9]BranchesSales07-2021'!$A$2:$G$69,7,0),0)</f>
        <v>175</v>
      </c>
      <c r="AP36" s="5">
        <f t="shared" si="12"/>
        <v>26</v>
      </c>
      <c r="AQ36" s="17">
        <f t="shared" si="13"/>
        <v>0.17449664429530198</v>
      </c>
      <c r="AS36" s="5">
        <f>IFERROR(VLOOKUP(A36,'[1]BranchesSales01-2019'!$A$2:$AB$79,18,0),0)</f>
        <v>163</v>
      </c>
      <c r="AT36" s="5">
        <f>IFERROR(VLOOKUP(A36,'[2]BranchesSales01-2020'!$A$2:$Z$78,18,0),0)</f>
        <v>105</v>
      </c>
      <c r="AU36" s="5">
        <f>IFERROR(VLOOKUP(A36,'[10]BranchesSales08-2021'!$A$2:$G$69,7,0),0)</f>
        <v>186</v>
      </c>
      <c r="AV36" s="5">
        <f t="shared" si="14"/>
        <v>81</v>
      </c>
      <c r="AW36" s="17">
        <f t="shared" si="15"/>
        <v>0.77142857142857135</v>
      </c>
      <c r="AY36" s="5">
        <f>IFERROR(VLOOKUP(A36,'[1]BranchesSales01-2019'!$A$2:$AB$79,20,0),0)</f>
        <v>149</v>
      </c>
      <c r="AZ36" s="5">
        <f>IFERROR(VLOOKUP(A36,'[2]BranchesSales01-2020'!$A$2:$Z$78,20,0),0)</f>
        <v>107</v>
      </c>
      <c r="BA36" s="5">
        <f>IFERROR(VLOOKUP(A36,'[11]BranchesSales09-2021'!$A$2:$H$69,7,0),0)</f>
        <v>105</v>
      </c>
      <c r="BB36" s="5">
        <f t="shared" si="16"/>
        <v>-2</v>
      </c>
      <c r="BC36" s="17">
        <f t="shared" si="17"/>
        <v>-1.8691588785046731E-2</v>
      </c>
      <c r="BE36" s="5">
        <f>IFERROR(VLOOKUP(A36,'[1]BranchesSales01-2019'!$A$2:$AB$79,22,0),0)</f>
        <v>187</v>
      </c>
      <c r="BF36" s="5">
        <f>IFERROR(VLOOKUP(A36,'[2]BranchesSales01-2020'!$A$2:$Z$78,22,0),0)</f>
        <v>161</v>
      </c>
      <c r="BG36" s="5">
        <f>IFERROR(VLOOKUP(A36,'[12]BranchesSales10-2021'!$A$2:$G$69,7,0),0)</f>
        <v>60</v>
      </c>
      <c r="BH36" s="5">
        <f t="shared" si="18"/>
        <v>-101</v>
      </c>
      <c r="BI36" s="17">
        <f t="shared" si="19"/>
        <v>-0.62732919254658381</v>
      </c>
      <c r="BK36" s="5">
        <f>IFERROR(VLOOKUP(A36,'[1]BranchesSales01-2019'!$A$2:$AB$79,24,0),0)</f>
        <v>133</v>
      </c>
      <c r="BL36" s="5">
        <f>IFERROR(VLOOKUP(A36,'[13]BranchesSales11-2020'!$A$2:$G$78,7,0),0)</f>
        <v>150</v>
      </c>
      <c r="BM36" s="5">
        <f t="shared" si="20"/>
        <v>17</v>
      </c>
      <c r="BN36" s="17">
        <f t="shared" si="21"/>
        <v>0.1278195488721805</v>
      </c>
      <c r="BP36" s="5">
        <f>IFERROR(VLOOKUP(A36,'[1]BranchesSales01-2019'!$A$2:$AB$79,26,0),0)</f>
        <v>214</v>
      </c>
      <c r="BQ36" s="5">
        <f>IFERROR(VLOOKUP(A36,'[14]BranchesSales12-2020'!$A$2:$G$70,7,0),0)</f>
        <v>154</v>
      </c>
      <c r="BR36" s="5">
        <f t="shared" si="22"/>
        <v>-60</v>
      </c>
      <c r="BS36" s="17">
        <f t="shared" si="23"/>
        <v>-0.28037383177570097</v>
      </c>
      <c r="BU36" s="13">
        <f>IFERROR(VLOOKUP(A36,'[15]BranchesSales01-2019'!$A$2:$G$79,7,0),0)</f>
        <v>418</v>
      </c>
      <c r="BV36" s="13">
        <f>IFERROR(VLOOKUP(A36,'[16]BranchesSales01-2020'!$A$2:$G$78,7,0),0)</f>
        <v>379</v>
      </c>
      <c r="BW36" s="15">
        <f t="shared" si="24"/>
        <v>-39</v>
      </c>
      <c r="BX36" s="17">
        <f t="shared" si="25"/>
        <v>-9.3301435406698552E-2</v>
      </c>
    </row>
    <row r="37" spans="1:76" x14ac:dyDescent="0.25">
      <c r="A37" s="5">
        <v>702</v>
      </c>
      <c r="B37" s="4" t="s">
        <v>36</v>
      </c>
      <c r="C37" s="5">
        <f>IFERROR(VLOOKUP(A37,'[1]BranchesSales01-2019'!$A$2:$AB$79,4,0),0)</f>
        <v>0</v>
      </c>
      <c r="D37" s="5">
        <f>IFERROR(VLOOKUP(A37,'[2]BranchesSales01-2020'!$A$2:$Z$78,4,0),0)</f>
        <v>0</v>
      </c>
      <c r="E37" s="5">
        <f>IFERROR(VLOOKUP(A37,'[3]BranchesSales01-2021'!$A$2:$G$70,7,0),0)</f>
        <v>46</v>
      </c>
      <c r="F37" s="5">
        <f t="shared" si="0"/>
        <v>46</v>
      </c>
      <c r="G37" s="17" t="e">
        <f t="shared" si="1"/>
        <v>#DIV/0!</v>
      </c>
      <c r="I37" s="5">
        <f>IFERROR(VLOOKUP(A37,'[1]BranchesSales01-2019'!$A$2:$AB$79,6,0),0)</f>
        <v>0</v>
      </c>
      <c r="J37" s="5">
        <f>IFERROR(VLOOKUP(A37,'[2]BranchesSales01-2020'!$A$2:$Z$78,6,0),0)</f>
        <v>0</v>
      </c>
      <c r="K37" s="5">
        <f>VLOOKUP(B37,'[4]محقق الفروع '!$B:$M,12,0)</f>
        <v>57</v>
      </c>
      <c r="L37" s="5">
        <f t="shared" si="2"/>
        <v>57</v>
      </c>
      <c r="M37" s="17" t="e">
        <f t="shared" si="3"/>
        <v>#DIV/0!</v>
      </c>
      <c r="O37" s="5">
        <f>IFERROR(VLOOKUP(A37,'[1]BranchesSales01-2019'!$A$2:$AB$79,8,0),0)</f>
        <v>0</v>
      </c>
      <c r="P37" s="5">
        <f>IFERROR(VLOOKUP(A37,'[2]BranchesSales01-2020'!$A$2:$Z$78,8,0),0)</f>
        <v>77</v>
      </c>
      <c r="Q37" s="5">
        <f>VLOOKUP(B37,'[5]محقق الفروع '!$B:$M,12,0)</f>
        <v>36</v>
      </c>
      <c r="R37" s="5">
        <f t="shared" si="4"/>
        <v>-41</v>
      </c>
      <c r="S37" s="17">
        <f t="shared" si="5"/>
        <v>-0.53246753246753253</v>
      </c>
      <c r="U37" s="5">
        <f>IFERROR(VLOOKUP(A37,'[1]BranchesSales01-2019'!$A$2:$AB$79,10,0),0)</f>
        <v>0</v>
      </c>
      <c r="V37" s="5">
        <f>IFERROR(VLOOKUP(A37,'[2]BranchesSales01-2020'!$A$2:$Z$78,10,0),0)</f>
        <v>37</v>
      </c>
      <c r="W37" s="5">
        <f>IFERROR(VLOOKUP(A37,'[6]BranchesSales04-2021'!$A$2:$G$70,7,0),0)</f>
        <v>57</v>
      </c>
      <c r="X37" s="5">
        <f t="shared" si="6"/>
        <v>20</v>
      </c>
      <c r="Y37" s="17">
        <f t="shared" si="7"/>
        <v>0.54054054054054057</v>
      </c>
      <c r="AA37" s="5">
        <f>IFERROR(VLOOKUP(A37,'[1]BranchesSales01-2019'!$A$2:$AB$79,12,0),0)</f>
        <v>0</v>
      </c>
      <c r="AB37" s="5">
        <f>IFERROR(VLOOKUP(A37,'[2]BranchesSales01-2020'!$A$2:$Z$78,12,0),0)</f>
        <v>52</v>
      </c>
      <c r="AC37" s="5">
        <f>IFERROR(VLOOKUP(A37,'[7]BranchesSales05-2021'!$A$2:$G$70,7,0),0)</f>
        <v>37</v>
      </c>
      <c r="AD37" s="5">
        <f t="shared" si="8"/>
        <v>-15</v>
      </c>
      <c r="AE37" s="17">
        <f t="shared" si="9"/>
        <v>-0.28846153846153844</v>
      </c>
      <c r="AG37" s="5">
        <f>IFERROR(VLOOKUP(A37,'[1]BranchesSales01-2019'!$A$2:$AB$79,14,0),0)</f>
        <v>0</v>
      </c>
      <c r="AH37" s="5">
        <f>IFERROR(VLOOKUP(A37,'[2]BranchesSales01-2020'!$A$2:$Z$78,14,0),0)</f>
        <v>42</v>
      </c>
      <c r="AI37" s="5">
        <f>VLOOKUP(A37,'[8]BranchesSales06-2021'!$A$2:$G$70,7,0)</f>
        <v>50</v>
      </c>
      <c r="AJ37" s="5">
        <f t="shared" si="10"/>
        <v>8</v>
      </c>
      <c r="AK37" s="17">
        <f t="shared" si="11"/>
        <v>0.19047619047619047</v>
      </c>
      <c r="AM37" s="5">
        <f>IFERROR(VLOOKUP(A37,'[1]BranchesSales01-2019'!$A$2:$AB$79,16,0),0)</f>
        <v>0</v>
      </c>
      <c r="AN37" s="5">
        <f>IFERROR(VLOOKUP(A37,'[2]BranchesSales01-2020'!$A$2:$Z$78,16,0),0)</f>
        <v>47</v>
      </c>
      <c r="AO37" s="5">
        <f>IFERROR(VLOOKUP(A37,'[9]BranchesSales07-2021'!$A$2:$G$69,7,0),0)</f>
        <v>50</v>
      </c>
      <c r="AP37" s="5">
        <f t="shared" si="12"/>
        <v>3</v>
      </c>
      <c r="AQ37" s="17">
        <f t="shared" si="13"/>
        <v>6.3829787234042534E-2</v>
      </c>
      <c r="AS37" s="5">
        <f>IFERROR(VLOOKUP(A37,'[1]BranchesSales01-2019'!$A$2:$AB$79,18,0),0)</f>
        <v>0</v>
      </c>
      <c r="AT37" s="5">
        <f>IFERROR(VLOOKUP(A37,'[2]BranchesSales01-2020'!$A$2:$Z$78,18,0),0)</f>
        <v>82</v>
      </c>
      <c r="AU37" s="5">
        <f>IFERROR(VLOOKUP(A37,'[10]BranchesSales08-2021'!$A$2:$G$69,7,0),0)</f>
        <v>53</v>
      </c>
      <c r="AV37" s="5">
        <f t="shared" si="14"/>
        <v>-29</v>
      </c>
      <c r="AW37" s="17">
        <f t="shared" si="15"/>
        <v>-0.35365853658536583</v>
      </c>
      <c r="AY37" s="5">
        <f>IFERROR(VLOOKUP(A37,'[1]BranchesSales01-2019'!$A$2:$AB$79,20,0),0)</f>
        <v>0</v>
      </c>
      <c r="AZ37" s="5">
        <f>IFERROR(VLOOKUP(A37,'[2]BranchesSales01-2020'!$A$2:$Z$78,20,0),0)</f>
        <v>60</v>
      </c>
      <c r="BA37" s="5">
        <f>IFERROR(VLOOKUP(A37,'[11]BranchesSales09-2021'!$A$2:$H$69,7,0),0)</f>
        <v>72</v>
      </c>
      <c r="BB37" s="5">
        <f t="shared" si="16"/>
        <v>12</v>
      </c>
      <c r="BC37" s="17">
        <f t="shared" si="17"/>
        <v>0.19999999999999996</v>
      </c>
      <c r="BE37" s="5">
        <f>IFERROR(VLOOKUP(A37,'[1]BranchesSales01-2019'!$A$2:$AB$79,22,0),0)</f>
        <v>0</v>
      </c>
      <c r="BF37" s="5">
        <f>IFERROR(VLOOKUP(A37,'[2]BranchesSales01-2020'!$A$2:$Z$78,22,0),0)</f>
        <v>73</v>
      </c>
      <c r="BG37" s="5">
        <f>IFERROR(VLOOKUP(A37,'[12]BranchesSales10-2021'!$A$2:$G$69,7,0),0)</f>
        <v>101</v>
      </c>
      <c r="BH37" s="5">
        <f t="shared" si="18"/>
        <v>28</v>
      </c>
      <c r="BI37" s="17">
        <f t="shared" si="19"/>
        <v>0.38356164383561642</v>
      </c>
      <c r="BK37" s="5">
        <f>IFERROR(VLOOKUP(A37,'[1]BranchesSales01-2019'!$A$2:$AB$79,24,0),0)</f>
        <v>0</v>
      </c>
      <c r="BL37" s="5">
        <f>IFERROR(VLOOKUP(A37,'[13]BranchesSales11-2020'!$A$2:$G$78,7,0),0)</f>
        <v>55</v>
      </c>
      <c r="BM37" s="5">
        <f t="shared" si="20"/>
        <v>55</v>
      </c>
      <c r="BN37" s="17">
        <f>IFERROR(BL37/BK37-1,0)</f>
        <v>0</v>
      </c>
      <c r="BP37" s="5">
        <f>IFERROR(VLOOKUP(A37,'[1]BranchesSales01-2019'!$A$2:$AB$79,26,0),0)</f>
        <v>0</v>
      </c>
      <c r="BQ37" s="5">
        <f>IFERROR(VLOOKUP(A37,'[14]BranchesSales12-2020'!$A$2:$G$70,7,0),0)</f>
        <v>133</v>
      </c>
      <c r="BR37" s="5">
        <f t="shared" si="22"/>
        <v>133</v>
      </c>
      <c r="BS37" s="17" t="e">
        <f t="shared" si="23"/>
        <v>#DIV/0!</v>
      </c>
      <c r="BU37" s="13">
        <f>IFERROR(VLOOKUP(A37,'[15]BranchesSales01-2019'!$A$2:$G$79,7,0),0)</f>
        <v>0</v>
      </c>
      <c r="BV37" s="13">
        <f>IFERROR(VLOOKUP(A37,'[16]BranchesSales01-2020'!$A$2:$G$78,7,0),0)</f>
        <v>234</v>
      </c>
      <c r="BW37" s="15">
        <f t="shared" si="24"/>
        <v>234</v>
      </c>
      <c r="BX37" s="17" t="e">
        <f t="shared" si="25"/>
        <v>#DIV/0!</v>
      </c>
    </row>
    <row r="38" spans="1:76" x14ac:dyDescent="0.25">
      <c r="A38" s="5">
        <v>92</v>
      </c>
      <c r="B38" s="4" t="s">
        <v>37</v>
      </c>
      <c r="C38" s="5">
        <f>IFERROR(VLOOKUP(A38,'[1]BranchesSales01-2019'!$A$2:$AB$79,4,0),0)</f>
        <v>242</v>
      </c>
      <c r="D38" s="5">
        <f>IFERROR(VLOOKUP(A38,'[2]BranchesSales01-2020'!$A$2:$Z$78,4,0),0)</f>
        <v>101</v>
      </c>
      <c r="E38" s="5">
        <f>IFERROR(VLOOKUP(A38,'[3]BranchesSales01-2021'!$A$2:$G$70,7,0),0)</f>
        <v>30</v>
      </c>
      <c r="F38" s="5">
        <f t="shared" si="0"/>
        <v>-71</v>
      </c>
      <c r="G38" s="17">
        <f t="shared" si="1"/>
        <v>-0.70297029702970293</v>
      </c>
      <c r="I38" s="5">
        <f>IFERROR(VLOOKUP(A38,'[1]BranchesSales01-2019'!$A$2:$AB$79,6,0),0)</f>
        <v>159</v>
      </c>
      <c r="J38" s="5">
        <f>IFERROR(VLOOKUP(A38,'[2]BranchesSales01-2020'!$A$2:$Z$78,6,0),0)</f>
        <v>98</v>
      </c>
      <c r="K38" s="5">
        <f>VLOOKUP(B38,'[4]محقق الفروع '!$B:$M,12,0)</f>
        <v>41</v>
      </c>
      <c r="L38" s="5">
        <f t="shared" si="2"/>
        <v>-57</v>
      </c>
      <c r="M38" s="17">
        <f t="shared" si="3"/>
        <v>-0.58163265306122447</v>
      </c>
      <c r="O38" s="5">
        <f>IFERROR(VLOOKUP(A38,'[1]BranchesSales01-2019'!$A$2:$AB$79,8,0),0)</f>
        <v>206</v>
      </c>
      <c r="P38" s="5">
        <f>IFERROR(VLOOKUP(A38,'[2]BranchesSales01-2020'!$A$2:$Z$78,8,0),0)</f>
        <v>56</v>
      </c>
      <c r="Q38" s="5">
        <f>VLOOKUP(B38,'[5]محقق الفروع '!$B:$M,12,0)</f>
        <v>94</v>
      </c>
      <c r="R38" s="5">
        <f t="shared" si="4"/>
        <v>38</v>
      </c>
      <c r="S38" s="17">
        <f t="shared" si="5"/>
        <v>0.6785714285714286</v>
      </c>
      <c r="U38" s="5">
        <f>IFERROR(VLOOKUP(A38,'[1]BranchesSales01-2019'!$A$2:$AB$79,10,0),0)</f>
        <v>73</v>
      </c>
      <c r="V38" s="5">
        <f>IFERROR(VLOOKUP(A38,'[2]BranchesSales01-2020'!$A$2:$Z$78,10,0),0)</f>
        <v>38</v>
      </c>
      <c r="W38" s="5">
        <f>IFERROR(VLOOKUP(A38,'[6]BranchesSales04-2021'!$A$2:$G$70,7,0),0)</f>
        <v>55</v>
      </c>
      <c r="X38" s="5">
        <f t="shared" si="6"/>
        <v>17</v>
      </c>
      <c r="Y38" s="17">
        <f t="shared" si="7"/>
        <v>0.44736842105263164</v>
      </c>
      <c r="AA38" s="5">
        <f>IFERROR(VLOOKUP(A38,'[1]BranchesSales01-2019'!$A$2:$AB$79,12,0),0)</f>
        <v>84</v>
      </c>
      <c r="AB38" s="5">
        <f>IFERROR(VLOOKUP(A38,'[2]BranchesSales01-2020'!$A$2:$Z$78,12,0),0)</f>
        <v>120</v>
      </c>
      <c r="AC38" s="5">
        <f>IFERROR(VLOOKUP(A38,'[7]BranchesSales05-2021'!$A$2:$G$70,7,0),0)</f>
        <v>31</v>
      </c>
      <c r="AD38" s="5">
        <f t="shared" si="8"/>
        <v>-89</v>
      </c>
      <c r="AE38" s="17">
        <f t="shared" si="9"/>
        <v>-0.7416666666666667</v>
      </c>
      <c r="AG38" s="5">
        <f>IFERROR(VLOOKUP(A38,'[1]BranchesSales01-2019'!$A$2:$AB$79,14,0),0)</f>
        <v>174</v>
      </c>
      <c r="AH38" s="5">
        <f>IFERROR(VLOOKUP(A38,'[2]BranchesSales01-2020'!$A$2:$Z$78,14,0),0)</f>
        <v>80</v>
      </c>
      <c r="AI38" s="5">
        <f>VLOOKUP(A38,'[8]BranchesSales06-2021'!$A$2:$G$70,7,0)</f>
        <v>91</v>
      </c>
      <c r="AJ38" s="5">
        <f t="shared" si="10"/>
        <v>11</v>
      </c>
      <c r="AK38" s="17">
        <f t="shared" si="11"/>
        <v>0.13749999999999996</v>
      </c>
      <c r="AM38" s="5">
        <f>IFERROR(VLOOKUP(A38,'[1]BranchesSales01-2019'!$A$2:$AB$79,16,0),0)</f>
        <v>73</v>
      </c>
      <c r="AN38" s="5">
        <f>IFERROR(VLOOKUP(A38,'[2]BranchesSales01-2020'!$A$2:$Z$78,16,0),0)</f>
        <v>99</v>
      </c>
      <c r="AO38" s="5">
        <f>IFERROR(VLOOKUP(A38,'[9]BranchesSales07-2021'!$A$2:$G$69,7,0),0)</f>
        <v>55</v>
      </c>
      <c r="AP38" s="5">
        <f t="shared" si="12"/>
        <v>-44</v>
      </c>
      <c r="AQ38" s="17">
        <f t="shared" si="13"/>
        <v>-0.44444444444444442</v>
      </c>
      <c r="AS38" s="5">
        <f>IFERROR(VLOOKUP(A38,'[1]BranchesSales01-2019'!$A$2:$AB$79,18,0),0)</f>
        <v>98</v>
      </c>
      <c r="AT38" s="5">
        <f>IFERROR(VLOOKUP(A38,'[2]BranchesSales01-2020'!$A$2:$Z$78,18,0),0)</f>
        <v>60</v>
      </c>
      <c r="AU38" s="5">
        <f>IFERROR(VLOOKUP(A38,'[10]BranchesSales08-2021'!$A$2:$G$69,7,0),0)</f>
        <v>43</v>
      </c>
      <c r="AV38" s="5">
        <f t="shared" si="14"/>
        <v>-17</v>
      </c>
      <c r="AW38" s="17">
        <f t="shared" si="15"/>
        <v>-0.28333333333333333</v>
      </c>
      <c r="AY38" s="5">
        <f>IFERROR(VLOOKUP(A38,'[1]BranchesSales01-2019'!$A$2:$AB$79,20,0),0)</f>
        <v>91</v>
      </c>
      <c r="AZ38" s="5">
        <f>IFERROR(VLOOKUP(A38,'[2]BranchesSales01-2020'!$A$2:$Z$78,20,0),0)</f>
        <v>76</v>
      </c>
      <c r="BA38" s="5">
        <f>IFERROR(VLOOKUP(A38,'[11]BranchesSales09-2021'!$A$2:$H$69,7,0),0)</f>
        <v>55</v>
      </c>
      <c r="BB38" s="5">
        <f t="shared" si="16"/>
        <v>-21</v>
      </c>
      <c r="BC38" s="17">
        <f t="shared" si="17"/>
        <v>-0.27631578947368418</v>
      </c>
      <c r="BE38" s="5">
        <f>IFERROR(VLOOKUP(A38,'[1]BranchesSales01-2019'!$A$2:$AB$79,22,0),0)</f>
        <v>48</v>
      </c>
      <c r="BF38" s="5">
        <f>IFERROR(VLOOKUP(A38,'[2]BranchesSales01-2020'!$A$2:$Z$78,22,0),0)</f>
        <v>74</v>
      </c>
      <c r="BG38" s="5">
        <f>IFERROR(VLOOKUP(A38,'[12]BranchesSales10-2021'!$A$2:$G$69,7,0),0)</f>
        <v>91</v>
      </c>
      <c r="BH38" s="5">
        <f t="shared" si="18"/>
        <v>17</v>
      </c>
      <c r="BI38" s="17">
        <f t="shared" si="19"/>
        <v>0.22972972972972983</v>
      </c>
      <c r="BK38" s="5">
        <f>IFERROR(VLOOKUP(A38,'[1]BranchesSales01-2019'!$A$2:$AB$79,24,0),0)</f>
        <v>58</v>
      </c>
      <c r="BL38" s="5">
        <f>IFERROR(VLOOKUP(A38,'[13]BranchesSales11-2020'!$A$2:$G$78,7,0),0)</f>
        <v>65</v>
      </c>
      <c r="BM38" s="5">
        <f t="shared" si="20"/>
        <v>7</v>
      </c>
      <c r="BN38" s="17">
        <f t="shared" si="21"/>
        <v>0.1206896551724137</v>
      </c>
      <c r="BP38" s="5">
        <f>IFERROR(VLOOKUP(A38,'[1]BranchesSales01-2019'!$A$2:$AB$79,26,0),0)</f>
        <v>136</v>
      </c>
      <c r="BQ38" s="5">
        <f>IFERROR(VLOOKUP(A38,'[14]BranchesSales12-2020'!$A$2:$G$70,7,0),0)</f>
        <v>96</v>
      </c>
      <c r="BR38" s="5">
        <f t="shared" si="22"/>
        <v>-40</v>
      </c>
      <c r="BS38" s="17">
        <f t="shared" si="23"/>
        <v>-0.29411764705882348</v>
      </c>
      <c r="BU38" s="13">
        <f>IFERROR(VLOOKUP(A38,'[15]BranchesSales01-2019'!$A$2:$G$79,7,0),0)</f>
        <v>309</v>
      </c>
      <c r="BV38" s="13">
        <f>IFERROR(VLOOKUP(A38,'[16]BranchesSales01-2020'!$A$2:$G$78,7,0),0)</f>
        <v>265</v>
      </c>
      <c r="BW38" s="15">
        <f t="shared" si="24"/>
        <v>-44</v>
      </c>
      <c r="BX38" s="17">
        <f t="shared" si="25"/>
        <v>-0.14239482200647247</v>
      </c>
    </row>
    <row r="39" spans="1:76" x14ac:dyDescent="0.25">
      <c r="A39" s="5">
        <v>2</v>
      </c>
      <c r="B39" s="5" t="s">
        <v>38</v>
      </c>
      <c r="C39" s="5">
        <f>SUM(C33:C38)</f>
        <v>1070</v>
      </c>
      <c r="D39" s="5">
        <f t="shared" ref="D39:BQ39" si="56">SUM(D33:D38)</f>
        <v>631</v>
      </c>
      <c r="E39" s="5">
        <f t="shared" si="56"/>
        <v>528</v>
      </c>
      <c r="F39" s="5">
        <f t="shared" si="0"/>
        <v>-103</v>
      </c>
      <c r="G39" s="17">
        <f t="shared" si="1"/>
        <v>-0.16323296354992078</v>
      </c>
      <c r="H39" s="5">
        <f t="shared" si="56"/>
        <v>0</v>
      </c>
      <c r="I39" s="5">
        <f t="shared" si="56"/>
        <v>921</v>
      </c>
      <c r="J39" s="5">
        <f t="shared" si="56"/>
        <v>526</v>
      </c>
      <c r="K39" s="5">
        <f>VLOOKUP(B39,'[4]محقق الفروع '!$B:$M,12,0)</f>
        <v>475</v>
      </c>
      <c r="L39" s="5">
        <f t="shared" si="2"/>
        <v>-51</v>
      </c>
      <c r="M39" s="17">
        <f t="shared" si="3"/>
        <v>-9.6958174904942962E-2</v>
      </c>
      <c r="N39" s="5">
        <f t="shared" si="56"/>
        <v>0</v>
      </c>
      <c r="O39" s="5">
        <f t="shared" si="56"/>
        <v>942</v>
      </c>
      <c r="P39" s="5">
        <f t="shared" si="56"/>
        <v>513</v>
      </c>
      <c r="Q39" s="5">
        <f>VLOOKUP(B39,'[5]محقق الفروع '!$B:$M,12,0)</f>
        <v>385</v>
      </c>
      <c r="R39" s="5">
        <f t="shared" si="4"/>
        <v>-128</v>
      </c>
      <c r="S39" s="17">
        <f t="shared" si="5"/>
        <v>-0.24951267056530213</v>
      </c>
      <c r="T39" s="5">
        <f t="shared" si="56"/>
        <v>0</v>
      </c>
      <c r="U39" s="5">
        <f t="shared" si="56"/>
        <v>678</v>
      </c>
      <c r="V39" s="5">
        <f t="shared" si="56"/>
        <v>403</v>
      </c>
      <c r="W39" s="5">
        <f t="shared" si="56"/>
        <v>548</v>
      </c>
      <c r="X39" s="5">
        <f t="shared" si="6"/>
        <v>145</v>
      </c>
      <c r="Y39" s="17">
        <f t="shared" si="7"/>
        <v>0.35980148883374685</v>
      </c>
      <c r="Z39" s="5">
        <f t="shared" si="56"/>
        <v>0</v>
      </c>
      <c r="AA39" s="5">
        <f t="shared" si="56"/>
        <v>686</v>
      </c>
      <c r="AB39" s="5">
        <f t="shared" si="56"/>
        <v>583</v>
      </c>
      <c r="AC39" s="5">
        <f t="shared" si="56"/>
        <v>620</v>
      </c>
      <c r="AD39" s="5">
        <f t="shared" si="8"/>
        <v>37</v>
      </c>
      <c r="AE39" s="17">
        <f t="shared" si="9"/>
        <v>6.3464837049742817E-2</v>
      </c>
      <c r="AF39" s="5">
        <f t="shared" si="56"/>
        <v>0</v>
      </c>
      <c r="AG39" s="5">
        <f t="shared" si="56"/>
        <v>873</v>
      </c>
      <c r="AH39" s="5">
        <f t="shared" si="56"/>
        <v>561</v>
      </c>
      <c r="AI39" s="5">
        <f t="shared" si="56"/>
        <v>728</v>
      </c>
      <c r="AJ39" s="5">
        <f t="shared" si="10"/>
        <v>167</v>
      </c>
      <c r="AK39" s="17">
        <f t="shared" si="11"/>
        <v>0.29768270944741526</v>
      </c>
      <c r="AL39" s="5">
        <f t="shared" si="56"/>
        <v>0</v>
      </c>
      <c r="AM39" s="5">
        <f t="shared" si="56"/>
        <v>646</v>
      </c>
      <c r="AN39" s="5">
        <f t="shared" si="56"/>
        <v>588</v>
      </c>
      <c r="AO39" s="5">
        <f t="shared" ref="AO39" si="57">SUM(AO33:AO38)</f>
        <v>673</v>
      </c>
      <c r="AP39" s="5">
        <f t="shared" si="12"/>
        <v>85</v>
      </c>
      <c r="AQ39" s="17">
        <f t="shared" si="13"/>
        <v>0.14455782312925169</v>
      </c>
      <c r="AR39" s="5">
        <f t="shared" si="56"/>
        <v>0</v>
      </c>
      <c r="AS39" s="5">
        <f t="shared" si="56"/>
        <v>651</v>
      </c>
      <c r="AT39" s="5">
        <f t="shared" si="56"/>
        <v>592</v>
      </c>
      <c r="AU39" s="5">
        <f t="shared" si="56"/>
        <v>614</v>
      </c>
      <c r="AV39" s="5">
        <f t="shared" si="14"/>
        <v>22</v>
      </c>
      <c r="AW39" s="17">
        <f t="shared" si="15"/>
        <v>3.716216216216206E-2</v>
      </c>
      <c r="AX39" s="5">
        <f t="shared" si="56"/>
        <v>0</v>
      </c>
      <c r="AY39" s="5">
        <f t="shared" si="56"/>
        <v>678</v>
      </c>
      <c r="AZ39" s="5">
        <f t="shared" si="56"/>
        <v>547</v>
      </c>
      <c r="BA39" s="5">
        <f t="shared" ref="BA39" si="58">SUM(BA33:BA38)</f>
        <v>468</v>
      </c>
      <c r="BB39" s="5">
        <f t="shared" si="16"/>
        <v>-79</v>
      </c>
      <c r="BC39" s="17">
        <f t="shared" si="17"/>
        <v>-0.1444241316270567</v>
      </c>
      <c r="BD39" s="5">
        <f t="shared" si="56"/>
        <v>0</v>
      </c>
      <c r="BE39" s="5">
        <f t="shared" si="56"/>
        <v>685</v>
      </c>
      <c r="BF39" s="5">
        <f t="shared" si="56"/>
        <v>624</v>
      </c>
      <c r="BG39" s="5">
        <f t="shared" ref="BG39" si="59">SUM(BG33:BG38)</f>
        <v>494</v>
      </c>
      <c r="BH39" s="5">
        <f t="shared" si="18"/>
        <v>-130</v>
      </c>
      <c r="BI39" s="17">
        <f t="shared" si="19"/>
        <v>-0.20833333333333337</v>
      </c>
      <c r="BJ39" s="5">
        <f t="shared" si="56"/>
        <v>0</v>
      </c>
      <c r="BK39" s="5">
        <f t="shared" si="56"/>
        <v>541</v>
      </c>
      <c r="BL39" s="5">
        <f t="shared" si="56"/>
        <v>631</v>
      </c>
      <c r="BM39" s="5">
        <f t="shared" si="20"/>
        <v>90</v>
      </c>
      <c r="BN39" s="17">
        <f t="shared" si="21"/>
        <v>0.16635859519408513</v>
      </c>
      <c r="BO39" s="5">
        <f t="shared" si="56"/>
        <v>0</v>
      </c>
      <c r="BP39" s="5">
        <f t="shared" si="56"/>
        <v>806</v>
      </c>
      <c r="BQ39" s="5">
        <f t="shared" si="56"/>
        <v>895</v>
      </c>
      <c r="BR39" s="5">
        <f t="shared" si="22"/>
        <v>89</v>
      </c>
      <c r="BS39" s="17">
        <f t="shared" si="23"/>
        <v>0.11042183622828783</v>
      </c>
      <c r="BU39" s="13">
        <f>SUM(BU33:BU38)</f>
        <v>1795</v>
      </c>
      <c r="BV39" s="13">
        <f>SUM(BV33:BV38)</f>
        <v>1800</v>
      </c>
      <c r="BW39" s="15">
        <f t="shared" si="24"/>
        <v>5</v>
      </c>
      <c r="BX39" s="17">
        <f t="shared" si="25"/>
        <v>2.7855153203342198E-3</v>
      </c>
    </row>
    <row r="40" spans="1:76" x14ac:dyDescent="0.25">
      <c r="A40" s="5">
        <v>80</v>
      </c>
      <c r="B40" s="4" t="s">
        <v>39</v>
      </c>
      <c r="C40" s="5">
        <f>IFERROR(VLOOKUP(A40,'[1]BranchesSales01-2019'!$A$2:$AB$79,4,0),0)</f>
        <v>102</v>
      </c>
      <c r="D40" s="5">
        <f>IFERROR(VLOOKUP(A40,'[2]BranchesSales01-2020'!$A$2:$Z$78,4,0),0)</f>
        <v>125</v>
      </c>
      <c r="E40" s="5">
        <f>IFERROR(VLOOKUP(A40,'[3]BranchesSales01-2021'!$A$2:$G$70,7,0),0)</f>
        <v>137</v>
      </c>
      <c r="F40" s="5">
        <f t="shared" si="0"/>
        <v>12</v>
      </c>
      <c r="G40" s="17">
        <f t="shared" si="1"/>
        <v>9.6000000000000085E-2</v>
      </c>
      <c r="I40" s="5">
        <f>IFERROR(VLOOKUP(A40,'[1]BranchesSales01-2019'!$A$2:$AB$79,6,0),0)</f>
        <v>48</v>
      </c>
      <c r="J40" s="5">
        <f>IFERROR(VLOOKUP(A40,'[2]BranchesSales01-2020'!$A$2:$Z$78,6,0),0)</f>
        <v>85</v>
      </c>
      <c r="K40" s="5">
        <f>VLOOKUP(B40,'[4]محقق الفروع '!$B:$M,12,0)</f>
        <v>174</v>
      </c>
      <c r="L40" s="5">
        <f t="shared" si="2"/>
        <v>89</v>
      </c>
      <c r="M40" s="17">
        <f t="shared" si="3"/>
        <v>1.0470588235294116</v>
      </c>
      <c r="O40" s="5">
        <f>IFERROR(VLOOKUP(A40,'[1]BranchesSales01-2019'!$A$2:$AB$79,8,0),0)</f>
        <v>48</v>
      </c>
      <c r="P40" s="5">
        <f>IFERROR(VLOOKUP(A40,'[2]BranchesSales01-2020'!$A$2:$Z$78,8,0),0)</f>
        <v>131</v>
      </c>
      <c r="Q40" s="5">
        <f>VLOOKUP(B40,'[5]محقق الفروع '!$B:$M,12,0)</f>
        <v>52</v>
      </c>
      <c r="R40" s="5">
        <f t="shared" si="4"/>
        <v>-79</v>
      </c>
      <c r="S40" s="17">
        <f t="shared" si="5"/>
        <v>-0.60305343511450382</v>
      </c>
      <c r="U40" s="5">
        <f>IFERROR(VLOOKUP(A40,'[1]BranchesSales01-2019'!$A$2:$AB$79,10,0),0)</f>
        <v>103</v>
      </c>
      <c r="V40" s="5">
        <f>IFERROR(VLOOKUP(A40,'[2]BranchesSales01-2020'!$A$2:$Z$78,10,0),0)</f>
        <v>115</v>
      </c>
      <c r="W40" s="5">
        <f>IFERROR(VLOOKUP(A40,'[6]BranchesSales04-2021'!$A$2:$G$70,7,0),0)</f>
        <v>136</v>
      </c>
      <c r="X40" s="5">
        <f t="shared" si="6"/>
        <v>21</v>
      </c>
      <c r="Y40" s="17">
        <f t="shared" si="7"/>
        <v>0.18260869565217397</v>
      </c>
      <c r="AA40" s="5">
        <f>IFERROR(VLOOKUP(A40,'[1]BranchesSales01-2019'!$A$2:$AB$79,12,0),0)</f>
        <v>130</v>
      </c>
      <c r="AB40" s="5">
        <f>IFERROR(VLOOKUP(A40,'[2]BranchesSales01-2020'!$A$2:$Z$78,12,0),0)</f>
        <v>143</v>
      </c>
      <c r="AC40" s="5">
        <f>IFERROR(VLOOKUP(A40,'[7]BranchesSales05-2021'!$A$2:$G$70,7,0),0)</f>
        <v>140</v>
      </c>
      <c r="AD40" s="5">
        <f t="shared" si="8"/>
        <v>-3</v>
      </c>
      <c r="AE40" s="17">
        <f t="shared" si="9"/>
        <v>-2.0979020979020935E-2</v>
      </c>
      <c r="AG40" s="5">
        <f>IFERROR(VLOOKUP(A40,'[1]BranchesSales01-2019'!$A$2:$AB$79,14,0),0)</f>
        <v>117</v>
      </c>
      <c r="AH40" s="5">
        <f>IFERROR(VLOOKUP(A40,'[2]BranchesSales01-2020'!$A$2:$Z$78,14,0),0)</f>
        <v>144</v>
      </c>
      <c r="AI40" s="5">
        <f>VLOOKUP(A40,'[8]BranchesSales06-2021'!$A$2:$G$70,7,0)</f>
        <v>186</v>
      </c>
      <c r="AJ40" s="5">
        <f t="shared" si="10"/>
        <v>42</v>
      </c>
      <c r="AK40" s="17">
        <f t="shared" si="11"/>
        <v>0.29166666666666674</v>
      </c>
      <c r="AM40" s="5">
        <f>IFERROR(VLOOKUP(A40,'[1]BranchesSales01-2019'!$A$2:$AB$79,16,0),0)</f>
        <v>104</v>
      </c>
      <c r="AN40" s="5">
        <f>IFERROR(VLOOKUP(A40,'[2]BranchesSales01-2020'!$A$2:$Z$78,16,0),0)</f>
        <v>89</v>
      </c>
      <c r="AO40" s="5">
        <f>IFERROR(VLOOKUP(A40,'[9]BranchesSales07-2021'!$A$2:$G$69,7,0),0)</f>
        <v>197</v>
      </c>
      <c r="AP40" s="5">
        <f t="shared" si="12"/>
        <v>108</v>
      </c>
      <c r="AQ40" s="17">
        <f t="shared" si="13"/>
        <v>1.2134831460674156</v>
      </c>
      <c r="AS40" s="5">
        <f>IFERROR(VLOOKUP(A40,'[1]BranchesSales01-2019'!$A$2:$AB$79,18,0),0)</f>
        <v>113</v>
      </c>
      <c r="AT40" s="5">
        <f>IFERROR(VLOOKUP(A40,'[2]BranchesSales01-2020'!$A$2:$Z$78,18,0),0)</f>
        <v>95</v>
      </c>
      <c r="AU40" s="5">
        <f>IFERROR(VLOOKUP(A40,'[10]BranchesSales08-2021'!$A$2:$G$69,7,0),0)</f>
        <v>216</v>
      </c>
      <c r="AV40" s="5">
        <f t="shared" si="14"/>
        <v>121</v>
      </c>
      <c r="AW40" s="17">
        <f t="shared" si="15"/>
        <v>1.2736842105263158</v>
      </c>
      <c r="AY40" s="5">
        <f>IFERROR(VLOOKUP(A40,'[1]BranchesSales01-2019'!$A$2:$AB$79,20,0),0)</f>
        <v>93</v>
      </c>
      <c r="AZ40" s="5">
        <f>IFERROR(VLOOKUP(A40,'[2]BranchesSales01-2020'!$A$2:$Z$78,20,0),0)</f>
        <v>111</v>
      </c>
      <c r="BA40" s="5">
        <f>IFERROR(VLOOKUP(A40,'[11]BranchesSales09-2021'!$A$2:$H$69,7,0),0)</f>
        <v>50</v>
      </c>
      <c r="BB40" s="5">
        <f t="shared" si="16"/>
        <v>-61</v>
      </c>
      <c r="BC40" s="17">
        <f t="shared" si="17"/>
        <v>-0.54954954954954949</v>
      </c>
      <c r="BE40" s="5">
        <f>IFERROR(VLOOKUP(A40,'[1]BranchesSales01-2019'!$A$2:$AB$79,22,0),0)</f>
        <v>137</v>
      </c>
      <c r="BF40" s="5">
        <f>IFERROR(VLOOKUP(A40,'[2]BranchesSales01-2020'!$A$2:$Z$78,22,0),0)</f>
        <v>123</v>
      </c>
      <c r="BG40" s="5">
        <f>IFERROR(VLOOKUP(A40,'[12]BranchesSales10-2021'!$A$2:$G$69,7,0),0)</f>
        <v>111</v>
      </c>
      <c r="BH40" s="5">
        <f t="shared" si="18"/>
        <v>-12</v>
      </c>
      <c r="BI40" s="17">
        <f t="shared" si="19"/>
        <v>-9.7560975609756073E-2</v>
      </c>
      <c r="BK40" s="5">
        <f>IFERROR(VLOOKUP(A40,'[1]BranchesSales01-2019'!$A$2:$AB$79,24,0),0)</f>
        <v>140</v>
      </c>
      <c r="BL40" s="5">
        <f>IFERROR(VLOOKUP(A40,'[13]BranchesSales11-2020'!$A$2:$G$78,7,0),0)</f>
        <v>192</v>
      </c>
      <c r="BM40" s="5">
        <f t="shared" si="20"/>
        <v>52</v>
      </c>
      <c r="BN40" s="17">
        <f t="shared" si="21"/>
        <v>0.37142857142857144</v>
      </c>
      <c r="BP40" s="5">
        <f>IFERROR(VLOOKUP(A40,'[1]BranchesSales01-2019'!$A$2:$AB$79,26,0),0)</f>
        <v>123</v>
      </c>
      <c r="BQ40" s="5">
        <f>IFERROR(VLOOKUP(A40,'[14]BranchesSales12-2020'!$A$2:$G$70,7,0),0)</f>
        <v>233</v>
      </c>
      <c r="BR40" s="5">
        <f t="shared" si="22"/>
        <v>110</v>
      </c>
      <c r="BS40" s="17">
        <f t="shared" si="23"/>
        <v>0.89430894308943087</v>
      </c>
      <c r="BU40" s="13">
        <f>IFERROR(VLOOKUP(A40,'[15]BranchesSales01-2019'!$A$2:$G$79,7,0),0)</f>
        <v>244</v>
      </c>
      <c r="BV40" s="13">
        <f>IFERROR(VLOOKUP(A40,'[16]BranchesSales01-2020'!$A$2:$G$78,7,0),0)</f>
        <v>308</v>
      </c>
      <c r="BW40" s="15">
        <f t="shared" si="24"/>
        <v>64</v>
      </c>
      <c r="BX40" s="17">
        <f t="shared" si="25"/>
        <v>0.26229508196721318</v>
      </c>
    </row>
    <row r="41" spans="1:76" x14ac:dyDescent="0.25">
      <c r="A41" s="5">
        <v>87</v>
      </c>
      <c r="B41" s="4" t="s">
        <v>40</v>
      </c>
      <c r="C41" s="5">
        <f>IFERROR(VLOOKUP(A41,'[1]BranchesSales01-2019'!$A$2:$AB$79,4,0),0)</f>
        <v>148</v>
      </c>
      <c r="D41" s="5">
        <f>IFERROR(VLOOKUP(A41,'[2]BranchesSales01-2020'!$A$2:$Z$78,4,0),0)</f>
        <v>97</v>
      </c>
      <c r="E41" s="5">
        <f>IFERROR(VLOOKUP(A41,'[3]BranchesSales01-2021'!$A$2:$G$70,7,0),0)</f>
        <v>118</v>
      </c>
      <c r="F41" s="5">
        <f t="shared" si="0"/>
        <v>21</v>
      </c>
      <c r="G41" s="17">
        <f t="shared" si="1"/>
        <v>0.21649484536082464</v>
      </c>
      <c r="I41" s="5">
        <f>IFERROR(VLOOKUP(A41,'[1]BranchesSales01-2019'!$A$2:$AB$79,6,0),0)</f>
        <v>113</v>
      </c>
      <c r="J41" s="5">
        <f>IFERROR(VLOOKUP(A41,'[2]BranchesSales01-2020'!$A$2:$Z$78,6,0),0)</f>
        <v>64</v>
      </c>
      <c r="K41" s="5">
        <f>VLOOKUP(B41,'[4]محقق الفروع '!$B:$M,12,0)</f>
        <v>172</v>
      </c>
      <c r="L41" s="5">
        <f t="shared" si="2"/>
        <v>108</v>
      </c>
      <c r="M41" s="17">
        <f t="shared" si="3"/>
        <v>1.6875</v>
      </c>
      <c r="O41" s="5">
        <f>IFERROR(VLOOKUP(A41,'[1]BranchesSales01-2019'!$A$2:$AB$79,8,0),0)</f>
        <v>84</v>
      </c>
      <c r="P41" s="5">
        <f>IFERROR(VLOOKUP(A41,'[2]BranchesSales01-2020'!$A$2:$Z$78,8,0),0)</f>
        <v>95</v>
      </c>
      <c r="Q41" s="5">
        <f>VLOOKUP(B41,'[5]محقق الفروع '!$B:$M,12,0)</f>
        <v>74</v>
      </c>
      <c r="R41" s="5">
        <f t="shared" si="4"/>
        <v>-21</v>
      </c>
      <c r="S41" s="17">
        <f t="shared" si="5"/>
        <v>-0.22105263157894739</v>
      </c>
      <c r="U41" s="5">
        <f>IFERROR(VLOOKUP(A41,'[1]BranchesSales01-2019'!$A$2:$AB$79,10,0),0)</f>
        <v>119</v>
      </c>
      <c r="V41" s="5">
        <f>IFERROR(VLOOKUP(A41,'[2]BranchesSales01-2020'!$A$2:$Z$78,10,0),0)</f>
        <v>113</v>
      </c>
      <c r="W41" s="5">
        <f>IFERROR(VLOOKUP(A41,'[6]BranchesSales04-2021'!$A$2:$G$70,7,0),0)</f>
        <v>147</v>
      </c>
      <c r="X41" s="5">
        <f t="shared" si="6"/>
        <v>34</v>
      </c>
      <c r="Y41" s="17">
        <f t="shared" si="7"/>
        <v>0.30088495575221241</v>
      </c>
      <c r="AA41" s="5">
        <f>IFERROR(VLOOKUP(A41,'[1]BranchesSales01-2019'!$A$2:$AB$79,12,0),0)</f>
        <v>107</v>
      </c>
      <c r="AB41" s="5">
        <f>IFERROR(VLOOKUP(A41,'[2]BranchesSales01-2020'!$A$2:$Z$78,12,0),0)</f>
        <v>84</v>
      </c>
      <c r="AC41" s="5">
        <f>IFERROR(VLOOKUP(A41,'[7]BranchesSales05-2021'!$A$2:$G$70,7,0),0)</f>
        <v>155</v>
      </c>
      <c r="AD41" s="5">
        <f t="shared" si="8"/>
        <v>71</v>
      </c>
      <c r="AE41" s="17">
        <f t="shared" si="9"/>
        <v>0.84523809523809534</v>
      </c>
      <c r="AG41" s="5">
        <f>IFERROR(VLOOKUP(A41,'[1]BranchesSales01-2019'!$A$2:$AB$79,14,0),0)</f>
        <v>125</v>
      </c>
      <c r="AH41" s="5">
        <f>IFERROR(VLOOKUP(A41,'[2]BranchesSales01-2020'!$A$2:$Z$78,14,0),0)</f>
        <v>80</v>
      </c>
      <c r="AI41" s="5">
        <f>VLOOKUP(A41,'[8]BranchesSales06-2021'!$A$2:$G$70,7,0)</f>
        <v>163</v>
      </c>
      <c r="AJ41" s="5">
        <f t="shared" si="10"/>
        <v>83</v>
      </c>
      <c r="AK41" s="17">
        <f t="shared" si="11"/>
        <v>1.0375000000000001</v>
      </c>
      <c r="AM41" s="5">
        <f>IFERROR(VLOOKUP(A41,'[1]BranchesSales01-2019'!$A$2:$AB$79,16,0),0)</f>
        <v>103</v>
      </c>
      <c r="AN41" s="5">
        <f>IFERROR(VLOOKUP(A41,'[2]BranchesSales01-2020'!$A$2:$Z$78,16,0),0)</f>
        <v>80</v>
      </c>
      <c r="AO41" s="5">
        <f>IFERROR(VLOOKUP(A41,'[9]BranchesSales07-2021'!$A$2:$G$69,7,0),0)</f>
        <v>234</v>
      </c>
      <c r="AP41" s="5">
        <f t="shared" si="12"/>
        <v>154</v>
      </c>
      <c r="AQ41" s="17">
        <f t="shared" si="13"/>
        <v>1.9249999999999998</v>
      </c>
      <c r="AS41" s="5">
        <f>IFERROR(VLOOKUP(A41,'[1]BranchesSales01-2019'!$A$2:$AB$79,18,0),0)</f>
        <v>102</v>
      </c>
      <c r="AT41" s="5">
        <f>IFERROR(VLOOKUP(A41,'[2]BranchesSales01-2020'!$A$2:$Z$78,18,0),0)</f>
        <v>105</v>
      </c>
      <c r="AU41" s="5">
        <f>IFERROR(VLOOKUP(A41,'[10]BranchesSales08-2021'!$A$2:$G$69,7,0),0)</f>
        <v>174</v>
      </c>
      <c r="AV41" s="5">
        <f t="shared" si="14"/>
        <v>69</v>
      </c>
      <c r="AW41" s="17">
        <f t="shared" si="15"/>
        <v>0.65714285714285725</v>
      </c>
      <c r="AY41" s="5">
        <f>IFERROR(VLOOKUP(A41,'[1]BranchesSales01-2019'!$A$2:$AB$79,20,0),0)</f>
        <v>104</v>
      </c>
      <c r="AZ41" s="5">
        <f>IFERROR(VLOOKUP(A41,'[2]BranchesSales01-2020'!$A$2:$Z$78,20,0),0)</f>
        <v>127</v>
      </c>
      <c r="BA41" s="5">
        <f>IFERROR(VLOOKUP(A41,'[11]BranchesSales09-2021'!$A$2:$H$69,7,0),0)</f>
        <v>64</v>
      </c>
      <c r="BB41" s="5">
        <f t="shared" si="16"/>
        <v>-63</v>
      </c>
      <c r="BC41" s="17">
        <f t="shared" si="17"/>
        <v>-0.49606299212598426</v>
      </c>
      <c r="BE41" s="5">
        <f>IFERROR(VLOOKUP(A41,'[1]BranchesSales01-2019'!$A$2:$AB$79,22,0),0)</f>
        <v>106</v>
      </c>
      <c r="BF41" s="5">
        <f>IFERROR(VLOOKUP(A41,'[2]BranchesSales01-2020'!$A$2:$Z$78,22,0),0)</f>
        <v>158</v>
      </c>
      <c r="BG41" s="5">
        <f>IFERROR(VLOOKUP(A41,'[12]BranchesSales10-2021'!$A$2:$G$69,7,0),0)</f>
        <v>161</v>
      </c>
      <c r="BH41" s="5">
        <f t="shared" si="18"/>
        <v>3</v>
      </c>
      <c r="BI41" s="17">
        <f t="shared" si="19"/>
        <v>1.8987341772152E-2</v>
      </c>
      <c r="BK41" s="5">
        <f>IFERROR(VLOOKUP(A41,'[1]BranchesSales01-2019'!$A$2:$AB$79,24,0),0)</f>
        <v>104</v>
      </c>
      <c r="BL41" s="5">
        <f>IFERROR(VLOOKUP(A41,'[13]BranchesSales11-2020'!$A$2:$G$78,7,0),0)</f>
        <v>129</v>
      </c>
      <c r="BM41" s="5">
        <f t="shared" si="20"/>
        <v>25</v>
      </c>
      <c r="BN41" s="17">
        <f t="shared" si="21"/>
        <v>0.24038461538461542</v>
      </c>
      <c r="BP41" s="5">
        <f>IFERROR(VLOOKUP(A41,'[1]BranchesSales01-2019'!$A$2:$AB$79,26,0),0)</f>
        <v>125</v>
      </c>
      <c r="BQ41" s="5">
        <f>IFERROR(VLOOKUP(A41,'[14]BranchesSales12-2020'!$A$2:$G$70,7,0),0)</f>
        <v>180</v>
      </c>
      <c r="BR41" s="5">
        <f t="shared" si="22"/>
        <v>55</v>
      </c>
      <c r="BS41" s="17">
        <f t="shared" si="23"/>
        <v>0.43999999999999995</v>
      </c>
      <c r="BU41" s="13">
        <f>IFERROR(VLOOKUP(A41,'[15]BranchesSales01-2019'!$A$2:$G$79,7,0),0)</f>
        <v>261</v>
      </c>
      <c r="BV41" s="13">
        <f>IFERROR(VLOOKUP(A41,'[16]BranchesSales01-2020'!$A$2:$G$78,7,0),0)</f>
        <v>307</v>
      </c>
      <c r="BW41" s="15">
        <f t="shared" si="24"/>
        <v>46</v>
      </c>
      <c r="BX41" s="17">
        <f t="shared" si="25"/>
        <v>0.17624521072796928</v>
      </c>
    </row>
    <row r="42" spans="1:76" x14ac:dyDescent="0.25">
      <c r="A42" s="5">
        <v>85</v>
      </c>
      <c r="B42" s="4" t="s">
        <v>41</v>
      </c>
      <c r="C42" s="5">
        <f>IFERROR(VLOOKUP(A42,'[1]BranchesSales01-2019'!$A$2:$AB$79,4,0),0)</f>
        <v>95</v>
      </c>
      <c r="D42" s="5">
        <f>IFERROR(VLOOKUP(A42,'[2]BranchesSales01-2020'!$A$2:$Z$78,4,0),0)</f>
        <v>88</v>
      </c>
      <c r="E42" s="5">
        <f>IFERROR(VLOOKUP(A42,'[3]BranchesSales01-2021'!$A$2:$G$70,7,0),0)</f>
        <v>140</v>
      </c>
      <c r="F42" s="5">
        <f t="shared" si="0"/>
        <v>52</v>
      </c>
      <c r="G42" s="17">
        <f t="shared" si="1"/>
        <v>0.59090909090909083</v>
      </c>
      <c r="I42" s="5">
        <f>IFERROR(VLOOKUP(A42,'[1]BranchesSales01-2019'!$A$2:$AB$79,6,0),0)</f>
        <v>96</v>
      </c>
      <c r="J42" s="5">
        <f>IFERROR(VLOOKUP(A42,'[2]BranchesSales01-2020'!$A$2:$Z$78,6,0),0)</f>
        <v>72</v>
      </c>
      <c r="K42" s="5">
        <f>VLOOKUP(B42,'[4]محقق الفروع '!$B:$M,12,0)</f>
        <v>174</v>
      </c>
      <c r="L42" s="5">
        <f t="shared" si="2"/>
        <v>102</v>
      </c>
      <c r="M42" s="17">
        <f t="shared" si="3"/>
        <v>1.4166666666666665</v>
      </c>
      <c r="O42" s="5">
        <f>IFERROR(VLOOKUP(A42,'[1]BranchesSales01-2019'!$A$2:$AB$79,8,0),0)</f>
        <v>111</v>
      </c>
      <c r="P42" s="5">
        <f>IFERROR(VLOOKUP(A42,'[2]BranchesSales01-2020'!$A$2:$Z$78,8,0),0)</f>
        <v>126</v>
      </c>
      <c r="Q42" s="5">
        <f>VLOOKUP(B42,'[5]محقق الفروع '!$B:$M,12,0)</f>
        <v>50</v>
      </c>
      <c r="R42" s="5">
        <f t="shared" si="4"/>
        <v>-76</v>
      </c>
      <c r="S42" s="17">
        <f t="shared" si="5"/>
        <v>-0.60317460317460325</v>
      </c>
      <c r="U42" s="5">
        <f>IFERROR(VLOOKUP(A42,'[1]BranchesSales01-2019'!$A$2:$AB$79,10,0),0)</f>
        <v>84</v>
      </c>
      <c r="V42" s="5">
        <f>IFERROR(VLOOKUP(A42,'[2]BranchesSales01-2020'!$A$2:$Z$78,10,0),0)</f>
        <v>82</v>
      </c>
      <c r="W42" s="5">
        <f>IFERROR(VLOOKUP(A42,'[6]BranchesSales04-2021'!$A$2:$G$70,7,0),0)</f>
        <v>58</v>
      </c>
      <c r="X42" s="5">
        <f t="shared" si="6"/>
        <v>-24</v>
      </c>
      <c r="Y42" s="17">
        <f t="shared" si="7"/>
        <v>-0.29268292682926833</v>
      </c>
      <c r="AA42" s="5">
        <f>IFERROR(VLOOKUP(A42,'[1]BranchesSales01-2019'!$A$2:$AB$79,12,0),0)</f>
        <v>77</v>
      </c>
      <c r="AB42" s="5">
        <f>IFERROR(VLOOKUP(A42,'[2]BranchesSales01-2020'!$A$2:$Z$78,12,0),0)</f>
        <v>89</v>
      </c>
      <c r="AC42" s="5">
        <f>IFERROR(VLOOKUP(A42,'[7]BranchesSales05-2021'!$A$2:$G$70,7,0),0)</f>
        <v>188</v>
      </c>
      <c r="AD42" s="5">
        <f t="shared" si="8"/>
        <v>99</v>
      </c>
      <c r="AE42" s="17">
        <f t="shared" si="9"/>
        <v>1.1123595505617976</v>
      </c>
      <c r="AG42" s="5">
        <f>IFERROR(VLOOKUP(A42,'[1]BranchesSales01-2019'!$A$2:$AB$79,14,0),0)</f>
        <v>123</v>
      </c>
      <c r="AH42" s="5">
        <f>IFERROR(VLOOKUP(A42,'[2]BranchesSales01-2020'!$A$2:$Z$78,14,0),0)</f>
        <v>93</v>
      </c>
      <c r="AI42" s="5">
        <f>VLOOKUP(A42,'[8]BranchesSales06-2021'!$A$2:$G$70,7,0)</f>
        <v>224</v>
      </c>
      <c r="AJ42" s="5">
        <f t="shared" si="10"/>
        <v>131</v>
      </c>
      <c r="AK42" s="17">
        <f t="shared" si="11"/>
        <v>1.4086021505376345</v>
      </c>
      <c r="AM42" s="5">
        <f>IFERROR(VLOOKUP(A42,'[1]BranchesSales01-2019'!$A$2:$AB$79,16,0),0)</f>
        <v>80</v>
      </c>
      <c r="AN42" s="5">
        <f>IFERROR(VLOOKUP(A42,'[2]BranchesSales01-2020'!$A$2:$Z$78,16,0),0)</f>
        <v>101</v>
      </c>
      <c r="AO42" s="5">
        <f>IFERROR(VLOOKUP(A42,'[9]BranchesSales07-2021'!$A$2:$G$69,7,0),0)</f>
        <v>204</v>
      </c>
      <c r="AP42" s="5">
        <f t="shared" si="12"/>
        <v>103</v>
      </c>
      <c r="AQ42" s="17">
        <f t="shared" si="13"/>
        <v>1.0198019801980198</v>
      </c>
      <c r="AS42" s="5">
        <f>IFERROR(VLOOKUP(A42,'[1]BranchesSales01-2019'!$A$2:$AB$79,18,0),0)</f>
        <v>93</v>
      </c>
      <c r="AT42" s="5">
        <f>IFERROR(VLOOKUP(A42,'[2]BranchesSales01-2020'!$A$2:$Z$78,18,0),0)</f>
        <v>103</v>
      </c>
      <c r="AU42" s="5">
        <f>IFERROR(VLOOKUP(A42,'[10]BranchesSales08-2021'!$A$2:$G$69,7,0),0)</f>
        <v>128</v>
      </c>
      <c r="AV42" s="5">
        <f t="shared" si="14"/>
        <v>25</v>
      </c>
      <c r="AW42" s="17">
        <f t="shared" si="15"/>
        <v>0.24271844660194164</v>
      </c>
      <c r="AY42" s="5">
        <f>IFERROR(VLOOKUP(A42,'[1]BranchesSales01-2019'!$A$2:$AB$79,20,0),0)</f>
        <v>74</v>
      </c>
      <c r="AZ42" s="5">
        <f>IFERROR(VLOOKUP(A42,'[2]BranchesSales01-2020'!$A$2:$Z$78,20,0),0)</f>
        <v>136</v>
      </c>
      <c r="BA42" s="5">
        <f>IFERROR(VLOOKUP(A42,'[11]BranchesSales09-2021'!$A$2:$H$69,7,0),0)</f>
        <v>76</v>
      </c>
      <c r="BB42" s="5">
        <f t="shared" si="16"/>
        <v>-60</v>
      </c>
      <c r="BC42" s="17">
        <f t="shared" si="17"/>
        <v>-0.44117647058823528</v>
      </c>
      <c r="BE42" s="5">
        <f>IFERROR(VLOOKUP(A42,'[1]BranchesSales01-2019'!$A$2:$AB$79,22,0),0)</f>
        <v>108</v>
      </c>
      <c r="BF42" s="5">
        <f>IFERROR(VLOOKUP(A42,'[2]BranchesSales01-2020'!$A$2:$Z$78,22,0),0)</f>
        <v>123</v>
      </c>
      <c r="BG42" s="5">
        <f>IFERROR(VLOOKUP(A42,'[12]BranchesSales10-2021'!$A$2:$G$69,7,0),0)</f>
        <v>82</v>
      </c>
      <c r="BH42" s="5">
        <f t="shared" si="18"/>
        <v>-41</v>
      </c>
      <c r="BI42" s="17">
        <f t="shared" si="19"/>
        <v>-0.33333333333333337</v>
      </c>
      <c r="BK42" s="5">
        <f>IFERROR(VLOOKUP(A42,'[1]BranchesSales01-2019'!$A$2:$AB$79,24,0),0)</f>
        <v>56</v>
      </c>
      <c r="BL42" s="5">
        <f>IFERROR(VLOOKUP(A42,'[13]BranchesSales11-2020'!$A$2:$G$78,7,0),0)</f>
        <v>92</v>
      </c>
      <c r="BM42" s="5">
        <f t="shared" si="20"/>
        <v>36</v>
      </c>
      <c r="BN42" s="17">
        <f t="shared" si="21"/>
        <v>0.64285714285714279</v>
      </c>
      <c r="BP42" s="5">
        <f>IFERROR(VLOOKUP(A42,'[1]BranchesSales01-2019'!$A$2:$AB$79,26,0),0)</f>
        <v>97</v>
      </c>
      <c r="BQ42" s="5">
        <f>IFERROR(VLOOKUP(A42,'[14]BranchesSales12-2020'!$A$2:$G$70,7,0),0)</f>
        <v>223</v>
      </c>
      <c r="BR42" s="5">
        <f t="shared" si="22"/>
        <v>126</v>
      </c>
      <c r="BS42" s="17">
        <f t="shared" si="23"/>
        <v>1.2989690721649483</v>
      </c>
      <c r="BU42" s="13">
        <f>IFERROR(VLOOKUP(A42,'[15]BranchesSales01-2019'!$A$2:$G$79,7,0),0)</f>
        <v>245</v>
      </c>
      <c r="BV42" s="13">
        <f>IFERROR(VLOOKUP(A42,'[16]BranchesSales01-2020'!$A$2:$G$78,7,0),0)</f>
        <v>295</v>
      </c>
      <c r="BW42" s="15">
        <f t="shared" si="24"/>
        <v>50</v>
      </c>
      <c r="BX42" s="17">
        <f t="shared" si="25"/>
        <v>0.20408163265306123</v>
      </c>
    </row>
    <row r="43" spans="1:76" x14ac:dyDescent="0.25">
      <c r="A43" s="3">
        <v>88</v>
      </c>
      <c r="B43" s="4" t="s">
        <v>42</v>
      </c>
      <c r="C43" s="5">
        <f>IFERROR(VLOOKUP(A43,'[1]BranchesSales01-2019'!$A$2:$AB$79,4,0),0)</f>
        <v>141</v>
      </c>
      <c r="D43" s="5">
        <f>IFERROR(VLOOKUP(A43,'[2]BranchesSales01-2020'!$A$2:$Z$78,4,0),0)</f>
        <v>153</v>
      </c>
      <c r="E43" s="5">
        <f>IFERROR(VLOOKUP(A43,'[3]BranchesSales01-2021'!$A$2:$G$70,7,0),0)</f>
        <v>245</v>
      </c>
      <c r="F43" s="5">
        <f t="shared" si="0"/>
        <v>92</v>
      </c>
      <c r="G43" s="17">
        <f t="shared" si="1"/>
        <v>0.60130718954248374</v>
      </c>
      <c r="I43" s="5">
        <f>IFERROR(VLOOKUP(A43,'[1]BranchesSales01-2019'!$A$2:$AB$79,6,0),0)</f>
        <v>113</v>
      </c>
      <c r="J43" s="5">
        <f>IFERROR(VLOOKUP(A43,'[2]BranchesSales01-2020'!$A$2:$Z$78,6,0),0)</f>
        <v>102</v>
      </c>
      <c r="K43" s="5">
        <f>VLOOKUP(B43,'[4]محقق الفروع '!$B:$M,12,0)</f>
        <v>217</v>
      </c>
      <c r="L43" s="5">
        <f t="shared" si="2"/>
        <v>115</v>
      </c>
      <c r="M43" s="17">
        <f t="shared" si="3"/>
        <v>1.1274509803921569</v>
      </c>
      <c r="O43" s="5">
        <f>IFERROR(VLOOKUP(A43,'[1]BranchesSales01-2019'!$A$2:$AB$79,8,0),0)</f>
        <v>102</v>
      </c>
      <c r="P43" s="5">
        <f>IFERROR(VLOOKUP(A43,'[2]BranchesSales01-2020'!$A$2:$Z$78,8,0),0)</f>
        <v>128</v>
      </c>
      <c r="Q43" s="5">
        <f>VLOOKUP(B43,'[5]محقق الفروع '!$B:$M,12,0)</f>
        <v>115</v>
      </c>
      <c r="R43" s="5">
        <f t="shared" si="4"/>
        <v>-13</v>
      </c>
      <c r="S43" s="17">
        <f t="shared" si="5"/>
        <v>-0.1015625</v>
      </c>
      <c r="U43" s="5">
        <f>IFERROR(VLOOKUP(A43,'[1]BranchesSales01-2019'!$A$2:$AB$79,10,0),0)</f>
        <v>65</v>
      </c>
      <c r="V43" s="5">
        <f>IFERROR(VLOOKUP(A43,'[2]BranchesSales01-2020'!$A$2:$Z$78,10,0),0)</f>
        <v>138</v>
      </c>
      <c r="W43" s="5">
        <f>IFERROR(VLOOKUP(A43,'[6]BranchesSales04-2021'!$A$2:$G$70,7,0),0)</f>
        <v>175</v>
      </c>
      <c r="X43" s="5">
        <f t="shared" si="6"/>
        <v>37</v>
      </c>
      <c r="Y43" s="17">
        <f t="shared" si="7"/>
        <v>0.26811594202898559</v>
      </c>
      <c r="AA43" s="5">
        <f>IFERROR(VLOOKUP(A43,'[1]BranchesSales01-2019'!$A$2:$AB$79,12,0),0)</f>
        <v>101</v>
      </c>
      <c r="AB43" s="5">
        <f>IFERROR(VLOOKUP(A43,'[2]BranchesSales01-2020'!$A$2:$Z$78,12,0),0)</f>
        <v>128</v>
      </c>
      <c r="AC43" s="5">
        <f>IFERROR(VLOOKUP(A43,'[7]BranchesSales05-2021'!$A$2:$G$70,7,0),0)</f>
        <v>215</v>
      </c>
      <c r="AD43" s="5">
        <f t="shared" si="8"/>
        <v>87</v>
      </c>
      <c r="AE43" s="17">
        <f t="shared" si="9"/>
        <v>0.6796875</v>
      </c>
      <c r="AG43" s="5">
        <f>IFERROR(VLOOKUP(A43,'[1]BranchesSales01-2019'!$A$2:$AB$79,14,0),0)</f>
        <v>133</v>
      </c>
      <c r="AH43" s="5">
        <f>IFERROR(VLOOKUP(A43,'[2]BranchesSales01-2020'!$A$2:$Z$78,14,0),0)</f>
        <v>132</v>
      </c>
      <c r="AI43" s="5">
        <f>VLOOKUP(A43,'[8]BranchesSales06-2021'!$A$2:$G$70,7,0)</f>
        <v>269</v>
      </c>
      <c r="AJ43" s="5">
        <f t="shared" si="10"/>
        <v>137</v>
      </c>
      <c r="AK43" s="17">
        <f t="shared" si="11"/>
        <v>1.0378787878787881</v>
      </c>
      <c r="AM43" s="5">
        <f>IFERROR(VLOOKUP(A43,'[1]BranchesSales01-2019'!$A$2:$AB$79,16,0),0)</f>
        <v>120</v>
      </c>
      <c r="AN43" s="5">
        <f>IFERROR(VLOOKUP(A43,'[2]BranchesSales01-2020'!$A$2:$Z$78,16,0),0)</f>
        <v>161</v>
      </c>
      <c r="AO43" s="5">
        <f>IFERROR(VLOOKUP(A43,'[9]BranchesSales07-2021'!$A$2:$G$69,7,0),0)</f>
        <v>291</v>
      </c>
      <c r="AP43" s="5">
        <f t="shared" si="12"/>
        <v>130</v>
      </c>
      <c r="AQ43" s="17">
        <f t="shared" si="13"/>
        <v>0.80745341614906829</v>
      </c>
      <c r="AS43" s="5">
        <f>IFERROR(VLOOKUP(A43,'[1]BranchesSales01-2019'!$A$2:$AB$79,18,0),0)</f>
        <v>122</v>
      </c>
      <c r="AT43" s="5">
        <f>IFERROR(VLOOKUP(A43,'[2]BranchesSales01-2020'!$A$2:$Z$78,18,0),0)</f>
        <v>125</v>
      </c>
      <c r="AU43" s="5">
        <f>IFERROR(VLOOKUP(A43,'[10]BranchesSales08-2021'!$A$2:$G$69,7,0),0)</f>
        <v>251</v>
      </c>
      <c r="AV43" s="5">
        <f t="shared" si="14"/>
        <v>126</v>
      </c>
      <c r="AW43" s="17">
        <f t="shared" si="15"/>
        <v>1.008</v>
      </c>
      <c r="AY43" s="5">
        <f>IFERROR(VLOOKUP(A43,'[1]BranchesSales01-2019'!$A$2:$AB$79,20,0),0)</f>
        <v>116</v>
      </c>
      <c r="AZ43" s="5">
        <f>IFERROR(VLOOKUP(A43,'[2]BranchesSales01-2020'!$A$2:$Z$78,20,0),0)</f>
        <v>198</v>
      </c>
      <c r="BA43" s="5">
        <f>IFERROR(VLOOKUP(A43,'[11]BranchesSales09-2021'!$A$2:$H$69,7,0),0)</f>
        <v>124</v>
      </c>
      <c r="BB43" s="5">
        <f t="shared" si="16"/>
        <v>-74</v>
      </c>
      <c r="BC43" s="17">
        <f t="shared" si="17"/>
        <v>-0.3737373737373737</v>
      </c>
      <c r="BE43" s="5">
        <f>IFERROR(VLOOKUP(A43,'[1]BranchesSales01-2019'!$A$2:$AB$79,22,0),0)</f>
        <v>133</v>
      </c>
      <c r="BF43" s="5">
        <f>IFERROR(VLOOKUP(A43,'[2]BranchesSales01-2020'!$A$2:$Z$78,22,0),0)</f>
        <v>168</v>
      </c>
      <c r="BG43" s="5">
        <f>IFERROR(VLOOKUP(A43,'[12]BranchesSales10-2021'!$A$2:$G$69,7,0),0)</f>
        <v>130</v>
      </c>
      <c r="BH43" s="5">
        <f t="shared" si="18"/>
        <v>-38</v>
      </c>
      <c r="BI43" s="17">
        <f t="shared" si="19"/>
        <v>-0.22619047619047616</v>
      </c>
      <c r="BK43" s="5">
        <f>IFERROR(VLOOKUP(A43,'[1]BranchesSales01-2019'!$A$2:$AB$79,24,0),0)</f>
        <v>108</v>
      </c>
      <c r="BL43" s="5">
        <f>IFERROR(VLOOKUP(A43,'[13]BranchesSales11-2020'!$A$2:$G$78,7,0),0)</f>
        <v>178</v>
      </c>
      <c r="BM43" s="5">
        <f t="shared" si="20"/>
        <v>70</v>
      </c>
      <c r="BN43" s="17">
        <f t="shared" si="21"/>
        <v>0.64814814814814814</v>
      </c>
      <c r="BP43" s="5">
        <f>IFERROR(VLOOKUP(A43,'[1]BranchesSales01-2019'!$A$2:$AB$79,26,0),0)</f>
        <v>157</v>
      </c>
      <c r="BQ43" s="5">
        <f>IFERROR(VLOOKUP(A43,'[14]BranchesSales12-2020'!$A$2:$G$70,7,0),0)</f>
        <v>267</v>
      </c>
      <c r="BR43" s="5">
        <f t="shared" si="22"/>
        <v>110</v>
      </c>
      <c r="BS43" s="17">
        <f t="shared" si="23"/>
        <v>0.7006369426751593</v>
      </c>
      <c r="BU43" s="13">
        <f>IFERROR(VLOOKUP(A43,'[15]BranchesSales01-2019'!$A$2:$G$79,7,0),0)</f>
        <v>264</v>
      </c>
      <c r="BV43" s="13">
        <f>IFERROR(VLOOKUP(A43,'[16]BranchesSales01-2020'!$A$2:$G$78,7,0),0)</f>
        <v>336</v>
      </c>
      <c r="BW43" s="15">
        <f t="shared" si="24"/>
        <v>72</v>
      </c>
      <c r="BX43" s="17">
        <f t="shared" si="25"/>
        <v>0.27272727272727271</v>
      </c>
    </row>
    <row r="44" spans="1:76" x14ac:dyDescent="0.25">
      <c r="A44" s="5">
        <v>2</v>
      </c>
      <c r="B44" s="5" t="s">
        <v>43</v>
      </c>
      <c r="C44" s="5">
        <f>SUM(C40:C43)</f>
        <v>486</v>
      </c>
      <c r="D44" s="5">
        <f t="shared" ref="D44:BQ44" si="60">SUM(D40:D43)</f>
        <v>463</v>
      </c>
      <c r="E44" s="5">
        <f t="shared" si="60"/>
        <v>640</v>
      </c>
      <c r="F44" s="5">
        <f t="shared" si="0"/>
        <v>177</v>
      </c>
      <c r="G44" s="17">
        <f t="shared" si="1"/>
        <v>0.38228941684665219</v>
      </c>
      <c r="H44" s="5">
        <f t="shared" si="60"/>
        <v>0</v>
      </c>
      <c r="I44" s="5">
        <f t="shared" si="60"/>
        <v>370</v>
      </c>
      <c r="J44" s="5">
        <f t="shared" si="60"/>
        <v>323</v>
      </c>
      <c r="K44" s="5">
        <f>VLOOKUP(B44,'[4]محقق الفروع '!$B:$M,12,0)</f>
        <v>737</v>
      </c>
      <c r="L44" s="5">
        <f t="shared" si="2"/>
        <v>414</v>
      </c>
      <c r="M44" s="17">
        <f t="shared" si="3"/>
        <v>1.2817337461300311</v>
      </c>
      <c r="N44" s="5">
        <f t="shared" si="60"/>
        <v>0</v>
      </c>
      <c r="O44" s="5">
        <f t="shared" si="60"/>
        <v>345</v>
      </c>
      <c r="P44" s="5">
        <f t="shared" si="60"/>
        <v>480</v>
      </c>
      <c r="Q44" s="5">
        <f>VLOOKUP(B44,'[5]محقق الفروع '!$B:$M,12,0)</f>
        <v>291</v>
      </c>
      <c r="R44" s="5">
        <f t="shared" si="4"/>
        <v>-189</v>
      </c>
      <c r="S44" s="17">
        <f t="shared" si="5"/>
        <v>-0.39375000000000004</v>
      </c>
      <c r="T44" s="5">
        <f t="shared" si="60"/>
        <v>0</v>
      </c>
      <c r="U44" s="5">
        <f t="shared" si="60"/>
        <v>371</v>
      </c>
      <c r="V44" s="5">
        <f t="shared" si="60"/>
        <v>448</v>
      </c>
      <c r="W44" s="5">
        <f t="shared" si="60"/>
        <v>516</v>
      </c>
      <c r="X44" s="5">
        <f t="shared" si="6"/>
        <v>68</v>
      </c>
      <c r="Y44" s="17">
        <f t="shared" si="7"/>
        <v>0.15178571428571419</v>
      </c>
      <c r="Z44" s="5">
        <f t="shared" si="60"/>
        <v>0</v>
      </c>
      <c r="AA44" s="5">
        <f t="shared" si="60"/>
        <v>415</v>
      </c>
      <c r="AB44" s="5">
        <f t="shared" si="60"/>
        <v>444</v>
      </c>
      <c r="AC44" s="5">
        <f t="shared" si="60"/>
        <v>698</v>
      </c>
      <c r="AD44" s="5">
        <f t="shared" si="8"/>
        <v>254</v>
      </c>
      <c r="AE44" s="17">
        <f t="shared" si="9"/>
        <v>0.572072072072072</v>
      </c>
      <c r="AF44" s="5">
        <f t="shared" si="60"/>
        <v>0</v>
      </c>
      <c r="AG44" s="5">
        <f t="shared" si="60"/>
        <v>498</v>
      </c>
      <c r="AH44" s="5">
        <f t="shared" si="60"/>
        <v>449</v>
      </c>
      <c r="AI44" s="5">
        <f t="shared" si="60"/>
        <v>842</v>
      </c>
      <c r="AJ44" s="5">
        <f t="shared" si="10"/>
        <v>393</v>
      </c>
      <c r="AK44" s="17">
        <f t="shared" si="11"/>
        <v>0.87527839643652561</v>
      </c>
      <c r="AL44" s="5">
        <f t="shared" si="60"/>
        <v>0</v>
      </c>
      <c r="AM44" s="5">
        <f t="shared" si="60"/>
        <v>407</v>
      </c>
      <c r="AN44" s="5">
        <f t="shared" si="60"/>
        <v>431</v>
      </c>
      <c r="AO44" s="5">
        <f t="shared" ref="AO44" si="61">SUM(AO40:AO43)</f>
        <v>926</v>
      </c>
      <c r="AP44" s="5">
        <f t="shared" si="12"/>
        <v>495</v>
      </c>
      <c r="AQ44" s="17">
        <f t="shared" si="13"/>
        <v>1.148491879350348</v>
      </c>
      <c r="AR44" s="5">
        <f t="shared" si="60"/>
        <v>0</v>
      </c>
      <c r="AS44" s="5">
        <f t="shared" si="60"/>
        <v>430</v>
      </c>
      <c r="AT44" s="5">
        <f t="shared" si="60"/>
        <v>428</v>
      </c>
      <c r="AU44" s="5">
        <f t="shared" si="60"/>
        <v>769</v>
      </c>
      <c r="AV44" s="5">
        <f t="shared" si="14"/>
        <v>341</v>
      </c>
      <c r="AW44" s="17">
        <f t="shared" si="15"/>
        <v>0.79672897196261672</v>
      </c>
      <c r="AX44" s="5">
        <f t="shared" si="60"/>
        <v>0</v>
      </c>
      <c r="AY44" s="5">
        <f t="shared" si="60"/>
        <v>387</v>
      </c>
      <c r="AZ44" s="5">
        <f t="shared" si="60"/>
        <v>572</v>
      </c>
      <c r="BA44" s="5">
        <f t="shared" ref="BA44" si="62">SUM(BA40:BA43)</f>
        <v>314</v>
      </c>
      <c r="BB44" s="5">
        <f t="shared" si="16"/>
        <v>-258</v>
      </c>
      <c r="BC44" s="17">
        <f t="shared" si="17"/>
        <v>-0.45104895104895104</v>
      </c>
      <c r="BD44" s="5">
        <f t="shared" si="60"/>
        <v>0</v>
      </c>
      <c r="BE44" s="5">
        <f t="shared" si="60"/>
        <v>484</v>
      </c>
      <c r="BF44" s="5">
        <f t="shared" si="60"/>
        <v>572</v>
      </c>
      <c r="BG44" s="5">
        <f t="shared" ref="BG44" si="63">SUM(BG40:BG43)</f>
        <v>484</v>
      </c>
      <c r="BH44" s="5">
        <f t="shared" si="18"/>
        <v>-88</v>
      </c>
      <c r="BI44" s="17">
        <f t="shared" si="19"/>
        <v>-0.15384615384615385</v>
      </c>
      <c r="BJ44" s="5">
        <f t="shared" si="60"/>
        <v>0</v>
      </c>
      <c r="BK44" s="5">
        <f t="shared" si="60"/>
        <v>408</v>
      </c>
      <c r="BL44" s="5">
        <f t="shared" si="60"/>
        <v>591</v>
      </c>
      <c r="BM44" s="5">
        <f t="shared" si="20"/>
        <v>183</v>
      </c>
      <c r="BN44" s="17">
        <f t="shared" si="21"/>
        <v>0.44852941176470584</v>
      </c>
      <c r="BO44" s="5">
        <f t="shared" si="60"/>
        <v>0</v>
      </c>
      <c r="BP44" s="5">
        <f t="shared" si="60"/>
        <v>502</v>
      </c>
      <c r="BQ44" s="5">
        <f t="shared" si="60"/>
        <v>903</v>
      </c>
      <c r="BR44" s="5">
        <f t="shared" si="22"/>
        <v>401</v>
      </c>
      <c r="BS44" s="17">
        <f t="shared" si="23"/>
        <v>0.79880478087649398</v>
      </c>
      <c r="BU44" s="13">
        <f>SUM(BU40:BU43)</f>
        <v>1014</v>
      </c>
      <c r="BV44" s="13">
        <f>SUM(BV40:BV43)</f>
        <v>1246</v>
      </c>
      <c r="BW44" s="15">
        <f t="shared" si="24"/>
        <v>232</v>
      </c>
      <c r="BX44" s="17">
        <f t="shared" si="25"/>
        <v>0.22879684418145962</v>
      </c>
    </row>
    <row r="45" spans="1:76" x14ac:dyDescent="0.25">
      <c r="A45" s="5">
        <v>51</v>
      </c>
      <c r="B45" s="4" t="s">
        <v>44</v>
      </c>
      <c r="C45" s="5">
        <f>IFERROR(VLOOKUP(A45,'[1]BranchesSales01-2019'!$A$2:$AB$79,4,0),0)</f>
        <v>101</v>
      </c>
      <c r="D45" s="5">
        <f>IFERROR(VLOOKUP(A45,'[2]BranchesSales01-2020'!$A$2:$Z$78,4,0),0)</f>
        <v>98</v>
      </c>
      <c r="E45" s="5">
        <f>IFERROR(VLOOKUP(A45,'[3]BranchesSales01-2021'!$A$2:$G$70,7,0),0)</f>
        <v>61</v>
      </c>
      <c r="F45" s="5">
        <f t="shared" si="0"/>
        <v>-37</v>
      </c>
      <c r="G45" s="17">
        <f t="shared" si="1"/>
        <v>-0.37755102040816324</v>
      </c>
      <c r="I45" s="5">
        <f>IFERROR(VLOOKUP(A45,'[1]BranchesSales01-2019'!$A$2:$AB$79,6,0),0)</f>
        <v>90</v>
      </c>
      <c r="J45" s="5">
        <f>IFERROR(VLOOKUP(A45,'[2]BranchesSales01-2020'!$A$2:$Z$78,6,0),0)</f>
        <v>53</v>
      </c>
      <c r="K45" s="5">
        <f>VLOOKUP(B45,'[4]محقق الفروع '!$B:$M,12,0)</f>
        <v>49</v>
      </c>
      <c r="L45" s="5">
        <f t="shared" si="2"/>
        <v>-4</v>
      </c>
      <c r="M45" s="17">
        <f t="shared" si="3"/>
        <v>-7.547169811320753E-2</v>
      </c>
      <c r="O45" s="5">
        <f>IFERROR(VLOOKUP(A45,'[1]BranchesSales01-2019'!$A$2:$AB$79,8,0),0)</f>
        <v>83</v>
      </c>
      <c r="P45" s="5">
        <f>IFERROR(VLOOKUP(A45,'[2]BranchesSales01-2020'!$A$2:$Z$78,8,0),0)</f>
        <v>50</v>
      </c>
      <c r="Q45" s="5">
        <f>VLOOKUP(B45,'[5]محقق الفروع '!$B:$M,12,0)</f>
        <v>38</v>
      </c>
      <c r="R45" s="5">
        <f t="shared" si="4"/>
        <v>-12</v>
      </c>
      <c r="S45" s="17">
        <f t="shared" si="5"/>
        <v>-0.24</v>
      </c>
      <c r="U45" s="5">
        <f>IFERROR(VLOOKUP(A45,'[1]BranchesSales01-2019'!$A$2:$AB$79,10,0),0)</f>
        <v>73</v>
      </c>
      <c r="V45" s="5">
        <f>IFERROR(VLOOKUP(A45,'[2]BranchesSales01-2020'!$A$2:$Z$78,10,0),0)</f>
        <v>40</v>
      </c>
      <c r="W45" s="5">
        <f>IFERROR(VLOOKUP(A45,'[6]BranchesSales04-2021'!$A$2:$G$70,7,0),0)</f>
        <v>38</v>
      </c>
      <c r="X45" s="5">
        <f t="shared" si="6"/>
        <v>-2</v>
      </c>
      <c r="Y45" s="17">
        <f t="shared" si="7"/>
        <v>-5.0000000000000044E-2</v>
      </c>
      <c r="AA45" s="5">
        <f>IFERROR(VLOOKUP(A45,'[1]BranchesSales01-2019'!$A$2:$AB$79,12,0),0)</f>
        <v>83</v>
      </c>
      <c r="AB45" s="5">
        <f>IFERROR(VLOOKUP(A45,'[2]BranchesSales01-2020'!$A$2:$Z$78,12,0),0)</f>
        <v>63</v>
      </c>
      <c r="AC45" s="5">
        <f>IFERROR(VLOOKUP(A45,'[7]BranchesSales05-2021'!$A$2:$G$70,7,0),0)</f>
        <v>43</v>
      </c>
      <c r="AD45" s="5">
        <f t="shared" si="8"/>
        <v>-20</v>
      </c>
      <c r="AE45" s="17">
        <f t="shared" si="9"/>
        <v>-0.31746031746031744</v>
      </c>
      <c r="AG45" s="5">
        <f>IFERROR(VLOOKUP(A45,'[1]BranchesSales01-2019'!$A$2:$AB$79,14,0),0)</f>
        <v>86</v>
      </c>
      <c r="AH45" s="5">
        <f>IFERROR(VLOOKUP(A45,'[2]BranchesSales01-2020'!$A$2:$Z$78,14,0),0)</f>
        <v>62</v>
      </c>
      <c r="AI45" s="5">
        <f>VLOOKUP(A45,'[8]BranchesSales06-2021'!$A$2:$G$70,7,0)</f>
        <v>59</v>
      </c>
      <c r="AJ45" s="5">
        <f t="shared" si="10"/>
        <v>-3</v>
      </c>
      <c r="AK45" s="17">
        <f t="shared" si="11"/>
        <v>-4.8387096774193505E-2</v>
      </c>
      <c r="AM45" s="5">
        <f>IFERROR(VLOOKUP(A45,'[1]BranchesSales01-2019'!$A$2:$AB$79,16,0),0)</f>
        <v>83</v>
      </c>
      <c r="AN45" s="5">
        <f>IFERROR(VLOOKUP(A45,'[2]BranchesSales01-2020'!$A$2:$Z$78,16,0),0)</f>
        <v>67</v>
      </c>
      <c r="AO45" s="5">
        <f>IFERROR(VLOOKUP(A45,'[9]BranchesSales07-2021'!$A$2:$G$69,7,0),0)</f>
        <v>45</v>
      </c>
      <c r="AP45" s="5">
        <f t="shared" si="12"/>
        <v>-22</v>
      </c>
      <c r="AQ45" s="17">
        <f t="shared" si="13"/>
        <v>-0.32835820895522383</v>
      </c>
      <c r="AS45" s="5">
        <f>IFERROR(VLOOKUP(A45,'[1]BranchesSales01-2019'!$A$2:$AB$79,18,0),0)</f>
        <v>79</v>
      </c>
      <c r="AT45" s="5">
        <f>IFERROR(VLOOKUP(A45,'[2]BranchesSales01-2020'!$A$2:$Z$78,18,0),0)</f>
        <v>59</v>
      </c>
      <c r="AU45" s="5">
        <f>IFERROR(VLOOKUP(A45,'[10]BranchesSales08-2021'!$A$2:$G$69,7,0),0)</f>
        <v>74</v>
      </c>
      <c r="AV45" s="5">
        <f t="shared" si="14"/>
        <v>15</v>
      </c>
      <c r="AW45" s="17">
        <f t="shared" si="15"/>
        <v>0.25423728813559321</v>
      </c>
      <c r="AY45" s="5">
        <f>IFERROR(VLOOKUP(A45,'[1]BranchesSales01-2019'!$A$2:$AB$79,20,0),0)</f>
        <v>75</v>
      </c>
      <c r="AZ45" s="5">
        <f>IFERROR(VLOOKUP(A45,'[2]BranchesSales01-2020'!$A$2:$Z$78,20,0),0)</f>
        <v>70</v>
      </c>
      <c r="BA45" s="5">
        <f>IFERROR(VLOOKUP(A45,'[11]BranchesSales09-2021'!$A$2:$H$69,7,0),0)</f>
        <v>62</v>
      </c>
      <c r="BB45" s="5">
        <f t="shared" si="16"/>
        <v>-8</v>
      </c>
      <c r="BC45" s="17">
        <f t="shared" si="17"/>
        <v>-0.11428571428571432</v>
      </c>
      <c r="BE45" s="5">
        <f>IFERROR(VLOOKUP(A45,'[1]BranchesSales01-2019'!$A$2:$AB$79,22,0),0)</f>
        <v>85</v>
      </c>
      <c r="BF45" s="5">
        <f>IFERROR(VLOOKUP(A45,'[2]BranchesSales01-2020'!$A$2:$Z$78,22,0),0)</f>
        <v>60</v>
      </c>
      <c r="BG45" s="5">
        <f>IFERROR(VLOOKUP(A45,'[12]BranchesSales10-2021'!$A$2:$G$69,7,0),0)</f>
        <v>79</v>
      </c>
      <c r="BH45" s="5">
        <f t="shared" si="18"/>
        <v>19</v>
      </c>
      <c r="BI45" s="17">
        <f t="shared" si="19"/>
        <v>0.31666666666666665</v>
      </c>
      <c r="BK45" s="5">
        <f>IFERROR(VLOOKUP(A45,'[1]BranchesSales01-2019'!$A$2:$AB$79,24,0),0)</f>
        <v>73</v>
      </c>
      <c r="BL45" s="5">
        <f>IFERROR(VLOOKUP(A45,'[13]BranchesSales11-2020'!$A$2:$G$78,7,0),0)</f>
        <v>73</v>
      </c>
      <c r="BM45" s="5">
        <f t="shared" si="20"/>
        <v>0</v>
      </c>
      <c r="BN45" s="17">
        <f t="shared" si="21"/>
        <v>0</v>
      </c>
      <c r="BP45" s="5">
        <f>IFERROR(VLOOKUP(A45,'[1]BranchesSales01-2019'!$A$2:$AB$79,26,0),0)</f>
        <v>103</v>
      </c>
      <c r="BQ45" s="5">
        <f>IFERROR(VLOOKUP(A45,'[14]BranchesSales12-2020'!$A$2:$G$70,7,0),0)</f>
        <v>86</v>
      </c>
      <c r="BR45" s="5">
        <f t="shared" si="22"/>
        <v>-17</v>
      </c>
      <c r="BS45" s="17">
        <f t="shared" si="23"/>
        <v>-0.16504854368932043</v>
      </c>
      <c r="BU45" s="13">
        <f>IFERROR(VLOOKUP(A45,'[15]BranchesSales01-2019'!$A$2:$G$79,7,0),0)</f>
        <v>139</v>
      </c>
      <c r="BV45" s="13">
        <f>IFERROR(VLOOKUP(A45,'[16]BranchesSales01-2020'!$A$2:$G$78,7,0),0)</f>
        <v>145</v>
      </c>
      <c r="BW45" s="15">
        <f t="shared" si="24"/>
        <v>6</v>
      </c>
      <c r="BX45" s="17">
        <f t="shared" si="25"/>
        <v>4.3165467625899234E-2</v>
      </c>
    </row>
    <row r="46" spans="1:76" x14ac:dyDescent="0.25">
      <c r="A46" s="3">
        <v>78</v>
      </c>
      <c r="B46" s="4" t="s">
        <v>45</v>
      </c>
      <c r="C46" s="5">
        <f>IFERROR(VLOOKUP(A46,'[1]BranchesSales01-2019'!$A$2:$AB$79,4,0),0)</f>
        <v>122</v>
      </c>
      <c r="D46" s="5">
        <f>IFERROR(VLOOKUP(A46,'[2]BranchesSales01-2020'!$A$2:$Z$78,4,0),0)</f>
        <v>122</v>
      </c>
      <c r="E46" s="5">
        <f>IFERROR(VLOOKUP(A46,'[3]BranchesSales01-2021'!$A$2:$G$70,7,0),0)</f>
        <v>135</v>
      </c>
      <c r="F46" s="5">
        <f t="shared" si="0"/>
        <v>13</v>
      </c>
      <c r="G46" s="17">
        <f t="shared" si="1"/>
        <v>0.10655737704918034</v>
      </c>
      <c r="I46" s="5">
        <f>IFERROR(VLOOKUP(A46,'[1]BranchesSales01-2019'!$A$2:$AB$79,6,0),0)</f>
        <v>115</v>
      </c>
      <c r="J46" s="5">
        <f>IFERROR(VLOOKUP(A46,'[2]BranchesSales01-2020'!$A$2:$Z$78,6,0),0)</f>
        <v>80</v>
      </c>
      <c r="K46" s="5">
        <f>VLOOKUP(B46,'[4]محقق الفروع '!$B:$M,12,0)</f>
        <v>100</v>
      </c>
      <c r="L46" s="5">
        <f t="shared" si="2"/>
        <v>20</v>
      </c>
      <c r="M46" s="17">
        <f t="shared" si="3"/>
        <v>0.25</v>
      </c>
      <c r="O46" s="5">
        <f>IFERROR(VLOOKUP(A46,'[1]BranchesSales01-2019'!$A$2:$AB$79,8,0),0)</f>
        <v>85</v>
      </c>
      <c r="P46" s="5">
        <f>IFERROR(VLOOKUP(A46,'[2]BranchesSales01-2020'!$A$2:$Z$78,8,0),0)</f>
        <v>116</v>
      </c>
      <c r="Q46" s="5">
        <f>VLOOKUP(B46,'[5]محقق الفروع '!$B:$M,12,0)</f>
        <v>26</v>
      </c>
      <c r="R46" s="5">
        <f t="shared" si="4"/>
        <v>-90</v>
      </c>
      <c r="S46" s="17">
        <f t="shared" si="5"/>
        <v>-0.77586206896551724</v>
      </c>
      <c r="U46" s="5">
        <f>IFERROR(VLOOKUP(A46,'[1]BranchesSales01-2019'!$A$2:$AB$79,10,0),0)</f>
        <v>101</v>
      </c>
      <c r="V46" s="5">
        <f>IFERROR(VLOOKUP(A46,'[2]BranchesSales01-2020'!$A$2:$Z$78,10,0),0)</f>
        <v>51</v>
      </c>
      <c r="W46" s="5">
        <f>IFERROR(VLOOKUP(A46,'[6]BranchesSales04-2021'!$A$2:$G$70,7,0),0)</f>
        <v>77</v>
      </c>
      <c r="X46" s="5">
        <f t="shared" si="6"/>
        <v>26</v>
      </c>
      <c r="Y46" s="17">
        <f t="shared" si="7"/>
        <v>0.50980392156862742</v>
      </c>
      <c r="AA46" s="5">
        <f>IFERROR(VLOOKUP(A46,'[1]BranchesSales01-2019'!$A$2:$AB$79,12,0),0)</f>
        <v>132</v>
      </c>
      <c r="AB46" s="5">
        <f>IFERROR(VLOOKUP(A46,'[2]BranchesSales01-2020'!$A$2:$Z$78,12,0),0)</f>
        <v>72</v>
      </c>
      <c r="AC46" s="5">
        <f>IFERROR(VLOOKUP(A46,'[7]BranchesSales05-2021'!$A$2:$G$70,7,0),0)</f>
        <v>94</v>
      </c>
      <c r="AD46" s="5">
        <f t="shared" si="8"/>
        <v>22</v>
      </c>
      <c r="AE46" s="17">
        <f t="shared" si="9"/>
        <v>0.30555555555555558</v>
      </c>
      <c r="AG46" s="5">
        <f>IFERROR(VLOOKUP(A46,'[1]BranchesSales01-2019'!$A$2:$AB$79,14,0),0)</f>
        <v>138</v>
      </c>
      <c r="AH46" s="5">
        <f>IFERROR(VLOOKUP(A46,'[2]BranchesSales01-2020'!$A$2:$Z$78,14,0),0)</f>
        <v>62</v>
      </c>
      <c r="AI46" s="5">
        <f>VLOOKUP(A46,'[8]BranchesSales06-2021'!$A$2:$G$70,7,0)</f>
        <v>92</v>
      </c>
      <c r="AJ46" s="5">
        <f t="shared" si="10"/>
        <v>30</v>
      </c>
      <c r="AK46" s="17">
        <f t="shared" si="11"/>
        <v>0.4838709677419355</v>
      </c>
      <c r="AM46" s="5">
        <f>IFERROR(VLOOKUP(A46,'[1]BranchesSales01-2019'!$A$2:$AB$79,16,0),0)</f>
        <v>137</v>
      </c>
      <c r="AN46" s="5">
        <f>IFERROR(VLOOKUP(A46,'[2]BranchesSales01-2020'!$A$2:$Z$78,16,0),0)</f>
        <v>72</v>
      </c>
      <c r="AO46" s="5">
        <f>IFERROR(VLOOKUP(A46,'[9]BranchesSales07-2021'!$A$2:$G$69,7,0),0)</f>
        <v>154</v>
      </c>
      <c r="AP46" s="5">
        <f t="shared" si="12"/>
        <v>82</v>
      </c>
      <c r="AQ46" s="17">
        <f t="shared" si="13"/>
        <v>1.1388888888888888</v>
      </c>
      <c r="AS46" s="5">
        <f>IFERROR(VLOOKUP(A46,'[1]BranchesSales01-2019'!$A$2:$AB$79,18,0),0)</f>
        <v>134</v>
      </c>
      <c r="AT46" s="5">
        <f>IFERROR(VLOOKUP(A46,'[2]BranchesSales01-2020'!$A$2:$Z$78,18,0),0)</f>
        <v>32</v>
      </c>
      <c r="AU46" s="5">
        <f>IFERROR(VLOOKUP(A46,'[10]BranchesSales08-2021'!$A$2:$G$69,7,0),0)</f>
        <v>131</v>
      </c>
      <c r="AV46" s="5">
        <f t="shared" si="14"/>
        <v>99</v>
      </c>
      <c r="AW46" s="17">
        <f t="shared" si="15"/>
        <v>3.09375</v>
      </c>
      <c r="AY46" s="5">
        <f>IFERROR(VLOOKUP(A46,'[1]BranchesSales01-2019'!$A$2:$AB$79,20,0),0)</f>
        <v>74</v>
      </c>
      <c r="AZ46" s="5">
        <f>IFERROR(VLOOKUP(A46,'[2]BranchesSales01-2020'!$A$2:$Z$78,20,0),0)</f>
        <v>113</v>
      </c>
      <c r="BA46" s="5">
        <f>IFERROR(VLOOKUP(A46,'[11]BranchesSales09-2021'!$A$2:$H$69,7,0),0)</f>
        <v>59</v>
      </c>
      <c r="BB46" s="5">
        <f t="shared" si="16"/>
        <v>-54</v>
      </c>
      <c r="BC46" s="17">
        <f t="shared" si="17"/>
        <v>-0.47787610619469023</v>
      </c>
      <c r="BE46" s="5">
        <f>IFERROR(VLOOKUP(A46,'[1]BranchesSales01-2019'!$A$2:$AB$79,22,0),0)</f>
        <v>77</v>
      </c>
      <c r="BF46" s="5">
        <f>IFERROR(VLOOKUP(A46,'[2]BranchesSales01-2020'!$A$2:$Z$78,22,0),0)</f>
        <v>78</v>
      </c>
      <c r="BG46" s="5">
        <f>IFERROR(VLOOKUP(A46,'[12]BranchesSales10-2021'!$A$2:$G$69,7,0),0)</f>
        <v>63</v>
      </c>
      <c r="BH46" s="5">
        <f t="shared" si="18"/>
        <v>-15</v>
      </c>
      <c r="BI46" s="17">
        <f t="shared" si="19"/>
        <v>-0.19230769230769229</v>
      </c>
      <c r="BK46" s="5">
        <f>IFERROR(VLOOKUP(A46,'[1]BranchesSales01-2019'!$A$2:$AB$79,24,0),0)</f>
        <v>125</v>
      </c>
      <c r="BL46" s="5">
        <f>IFERROR(VLOOKUP(A46,'[13]BranchesSales11-2020'!$A$2:$G$78,7,0),0)</f>
        <v>112</v>
      </c>
      <c r="BM46" s="5">
        <f t="shared" si="20"/>
        <v>-13</v>
      </c>
      <c r="BN46" s="17">
        <f t="shared" si="21"/>
        <v>-0.10399999999999998</v>
      </c>
      <c r="BP46" s="5">
        <f>IFERROR(VLOOKUP(A46,'[1]BranchesSales01-2019'!$A$2:$AB$79,26,0),0)</f>
        <v>114</v>
      </c>
      <c r="BQ46" s="5">
        <f>IFERROR(VLOOKUP(A46,'[14]BranchesSales12-2020'!$A$2:$G$70,7,0),0)</f>
        <v>167</v>
      </c>
      <c r="BR46" s="5">
        <f t="shared" si="22"/>
        <v>53</v>
      </c>
      <c r="BS46" s="17">
        <f t="shared" si="23"/>
        <v>0.46491228070175428</v>
      </c>
      <c r="BU46" s="13">
        <f>IFERROR(VLOOKUP(A46,'[15]BranchesSales01-2019'!$A$2:$G$79,7,0),0)</f>
        <v>277</v>
      </c>
      <c r="BV46" s="13">
        <f>IFERROR(VLOOKUP(A46,'[16]BranchesSales01-2020'!$A$2:$G$78,7,0),0)</f>
        <v>268</v>
      </c>
      <c r="BW46" s="15">
        <f t="shared" si="24"/>
        <v>-9</v>
      </c>
      <c r="BX46" s="17">
        <f t="shared" si="25"/>
        <v>-3.2490974729241895E-2</v>
      </c>
    </row>
    <row r="47" spans="1:76" x14ac:dyDescent="0.25">
      <c r="A47" s="3">
        <v>2</v>
      </c>
      <c r="B47" s="4" t="s">
        <v>46</v>
      </c>
      <c r="C47" s="4">
        <f>SUM(C45:C46)</f>
        <v>223</v>
      </c>
      <c r="D47" s="4">
        <f t="shared" ref="D47:BQ47" si="64">SUM(D45:D46)</f>
        <v>220</v>
      </c>
      <c r="E47" s="4">
        <f t="shared" si="64"/>
        <v>196</v>
      </c>
      <c r="F47" s="5">
        <f t="shared" si="0"/>
        <v>-24</v>
      </c>
      <c r="G47" s="17">
        <f t="shared" si="1"/>
        <v>-0.10909090909090913</v>
      </c>
      <c r="H47" s="4">
        <f t="shared" si="64"/>
        <v>0</v>
      </c>
      <c r="I47" s="4">
        <f t="shared" si="64"/>
        <v>205</v>
      </c>
      <c r="J47" s="4">
        <f t="shared" si="64"/>
        <v>133</v>
      </c>
      <c r="K47" s="5">
        <f>VLOOKUP(B47,'[4]محقق الفروع '!$B:$M,12,0)</f>
        <v>149</v>
      </c>
      <c r="L47" s="5">
        <f t="shared" si="2"/>
        <v>16</v>
      </c>
      <c r="M47" s="17">
        <f t="shared" si="3"/>
        <v>0.12030075187969924</v>
      </c>
      <c r="N47" s="4">
        <f t="shared" si="64"/>
        <v>0</v>
      </c>
      <c r="O47" s="4">
        <f t="shared" si="64"/>
        <v>168</v>
      </c>
      <c r="P47" s="4">
        <f t="shared" si="64"/>
        <v>166</v>
      </c>
      <c r="Q47" s="5">
        <f>VLOOKUP(B47,'[5]محقق الفروع '!$B:$M,12,0)</f>
        <v>64</v>
      </c>
      <c r="R47" s="5">
        <f t="shared" si="4"/>
        <v>-102</v>
      </c>
      <c r="S47" s="17">
        <f t="shared" si="5"/>
        <v>-0.61445783132530118</v>
      </c>
      <c r="T47" s="4">
        <f t="shared" si="64"/>
        <v>0</v>
      </c>
      <c r="U47" s="4">
        <f t="shared" si="64"/>
        <v>174</v>
      </c>
      <c r="V47" s="4">
        <f t="shared" si="64"/>
        <v>91</v>
      </c>
      <c r="W47" s="4">
        <f t="shared" si="64"/>
        <v>115</v>
      </c>
      <c r="X47" s="5">
        <f t="shared" si="6"/>
        <v>24</v>
      </c>
      <c r="Y47" s="17">
        <f t="shared" si="7"/>
        <v>0.26373626373626369</v>
      </c>
      <c r="Z47" s="4">
        <f t="shared" si="64"/>
        <v>0</v>
      </c>
      <c r="AA47" s="4">
        <f t="shared" si="64"/>
        <v>215</v>
      </c>
      <c r="AB47" s="4">
        <f t="shared" si="64"/>
        <v>135</v>
      </c>
      <c r="AC47" s="4">
        <f t="shared" si="64"/>
        <v>137</v>
      </c>
      <c r="AD47" s="5">
        <f t="shared" si="8"/>
        <v>2</v>
      </c>
      <c r="AE47" s="17">
        <f t="shared" si="9"/>
        <v>1.4814814814814836E-2</v>
      </c>
      <c r="AF47" s="4">
        <f t="shared" si="64"/>
        <v>0</v>
      </c>
      <c r="AG47" s="4">
        <f t="shared" si="64"/>
        <v>224</v>
      </c>
      <c r="AH47" s="4">
        <f t="shared" si="64"/>
        <v>124</v>
      </c>
      <c r="AI47" s="4">
        <f t="shared" si="64"/>
        <v>151</v>
      </c>
      <c r="AJ47" s="5">
        <f t="shared" si="10"/>
        <v>27</v>
      </c>
      <c r="AK47" s="17">
        <f t="shared" si="11"/>
        <v>0.217741935483871</v>
      </c>
      <c r="AL47" s="4">
        <f t="shared" si="64"/>
        <v>0</v>
      </c>
      <c r="AM47" s="4">
        <f t="shared" si="64"/>
        <v>220</v>
      </c>
      <c r="AN47" s="4">
        <f t="shared" si="64"/>
        <v>139</v>
      </c>
      <c r="AO47" s="4">
        <f t="shared" ref="AO47" si="65">SUM(AO45:AO46)</f>
        <v>199</v>
      </c>
      <c r="AP47" s="5">
        <f t="shared" si="12"/>
        <v>60</v>
      </c>
      <c r="AQ47" s="17">
        <f t="shared" si="13"/>
        <v>0.43165467625899279</v>
      </c>
      <c r="AR47" s="4">
        <f t="shared" si="64"/>
        <v>0</v>
      </c>
      <c r="AS47" s="4">
        <f t="shared" si="64"/>
        <v>213</v>
      </c>
      <c r="AT47" s="4">
        <f t="shared" si="64"/>
        <v>91</v>
      </c>
      <c r="AU47" s="4">
        <f t="shared" si="64"/>
        <v>205</v>
      </c>
      <c r="AV47" s="5">
        <f t="shared" si="14"/>
        <v>114</v>
      </c>
      <c r="AW47" s="17">
        <f t="shared" si="15"/>
        <v>1.2527472527472527</v>
      </c>
      <c r="AX47" s="4">
        <f t="shared" si="64"/>
        <v>0</v>
      </c>
      <c r="AY47" s="4">
        <f t="shared" si="64"/>
        <v>149</v>
      </c>
      <c r="AZ47" s="4">
        <f t="shared" si="64"/>
        <v>183</v>
      </c>
      <c r="BA47" s="4">
        <f t="shared" ref="BA47" si="66">SUM(BA45:BA46)</f>
        <v>121</v>
      </c>
      <c r="BB47" s="5">
        <f t="shared" si="16"/>
        <v>-62</v>
      </c>
      <c r="BC47" s="17">
        <f t="shared" si="17"/>
        <v>-0.33879781420765032</v>
      </c>
      <c r="BD47" s="4">
        <f t="shared" si="64"/>
        <v>0</v>
      </c>
      <c r="BE47" s="4">
        <f t="shared" si="64"/>
        <v>162</v>
      </c>
      <c r="BF47" s="4">
        <f t="shared" si="64"/>
        <v>138</v>
      </c>
      <c r="BG47" s="4">
        <f t="shared" ref="BG47" si="67">SUM(BG45:BG46)</f>
        <v>142</v>
      </c>
      <c r="BH47" s="5">
        <f t="shared" si="18"/>
        <v>4</v>
      </c>
      <c r="BI47" s="17">
        <f t="shared" si="19"/>
        <v>2.8985507246376718E-2</v>
      </c>
      <c r="BJ47" s="4">
        <f t="shared" si="64"/>
        <v>0</v>
      </c>
      <c r="BK47" s="4">
        <f t="shared" si="64"/>
        <v>198</v>
      </c>
      <c r="BL47" s="4">
        <f t="shared" si="64"/>
        <v>185</v>
      </c>
      <c r="BM47" s="5">
        <f t="shared" si="20"/>
        <v>-13</v>
      </c>
      <c r="BN47" s="17">
        <f t="shared" si="21"/>
        <v>-6.5656565656565635E-2</v>
      </c>
      <c r="BO47" s="4">
        <f t="shared" si="64"/>
        <v>0</v>
      </c>
      <c r="BP47" s="4">
        <f t="shared" si="64"/>
        <v>217</v>
      </c>
      <c r="BQ47" s="4">
        <f t="shared" si="64"/>
        <v>253</v>
      </c>
      <c r="BR47" s="5">
        <f t="shared" si="22"/>
        <v>36</v>
      </c>
      <c r="BS47" s="17">
        <f t="shared" si="23"/>
        <v>0.16589861751152069</v>
      </c>
      <c r="BU47" s="13">
        <f>SUM(BU45:BU46)</f>
        <v>416</v>
      </c>
      <c r="BV47" s="13">
        <f>SUM(BV45:BV46)</f>
        <v>413</v>
      </c>
      <c r="BW47" s="15">
        <f t="shared" si="24"/>
        <v>-3</v>
      </c>
      <c r="BX47" s="17">
        <f t="shared" si="25"/>
        <v>-7.2115384615384359E-3</v>
      </c>
    </row>
    <row r="48" spans="1:76" x14ac:dyDescent="0.25">
      <c r="A48" s="5">
        <v>1</v>
      </c>
      <c r="B48" s="5" t="s">
        <v>47</v>
      </c>
      <c r="C48" s="5">
        <f>SUM(C47,C44,C39,C32,C27)</f>
        <v>3080</v>
      </c>
      <c r="D48" s="5">
        <f t="shared" ref="D48:BQ48" si="68">SUM(D47,D44,D39,D32,D27)</f>
        <v>2412</v>
      </c>
      <c r="E48" s="5">
        <f t="shared" si="68"/>
        <v>2457</v>
      </c>
      <c r="F48" s="5">
        <f t="shared" si="0"/>
        <v>45</v>
      </c>
      <c r="G48" s="17">
        <f t="shared" si="1"/>
        <v>1.8656716417910557E-2</v>
      </c>
      <c r="H48" s="5">
        <f t="shared" si="68"/>
        <v>0</v>
      </c>
      <c r="I48" s="5">
        <f t="shared" si="68"/>
        <v>2778</v>
      </c>
      <c r="J48" s="5">
        <f t="shared" si="68"/>
        <v>1836</v>
      </c>
      <c r="K48" s="5">
        <f>VLOOKUP(B48,'[4]محقق الفروع '!$B:$M,12,0)</f>
        <v>2551</v>
      </c>
      <c r="L48" s="5">
        <f t="shared" si="2"/>
        <v>715</v>
      </c>
      <c r="M48" s="17">
        <f t="shared" si="3"/>
        <v>0.38943355119825718</v>
      </c>
      <c r="N48" s="5">
        <f t="shared" si="68"/>
        <v>0</v>
      </c>
      <c r="O48" s="5">
        <f t="shared" si="68"/>
        <v>2624</v>
      </c>
      <c r="P48" s="5">
        <f t="shared" si="68"/>
        <v>1980</v>
      </c>
      <c r="Q48" s="5">
        <f>VLOOKUP(B48,'[5]محقق الفروع '!$B:$M,12,0)</f>
        <v>1404</v>
      </c>
      <c r="R48" s="5">
        <f t="shared" si="4"/>
        <v>-576</v>
      </c>
      <c r="S48" s="17">
        <f t="shared" si="5"/>
        <v>-0.29090909090909089</v>
      </c>
      <c r="T48" s="5">
        <f t="shared" si="68"/>
        <v>0</v>
      </c>
      <c r="U48" s="5">
        <f t="shared" si="68"/>
        <v>2153</v>
      </c>
      <c r="V48" s="5">
        <f t="shared" si="68"/>
        <v>1857</v>
      </c>
      <c r="W48" s="5">
        <f t="shared" si="68"/>
        <v>1995</v>
      </c>
      <c r="X48" s="5">
        <f t="shared" si="6"/>
        <v>138</v>
      </c>
      <c r="Y48" s="17">
        <f t="shared" si="7"/>
        <v>7.4313408723748031E-2</v>
      </c>
      <c r="Z48" s="5">
        <f t="shared" si="68"/>
        <v>0</v>
      </c>
      <c r="AA48" s="5">
        <f t="shared" si="68"/>
        <v>2239</v>
      </c>
      <c r="AB48" s="5">
        <f t="shared" si="68"/>
        <v>2175</v>
      </c>
      <c r="AC48" s="5">
        <f t="shared" si="68"/>
        <v>2340</v>
      </c>
      <c r="AD48" s="5">
        <f t="shared" si="8"/>
        <v>165</v>
      </c>
      <c r="AE48" s="17">
        <f t="shared" si="9"/>
        <v>7.5862068965517171E-2</v>
      </c>
      <c r="AF48" s="5">
        <f t="shared" si="68"/>
        <v>0</v>
      </c>
      <c r="AG48" s="5">
        <f t="shared" si="68"/>
        <v>2631</v>
      </c>
      <c r="AH48" s="5">
        <f t="shared" si="68"/>
        <v>2267</v>
      </c>
      <c r="AI48" s="5">
        <f t="shared" si="68"/>
        <v>2944</v>
      </c>
      <c r="AJ48" s="5">
        <f t="shared" si="10"/>
        <v>677</v>
      </c>
      <c r="AK48" s="17">
        <f t="shared" si="11"/>
        <v>0.29863255403617117</v>
      </c>
      <c r="AL48" s="5">
        <f t="shared" si="68"/>
        <v>0</v>
      </c>
      <c r="AM48" s="5">
        <f t="shared" si="68"/>
        <v>2136</v>
      </c>
      <c r="AN48" s="5">
        <f t="shared" si="68"/>
        <v>2414</v>
      </c>
      <c r="AO48" s="5">
        <f t="shared" ref="AO48" si="69">SUM(AO47,AO44,AO39,AO32,AO27)</f>
        <v>3139</v>
      </c>
      <c r="AP48" s="5">
        <f t="shared" si="12"/>
        <v>725</v>
      </c>
      <c r="AQ48" s="17">
        <f t="shared" si="13"/>
        <v>0.30033140016570004</v>
      </c>
      <c r="AR48" s="5">
        <f t="shared" si="68"/>
        <v>0</v>
      </c>
      <c r="AS48" s="5">
        <f t="shared" si="68"/>
        <v>2184</v>
      </c>
      <c r="AT48" s="5">
        <f t="shared" si="68"/>
        <v>2078</v>
      </c>
      <c r="AU48" s="5">
        <f t="shared" si="68"/>
        <v>2597</v>
      </c>
      <c r="AV48" s="5">
        <f t="shared" si="14"/>
        <v>519</v>
      </c>
      <c r="AW48" s="17">
        <f t="shared" si="15"/>
        <v>0.24975938402309916</v>
      </c>
      <c r="AX48" s="5">
        <f t="shared" si="68"/>
        <v>0</v>
      </c>
      <c r="AY48" s="5">
        <f t="shared" si="68"/>
        <v>2083</v>
      </c>
      <c r="AZ48" s="5">
        <f t="shared" si="68"/>
        <v>2561</v>
      </c>
      <c r="BA48" s="5">
        <f t="shared" ref="BA48" si="70">SUM(BA47,BA44,BA39,BA32,BA27)</f>
        <v>1585</v>
      </c>
      <c r="BB48" s="5">
        <f t="shared" si="16"/>
        <v>-976</v>
      </c>
      <c r="BC48" s="17">
        <f t="shared" si="17"/>
        <v>-0.38110113237016785</v>
      </c>
      <c r="BD48" s="5">
        <f t="shared" si="68"/>
        <v>0</v>
      </c>
      <c r="BE48" s="5">
        <f t="shared" si="68"/>
        <v>2257</v>
      </c>
      <c r="BF48" s="5">
        <f t="shared" si="68"/>
        <v>2399</v>
      </c>
      <c r="BG48" s="5">
        <f t="shared" ref="BG48" si="71">SUM(BG47,BG44,BG39,BG32,BG27)</f>
        <v>2013</v>
      </c>
      <c r="BH48" s="5">
        <f t="shared" si="18"/>
        <v>-386</v>
      </c>
      <c r="BI48" s="17">
        <f t="shared" si="19"/>
        <v>-0.16090037515631517</v>
      </c>
      <c r="BJ48" s="5">
        <f t="shared" si="68"/>
        <v>0</v>
      </c>
      <c r="BK48" s="5">
        <f t="shared" si="68"/>
        <v>2070</v>
      </c>
      <c r="BL48" s="5">
        <f t="shared" si="68"/>
        <v>2475</v>
      </c>
      <c r="BM48" s="5">
        <f t="shared" si="20"/>
        <v>405</v>
      </c>
      <c r="BN48" s="17">
        <f t="shared" si="21"/>
        <v>0.19565217391304346</v>
      </c>
      <c r="BO48" s="5">
        <f t="shared" si="68"/>
        <v>0</v>
      </c>
      <c r="BP48" s="5">
        <f t="shared" si="68"/>
        <v>2681</v>
      </c>
      <c r="BQ48" s="5">
        <f t="shared" si="68"/>
        <v>3386</v>
      </c>
      <c r="BR48" s="5">
        <f t="shared" si="22"/>
        <v>705</v>
      </c>
      <c r="BS48" s="17">
        <f t="shared" si="23"/>
        <v>0.2629615814994406</v>
      </c>
      <c r="BU48" s="13">
        <f>SUM(BU27,BU32,BU39,BU44,BU47)</f>
        <v>5536</v>
      </c>
      <c r="BV48" s="13">
        <f>SUM(BV27,BV32,BV39,BV44,BV47)</f>
        <v>5944</v>
      </c>
      <c r="BW48" s="15">
        <f t="shared" si="24"/>
        <v>408</v>
      </c>
      <c r="BX48" s="17">
        <f t="shared" si="25"/>
        <v>7.3699421965317979E-2</v>
      </c>
    </row>
    <row r="49" spans="1:76" x14ac:dyDescent="0.25">
      <c r="A49" s="5">
        <v>84</v>
      </c>
      <c r="B49" s="4" t="s">
        <v>48</v>
      </c>
      <c r="C49" s="5">
        <f>IFERROR(VLOOKUP(A49,'[1]BranchesSales01-2019'!$A$2:$AB$79,4,0),0)</f>
        <v>222</v>
      </c>
      <c r="D49" s="5">
        <f>IFERROR(VLOOKUP(A49,'[2]BranchesSales01-2020'!$A$2:$Z$78,4,0),0)</f>
        <v>94</v>
      </c>
      <c r="E49" s="5">
        <f>IFERROR(VLOOKUP(A49,'[3]BranchesSales01-2021'!$A$2:$G$70,7,0),0)</f>
        <v>56</v>
      </c>
      <c r="F49" s="5">
        <f t="shared" si="0"/>
        <v>-38</v>
      </c>
      <c r="G49" s="17">
        <f t="shared" si="1"/>
        <v>-0.4042553191489362</v>
      </c>
      <c r="I49" s="5">
        <f>IFERROR(VLOOKUP(A49,'[1]BranchesSales01-2019'!$A$2:$AB$79,6,0),0)</f>
        <v>178</v>
      </c>
      <c r="J49" s="5">
        <f>IFERROR(VLOOKUP(A49,'[2]BranchesSales01-2020'!$A$2:$Z$78,6,0),0)</f>
        <v>73</v>
      </c>
      <c r="K49" s="5">
        <f>VLOOKUP(B49,'[4]محقق الفروع '!$B:$M,12,0)</f>
        <v>114</v>
      </c>
      <c r="L49" s="5">
        <f t="shared" si="2"/>
        <v>41</v>
      </c>
      <c r="M49" s="17">
        <f t="shared" si="3"/>
        <v>0.56164383561643838</v>
      </c>
      <c r="O49" s="5">
        <f>IFERROR(VLOOKUP(A49,'[1]BranchesSales01-2019'!$A$2:$AB$79,8,0),0)</f>
        <v>129</v>
      </c>
      <c r="P49" s="5">
        <f>IFERROR(VLOOKUP(A49,'[2]BranchesSales01-2020'!$A$2:$Z$78,8,0),0)</f>
        <v>52</v>
      </c>
      <c r="Q49" s="5">
        <f>VLOOKUP(B49,'[5]محقق الفروع '!$B:$M,12,0)</f>
        <v>46</v>
      </c>
      <c r="R49" s="5">
        <f t="shared" si="4"/>
        <v>-6</v>
      </c>
      <c r="S49" s="17">
        <f t="shared" si="5"/>
        <v>-0.11538461538461542</v>
      </c>
      <c r="U49" s="5">
        <f>IFERROR(VLOOKUP(A49,'[1]BranchesSales01-2019'!$A$2:$AB$79,10,0),0)</f>
        <v>111</v>
      </c>
      <c r="V49" s="5">
        <f>IFERROR(VLOOKUP(A49,'[2]BranchesSales01-2020'!$A$2:$Z$78,10,0),0)</f>
        <v>52</v>
      </c>
      <c r="W49" s="5">
        <f>IFERROR(VLOOKUP(A49,'[6]BranchesSales04-2021'!$A$2:$G$70,7,0),0)</f>
        <v>68</v>
      </c>
      <c r="X49" s="5">
        <f t="shared" si="6"/>
        <v>16</v>
      </c>
      <c r="Y49" s="17">
        <f t="shared" si="7"/>
        <v>0.30769230769230771</v>
      </c>
      <c r="AA49" s="5">
        <f>IFERROR(VLOOKUP(A49,'[1]BranchesSales01-2019'!$A$2:$AB$79,12,0),0)</f>
        <v>68</v>
      </c>
      <c r="AB49" s="5">
        <f>IFERROR(VLOOKUP(A49,'[2]BranchesSales01-2020'!$A$2:$Z$78,12,0),0)</f>
        <v>66</v>
      </c>
      <c r="AC49" s="5">
        <f>IFERROR(VLOOKUP(A49,'[7]BranchesSales05-2021'!$A$2:$G$70,7,0),0)</f>
        <v>60</v>
      </c>
      <c r="AD49" s="5">
        <f t="shared" si="8"/>
        <v>-6</v>
      </c>
      <c r="AE49" s="17">
        <f t="shared" si="9"/>
        <v>-9.0909090909090939E-2</v>
      </c>
      <c r="AG49" s="5">
        <f>IFERROR(VLOOKUP(A49,'[1]BranchesSales01-2019'!$A$2:$AB$79,14,0),0)</f>
        <v>108</v>
      </c>
      <c r="AH49" s="5">
        <f>IFERROR(VLOOKUP(A49,'[2]BranchesSales01-2020'!$A$2:$Z$78,14,0),0)</f>
        <v>79</v>
      </c>
      <c r="AI49" s="5">
        <f>VLOOKUP(A49,'[8]BranchesSales06-2021'!$A$2:$G$70,7,0)</f>
        <v>44</v>
      </c>
      <c r="AJ49" s="5">
        <f t="shared" si="10"/>
        <v>-35</v>
      </c>
      <c r="AK49" s="17">
        <f t="shared" si="11"/>
        <v>-0.44303797468354433</v>
      </c>
      <c r="AM49" s="5">
        <f>IFERROR(VLOOKUP(A49,'[1]BranchesSales01-2019'!$A$2:$AB$79,16,0),0)</f>
        <v>99</v>
      </c>
      <c r="AN49" s="5">
        <f>IFERROR(VLOOKUP(A49,'[2]BranchesSales01-2020'!$A$2:$Z$78,16,0),0)</f>
        <v>148</v>
      </c>
      <c r="AO49" s="5">
        <f>IFERROR(VLOOKUP(A49,'[9]BranchesSales07-2021'!$A$2:$G$69,7,0),0)</f>
        <v>49</v>
      </c>
      <c r="AP49" s="5">
        <f t="shared" si="12"/>
        <v>-99</v>
      </c>
      <c r="AQ49" s="17">
        <f t="shared" si="13"/>
        <v>-0.66891891891891886</v>
      </c>
      <c r="AS49" s="5">
        <f>IFERROR(VLOOKUP(A49,'[1]BranchesSales01-2019'!$A$2:$AB$79,18,0),0)</f>
        <v>77</v>
      </c>
      <c r="AT49" s="5">
        <f>IFERROR(VLOOKUP(A49,'[2]BranchesSales01-2020'!$A$2:$Z$78,18,0),0)</f>
        <v>108</v>
      </c>
      <c r="AU49" s="5">
        <f>IFERROR(VLOOKUP(A49,'[10]BranchesSales08-2021'!$A$2:$G$69,7,0),0)</f>
        <v>64</v>
      </c>
      <c r="AV49" s="5">
        <f t="shared" si="14"/>
        <v>-44</v>
      </c>
      <c r="AW49" s="17">
        <f t="shared" si="15"/>
        <v>-0.40740740740740744</v>
      </c>
      <c r="AY49" s="5">
        <f>IFERROR(VLOOKUP(A49,'[1]BranchesSales01-2019'!$A$2:$AB$79,20,0),0)</f>
        <v>89</v>
      </c>
      <c r="AZ49" s="5">
        <f>IFERROR(VLOOKUP(A49,'[2]BranchesSales01-2020'!$A$2:$Z$78,20,0),0)</f>
        <v>117</v>
      </c>
      <c r="BA49" s="5">
        <f>IFERROR(VLOOKUP(A49,'[11]BranchesSales09-2021'!$A$2:$H$69,7,0),0)</f>
        <v>64</v>
      </c>
      <c r="BB49" s="5">
        <f t="shared" si="16"/>
        <v>-53</v>
      </c>
      <c r="BC49" s="17">
        <f t="shared" si="17"/>
        <v>-0.45299145299145294</v>
      </c>
      <c r="BE49" s="5">
        <f>IFERROR(VLOOKUP(A49,'[1]BranchesSales01-2019'!$A$2:$AB$79,22,0),0)</f>
        <v>127</v>
      </c>
      <c r="BF49" s="5">
        <f>IFERROR(VLOOKUP(A49,'[2]BranchesSales01-2020'!$A$2:$Z$78,22,0),0)</f>
        <v>116</v>
      </c>
      <c r="BG49" s="5">
        <f>IFERROR(VLOOKUP(A49,'[12]BranchesSales10-2021'!$A$2:$G$69,7,0),0)</f>
        <v>76</v>
      </c>
      <c r="BH49" s="5">
        <f t="shared" si="18"/>
        <v>-40</v>
      </c>
      <c r="BI49" s="17">
        <f t="shared" si="19"/>
        <v>-0.34482758620689657</v>
      </c>
      <c r="BK49" s="5">
        <f>IFERROR(VLOOKUP(A49,'[1]BranchesSales01-2019'!$A$2:$AB$79,24,0),0)</f>
        <v>79</v>
      </c>
      <c r="BL49" s="5">
        <f>IFERROR(VLOOKUP(A49,'[13]BranchesSales11-2020'!$A$2:$G$78,7,0),0)</f>
        <v>139</v>
      </c>
      <c r="BM49" s="5">
        <f t="shared" si="20"/>
        <v>60</v>
      </c>
      <c r="BN49" s="17">
        <f t="shared" si="21"/>
        <v>0.759493670886076</v>
      </c>
      <c r="BP49" s="5">
        <f>IFERROR(VLOOKUP(A49,'[1]BranchesSales01-2019'!$A$2:$AB$79,26,0),0)</f>
        <v>135</v>
      </c>
      <c r="BQ49" s="5">
        <f>IFERROR(VLOOKUP(A49,'[14]BranchesSales12-2020'!$A$2:$G$70,7,0),0)</f>
        <v>161</v>
      </c>
      <c r="BR49" s="5">
        <f t="shared" si="22"/>
        <v>26</v>
      </c>
      <c r="BS49" s="17">
        <f t="shared" si="23"/>
        <v>0.19259259259259265</v>
      </c>
      <c r="BU49" s="13">
        <f>IFERROR(VLOOKUP(A49,'[15]BranchesSales01-2019'!$A$2:$G$79,7,0),0)</f>
        <v>311</v>
      </c>
      <c r="BV49" s="13">
        <f>IFERROR(VLOOKUP(A49,'[16]BranchesSales01-2020'!$A$2:$G$78,7,0),0)</f>
        <v>316</v>
      </c>
      <c r="BW49" s="15">
        <f t="shared" si="24"/>
        <v>5</v>
      </c>
      <c r="BX49" s="17">
        <f t="shared" si="25"/>
        <v>1.6077170418006492E-2</v>
      </c>
    </row>
    <row r="50" spans="1:76" x14ac:dyDescent="0.25">
      <c r="A50" s="5">
        <v>81</v>
      </c>
      <c r="B50" s="4" t="s">
        <v>49</v>
      </c>
      <c r="C50" s="5">
        <f>IFERROR(VLOOKUP(A50,'[1]BranchesSales01-2019'!$A$2:$AB$79,4,0),0)</f>
        <v>189</v>
      </c>
      <c r="D50" s="5">
        <f>IFERROR(VLOOKUP(A50,'[2]BranchesSales01-2020'!$A$2:$Z$78,4,0),0)</f>
        <v>111</v>
      </c>
      <c r="E50" s="5">
        <f>IFERROR(VLOOKUP(A50,'[3]BranchesSales01-2021'!$A$2:$G$70,7,0),0)</f>
        <v>146</v>
      </c>
      <c r="F50" s="5">
        <f t="shared" si="0"/>
        <v>35</v>
      </c>
      <c r="G50" s="17">
        <f t="shared" si="1"/>
        <v>0.31531531531531543</v>
      </c>
      <c r="I50" s="5">
        <f>IFERROR(VLOOKUP(A50,'[1]BranchesSales01-2019'!$A$2:$AB$79,6,0),0)</f>
        <v>149</v>
      </c>
      <c r="J50" s="5">
        <f>IFERROR(VLOOKUP(A50,'[2]BranchesSales01-2020'!$A$2:$Z$78,6,0),0)</f>
        <v>109</v>
      </c>
      <c r="K50" s="5">
        <f>VLOOKUP(B50,'[4]محقق الفروع '!$B:$M,12,0)</f>
        <v>102</v>
      </c>
      <c r="L50" s="5">
        <f t="shared" si="2"/>
        <v>-7</v>
      </c>
      <c r="M50" s="17">
        <f t="shared" si="3"/>
        <v>-6.422018348623848E-2</v>
      </c>
      <c r="O50" s="5">
        <f>IFERROR(VLOOKUP(A50,'[1]BranchesSales01-2019'!$A$2:$AB$79,8,0),0)</f>
        <v>144</v>
      </c>
      <c r="P50" s="5">
        <f>IFERROR(VLOOKUP(A50,'[2]BranchesSales01-2020'!$A$2:$Z$78,8,0),0)</f>
        <v>100</v>
      </c>
      <c r="Q50" s="5">
        <f>VLOOKUP(B50,'[5]محقق الفروع '!$B:$M,12,0)</f>
        <v>34</v>
      </c>
      <c r="R50" s="5">
        <f t="shared" si="4"/>
        <v>-66</v>
      </c>
      <c r="S50" s="17">
        <f t="shared" si="5"/>
        <v>-0.65999999999999992</v>
      </c>
      <c r="U50" s="5">
        <f>IFERROR(VLOOKUP(A50,'[1]BranchesSales01-2019'!$A$2:$AB$79,10,0),0)</f>
        <v>108</v>
      </c>
      <c r="V50" s="5">
        <f>IFERROR(VLOOKUP(A50,'[2]BranchesSales01-2020'!$A$2:$Z$78,10,0),0)</f>
        <v>130</v>
      </c>
      <c r="W50" s="5">
        <f>IFERROR(VLOOKUP(A50,'[6]BranchesSales04-2021'!$A$2:$G$70,7,0),0)</f>
        <v>35</v>
      </c>
      <c r="X50" s="5">
        <f t="shared" si="6"/>
        <v>-95</v>
      </c>
      <c r="Y50" s="17">
        <f t="shared" si="7"/>
        <v>-0.73076923076923084</v>
      </c>
      <c r="AA50" s="5">
        <f>IFERROR(VLOOKUP(A50,'[1]BranchesSales01-2019'!$A$2:$AB$79,12,0),0)</f>
        <v>82</v>
      </c>
      <c r="AB50" s="5">
        <f>IFERROR(VLOOKUP(A50,'[2]BranchesSales01-2020'!$A$2:$Z$78,12,0),0)</f>
        <v>173</v>
      </c>
      <c r="AC50" s="5">
        <f>IFERROR(VLOOKUP(A50,'[7]BranchesSales05-2021'!$A$2:$G$70,7,0),0)</f>
        <v>110</v>
      </c>
      <c r="AD50" s="5">
        <f t="shared" si="8"/>
        <v>-63</v>
      </c>
      <c r="AE50" s="17">
        <f t="shared" si="9"/>
        <v>-0.36416184971098264</v>
      </c>
      <c r="AG50" s="5">
        <f>IFERROR(VLOOKUP(A50,'[1]BranchesSales01-2019'!$A$2:$AB$79,14,0),0)</f>
        <v>108</v>
      </c>
      <c r="AH50" s="5">
        <f>IFERROR(VLOOKUP(A50,'[2]BranchesSales01-2020'!$A$2:$Z$78,14,0),0)</f>
        <v>164</v>
      </c>
      <c r="AI50" s="5">
        <f>VLOOKUP(A50,'[8]BranchesSales06-2021'!$A$2:$G$70,7,0)</f>
        <v>172</v>
      </c>
      <c r="AJ50" s="5">
        <f t="shared" si="10"/>
        <v>8</v>
      </c>
      <c r="AK50" s="17">
        <f t="shared" si="11"/>
        <v>4.8780487804878092E-2</v>
      </c>
      <c r="AM50" s="5">
        <f>IFERROR(VLOOKUP(A50,'[1]BranchesSales01-2019'!$A$2:$AB$79,16,0),0)</f>
        <v>70</v>
      </c>
      <c r="AN50" s="5">
        <f>IFERROR(VLOOKUP(A50,'[2]BranchesSales01-2020'!$A$2:$Z$78,16,0),0)</f>
        <v>176</v>
      </c>
      <c r="AO50" s="5">
        <f>IFERROR(VLOOKUP(A50,'[9]BranchesSales07-2021'!$A$2:$G$69,7,0),0)</f>
        <v>179</v>
      </c>
      <c r="AP50" s="5">
        <f t="shared" si="12"/>
        <v>3</v>
      </c>
      <c r="AQ50" s="17">
        <f t="shared" si="13"/>
        <v>1.7045454545454586E-2</v>
      </c>
      <c r="AS50" s="5">
        <f>IFERROR(VLOOKUP(A50,'[1]BranchesSales01-2019'!$A$2:$AB$79,18,0),0)</f>
        <v>95</v>
      </c>
      <c r="AT50" s="5">
        <f>IFERROR(VLOOKUP(A50,'[2]BranchesSales01-2020'!$A$2:$Z$78,18,0),0)</f>
        <v>49</v>
      </c>
      <c r="AU50" s="5">
        <f>IFERROR(VLOOKUP(A50,'[10]BranchesSales08-2021'!$A$2:$G$69,7,0),0)</f>
        <v>90</v>
      </c>
      <c r="AV50" s="5">
        <f t="shared" si="14"/>
        <v>41</v>
      </c>
      <c r="AW50" s="17">
        <f t="shared" si="15"/>
        <v>0.83673469387755106</v>
      </c>
      <c r="AY50" s="5">
        <f>IFERROR(VLOOKUP(A50,'[1]BranchesSales01-2019'!$A$2:$AB$79,20,0),0)</f>
        <v>57</v>
      </c>
      <c r="AZ50" s="5">
        <f>IFERROR(VLOOKUP(A50,'[2]BranchesSales01-2020'!$A$2:$Z$78,20,0),0)</f>
        <v>176</v>
      </c>
      <c r="BA50" s="5">
        <f>IFERROR(VLOOKUP(A50,'[11]BranchesSales09-2021'!$A$2:$H$69,7,0),0)</f>
        <v>36</v>
      </c>
      <c r="BB50" s="5">
        <f t="shared" si="16"/>
        <v>-140</v>
      </c>
      <c r="BC50" s="17">
        <f t="shared" si="17"/>
        <v>-0.79545454545454541</v>
      </c>
      <c r="BE50" s="5">
        <f>IFERROR(VLOOKUP(A50,'[1]BranchesSales01-2019'!$A$2:$AB$79,22,0),0)</f>
        <v>98</v>
      </c>
      <c r="BF50" s="5">
        <f>IFERROR(VLOOKUP(A50,'[2]BranchesSales01-2020'!$A$2:$Z$78,22,0),0)</f>
        <v>128</v>
      </c>
      <c r="BG50" s="5">
        <f>IFERROR(VLOOKUP(A50,'[12]BranchesSales10-2021'!$A$2:$G$69,7,0),0)</f>
        <v>126</v>
      </c>
      <c r="BH50" s="5">
        <f t="shared" si="18"/>
        <v>-2</v>
      </c>
      <c r="BI50" s="17">
        <f t="shared" si="19"/>
        <v>-1.5625E-2</v>
      </c>
      <c r="BK50" s="5">
        <f>IFERROR(VLOOKUP(A50,'[1]BranchesSales01-2019'!$A$2:$AB$79,24,0),0)</f>
        <v>104</v>
      </c>
      <c r="BL50" s="5">
        <f>IFERROR(VLOOKUP(A50,'[13]BranchesSales11-2020'!$A$2:$G$78,7,0),0)</f>
        <v>108</v>
      </c>
      <c r="BM50" s="5">
        <f t="shared" si="20"/>
        <v>4</v>
      </c>
      <c r="BN50" s="17">
        <f t="shared" si="21"/>
        <v>3.8461538461538547E-2</v>
      </c>
      <c r="BP50" s="5">
        <f>IFERROR(VLOOKUP(A50,'[1]BranchesSales01-2019'!$A$2:$AB$79,26,0),0)</f>
        <v>115</v>
      </c>
      <c r="BQ50" s="5">
        <f>IFERROR(VLOOKUP(A50,'[14]BranchesSales12-2020'!$A$2:$G$70,7,0),0)</f>
        <v>209</v>
      </c>
      <c r="BR50" s="5">
        <f t="shared" si="22"/>
        <v>94</v>
      </c>
      <c r="BS50" s="17">
        <f t="shared" si="23"/>
        <v>0.81739130434782603</v>
      </c>
      <c r="BU50" s="13">
        <f>IFERROR(VLOOKUP(A50,'[15]BranchesSales01-2019'!$A$2:$G$79,7,0),0)</f>
        <v>257</v>
      </c>
      <c r="BV50" s="13">
        <f>IFERROR(VLOOKUP(A50,'[16]BranchesSales01-2020'!$A$2:$G$78,7,0),0)</f>
        <v>281</v>
      </c>
      <c r="BW50" s="15">
        <f t="shared" si="24"/>
        <v>24</v>
      </c>
      <c r="BX50" s="17">
        <f t="shared" si="25"/>
        <v>9.3385214007781991E-2</v>
      </c>
    </row>
    <row r="51" spans="1:76" x14ac:dyDescent="0.25">
      <c r="A51" s="5">
        <v>73</v>
      </c>
      <c r="B51" s="4" t="s">
        <v>50</v>
      </c>
      <c r="C51" s="5">
        <f>IFERROR(VLOOKUP(A51,'[1]BranchesSales01-2019'!$A$2:$AB$79,4,0),0)</f>
        <v>95</v>
      </c>
      <c r="D51" s="5">
        <f>IFERROR(VLOOKUP(A51,'[2]BranchesSales01-2020'!$A$2:$Z$78,4,0),0)</f>
        <v>118</v>
      </c>
      <c r="E51" s="5">
        <f>IFERROR(VLOOKUP(A51,'[3]BranchesSales01-2021'!$A$2:$G$70,7,0),0)</f>
        <v>87</v>
      </c>
      <c r="F51" s="5">
        <f t="shared" si="0"/>
        <v>-31</v>
      </c>
      <c r="G51" s="17">
        <f t="shared" si="1"/>
        <v>-0.26271186440677963</v>
      </c>
      <c r="I51" s="5">
        <f>IFERROR(VLOOKUP(A51,'[1]BranchesSales01-2019'!$A$2:$AB$79,6,0),0)</f>
        <v>115</v>
      </c>
      <c r="J51" s="5">
        <f>IFERROR(VLOOKUP(A51,'[2]BranchesSales01-2020'!$A$2:$Z$78,6,0),0)</f>
        <v>63</v>
      </c>
      <c r="K51" s="5">
        <f>VLOOKUP(B51,'[4]محقق الفروع '!$B:$M,12,0)</f>
        <v>165</v>
      </c>
      <c r="L51" s="5">
        <f t="shared" si="2"/>
        <v>102</v>
      </c>
      <c r="M51" s="17">
        <f t="shared" si="3"/>
        <v>1.6190476190476191</v>
      </c>
      <c r="O51" s="5">
        <f>IFERROR(VLOOKUP(A51,'[1]BranchesSales01-2019'!$A$2:$AB$79,8,0),0)</f>
        <v>72</v>
      </c>
      <c r="P51" s="5">
        <f>IFERROR(VLOOKUP(A51,'[2]BranchesSales01-2020'!$A$2:$Z$78,8,0),0)</f>
        <v>55</v>
      </c>
      <c r="Q51" s="5">
        <f>VLOOKUP(B51,'[5]محقق الفروع '!$B:$M,12,0)</f>
        <v>57</v>
      </c>
      <c r="R51" s="5">
        <f t="shared" si="4"/>
        <v>2</v>
      </c>
      <c r="S51" s="17">
        <f t="shared" si="5"/>
        <v>3.6363636363636376E-2</v>
      </c>
      <c r="U51" s="5">
        <f>IFERROR(VLOOKUP(A51,'[1]BranchesSales01-2019'!$A$2:$AB$79,10,0),0)</f>
        <v>53</v>
      </c>
      <c r="V51" s="5">
        <f>IFERROR(VLOOKUP(A51,'[2]BranchesSales01-2020'!$A$2:$Z$78,10,0),0)</f>
        <v>69</v>
      </c>
      <c r="W51" s="5">
        <f>IFERROR(VLOOKUP(A51,'[6]BranchesSales04-2021'!$A$2:$G$70,7,0),0)</f>
        <v>101</v>
      </c>
      <c r="X51" s="5">
        <f t="shared" si="6"/>
        <v>32</v>
      </c>
      <c r="Y51" s="17">
        <f t="shared" si="7"/>
        <v>0.46376811594202905</v>
      </c>
      <c r="AA51" s="5">
        <f>IFERROR(VLOOKUP(A51,'[1]BranchesSales01-2019'!$A$2:$AB$79,12,0),0)</f>
        <v>66</v>
      </c>
      <c r="AB51" s="5">
        <f>IFERROR(VLOOKUP(A51,'[2]BranchesSales01-2020'!$A$2:$Z$78,12,0),0)</f>
        <v>80</v>
      </c>
      <c r="AC51" s="5">
        <f>IFERROR(VLOOKUP(A51,'[7]BranchesSales05-2021'!$A$2:$G$70,7,0),0)</f>
        <v>133</v>
      </c>
      <c r="AD51" s="5">
        <f t="shared" si="8"/>
        <v>53</v>
      </c>
      <c r="AE51" s="17">
        <f t="shared" si="9"/>
        <v>0.66250000000000009</v>
      </c>
      <c r="AG51" s="5">
        <f>IFERROR(VLOOKUP(A51,'[1]BranchesSales01-2019'!$A$2:$AB$79,14,0),0)</f>
        <v>64</v>
      </c>
      <c r="AH51" s="5">
        <f>IFERROR(VLOOKUP(A51,'[2]BranchesSales01-2020'!$A$2:$Z$78,14,0),0)</f>
        <v>55</v>
      </c>
      <c r="AI51" s="5">
        <f>VLOOKUP(A51,'[8]BranchesSales06-2021'!$A$2:$G$70,7,0)</f>
        <v>158</v>
      </c>
      <c r="AJ51" s="5">
        <f t="shared" si="10"/>
        <v>103</v>
      </c>
      <c r="AK51" s="17">
        <f t="shared" si="11"/>
        <v>1.8727272727272726</v>
      </c>
      <c r="AM51" s="5">
        <f>IFERROR(VLOOKUP(A51,'[1]BranchesSales01-2019'!$A$2:$AB$79,16,0),0)</f>
        <v>78</v>
      </c>
      <c r="AN51" s="5">
        <f>IFERROR(VLOOKUP(A51,'[2]BranchesSales01-2020'!$A$2:$Z$78,16,0),0)</f>
        <v>61</v>
      </c>
      <c r="AO51" s="5">
        <f>IFERROR(VLOOKUP(A51,'[9]BranchesSales07-2021'!$A$2:$G$69,7,0),0)</f>
        <v>162</v>
      </c>
      <c r="AP51" s="5">
        <f t="shared" si="12"/>
        <v>101</v>
      </c>
      <c r="AQ51" s="17">
        <f t="shared" si="13"/>
        <v>1.6557377049180326</v>
      </c>
      <c r="AS51" s="5">
        <f>IFERROR(VLOOKUP(A51,'[1]BranchesSales01-2019'!$A$2:$AB$79,18,0),0)</f>
        <v>100</v>
      </c>
      <c r="AT51" s="5">
        <f>IFERROR(VLOOKUP(A51,'[2]BranchesSales01-2020'!$A$2:$Z$78,18,0),0)</f>
        <v>57</v>
      </c>
      <c r="AU51" s="5">
        <f>IFERROR(VLOOKUP(A51,'[10]BranchesSales08-2021'!$A$2:$G$69,7,0),0)</f>
        <v>187</v>
      </c>
      <c r="AV51" s="5">
        <f t="shared" si="14"/>
        <v>130</v>
      </c>
      <c r="AW51" s="17">
        <f t="shared" si="15"/>
        <v>2.2807017543859649</v>
      </c>
      <c r="AY51" s="5">
        <f>IFERROR(VLOOKUP(A51,'[1]BranchesSales01-2019'!$A$2:$AB$79,20,0),0)</f>
        <v>47</v>
      </c>
      <c r="AZ51" s="5">
        <f>IFERROR(VLOOKUP(A51,'[2]BranchesSales01-2020'!$A$2:$Z$78,20,0),0)</f>
        <v>97</v>
      </c>
      <c r="BA51" s="5">
        <f>IFERROR(VLOOKUP(A51,'[11]BranchesSales09-2021'!$A$2:$H$69,7,0),0)</f>
        <v>47</v>
      </c>
      <c r="BB51" s="5">
        <f t="shared" si="16"/>
        <v>-50</v>
      </c>
      <c r="BC51" s="17">
        <f t="shared" si="17"/>
        <v>-0.51546391752577314</v>
      </c>
      <c r="BE51" s="5">
        <f>IFERROR(VLOOKUP(A51,'[1]BranchesSales01-2019'!$A$2:$AB$79,22,0),0)</f>
        <v>59</v>
      </c>
      <c r="BF51" s="5">
        <f>IFERROR(VLOOKUP(A51,'[2]BranchesSales01-2020'!$A$2:$Z$78,22,0),0)</f>
        <v>101</v>
      </c>
      <c r="BG51" s="5">
        <f>IFERROR(VLOOKUP(A51,'[12]BranchesSales10-2021'!$A$2:$G$69,7,0),0)</f>
        <v>107</v>
      </c>
      <c r="BH51" s="5">
        <f t="shared" si="18"/>
        <v>6</v>
      </c>
      <c r="BI51" s="17">
        <f t="shared" si="19"/>
        <v>5.9405940594059459E-2</v>
      </c>
      <c r="BK51" s="5">
        <f>IFERROR(VLOOKUP(A51,'[1]BranchesSales01-2019'!$A$2:$AB$79,24,0),0)</f>
        <v>59</v>
      </c>
      <c r="BL51" s="5">
        <f>IFERROR(VLOOKUP(A51,'[13]BranchesSales11-2020'!$A$2:$G$78,7,0),0)</f>
        <v>106</v>
      </c>
      <c r="BM51" s="5">
        <f t="shared" si="20"/>
        <v>47</v>
      </c>
      <c r="BN51" s="17">
        <f t="shared" si="21"/>
        <v>0.79661016949152552</v>
      </c>
      <c r="BP51" s="5">
        <f>IFERROR(VLOOKUP(A51,'[1]BranchesSales01-2019'!$A$2:$AB$79,26,0),0)</f>
        <v>119</v>
      </c>
      <c r="BQ51" s="5">
        <f>IFERROR(VLOOKUP(A51,'[14]BranchesSales12-2020'!$A$2:$G$70,7,0),0)</f>
        <v>169</v>
      </c>
      <c r="BR51" s="5">
        <f t="shared" si="22"/>
        <v>50</v>
      </c>
      <c r="BS51" s="17">
        <f t="shared" si="23"/>
        <v>0.42016806722689082</v>
      </c>
      <c r="BU51" s="13">
        <f>IFERROR(VLOOKUP(A51,'[15]BranchesSales01-2019'!$A$2:$G$79,7,0),0)</f>
        <v>235</v>
      </c>
      <c r="BV51" s="13">
        <f>IFERROR(VLOOKUP(A51,'[16]BranchesSales01-2020'!$A$2:$G$78,7,0),0)</f>
        <v>256</v>
      </c>
      <c r="BW51" s="15">
        <f t="shared" si="24"/>
        <v>21</v>
      </c>
      <c r="BX51" s="17">
        <f t="shared" si="25"/>
        <v>8.9361702127659592E-2</v>
      </c>
    </row>
    <row r="52" spans="1:76" x14ac:dyDescent="0.25">
      <c r="A52" s="5">
        <v>93</v>
      </c>
      <c r="B52" s="4" t="s">
        <v>51</v>
      </c>
      <c r="C52" s="5">
        <f>IFERROR(VLOOKUP(A52,'[1]BranchesSales01-2019'!$A$2:$AB$79,4,0),0)</f>
        <v>203</v>
      </c>
      <c r="D52" s="5">
        <f>IFERROR(VLOOKUP(A52,'[2]BranchesSales01-2020'!$A$2:$Z$78,4,0),0)</f>
        <v>154</v>
      </c>
      <c r="E52" s="5">
        <f>IFERROR(VLOOKUP(A52,'[3]BranchesSales01-2021'!$A$2:$G$70,7,0),0)</f>
        <v>207</v>
      </c>
      <c r="F52" s="5">
        <f t="shared" si="0"/>
        <v>53</v>
      </c>
      <c r="G52" s="17">
        <f t="shared" si="1"/>
        <v>0.3441558441558441</v>
      </c>
      <c r="I52" s="5">
        <f>IFERROR(VLOOKUP(A52,'[1]BranchesSales01-2019'!$A$2:$AB$79,6,0),0)</f>
        <v>207</v>
      </c>
      <c r="J52" s="5">
        <f>IFERROR(VLOOKUP(A52,'[2]BranchesSales01-2020'!$A$2:$Z$78,6,0),0)</f>
        <v>165</v>
      </c>
      <c r="K52" s="5">
        <f>VLOOKUP(B52,'[4]محقق الفروع '!$B:$M,12,0)</f>
        <v>303</v>
      </c>
      <c r="L52" s="5">
        <f t="shared" si="2"/>
        <v>138</v>
      </c>
      <c r="M52" s="17">
        <f t="shared" si="3"/>
        <v>0.83636363636363642</v>
      </c>
      <c r="O52" s="5">
        <f>IFERROR(VLOOKUP(A52,'[1]BranchesSales01-2019'!$A$2:$AB$79,8,0),0)</f>
        <v>142</v>
      </c>
      <c r="P52" s="5">
        <f>IFERROR(VLOOKUP(A52,'[2]BranchesSales01-2020'!$A$2:$Z$78,8,0),0)</f>
        <v>151</v>
      </c>
      <c r="Q52" s="5">
        <f>VLOOKUP(B52,'[5]محقق الفروع '!$B:$M,12,0)</f>
        <v>33</v>
      </c>
      <c r="R52" s="5">
        <f t="shared" si="4"/>
        <v>-118</v>
      </c>
      <c r="S52" s="17">
        <f t="shared" si="5"/>
        <v>-0.7814569536423841</v>
      </c>
      <c r="U52" s="5">
        <f>IFERROR(VLOOKUP(A52,'[1]BranchesSales01-2019'!$A$2:$AB$79,10,0),0)</f>
        <v>95</v>
      </c>
      <c r="V52" s="5">
        <f>IFERROR(VLOOKUP(A52,'[2]BranchesSales01-2020'!$A$2:$Z$78,10,0),0)</f>
        <v>132</v>
      </c>
      <c r="W52" s="5">
        <f>IFERROR(VLOOKUP(A52,'[6]BranchesSales04-2021'!$A$2:$G$70,7,0),0)</f>
        <v>158</v>
      </c>
      <c r="X52" s="5">
        <f t="shared" si="6"/>
        <v>26</v>
      </c>
      <c r="Y52" s="17">
        <f t="shared" si="7"/>
        <v>0.19696969696969702</v>
      </c>
      <c r="AA52" s="5">
        <f>IFERROR(VLOOKUP(A52,'[1]BranchesSales01-2019'!$A$2:$AB$79,12,0),0)</f>
        <v>61</v>
      </c>
      <c r="AB52" s="5">
        <f>IFERROR(VLOOKUP(A52,'[2]BranchesSales01-2020'!$A$2:$Z$78,12,0),0)</f>
        <v>139</v>
      </c>
      <c r="AC52" s="5">
        <f>IFERROR(VLOOKUP(A52,'[7]BranchesSales05-2021'!$A$2:$G$70,7,0),0)</f>
        <v>110</v>
      </c>
      <c r="AD52" s="5">
        <f t="shared" si="8"/>
        <v>-29</v>
      </c>
      <c r="AE52" s="17">
        <f t="shared" si="9"/>
        <v>-0.20863309352517989</v>
      </c>
      <c r="AG52" s="5">
        <f>IFERROR(VLOOKUP(A52,'[1]BranchesSales01-2019'!$A$2:$AB$79,14,0),0)</f>
        <v>104</v>
      </c>
      <c r="AH52" s="5">
        <f>IFERROR(VLOOKUP(A52,'[2]BranchesSales01-2020'!$A$2:$Z$78,14,0),0)</f>
        <v>126</v>
      </c>
      <c r="AI52" s="5">
        <f>VLOOKUP(A52,'[8]BranchesSales06-2021'!$A$2:$G$70,7,0)</f>
        <v>74</v>
      </c>
      <c r="AJ52" s="5">
        <f t="shared" si="10"/>
        <v>-52</v>
      </c>
      <c r="AK52" s="17">
        <f t="shared" si="11"/>
        <v>-0.41269841269841268</v>
      </c>
      <c r="AM52" s="5">
        <f>IFERROR(VLOOKUP(A52,'[1]BranchesSales01-2019'!$A$2:$AB$79,16,0),0)</f>
        <v>136</v>
      </c>
      <c r="AN52" s="5">
        <f>IFERROR(VLOOKUP(A52,'[2]BranchesSales01-2020'!$A$2:$Z$78,16,0),0)</f>
        <v>98</v>
      </c>
      <c r="AO52" s="5">
        <f>IFERROR(VLOOKUP(A52,'[9]BranchesSales07-2021'!$A$2:$G$69,7,0),0)</f>
        <v>60</v>
      </c>
      <c r="AP52" s="5">
        <f t="shared" si="12"/>
        <v>-38</v>
      </c>
      <c r="AQ52" s="17">
        <f t="shared" si="13"/>
        <v>-0.38775510204081631</v>
      </c>
      <c r="AS52" s="5">
        <f>IFERROR(VLOOKUP(A52,'[1]BranchesSales01-2019'!$A$2:$AB$79,18,0),0)</f>
        <v>58</v>
      </c>
      <c r="AT52" s="5">
        <f>IFERROR(VLOOKUP(A52,'[2]BranchesSales01-2020'!$A$2:$Z$78,18,0),0)</f>
        <v>151</v>
      </c>
      <c r="AU52" s="5">
        <f>IFERROR(VLOOKUP(A52,'[10]BranchesSales08-2021'!$A$2:$G$69,7,0),0)</f>
        <v>51</v>
      </c>
      <c r="AV52" s="5">
        <f t="shared" si="14"/>
        <v>-100</v>
      </c>
      <c r="AW52" s="17">
        <f t="shared" si="15"/>
        <v>-0.66225165562913912</v>
      </c>
      <c r="AY52" s="5">
        <f>IFERROR(VLOOKUP(A52,'[1]BranchesSales01-2019'!$A$2:$AB$79,20,0),0)</f>
        <v>81</v>
      </c>
      <c r="AZ52" s="5">
        <f>IFERROR(VLOOKUP(A52,'[2]BranchesSales01-2020'!$A$2:$Z$78,20,0),0)</f>
        <v>64</v>
      </c>
      <c r="BA52" s="5">
        <f>IFERROR(VLOOKUP(A52,'[11]BranchesSales09-2021'!$A$2:$H$69,7,0),0)</f>
        <v>53</v>
      </c>
      <c r="BB52" s="5">
        <f t="shared" si="16"/>
        <v>-11</v>
      </c>
      <c r="BC52" s="17">
        <f t="shared" si="17"/>
        <v>-0.171875</v>
      </c>
      <c r="BE52" s="5">
        <f>IFERROR(VLOOKUP(A52,'[1]BranchesSales01-2019'!$A$2:$AB$79,22,0),0)</f>
        <v>69</v>
      </c>
      <c r="BF52" s="5">
        <f>IFERROR(VLOOKUP(A52,'[2]BranchesSales01-2020'!$A$2:$Z$78,22,0),0)</f>
        <v>150</v>
      </c>
      <c r="BG52" s="5">
        <f>IFERROR(VLOOKUP(A52,'[12]BranchesSales10-2021'!$A$2:$G$69,7,0),0)</f>
        <v>77</v>
      </c>
      <c r="BH52" s="5">
        <f t="shared" si="18"/>
        <v>-73</v>
      </c>
      <c r="BI52" s="17">
        <f t="shared" si="19"/>
        <v>-0.48666666666666669</v>
      </c>
      <c r="BK52" s="5">
        <f>IFERROR(VLOOKUP(A52,'[1]BranchesSales01-2019'!$A$2:$AB$79,24,0),0)</f>
        <v>143</v>
      </c>
      <c r="BL52" s="5">
        <f>IFERROR(VLOOKUP(A52,'[13]BranchesSales11-2020'!$A$2:$G$78,7,0),0)</f>
        <v>114</v>
      </c>
      <c r="BM52" s="5">
        <f t="shared" si="20"/>
        <v>-29</v>
      </c>
      <c r="BN52" s="17">
        <f t="shared" si="21"/>
        <v>-0.20279720279720281</v>
      </c>
      <c r="BP52" s="5">
        <f>IFERROR(VLOOKUP(A52,'[1]BranchesSales01-2019'!$A$2:$AB$79,26,0),0)</f>
        <v>194</v>
      </c>
      <c r="BQ52" s="5">
        <f>IFERROR(VLOOKUP(A52,'[14]BranchesSales12-2020'!$A$2:$G$70,7,0),0)</f>
        <v>256</v>
      </c>
      <c r="BR52" s="5">
        <f t="shared" si="22"/>
        <v>62</v>
      </c>
      <c r="BS52" s="17">
        <f t="shared" si="23"/>
        <v>0.31958762886597936</v>
      </c>
      <c r="BU52" s="13">
        <f>IFERROR(VLOOKUP(A52,'[15]BranchesSales01-2019'!$A$2:$G$79,7,0),0)</f>
        <v>356</v>
      </c>
      <c r="BV52" s="13">
        <f>IFERROR(VLOOKUP(A52,'[16]BranchesSales01-2020'!$A$2:$G$78,7,0),0)</f>
        <v>418</v>
      </c>
      <c r="BW52" s="15">
        <f t="shared" si="24"/>
        <v>62</v>
      </c>
      <c r="BX52" s="17">
        <f t="shared" si="25"/>
        <v>0.17415730337078661</v>
      </c>
    </row>
    <row r="53" spans="1:76" x14ac:dyDescent="0.25">
      <c r="A53" s="5">
        <v>32</v>
      </c>
      <c r="B53" s="4" t="s">
        <v>52</v>
      </c>
      <c r="C53" s="5">
        <f>IFERROR(VLOOKUP(A53,'[1]BranchesSales01-2019'!$A$2:$AB$79,4,0),0)</f>
        <v>79</v>
      </c>
      <c r="D53" s="5">
        <f>IFERROR(VLOOKUP(A53,'[2]BranchesSales01-2020'!$A$2:$Z$78,4,0),0)</f>
        <v>74</v>
      </c>
      <c r="E53" s="5">
        <f>IFERROR(VLOOKUP(A53,'[3]BranchesSales01-2021'!$A$2:$G$70,7,0),0)</f>
        <v>39</v>
      </c>
      <c r="F53" s="5">
        <f t="shared" si="0"/>
        <v>-35</v>
      </c>
      <c r="G53" s="17">
        <f t="shared" si="1"/>
        <v>-0.47297297297297303</v>
      </c>
      <c r="I53" s="5">
        <f>IFERROR(VLOOKUP(A53,'[1]BranchesSales01-2019'!$A$2:$AB$79,6,0),0)</f>
        <v>129</v>
      </c>
      <c r="J53" s="5">
        <f>IFERROR(VLOOKUP(A53,'[2]BranchesSales01-2020'!$A$2:$Z$78,6,0),0)</f>
        <v>88</v>
      </c>
      <c r="K53" s="5">
        <f>VLOOKUP(B53,'[4]محقق الفروع '!$B:$M,12,0)</f>
        <v>135</v>
      </c>
      <c r="L53" s="5">
        <f t="shared" si="2"/>
        <v>47</v>
      </c>
      <c r="M53" s="17">
        <f t="shared" si="3"/>
        <v>0.53409090909090917</v>
      </c>
      <c r="O53" s="5">
        <f>IFERROR(VLOOKUP(A53,'[1]BranchesSales01-2019'!$A$2:$AB$79,8,0),0)</f>
        <v>34</v>
      </c>
      <c r="P53" s="5">
        <f>IFERROR(VLOOKUP(A53,'[2]BranchesSales01-2020'!$A$2:$Z$78,8,0),0)</f>
        <v>71</v>
      </c>
      <c r="Q53" s="5">
        <f>VLOOKUP(B53,'[5]محقق الفروع '!$B:$M,12,0)</f>
        <v>16</v>
      </c>
      <c r="R53" s="5">
        <f t="shared" si="4"/>
        <v>-55</v>
      </c>
      <c r="S53" s="17">
        <f t="shared" si="5"/>
        <v>-0.77464788732394363</v>
      </c>
      <c r="U53" s="5">
        <f>IFERROR(VLOOKUP(A53,'[1]BranchesSales01-2019'!$A$2:$AB$79,10,0),0)</f>
        <v>44</v>
      </c>
      <c r="V53" s="5">
        <f>IFERROR(VLOOKUP(A53,'[2]BranchesSales01-2020'!$A$2:$Z$78,10,0),0)</f>
        <v>55</v>
      </c>
      <c r="W53" s="5">
        <f>IFERROR(VLOOKUP(A53,'[6]BranchesSales04-2021'!$A$2:$G$70,7,0),0)</f>
        <v>47</v>
      </c>
      <c r="X53" s="5">
        <f t="shared" si="6"/>
        <v>-8</v>
      </c>
      <c r="Y53" s="17">
        <f t="shared" si="7"/>
        <v>-0.1454545454545455</v>
      </c>
      <c r="AA53" s="5">
        <f>IFERROR(VLOOKUP(A53,'[1]BranchesSales01-2019'!$A$2:$AB$79,12,0),0)</f>
        <v>58</v>
      </c>
      <c r="AB53" s="5">
        <f>IFERROR(VLOOKUP(A53,'[2]BranchesSales01-2020'!$A$2:$Z$78,12,0),0)</f>
        <v>94</v>
      </c>
      <c r="AC53" s="5">
        <f>IFERROR(VLOOKUP(A53,'[7]BranchesSales05-2021'!$A$2:$G$70,7,0),0)</f>
        <v>44</v>
      </c>
      <c r="AD53" s="5">
        <f t="shared" si="8"/>
        <v>-50</v>
      </c>
      <c r="AE53" s="17">
        <f t="shared" si="9"/>
        <v>-0.53191489361702127</v>
      </c>
      <c r="AG53" s="5">
        <f>IFERROR(VLOOKUP(A53,'[1]BranchesSales01-2019'!$A$2:$AB$79,14,0),0)</f>
        <v>101</v>
      </c>
      <c r="AH53" s="5">
        <f>IFERROR(VLOOKUP(A53,'[2]BranchesSales01-2020'!$A$2:$Z$78,14,0),0)</f>
        <v>73</v>
      </c>
      <c r="AI53" s="5">
        <f>VLOOKUP(A53,'[8]BranchesSales06-2021'!$A$2:$G$70,7,0)</f>
        <v>22</v>
      </c>
      <c r="AJ53" s="5">
        <f t="shared" si="10"/>
        <v>-51</v>
      </c>
      <c r="AK53" s="17">
        <f t="shared" si="11"/>
        <v>-0.69863013698630139</v>
      </c>
      <c r="AM53" s="5">
        <f>IFERROR(VLOOKUP(A53,'[1]BranchesSales01-2019'!$A$2:$AB$79,16,0),0)</f>
        <v>96</v>
      </c>
      <c r="AN53" s="5">
        <f>IFERROR(VLOOKUP(A53,'[2]BranchesSales01-2020'!$A$2:$Z$78,16,0),0)</f>
        <v>63</v>
      </c>
      <c r="AO53" s="5">
        <f>IFERROR(VLOOKUP(A53,'[9]BranchesSales07-2021'!$A$2:$G$69,7,0),0)</f>
        <v>35</v>
      </c>
      <c r="AP53" s="5">
        <f t="shared" si="12"/>
        <v>-28</v>
      </c>
      <c r="AQ53" s="17">
        <f t="shared" si="13"/>
        <v>-0.44444444444444442</v>
      </c>
      <c r="AS53" s="5">
        <f>IFERROR(VLOOKUP(A53,'[1]BranchesSales01-2019'!$A$2:$AB$79,18,0),0)</f>
        <v>127</v>
      </c>
      <c r="AT53" s="5">
        <f>IFERROR(VLOOKUP(A53,'[2]BranchesSales01-2020'!$A$2:$Z$78,18,0),0)</f>
        <v>40</v>
      </c>
      <c r="AU53" s="5">
        <f>IFERROR(VLOOKUP(A53,'[10]BranchesSales08-2021'!$A$2:$G$69,7,0),0)</f>
        <v>33</v>
      </c>
      <c r="AV53" s="5">
        <f t="shared" si="14"/>
        <v>-7</v>
      </c>
      <c r="AW53" s="17">
        <f t="shared" si="15"/>
        <v>-0.17500000000000004</v>
      </c>
      <c r="AY53" s="5">
        <f>IFERROR(VLOOKUP(A53,'[1]BranchesSales01-2019'!$A$2:$AB$79,20,0),0)</f>
        <v>54</v>
      </c>
      <c r="AZ53" s="5">
        <f>IFERROR(VLOOKUP(A53,'[2]BranchesSales01-2020'!$A$2:$Z$78,20,0),0)</f>
        <v>40</v>
      </c>
      <c r="BA53" s="5">
        <f>IFERROR(VLOOKUP(A53,'[11]BranchesSales09-2021'!$A$2:$H$69,7,0),0)</f>
        <v>34</v>
      </c>
      <c r="BB53" s="5">
        <f t="shared" si="16"/>
        <v>-6</v>
      </c>
      <c r="BC53" s="17">
        <f t="shared" si="17"/>
        <v>-0.15000000000000002</v>
      </c>
      <c r="BE53" s="5">
        <f>IFERROR(VLOOKUP(A53,'[1]BranchesSales01-2019'!$A$2:$AB$79,22,0),0)</f>
        <v>50</v>
      </c>
      <c r="BF53" s="5">
        <f>IFERROR(VLOOKUP(A53,'[2]BranchesSales01-2020'!$A$2:$Z$78,22,0),0)</f>
        <v>36</v>
      </c>
      <c r="BG53" s="5">
        <f>IFERROR(VLOOKUP(A53,'[12]BranchesSales10-2021'!$A$2:$G$69,7,0),0)</f>
        <v>138</v>
      </c>
      <c r="BH53" s="5">
        <f t="shared" si="18"/>
        <v>102</v>
      </c>
      <c r="BI53" s="17">
        <f t="shared" si="19"/>
        <v>2.8333333333333335</v>
      </c>
      <c r="BK53" s="5">
        <f>IFERROR(VLOOKUP(A53,'[1]BranchesSales01-2019'!$A$2:$AB$79,24,0),0)</f>
        <v>47</v>
      </c>
      <c r="BL53" s="5">
        <f>IFERROR(VLOOKUP(A53,'[13]BranchesSales11-2020'!$A$2:$G$78,7,0),0)</f>
        <v>46</v>
      </c>
      <c r="BM53" s="5">
        <f t="shared" si="20"/>
        <v>-1</v>
      </c>
      <c r="BN53" s="17">
        <f t="shared" si="21"/>
        <v>-2.1276595744680882E-2</v>
      </c>
      <c r="BP53" s="5">
        <f>IFERROR(VLOOKUP(A53,'[1]BranchesSales01-2019'!$A$2:$AB$79,26,0),0)</f>
        <v>101</v>
      </c>
      <c r="BQ53" s="5">
        <f>IFERROR(VLOOKUP(A53,'[14]BranchesSales12-2020'!$A$2:$G$70,7,0),0)</f>
        <v>151</v>
      </c>
      <c r="BR53" s="5">
        <f t="shared" si="22"/>
        <v>50</v>
      </c>
      <c r="BS53" s="17">
        <f t="shared" si="23"/>
        <v>0.49504950495049505</v>
      </c>
      <c r="BU53" s="13">
        <f>IFERROR(VLOOKUP(A53,'[15]BranchesSales01-2019'!$A$2:$G$79,7,0),0)</f>
        <v>229</v>
      </c>
      <c r="BV53" s="13">
        <f>IFERROR(VLOOKUP(A53,'[16]BranchesSales01-2020'!$A$2:$G$78,7,0),0)</f>
        <v>224</v>
      </c>
      <c r="BW53" s="15">
        <f t="shared" si="24"/>
        <v>-5</v>
      </c>
      <c r="BX53" s="17">
        <f t="shared" si="25"/>
        <v>-2.183406113537123E-2</v>
      </c>
    </row>
    <row r="54" spans="1:76" x14ac:dyDescent="0.25">
      <c r="A54" s="5">
        <v>2</v>
      </c>
      <c r="B54" s="5" t="s">
        <v>53</v>
      </c>
      <c r="C54" s="5">
        <f>SUM(C49:C53)</f>
        <v>788</v>
      </c>
      <c r="D54" s="5">
        <f t="shared" ref="D54:BQ54" si="72">SUM(D49:D53)</f>
        <v>551</v>
      </c>
      <c r="E54" s="5">
        <f t="shared" si="72"/>
        <v>535</v>
      </c>
      <c r="F54" s="5">
        <f t="shared" si="0"/>
        <v>-16</v>
      </c>
      <c r="G54" s="17">
        <f t="shared" si="1"/>
        <v>-2.9038112522686066E-2</v>
      </c>
      <c r="H54" s="5">
        <f t="shared" si="72"/>
        <v>0</v>
      </c>
      <c r="I54" s="5">
        <f t="shared" si="72"/>
        <v>778</v>
      </c>
      <c r="J54" s="5">
        <f t="shared" si="72"/>
        <v>498</v>
      </c>
      <c r="K54" s="5">
        <f>VLOOKUP(B54,'[4]محقق الفروع '!$B:$M,12,0)</f>
        <v>819</v>
      </c>
      <c r="L54" s="5">
        <f t="shared" si="2"/>
        <v>321</v>
      </c>
      <c r="M54" s="17">
        <f t="shared" si="3"/>
        <v>0.64457831325301207</v>
      </c>
      <c r="N54" s="5">
        <f t="shared" si="72"/>
        <v>0</v>
      </c>
      <c r="O54" s="5">
        <f t="shared" si="72"/>
        <v>521</v>
      </c>
      <c r="P54" s="5">
        <f t="shared" si="72"/>
        <v>429</v>
      </c>
      <c r="Q54" s="5">
        <f>VLOOKUP(B54,'[5]محقق الفروع '!$B:$M,12,0)</f>
        <v>186</v>
      </c>
      <c r="R54" s="5">
        <f t="shared" si="4"/>
        <v>-243</v>
      </c>
      <c r="S54" s="17">
        <f t="shared" si="5"/>
        <v>-0.56643356643356646</v>
      </c>
      <c r="T54" s="5">
        <f t="shared" si="72"/>
        <v>0</v>
      </c>
      <c r="U54" s="5">
        <f t="shared" si="72"/>
        <v>411</v>
      </c>
      <c r="V54" s="5">
        <f t="shared" si="72"/>
        <v>438</v>
      </c>
      <c r="W54" s="5">
        <f t="shared" si="72"/>
        <v>409</v>
      </c>
      <c r="X54" s="5">
        <f t="shared" si="6"/>
        <v>-29</v>
      </c>
      <c r="Y54" s="17">
        <f t="shared" si="7"/>
        <v>-6.6210045662100425E-2</v>
      </c>
      <c r="Z54" s="5">
        <f t="shared" si="72"/>
        <v>0</v>
      </c>
      <c r="AA54" s="5">
        <f t="shared" si="72"/>
        <v>335</v>
      </c>
      <c r="AB54" s="5">
        <f t="shared" si="72"/>
        <v>552</v>
      </c>
      <c r="AC54" s="5">
        <f t="shared" si="72"/>
        <v>457</v>
      </c>
      <c r="AD54" s="5">
        <f t="shared" si="8"/>
        <v>-95</v>
      </c>
      <c r="AE54" s="17">
        <f t="shared" si="9"/>
        <v>-0.17210144927536231</v>
      </c>
      <c r="AF54" s="5">
        <f t="shared" si="72"/>
        <v>0</v>
      </c>
      <c r="AG54" s="5">
        <f t="shared" si="72"/>
        <v>485</v>
      </c>
      <c r="AH54" s="5">
        <f t="shared" si="72"/>
        <v>497</v>
      </c>
      <c r="AI54" s="5">
        <f t="shared" si="72"/>
        <v>470</v>
      </c>
      <c r="AJ54" s="5">
        <f t="shared" si="10"/>
        <v>-27</v>
      </c>
      <c r="AK54" s="17">
        <f t="shared" si="11"/>
        <v>-5.4325955734406461E-2</v>
      </c>
      <c r="AL54" s="5">
        <f t="shared" si="72"/>
        <v>0</v>
      </c>
      <c r="AM54" s="5">
        <f t="shared" si="72"/>
        <v>479</v>
      </c>
      <c r="AN54" s="5">
        <f t="shared" si="72"/>
        <v>546</v>
      </c>
      <c r="AO54" s="5">
        <f t="shared" ref="AO54" si="73">SUM(AO49:AO53)</f>
        <v>485</v>
      </c>
      <c r="AP54" s="5">
        <f t="shared" si="12"/>
        <v>-61</v>
      </c>
      <c r="AQ54" s="17">
        <f t="shared" si="13"/>
        <v>-0.11172161172161177</v>
      </c>
      <c r="AR54" s="5">
        <f t="shared" si="72"/>
        <v>0</v>
      </c>
      <c r="AS54" s="5">
        <f t="shared" si="72"/>
        <v>457</v>
      </c>
      <c r="AT54" s="5">
        <f t="shared" si="72"/>
        <v>405</v>
      </c>
      <c r="AU54" s="5">
        <f t="shared" si="72"/>
        <v>425</v>
      </c>
      <c r="AV54" s="5">
        <f t="shared" si="14"/>
        <v>20</v>
      </c>
      <c r="AW54" s="17">
        <f t="shared" si="15"/>
        <v>4.9382716049382713E-2</v>
      </c>
      <c r="AX54" s="5">
        <f t="shared" si="72"/>
        <v>0</v>
      </c>
      <c r="AY54" s="5">
        <f t="shared" si="72"/>
        <v>328</v>
      </c>
      <c r="AZ54" s="5">
        <f t="shared" si="72"/>
        <v>494</v>
      </c>
      <c r="BA54" s="5">
        <f t="shared" ref="BA54" si="74">SUM(BA49:BA53)</f>
        <v>234</v>
      </c>
      <c r="BB54" s="5">
        <f t="shared" si="16"/>
        <v>-260</v>
      </c>
      <c r="BC54" s="17">
        <f t="shared" si="17"/>
        <v>-0.52631578947368429</v>
      </c>
      <c r="BD54" s="5">
        <f t="shared" si="72"/>
        <v>0</v>
      </c>
      <c r="BE54" s="5">
        <f t="shared" si="72"/>
        <v>403</v>
      </c>
      <c r="BF54" s="5">
        <f t="shared" si="72"/>
        <v>531</v>
      </c>
      <c r="BG54" s="5">
        <f t="shared" ref="BG54" si="75">SUM(BG49:BG53)</f>
        <v>524</v>
      </c>
      <c r="BH54" s="5">
        <f t="shared" si="18"/>
        <v>-7</v>
      </c>
      <c r="BI54" s="17">
        <f t="shared" si="19"/>
        <v>-1.3182674199623379E-2</v>
      </c>
      <c r="BJ54" s="5">
        <f t="shared" si="72"/>
        <v>0</v>
      </c>
      <c r="BK54" s="5">
        <f t="shared" si="72"/>
        <v>432</v>
      </c>
      <c r="BL54" s="5">
        <f t="shared" si="72"/>
        <v>513</v>
      </c>
      <c r="BM54" s="5">
        <f t="shared" si="20"/>
        <v>81</v>
      </c>
      <c r="BN54" s="17">
        <f t="shared" si="21"/>
        <v>0.1875</v>
      </c>
      <c r="BO54" s="5">
        <f t="shared" si="72"/>
        <v>0</v>
      </c>
      <c r="BP54" s="5">
        <f t="shared" si="72"/>
        <v>664</v>
      </c>
      <c r="BQ54" s="5">
        <f t="shared" si="72"/>
        <v>946</v>
      </c>
      <c r="BR54" s="5">
        <f t="shared" si="22"/>
        <v>282</v>
      </c>
      <c r="BS54" s="17">
        <f t="shared" si="23"/>
        <v>0.42469879518072284</v>
      </c>
      <c r="BU54" s="13">
        <f>SUM(BU49:BU53)</f>
        <v>1388</v>
      </c>
      <c r="BV54" s="13">
        <f>SUM(BV49:BV53)</f>
        <v>1495</v>
      </c>
      <c r="BW54" s="15">
        <f t="shared" si="24"/>
        <v>107</v>
      </c>
      <c r="BX54" s="17">
        <f t="shared" si="25"/>
        <v>7.7089337175792583E-2</v>
      </c>
    </row>
    <row r="55" spans="1:76" x14ac:dyDescent="0.25">
      <c r="A55" s="3">
        <v>90</v>
      </c>
      <c r="B55" s="4" t="s">
        <v>54</v>
      </c>
      <c r="C55" s="5">
        <f>IFERROR(VLOOKUP(A55,'[1]BranchesSales01-2019'!$A$2:$AB$79,4,0),0)</f>
        <v>158</v>
      </c>
      <c r="D55" s="5">
        <f>IFERROR(VLOOKUP(A55,'[2]BranchesSales01-2020'!$A$2:$Z$78,4,0),0)</f>
        <v>84</v>
      </c>
      <c r="E55" s="5">
        <f>IFERROR(VLOOKUP(A55,'[3]BranchesSales01-2021'!$A$2:$G$70,7,0),0)</f>
        <v>153</v>
      </c>
      <c r="F55" s="5">
        <f t="shared" si="0"/>
        <v>69</v>
      </c>
      <c r="G55" s="17">
        <f t="shared" si="1"/>
        <v>0.8214285714285714</v>
      </c>
      <c r="I55" s="5">
        <f>IFERROR(VLOOKUP(A55,'[1]BranchesSales01-2019'!$A$2:$AB$79,6,0),0)</f>
        <v>168</v>
      </c>
      <c r="J55" s="5">
        <f>IFERROR(VLOOKUP(A55,'[2]BranchesSales01-2020'!$A$2:$Z$78,6,0),0)</f>
        <v>87</v>
      </c>
      <c r="K55" s="5">
        <f>VLOOKUP(B55,'[4]محقق الفروع '!$B:$M,12,0)</f>
        <v>179</v>
      </c>
      <c r="L55" s="5">
        <f t="shared" si="2"/>
        <v>92</v>
      </c>
      <c r="M55" s="17">
        <f t="shared" si="3"/>
        <v>1.0574712643678161</v>
      </c>
      <c r="O55" s="5">
        <f>IFERROR(VLOOKUP(A55,'[1]BranchesSales01-2019'!$A$2:$AB$79,8,0),0)</f>
        <v>109</v>
      </c>
      <c r="P55" s="5">
        <f>IFERROR(VLOOKUP(A55,'[2]BranchesSales01-2020'!$A$2:$Z$78,8,0),0)</f>
        <v>55</v>
      </c>
      <c r="Q55" s="5">
        <f>VLOOKUP(B55,'[5]محقق الفروع '!$B:$M,12,0)</f>
        <v>70</v>
      </c>
      <c r="R55" s="5">
        <f t="shared" si="4"/>
        <v>15</v>
      </c>
      <c r="S55" s="17">
        <f t="shared" si="5"/>
        <v>0.27272727272727271</v>
      </c>
      <c r="U55" s="5">
        <f>IFERROR(VLOOKUP(A55,'[1]BranchesSales01-2019'!$A$2:$AB$79,10,0),0)</f>
        <v>81</v>
      </c>
      <c r="V55" s="5">
        <f>IFERROR(VLOOKUP(A55,'[2]BranchesSales01-2020'!$A$2:$Z$78,10,0),0)</f>
        <v>79</v>
      </c>
      <c r="W55" s="5">
        <f>IFERROR(VLOOKUP(A55,'[6]BranchesSales04-2021'!$A$2:$G$70,7,0),0)</f>
        <v>158</v>
      </c>
      <c r="X55" s="5">
        <f t="shared" si="6"/>
        <v>79</v>
      </c>
      <c r="Y55" s="17">
        <f t="shared" si="7"/>
        <v>1</v>
      </c>
      <c r="AA55" s="5">
        <f>IFERROR(VLOOKUP(A55,'[1]BranchesSales01-2019'!$A$2:$AB$79,12,0),0)</f>
        <v>128</v>
      </c>
      <c r="AB55" s="5">
        <f>IFERROR(VLOOKUP(A55,'[2]BranchesSales01-2020'!$A$2:$Z$78,12,0),0)</f>
        <v>108</v>
      </c>
      <c r="AC55" s="5">
        <f>IFERROR(VLOOKUP(A55,'[7]BranchesSales05-2021'!$A$2:$G$70,7,0),0)</f>
        <v>151</v>
      </c>
      <c r="AD55" s="5">
        <f t="shared" si="8"/>
        <v>43</v>
      </c>
      <c r="AE55" s="17">
        <f t="shared" si="9"/>
        <v>0.39814814814814814</v>
      </c>
      <c r="AG55" s="5">
        <f>IFERROR(VLOOKUP(A55,'[1]BranchesSales01-2019'!$A$2:$AB$79,14,0),0)</f>
        <v>166</v>
      </c>
      <c r="AH55" s="5">
        <f>IFERROR(VLOOKUP(A55,'[2]BranchesSales01-2020'!$A$2:$Z$78,14,0),0)</f>
        <v>99</v>
      </c>
      <c r="AI55" s="5">
        <f>VLOOKUP(A55,'[8]BranchesSales06-2021'!$A$2:$G$70,7,0)</f>
        <v>175</v>
      </c>
      <c r="AJ55" s="5">
        <f t="shared" si="10"/>
        <v>76</v>
      </c>
      <c r="AK55" s="17">
        <f t="shared" si="11"/>
        <v>0.76767676767676774</v>
      </c>
      <c r="AM55" s="5">
        <f>IFERROR(VLOOKUP(A55,'[1]BranchesSales01-2019'!$A$2:$AB$79,16,0),0)</f>
        <v>106</v>
      </c>
      <c r="AN55" s="5">
        <f>IFERROR(VLOOKUP(A55,'[2]BranchesSales01-2020'!$A$2:$Z$78,16,0),0)</f>
        <v>84</v>
      </c>
      <c r="AO55" s="5">
        <f>IFERROR(VLOOKUP(A55,'[9]BranchesSales07-2021'!$A$2:$G$69,7,0),0)</f>
        <v>154</v>
      </c>
      <c r="AP55" s="5">
        <f t="shared" si="12"/>
        <v>70</v>
      </c>
      <c r="AQ55" s="17">
        <f t="shared" si="13"/>
        <v>0.83333333333333326</v>
      </c>
      <c r="AS55" s="5">
        <f>IFERROR(VLOOKUP(A55,'[1]BranchesSales01-2019'!$A$2:$AB$79,18,0),0)</f>
        <v>106</v>
      </c>
      <c r="AT55" s="5">
        <f>IFERROR(VLOOKUP(A55,'[2]BranchesSales01-2020'!$A$2:$Z$78,18,0),0)</f>
        <v>73</v>
      </c>
      <c r="AU55" s="5">
        <f>IFERROR(VLOOKUP(A55,'[10]BranchesSales08-2021'!$A$2:$G$69,7,0),0)</f>
        <v>134</v>
      </c>
      <c r="AV55" s="5">
        <f t="shared" si="14"/>
        <v>61</v>
      </c>
      <c r="AW55" s="17">
        <f t="shared" si="15"/>
        <v>0.83561643835616439</v>
      </c>
      <c r="AY55" s="5">
        <f>IFERROR(VLOOKUP(A55,'[1]BranchesSales01-2019'!$A$2:$AB$79,20,0),0)</f>
        <v>86</v>
      </c>
      <c r="AZ55" s="5">
        <f>IFERROR(VLOOKUP(A55,'[2]BranchesSales01-2020'!$A$2:$Z$78,20,0),0)</f>
        <v>89</v>
      </c>
      <c r="BA55" s="5">
        <f>IFERROR(VLOOKUP(A55,'[11]BranchesSales09-2021'!$A$2:$H$69,7,0),0)</f>
        <v>60</v>
      </c>
      <c r="BB55" s="5">
        <f t="shared" si="16"/>
        <v>-29</v>
      </c>
      <c r="BC55" s="17">
        <f t="shared" si="17"/>
        <v>-0.3258426966292135</v>
      </c>
      <c r="BE55" s="5">
        <f>IFERROR(VLOOKUP(A55,'[1]BranchesSales01-2019'!$A$2:$AB$79,22,0),0)</f>
        <v>98</v>
      </c>
      <c r="BF55" s="5">
        <f>IFERROR(VLOOKUP(A55,'[2]BranchesSales01-2020'!$A$2:$Z$78,22,0),0)</f>
        <v>129</v>
      </c>
      <c r="BG55" s="5">
        <f>IFERROR(VLOOKUP(A55,'[12]BranchesSales10-2021'!$A$2:$G$69,7,0),0)</f>
        <v>52</v>
      </c>
      <c r="BH55" s="5">
        <f t="shared" si="18"/>
        <v>-77</v>
      </c>
      <c r="BI55" s="17">
        <f t="shared" si="19"/>
        <v>-0.5968992248062015</v>
      </c>
      <c r="BK55" s="5">
        <f>IFERROR(VLOOKUP(A55,'[1]BranchesSales01-2019'!$A$2:$AB$79,24,0),0)</f>
        <v>69</v>
      </c>
      <c r="BL55" s="5">
        <f>IFERROR(VLOOKUP(A55,'[13]BranchesSales11-2020'!$A$2:$G$78,7,0),0)</f>
        <v>175</v>
      </c>
      <c r="BM55" s="5">
        <f t="shared" si="20"/>
        <v>106</v>
      </c>
      <c r="BN55" s="17">
        <f t="shared" si="21"/>
        <v>1.5362318840579712</v>
      </c>
      <c r="BP55" s="5">
        <f>IFERROR(VLOOKUP(A55,'[1]BranchesSales01-2019'!$A$2:$AB$79,26,0),0)</f>
        <v>106</v>
      </c>
      <c r="BQ55" s="5">
        <f>IFERROR(VLOOKUP(A55,'[14]BranchesSales12-2020'!$A$2:$G$70,7,0),0)</f>
        <v>230</v>
      </c>
      <c r="BR55" s="5">
        <f t="shared" si="22"/>
        <v>124</v>
      </c>
      <c r="BS55" s="17">
        <f t="shared" si="23"/>
        <v>1.1698113207547172</v>
      </c>
      <c r="BU55" s="13">
        <f>IFERROR(VLOOKUP(A55,'[15]BranchesSales01-2019'!$A$2:$G$79,7,0),0)</f>
        <v>270</v>
      </c>
      <c r="BV55" s="13">
        <f>IFERROR(VLOOKUP(A55,'[16]BranchesSales01-2020'!$A$2:$G$78,7,0),0)</f>
        <v>320</v>
      </c>
      <c r="BW55" s="15">
        <f t="shared" si="24"/>
        <v>50</v>
      </c>
      <c r="BX55" s="17">
        <f t="shared" si="25"/>
        <v>0.18518518518518512</v>
      </c>
    </row>
    <row r="56" spans="1:76" x14ac:dyDescent="0.25">
      <c r="A56" s="5">
        <v>96</v>
      </c>
      <c r="B56" s="4" t="s">
        <v>55</v>
      </c>
      <c r="C56" s="5">
        <f>IFERROR(VLOOKUP(A56,'[1]BranchesSales01-2019'!$A$2:$AB$79,4,0),0)</f>
        <v>195</v>
      </c>
      <c r="D56" s="5">
        <f>IFERROR(VLOOKUP(A56,'[2]BranchesSales01-2020'!$A$2:$Z$78,4,0),0)</f>
        <v>111</v>
      </c>
      <c r="E56" s="5">
        <f>IFERROR(VLOOKUP(A56,'[3]BranchesSales01-2021'!$A$2:$G$70,7,0),0)</f>
        <v>66</v>
      </c>
      <c r="F56" s="5">
        <f t="shared" si="0"/>
        <v>-45</v>
      </c>
      <c r="G56" s="17">
        <f t="shared" si="1"/>
        <v>-0.40540540540540537</v>
      </c>
      <c r="I56" s="5">
        <f>IFERROR(VLOOKUP(A56,'[1]BranchesSales01-2019'!$A$2:$AB$79,6,0),0)</f>
        <v>92</v>
      </c>
      <c r="J56" s="5">
        <f>IFERROR(VLOOKUP(A56,'[2]BranchesSales01-2020'!$A$2:$Z$78,6,0),0)</f>
        <v>135</v>
      </c>
      <c r="K56" s="5">
        <f>VLOOKUP(B56,'[4]محقق الفروع '!$B:$M,12,0)</f>
        <v>62</v>
      </c>
      <c r="L56" s="5">
        <f t="shared" si="2"/>
        <v>-73</v>
      </c>
      <c r="M56" s="17">
        <f t="shared" si="3"/>
        <v>-0.54074074074074074</v>
      </c>
      <c r="O56" s="5">
        <f>IFERROR(VLOOKUP(A56,'[1]BranchesSales01-2019'!$A$2:$AB$79,8,0),0)</f>
        <v>137</v>
      </c>
      <c r="P56" s="5">
        <f>IFERROR(VLOOKUP(A56,'[2]BranchesSales01-2020'!$A$2:$Z$78,8,0),0)</f>
        <v>59</v>
      </c>
      <c r="Q56" s="5">
        <f>VLOOKUP(B56,'[5]محقق الفروع '!$B:$M,12,0)</f>
        <v>63</v>
      </c>
      <c r="R56" s="5">
        <f t="shared" si="4"/>
        <v>4</v>
      </c>
      <c r="S56" s="17">
        <f t="shared" si="5"/>
        <v>6.7796610169491567E-2</v>
      </c>
      <c r="U56" s="5">
        <f>IFERROR(VLOOKUP(A56,'[1]BranchesSales01-2019'!$A$2:$AB$79,10,0),0)</f>
        <v>41</v>
      </c>
      <c r="V56" s="5">
        <f>IFERROR(VLOOKUP(A56,'[2]BranchesSales01-2020'!$A$2:$Z$78,10,0),0)</f>
        <v>53</v>
      </c>
      <c r="W56" s="5">
        <f>IFERROR(VLOOKUP(A56,'[6]BranchesSales04-2021'!$A$2:$G$70,7,0),0)</f>
        <v>98</v>
      </c>
      <c r="X56" s="5">
        <f t="shared" si="6"/>
        <v>45</v>
      </c>
      <c r="Y56" s="17">
        <f t="shared" si="7"/>
        <v>0.84905660377358494</v>
      </c>
      <c r="AA56" s="5">
        <f>IFERROR(VLOOKUP(A56,'[1]BranchesSales01-2019'!$A$2:$AB$79,12,0),0)</f>
        <v>47</v>
      </c>
      <c r="AB56" s="5">
        <f>IFERROR(VLOOKUP(A56,'[2]BranchesSales01-2020'!$A$2:$Z$78,12,0),0)</f>
        <v>64</v>
      </c>
      <c r="AC56" s="5">
        <f>IFERROR(VLOOKUP(A56,'[7]BranchesSales05-2021'!$A$2:$G$70,7,0),0)</f>
        <v>62</v>
      </c>
      <c r="AD56" s="5">
        <f t="shared" si="8"/>
        <v>-2</v>
      </c>
      <c r="AE56" s="17">
        <f t="shared" si="9"/>
        <v>-3.125E-2</v>
      </c>
      <c r="AG56" s="5">
        <f>IFERROR(VLOOKUP(A56,'[1]BranchesSales01-2019'!$A$2:$AB$79,14,0),0)</f>
        <v>61</v>
      </c>
      <c r="AH56" s="5">
        <f>IFERROR(VLOOKUP(A56,'[2]BranchesSales01-2020'!$A$2:$Z$78,14,0),0)</f>
        <v>56</v>
      </c>
      <c r="AI56" s="5">
        <f>VLOOKUP(A56,'[8]BranchesSales06-2021'!$A$2:$G$70,7,0)</f>
        <v>53</v>
      </c>
      <c r="AJ56" s="5">
        <f t="shared" si="10"/>
        <v>-3</v>
      </c>
      <c r="AK56" s="17">
        <f t="shared" si="11"/>
        <v>-5.3571428571428603E-2</v>
      </c>
      <c r="AM56" s="5">
        <f>IFERROR(VLOOKUP(A56,'[1]BranchesSales01-2019'!$A$2:$AB$79,16,0),0)</f>
        <v>61</v>
      </c>
      <c r="AN56" s="5">
        <f>IFERROR(VLOOKUP(A56,'[2]BranchesSales01-2020'!$A$2:$Z$78,16,0),0)</f>
        <v>51</v>
      </c>
      <c r="AO56" s="5">
        <f>IFERROR(VLOOKUP(A56,'[9]BranchesSales07-2021'!$A$2:$G$69,7,0),0)</f>
        <v>55</v>
      </c>
      <c r="AP56" s="5">
        <f t="shared" si="12"/>
        <v>4</v>
      </c>
      <c r="AQ56" s="17">
        <f t="shared" si="13"/>
        <v>7.8431372549019551E-2</v>
      </c>
      <c r="AS56" s="5">
        <f>IFERROR(VLOOKUP(A56,'[1]BranchesSales01-2019'!$A$2:$AB$79,18,0),0)</f>
        <v>61</v>
      </c>
      <c r="AT56" s="5">
        <f>IFERROR(VLOOKUP(A56,'[2]BranchesSales01-2020'!$A$2:$Z$78,18,0),0)</f>
        <v>33</v>
      </c>
      <c r="AU56" s="5">
        <f>IFERROR(VLOOKUP(A56,'[10]BranchesSales08-2021'!$A$2:$G$69,7,0),0)</f>
        <v>77</v>
      </c>
      <c r="AV56" s="5">
        <f t="shared" si="14"/>
        <v>44</v>
      </c>
      <c r="AW56" s="17">
        <f t="shared" si="15"/>
        <v>1.3333333333333335</v>
      </c>
      <c r="AY56" s="5">
        <f>IFERROR(VLOOKUP(A56,'[1]BranchesSales01-2019'!$A$2:$AB$79,20,0),0)</f>
        <v>56</v>
      </c>
      <c r="AZ56" s="5">
        <f>IFERROR(VLOOKUP(A56,'[2]BranchesSales01-2020'!$A$2:$Z$78,20,0),0)</f>
        <v>96</v>
      </c>
      <c r="BA56" s="5">
        <f>IFERROR(VLOOKUP(A56,'[11]BranchesSales09-2021'!$A$2:$H$69,7,0),0)</f>
        <v>61</v>
      </c>
      <c r="BB56" s="5">
        <f t="shared" si="16"/>
        <v>-35</v>
      </c>
      <c r="BC56" s="17">
        <f t="shared" si="17"/>
        <v>-0.36458333333333337</v>
      </c>
      <c r="BE56" s="5">
        <f>IFERROR(VLOOKUP(A56,'[1]BranchesSales01-2019'!$A$2:$AB$79,22,0),0)</f>
        <v>48</v>
      </c>
      <c r="BF56" s="5">
        <f>IFERROR(VLOOKUP(A56,'[2]BranchesSales01-2020'!$A$2:$Z$78,22,0),0)</f>
        <v>126</v>
      </c>
      <c r="BG56" s="5">
        <f>IFERROR(VLOOKUP(A56,'[12]BranchesSales10-2021'!$A$2:$G$69,7,0),0)</f>
        <v>103</v>
      </c>
      <c r="BH56" s="5">
        <f t="shared" si="18"/>
        <v>-23</v>
      </c>
      <c r="BI56" s="17">
        <f t="shared" si="19"/>
        <v>-0.18253968253968256</v>
      </c>
      <c r="BK56" s="5">
        <f>IFERROR(VLOOKUP(A56,'[1]BranchesSales01-2019'!$A$2:$AB$79,24,0),0)</f>
        <v>50</v>
      </c>
      <c r="BL56" s="5">
        <f>IFERROR(VLOOKUP(A56,'[13]BranchesSales11-2020'!$A$2:$G$78,7,0),0)</f>
        <v>114</v>
      </c>
      <c r="BM56" s="5">
        <f t="shared" si="20"/>
        <v>64</v>
      </c>
      <c r="BN56" s="17">
        <f t="shared" si="21"/>
        <v>1.2799999999999998</v>
      </c>
      <c r="BP56" s="5">
        <f>IFERROR(VLOOKUP(A56,'[1]BranchesSales01-2019'!$A$2:$AB$79,26,0),0)</f>
        <v>157</v>
      </c>
      <c r="BQ56" s="5">
        <f>IFERROR(VLOOKUP(A56,'[14]BranchesSales12-2020'!$A$2:$G$70,7,0),0)</f>
        <v>180</v>
      </c>
      <c r="BR56" s="5">
        <f t="shared" si="22"/>
        <v>23</v>
      </c>
      <c r="BS56" s="17">
        <f t="shared" si="23"/>
        <v>0.14649681528662417</v>
      </c>
      <c r="BU56" s="13">
        <f>IFERROR(VLOOKUP(A56,'[15]BranchesSales01-2019'!$A$2:$G$79,7,0),0)</f>
        <v>329</v>
      </c>
      <c r="BV56" s="13">
        <f>IFERROR(VLOOKUP(A56,'[16]BranchesSales01-2020'!$A$2:$G$78,7,0),0)</f>
        <v>332</v>
      </c>
      <c r="BW56" s="15">
        <f t="shared" si="24"/>
        <v>3</v>
      </c>
      <c r="BX56" s="17">
        <f t="shared" si="25"/>
        <v>9.1185410334346795E-3</v>
      </c>
    </row>
    <row r="57" spans="1:76" x14ac:dyDescent="0.25">
      <c r="A57" s="5">
        <v>83</v>
      </c>
      <c r="B57" s="4" t="s">
        <v>56</v>
      </c>
      <c r="C57" s="5">
        <f>IFERROR(VLOOKUP(A57,'[1]BranchesSales01-2019'!$A$2:$AB$79,4,0),0)</f>
        <v>166</v>
      </c>
      <c r="D57" s="5">
        <f>IFERROR(VLOOKUP(A57,'[2]BranchesSales01-2020'!$A$2:$Z$78,4,0),0)</f>
        <v>92</v>
      </c>
      <c r="E57" s="5">
        <f>IFERROR(VLOOKUP(A57,'[3]BranchesSales01-2021'!$A$2:$G$70,7,0),0)</f>
        <v>90</v>
      </c>
      <c r="F57" s="5">
        <f t="shared" si="0"/>
        <v>-2</v>
      </c>
      <c r="G57" s="17">
        <f t="shared" si="1"/>
        <v>-2.1739130434782594E-2</v>
      </c>
      <c r="I57" s="5">
        <f>IFERROR(VLOOKUP(A57,'[1]BranchesSales01-2019'!$A$2:$AB$79,6,0),0)</f>
        <v>126</v>
      </c>
      <c r="J57" s="5">
        <f>IFERROR(VLOOKUP(A57,'[2]BranchesSales01-2020'!$A$2:$Z$78,6,0),0)</f>
        <v>81</v>
      </c>
      <c r="K57" s="5">
        <f>VLOOKUP(B57,'[4]محقق الفروع '!$B:$M,12,0)</f>
        <v>75</v>
      </c>
      <c r="L57" s="5">
        <f t="shared" si="2"/>
        <v>-6</v>
      </c>
      <c r="M57" s="17">
        <f t="shared" si="3"/>
        <v>-7.407407407407407E-2</v>
      </c>
      <c r="O57" s="5">
        <f>IFERROR(VLOOKUP(A57,'[1]BranchesSales01-2019'!$A$2:$AB$79,8,0),0)</f>
        <v>97</v>
      </c>
      <c r="P57" s="5">
        <f>IFERROR(VLOOKUP(A57,'[2]BranchesSales01-2020'!$A$2:$Z$78,8,0),0)</f>
        <v>52</v>
      </c>
      <c r="Q57" s="5">
        <f>VLOOKUP(B57,'[5]محقق الفروع '!$B:$M,12,0)</f>
        <v>38</v>
      </c>
      <c r="R57" s="5">
        <f t="shared" si="4"/>
        <v>-14</v>
      </c>
      <c r="S57" s="17">
        <f t="shared" si="5"/>
        <v>-0.26923076923076927</v>
      </c>
      <c r="U57" s="5">
        <f>IFERROR(VLOOKUP(A57,'[1]BranchesSales01-2019'!$A$2:$AB$79,10,0),0)</f>
        <v>61</v>
      </c>
      <c r="V57" s="5">
        <f>IFERROR(VLOOKUP(A57,'[2]BranchesSales01-2020'!$A$2:$Z$78,10,0),0)</f>
        <v>87</v>
      </c>
      <c r="W57" s="5">
        <f>IFERROR(VLOOKUP(A57,'[6]BranchesSales04-2021'!$A$2:$G$70,7,0),0)</f>
        <v>63</v>
      </c>
      <c r="X57" s="5">
        <f t="shared" si="6"/>
        <v>-24</v>
      </c>
      <c r="Y57" s="17">
        <f t="shared" si="7"/>
        <v>-0.27586206896551724</v>
      </c>
      <c r="AA57" s="5">
        <f>IFERROR(VLOOKUP(A57,'[1]BranchesSales01-2019'!$A$2:$AB$79,12,0),0)</f>
        <v>71</v>
      </c>
      <c r="AB57" s="5">
        <f>IFERROR(VLOOKUP(A57,'[2]BranchesSales01-2020'!$A$2:$Z$78,12,0),0)</f>
        <v>90</v>
      </c>
      <c r="AC57" s="5">
        <f>IFERROR(VLOOKUP(A57,'[7]BranchesSales05-2021'!$A$2:$G$70,7,0),0)</f>
        <v>78</v>
      </c>
      <c r="AD57" s="5">
        <f t="shared" si="8"/>
        <v>-12</v>
      </c>
      <c r="AE57" s="17">
        <f t="shared" si="9"/>
        <v>-0.1333333333333333</v>
      </c>
      <c r="AG57" s="5">
        <f>IFERROR(VLOOKUP(A57,'[1]BranchesSales01-2019'!$A$2:$AB$79,14,0),0)</f>
        <v>101</v>
      </c>
      <c r="AH57" s="5">
        <f>IFERROR(VLOOKUP(A57,'[2]BranchesSales01-2020'!$A$2:$Z$78,14,0),0)</f>
        <v>80</v>
      </c>
      <c r="AI57" s="5">
        <f>VLOOKUP(A57,'[8]BranchesSales06-2021'!$A$2:$G$70,7,0)</f>
        <v>39</v>
      </c>
      <c r="AJ57" s="5">
        <f t="shared" si="10"/>
        <v>-41</v>
      </c>
      <c r="AK57" s="17">
        <f t="shared" si="11"/>
        <v>-0.51249999999999996</v>
      </c>
      <c r="AM57" s="5">
        <f>IFERROR(VLOOKUP(A57,'[1]BranchesSales01-2019'!$A$2:$AB$79,16,0),0)</f>
        <v>69</v>
      </c>
      <c r="AN57" s="5">
        <f>IFERROR(VLOOKUP(A57,'[2]BranchesSales01-2020'!$A$2:$Z$78,16,0),0)</f>
        <v>84</v>
      </c>
      <c r="AO57" s="5">
        <f>IFERROR(VLOOKUP(A57,'[9]BranchesSales07-2021'!$A$2:$G$69,7,0),0)</f>
        <v>65</v>
      </c>
      <c r="AP57" s="5">
        <f t="shared" si="12"/>
        <v>-19</v>
      </c>
      <c r="AQ57" s="17">
        <f t="shared" si="13"/>
        <v>-0.22619047619047616</v>
      </c>
      <c r="AS57" s="5">
        <f>IFERROR(VLOOKUP(A57,'[1]BranchesSales01-2019'!$A$2:$AB$79,18,0),0)</f>
        <v>86</v>
      </c>
      <c r="AT57" s="5">
        <f>IFERROR(VLOOKUP(A57,'[2]BranchesSales01-2020'!$A$2:$Z$78,18,0),0)</f>
        <v>89</v>
      </c>
      <c r="AU57" s="5">
        <f>IFERROR(VLOOKUP(A57,'[10]BranchesSales08-2021'!$A$2:$G$69,7,0),0)</f>
        <v>41</v>
      </c>
      <c r="AV57" s="5">
        <f t="shared" si="14"/>
        <v>-48</v>
      </c>
      <c r="AW57" s="17">
        <f t="shared" si="15"/>
        <v>-0.5393258426966292</v>
      </c>
      <c r="AY57" s="5">
        <f>IFERROR(VLOOKUP(A57,'[1]BranchesSales01-2019'!$A$2:$AB$79,20,0),0)</f>
        <v>86</v>
      </c>
      <c r="AZ57" s="5">
        <f>IFERROR(VLOOKUP(A57,'[2]BranchesSales01-2020'!$A$2:$Z$78,20,0),0)</f>
        <v>85</v>
      </c>
      <c r="BA57" s="5">
        <f>IFERROR(VLOOKUP(A57,'[11]BranchesSales09-2021'!$A$2:$H$69,7,0),0)</f>
        <v>83</v>
      </c>
      <c r="BB57" s="5">
        <f t="shared" si="16"/>
        <v>-2</v>
      </c>
      <c r="BC57" s="17">
        <f t="shared" si="17"/>
        <v>-2.352941176470591E-2</v>
      </c>
      <c r="BE57" s="5">
        <f>IFERROR(VLOOKUP(A57,'[1]BranchesSales01-2019'!$A$2:$AB$79,22,0),0)</f>
        <v>97</v>
      </c>
      <c r="BF57" s="5">
        <f>IFERROR(VLOOKUP(A57,'[2]BranchesSales01-2020'!$A$2:$Z$78,22,0),0)</f>
        <v>107</v>
      </c>
      <c r="BG57" s="5">
        <f>IFERROR(VLOOKUP(A57,'[12]BranchesSales10-2021'!$A$2:$G$69,7,0),0)</f>
        <v>120</v>
      </c>
      <c r="BH57" s="5">
        <f t="shared" si="18"/>
        <v>13</v>
      </c>
      <c r="BI57" s="17">
        <f t="shared" si="19"/>
        <v>0.12149532710280364</v>
      </c>
      <c r="BK57" s="5">
        <f>IFERROR(VLOOKUP(A57,'[1]BranchesSales01-2019'!$A$2:$AB$79,24,0),0)</f>
        <v>88</v>
      </c>
      <c r="BL57" s="5">
        <f>IFERROR(VLOOKUP(A57,'[13]BranchesSales11-2020'!$A$2:$G$78,7,0),0)</f>
        <v>93</v>
      </c>
      <c r="BM57" s="5">
        <f t="shared" si="20"/>
        <v>5</v>
      </c>
      <c r="BN57" s="17">
        <f t="shared" si="21"/>
        <v>5.6818181818181879E-2</v>
      </c>
      <c r="BP57" s="5">
        <f>IFERROR(VLOOKUP(A57,'[1]BranchesSales01-2019'!$A$2:$AB$79,26,0),0)</f>
        <v>122</v>
      </c>
      <c r="BQ57" s="5">
        <f>IFERROR(VLOOKUP(A57,'[14]BranchesSales12-2020'!$A$2:$G$70,7,0),0)</f>
        <v>105</v>
      </c>
      <c r="BR57" s="5">
        <f t="shared" si="22"/>
        <v>-17</v>
      </c>
      <c r="BS57" s="17">
        <f t="shared" si="23"/>
        <v>-0.13934426229508201</v>
      </c>
      <c r="BU57" s="13">
        <f>IFERROR(VLOOKUP(A57,'[15]BranchesSales01-2019'!$A$2:$G$79,7,0),0)</f>
        <v>265</v>
      </c>
      <c r="BV57" s="13">
        <f>IFERROR(VLOOKUP(A57,'[16]BranchesSales01-2020'!$A$2:$G$78,7,0),0)</f>
        <v>237</v>
      </c>
      <c r="BW57" s="15">
        <f t="shared" si="24"/>
        <v>-28</v>
      </c>
      <c r="BX57" s="17">
        <f t="shared" si="25"/>
        <v>-0.10566037735849054</v>
      </c>
    </row>
    <row r="58" spans="1:76" x14ac:dyDescent="0.25">
      <c r="A58" s="5">
        <v>82</v>
      </c>
      <c r="B58" s="4" t="s">
        <v>57</v>
      </c>
      <c r="C58" s="5">
        <f>IFERROR(VLOOKUP(A58,'[1]BranchesSales01-2019'!$A$2:$AB$79,4,0),0)</f>
        <v>245</v>
      </c>
      <c r="D58" s="5">
        <f>IFERROR(VLOOKUP(A58,'[2]BranchesSales01-2020'!$A$2:$Z$78,4,0),0)</f>
        <v>144</v>
      </c>
      <c r="E58" s="5">
        <f>IFERROR(VLOOKUP(A58,'[3]BranchesSales01-2021'!$A$2:$G$70,7,0),0)</f>
        <v>128</v>
      </c>
      <c r="F58" s="5">
        <f t="shared" si="0"/>
        <v>-16</v>
      </c>
      <c r="G58" s="17">
        <f t="shared" si="1"/>
        <v>-0.11111111111111116</v>
      </c>
      <c r="I58" s="5">
        <f>IFERROR(VLOOKUP(A58,'[1]BranchesSales01-2019'!$A$2:$AB$79,6,0),0)</f>
        <v>200</v>
      </c>
      <c r="J58" s="5">
        <f>IFERROR(VLOOKUP(A58,'[2]BranchesSales01-2020'!$A$2:$Z$78,6,0),0)</f>
        <v>104</v>
      </c>
      <c r="K58" s="5">
        <f>VLOOKUP(B58,'[4]محقق الفروع '!$B:$M,12,0)</f>
        <v>84</v>
      </c>
      <c r="L58" s="5">
        <f t="shared" si="2"/>
        <v>-20</v>
      </c>
      <c r="M58" s="17">
        <f t="shared" si="3"/>
        <v>-0.19230769230769229</v>
      </c>
      <c r="O58" s="5">
        <f>IFERROR(VLOOKUP(A58,'[1]BranchesSales01-2019'!$A$2:$AB$79,8,0),0)</f>
        <v>88</v>
      </c>
      <c r="P58" s="5">
        <f>IFERROR(VLOOKUP(A58,'[2]BranchesSales01-2020'!$A$2:$Z$78,8,0),0)</f>
        <v>111</v>
      </c>
      <c r="Q58" s="5">
        <f>VLOOKUP(B58,'[5]محقق الفروع '!$B:$M,12,0)</f>
        <v>47</v>
      </c>
      <c r="R58" s="5">
        <f t="shared" si="4"/>
        <v>-64</v>
      </c>
      <c r="S58" s="17">
        <f t="shared" si="5"/>
        <v>-0.57657657657657657</v>
      </c>
      <c r="U58" s="5">
        <f>IFERROR(VLOOKUP(A58,'[1]BranchesSales01-2019'!$A$2:$AB$79,10,0),0)</f>
        <v>72</v>
      </c>
      <c r="V58" s="5">
        <f>IFERROR(VLOOKUP(A58,'[2]BranchesSales01-2020'!$A$2:$Z$78,10,0),0)</f>
        <v>172</v>
      </c>
      <c r="W58" s="5">
        <f>IFERROR(VLOOKUP(A58,'[6]BranchesSales04-2021'!$A$2:$G$70,7,0),0)</f>
        <v>103</v>
      </c>
      <c r="X58" s="5">
        <f t="shared" si="6"/>
        <v>-69</v>
      </c>
      <c r="Y58" s="17">
        <f t="shared" si="7"/>
        <v>-0.40116279069767447</v>
      </c>
      <c r="AA58" s="5">
        <f>IFERROR(VLOOKUP(A58,'[1]BranchesSales01-2019'!$A$2:$AB$79,12,0),0)</f>
        <v>121</v>
      </c>
      <c r="AB58" s="5">
        <f>IFERROR(VLOOKUP(A58,'[2]BranchesSales01-2020'!$A$2:$Z$78,12,0),0)</f>
        <v>193</v>
      </c>
      <c r="AC58" s="5">
        <f>IFERROR(VLOOKUP(A58,'[7]BranchesSales05-2021'!$A$2:$G$70,7,0),0)</f>
        <v>132</v>
      </c>
      <c r="AD58" s="5">
        <f t="shared" si="8"/>
        <v>-61</v>
      </c>
      <c r="AE58" s="17">
        <f t="shared" si="9"/>
        <v>-0.31606217616580312</v>
      </c>
      <c r="AG58" s="5">
        <f>IFERROR(VLOOKUP(A58,'[1]BranchesSales01-2019'!$A$2:$AB$79,14,0),0)</f>
        <v>141</v>
      </c>
      <c r="AH58" s="5">
        <f>IFERROR(VLOOKUP(A58,'[2]BranchesSales01-2020'!$A$2:$Z$78,14,0),0)</f>
        <v>208</v>
      </c>
      <c r="AI58" s="5">
        <f>VLOOKUP(A58,'[8]BranchesSales06-2021'!$A$2:$G$70,7,0)</f>
        <v>134</v>
      </c>
      <c r="AJ58" s="5">
        <f t="shared" si="10"/>
        <v>-74</v>
      </c>
      <c r="AK58" s="17">
        <f t="shared" si="11"/>
        <v>-0.35576923076923073</v>
      </c>
      <c r="AM58" s="5">
        <f>IFERROR(VLOOKUP(A58,'[1]BranchesSales01-2019'!$A$2:$AB$79,16,0),0)</f>
        <v>101</v>
      </c>
      <c r="AN58" s="5">
        <f>IFERROR(VLOOKUP(A58,'[2]BranchesSales01-2020'!$A$2:$Z$78,16,0),0)</f>
        <v>229</v>
      </c>
      <c r="AO58" s="5">
        <f>IFERROR(VLOOKUP(A58,'[9]BranchesSales07-2021'!$A$2:$G$69,7,0),0)</f>
        <v>115</v>
      </c>
      <c r="AP58" s="5">
        <f t="shared" si="12"/>
        <v>-114</v>
      </c>
      <c r="AQ58" s="17">
        <f t="shared" si="13"/>
        <v>-0.49781659388646293</v>
      </c>
      <c r="AS58" s="5">
        <f>IFERROR(VLOOKUP(A58,'[1]BranchesSales01-2019'!$A$2:$AB$79,18,0),0)</f>
        <v>154</v>
      </c>
      <c r="AT58" s="5">
        <f>IFERROR(VLOOKUP(A58,'[2]BranchesSales01-2020'!$A$2:$Z$78,18,0),0)</f>
        <v>104</v>
      </c>
      <c r="AU58" s="5">
        <f>IFERROR(VLOOKUP(A58,'[10]BranchesSales08-2021'!$A$2:$G$69,7,0),0)</f>
        <v>152</v>
      </c>
      <c r="AV58" s="5">
        <f t="shared" si="14"/>
        <v>48</v>
      </c>
      <c r="AW58" s="17">
        <f t="shared" si="15"/>
        <v>0.46153846153846145</v>
      </c>
      <c r="AY58" s="5">
        <f>IFERROR(VLOOKUP(A58,'[1]BranchesSales01-2019'!$A$2:$AB$79,20,0),0)</f>
        <v>131</v>
      </c>
      <c r="AZ58" s="5">
        <f>IFERROR(VLOOKUP(A58,'[2]BranchesSales01-2020'!$A$2:$Z$78,20,0),0)</f>
        <v>182</v>
      </c>
      <c r="BA58" s="5">
        <f>IFERROR(VLOOKUP(A58,'[11]BranchesSales09-2021'!$A$2:$H$69,7,0),0)</f>
        <v>171</v>
      </c>
      <c r="BB58" s="5">
        <f t="shared" si="16"/>
        <v>-11</v>
      </c>
      <c r="BC58" s="17">
        <f t="shared" si="17"/>
        <v>-6.0439560439560447E-2</v>
      </c>
      <c r="BE58" s="5">
        <f>IFERROR(VLOOKUP(A58,'[1]BranchesSales01-2019'!$A$2:$AB$79,22,0),0)</f>
        <v>188</v>
      </c>
      <c r="BF58" s="5">
        <f>IFERROR(VLOOKUP(A58,'[2]BranchesSales01-2020'!$A$2:$Z$78,22,0),0)</f>
        <v>163</v>
      </c>
      <c r="BG58" s="5">
        <f>IFERROR(VLOOKUP(A58,'[12]BranchesSales10-2021'!$A$2:$G$69,7,0),0)</f>
        <v>167</v>
      </c>
      <c r="BH58" s="5">
        <f t="shared" si="18"/>
        <v>4</v>
      </c>
      <c r="BI58" s="17">
        <f t="shared" si="19"/>
        <v>2.4539877300613577E-2</v>
      </c>
      <c r="BK58" s="5">
        <f>IFERROR(VLOOKUP(A58,'[1]BranchesSales01-2019'!$A$2:$AB$79,24,0),0)</f>
        <v>91</v>
      </c>
      <c r="BL58" s="5">
        <f>IFERROR(VLOOKUP(A58,'[13]BranchesSales11-2020'!$A$2:$G$78,7,0),0)</f>
        <v>171</v>
      </c>
      <c r="BM58" s="5">
        <f t="shared" si="20"/>
        <v>80</v>
      </c>
      <c r="BN58" s="17">
        <f t="shared" si="21"/>
        <v>0.87912087912087911</v>
      </c>
      <c r="BP58" s="5">
        <f>IFERROR(VLOOKUP(A58,'[1]BranchesSales01-2019'!$A$2:$AB$79,26,0),0)</f>
        <v>188</v>
      </c>
      <c r="BQ58" s="5">
        <f>IFERROR(VLOOKUP(A58,'[14]BranchesSales12-2020'!$A$2:$G$70,7,0),0)</f>
        <v>286</v>
      </c>
      <c r="BR58" s="5">
        <f t="shared" si="22"/>
        <v>98</v>
      </c>
      <c r="BS58" s="17">
        <f t="shared" si="23"/>
        <v>0.52127659574468077</v>
      </c>
      <c r="BU58" s="13">
        <f>IFERROR(VLOOKUP(A58,'[15]BranchesSales01-2019'!$A$2:$G$79,7,0),0)</f>
        <v>361</v>
      </c>
      <c r="BV58" s="13">
        <f>IFERROR(VLOOKUP(A58,'[16]BranchesSales01-2020'!$A$2:$G$78,7,0),0)</f>
        <v>395</v>
      </c>
      <c r="BW58" s="15">
        <f t="shared" si="24"/>
        <v>34</v>
      </c>
      <c r="BX58" s="17">
        <f t="shared" si="25"/>
        <v>9.4182825484764532E-2</v>
      </c>
    </row>
    <row r="59" spans="1:76" x14ac:dyDescent="0.25">
      <c r="A59" s="5">
        <v>2</v>
      </c>
      <c r="B59" s="5" t="s">
        <v>58</v>
      </c>
      <c r="C59" s="5">
        <f>SUM(C55:C58)</f>
        <v>764</v>
      </c>
      <c r="D59" s="5">
        <f t="shared" ref="D59:BQ59" si="76">SUM(D55:D58)</f>
        <v>431</v>
      </c>
      <c r="E59" s="5">
        <f t="shared" si="76"/>
        <v>437</v>
      </c>
      <c r="F59" s="5">
        <f t="shared" si="0"/>
        <v>6</v>
      </c>
      <c r="G59" s="17">
        <f t="shared" si="1"/>
        <v>1.3921113689095099E-2</v>
      </c>
      <c r="H59" s="5">
        <f t="shared" si="76"/>
        <v>0</v>
      </c>
      <c r="I59" s="5">
        <f t="shared" si="76"/>
        <v>586</v>
      </c>
      <c r="J59" s="5">
        <f t="shared" si="76"/>
        <v>407</v>
      </c>
      <c r="K59" s="5">
        <f>VLOOKUP(B59,'[4]محقق الفروع '!$B:$M,12,0)</f>
        <v>400</v>
      </c>
      <c r="L59" s="5">
        <f t="shared" si="2"/>
        <v>-7</v>
      </c>
      <c r="M59" s="17">
        <f t="shared" si="3"/>
        <v>-1.7199017199017175E-2</v>
      </c>
      <c r="N59" s="5">
        <f t="shared" si="76"/>
        <v>0</v>
      </c>
      <c r="O59" s="5">
        <f t="shared" si="76"/>
        <v>431</v>
      </c>
      <c r="P59" s="5">
        <f t="shared" si="76"/>
        <v>277</v>
      </c>
      <c r="Q59" s="5">
        <f>VLOOKUP(B59,'[5]محقق الفروع '!$B:$M,12,0)</f>
        <v>218</v>
      </c>
      <c r="R59" s="5">
        <f t="shared" si="4"/>
        <v>-59</v>
      </c>
      <c r="S59" s="17">
        <f t="shared" si="5"/>
        <v>-0.21299638989169678</v>
      </c>
      <c r="T59" s="5">
        <f t="shared" si="76"/>
        <v>0</v>
      </c>
      <c r="U59" s="5">
        <f t="shared" si="76"/>
        <v>255</v>
      </c>
      <c r="V59" s="5">
        <f t="shared" si="76"/>
        <v>391</v>
      </c>
      <c r="W59" s="5">
        <f t="shared" si="76"/>
        <v>422</v>
      </c>
      <c r="X59" s="5">
        <f t="shared" si="6"/>
        <v>31</v>
      </c>
      <c r="Y59" s="17">
        <f t="shared" si="7"/>
        <v>7.9283887468030612E-2</v>
      </c>
      <c r="Z59" s="5">
        <f t="shared" si="76"/>
        <v>0</v>
      </c>
      <c r="AA59" s="5">
        <f t="shared" si="76"/>
        <v>367</v>
      </c>
      <c r="AB59" s="5">
        <f t="shared" si="76"/>
        <v>455</v>
      </c>
      <c r="AC59" s="5">
        <f t="shared" si="76"/>
        <v>423</v>
      </c>
      <c r="AD59" s="5">
        <f t="shared" si="8"/>
        <v>-32</v>
      </c>
      <c r="AE59" s="17">
        <f t="shared" si="9"/>
        <v>-7.0329670329670302E-2</v>
      </c>
      <c r="AF59" s="5">
        <f t="shared" si="76"/>
        <v>0</v>
      </c>
      <c r="AG59" s="5">
        <f t="shared" si="76"/>
        <v>469</v>
      </c>
      <c r="AH59" s="5">
        <f t="shared" si="76"/>
        <v>443</v>
      </c>
      <c r="AI59" s="5">
        <f t="shared" si="76"/>
        <v>401</v>
      </c>
      <c r="AJ59" s="5">
        <f t="shared" si="10"/>
        <v>-42</v>
      </c>
      <c r="AK59" s="17">
        <f t="shared" si="11"/>
        <v>-9.4808126410835247E-2</v>
      </c>
      <c r="AL59" s="5">
        <f t="shared" si="76"/>
        <v>0</v>
      </c>
      <c r="AM59" s="5">
        <f t="shared" si="76"/>
        <v>337</v>
      </c>
      <c r="AN59" s="5">
        <f t="shared" si="76"/>
        <v>448</v>
      </c>
      <c r="AO59" s="5">
        <f t="shared" ref="AO59" si="77">SUM(AO55:AO58)</f>
        <v>389</v>
      </c>
      <c r="AP59" s="5">
        <f t="shared" si="12"/>
        <v>-59</v>
      </c>
      <c r="AQ59" s="17">
        <f t="shared" si="13"/>
        <v>-0.1316964285714286</v>
      </c>
      <c r="AR59" s="5">
        <f t="shared" si="76"/>
        <v>0</v>
      </c>
      <c r="AS59" s="5">
        <f t="shared" si="76"/>
        <v>407</v>
      </c>
      <c r="AT59" s="5">
        <f t="shared" si="76"/>
        <v>299</v>
      </c>
      <c r="AU59" s="5">
        <f t="shared" si="76"/>
        <v>404</v>
      </c>
      <c r="AV59" s="5">
        <f t="shared" si="14"/>
        <v>105</v>
      </c>
      <c r="AW59" s="17">
        <f t="shared" si="15"/>
        <v>0.3511705685618729</v>
      </c>
      <c r="AX59" s="5">
        <f t="shared" si="76"/>
        <v>0</v>
      </c>
      <c r="AY59" s="5">
        <f t="shared" si="76"/>
        <v>359</v>
      </c>
      <c r="AZ59" s="5">
        <f t="shared" si="76"/>
        <v>452</v>
      </c>
      <c r="BA59" s="5">
        <f t="shared" ref="BA59" si="78">SUM(BA55:BA58)</f>
        <v>375</v>
      </c>
      <c r="BB59" s="5">
        <f t="shared" si="16"/>
        <v>-77</v>
      </c>
      <c r="BC59" s="17">
        <f t="shared" si="17"/>
        <v>-0.17035398230088494</v>
      </c>
      <c r="BD59" s="5">
        <f t="shared" si="76"/>
        <v>0</v>
      </c>
      <c r="BE59" s="5">
        <f t="shared" si="76"/>
        <v>431</v>
      </c>
      <c r="BF59" s="5">
        <f t="shared" si="76"/>
        <v>525</v>
      </c>
      <c r="BG59" s="5">
        <f t="shared" ref="BG59" si="79">SUM(BG55:BG58)</f>
        <v>442</v>
      </c>
      <c r="BH59" s="5">
        <f t="shared" si="18"/>
        <v>-83</v>
      </c>
      <c r="BI59" s="17">
        <f t="shared" si="19"/>
        <v>-0.15809523809523807</v>
      </c>
      <c r="BJ59" s="5">
        <f t="shared" si="76"/>
        <v>0</v>
      </c>
      <c r="BK59" s="5">
        <f t="shared" si="76"/>
        <v>298</v>
      </c>
      <c r="BL59" s="5">
        <f t="shared" si="76"/>
        <v>553</v>
      </c>
      <c r="BM59" s="5">
        <f t="shared" si="20"/>
        <v>255</v>
      </c>
      <c r="BN59" s="17">
        <f t="shared" si="21"/>
        <v>0.85570469798657722</v>
      </c>
      <c r="BO59" s="5">
        <f t="shared" si="76"/>
        <v>0</v>
      </c>
      <c r="BP59" s="5">
        <f t="shared" si="76"/>
        <v>573</v>
      </c>
      <c r="BQ59" s="5">
        <f t="shared" si="76"/>
        <v>801</v>
      </c>
      <c r="BR59" s="5">
        <f t="shared" si="22"/>
        <v>228</v>
      </c>
      <c r="BS59" s="17">
        <f t="shared" si="23"/>
        <v>0.39790575916230364</v>
      </c>
      <c r="BU59" s="13">
        <f>SUM(BU55:BU58)</f>
        <v>1225</v>
      </c>
      <c r="BV59" s="13">
        <f>SUM(BV55:BV58)</f>
        <v>1284</v>
      </c>
      <c r="BW59" s="15">
        <f t="shared" si="24"/>
        <v>59</v>
      </c>
      <c r="BX59" s="17">
        <f t="shared" si="25"/>
        <v>4.816326530612236E-2</v>
      </c>
    </row>
    <row r="60" spans="1:76" x14ac:dyDescent="0.25">
      <c r="A60" s="5">
        <v>29</v>
      </c>
      <c r="B60" s="4" t="s">
        <v>59</v>
      </c>
      <c r="C60" s="5">
        <f>IFERROR(VLOOKUP(A60,'[1]BranchesSales01-2019'!$A$2:$AB$79,4,0),0)</f>
        <v>38</v>
      </c>
      <c r="D60" s="5">
        <f>IFERROR(VLOOKUP(A60,'[2]BranchesSales01-2020'!$A$2:$Z$78,4,0),0)</f>
        <v>46</v>
      </c>
      <c r="E60" s="5">
        <f>IFERROR(VLOOKUP(A60,'[3]BranchesSales01-2021'!$A$2:$G$70,7,0),0)</f>
        <v>40</v>
      </c>
      <c r="F60" s="5">
        <f t="shared" si="0"/>
        <v>-6</v>
      </c>
      <c r="G60" s="17">
        <f t="shared" si="1"/>
        <v>-0.13043478260869568</v>
      </c>
      <c r="I60" s="5">
        <f>IFERROR(VLOOKUP(A60,'[1]BranchesSales01-2019'!$A$2:$AB$79,6,0),0)</f>
        <v>58</v>
      </c>
      <c r="J60" s="5">
        <f>IFERROR(VLOOKUP(A60,'[2]BranchesSales01-2020'!$A$2:$Z$78,6,0),0)</f>
        <v>37</v>
      </c>
      <c r="K60" s="5">
        <f>VLOOKUP(B60,'[4]محقق الفروع '!$B:$M,12,0)</f>
        <v>41</v>
      </c>
      <c r="L60" s="5">
        <f t="shared" si="2"/>
        <v>4</v>
      </c>
      <c r="M60" s="17">
        <f t="shared" si="3"/>
        <v>0.10810810810810811</v>
      </c>
      <c r="O60" s="5">
        <f>IFERROR(VLOOKUP(A60,'[1]BranchesSales01-2019'!$A$2:$AB$79,8,0),0)</f>
        <v>37</v>
      </c>
      <c r="P60" s="5">
        <f>IFERROR(VLOOKUP(A60,'[2]BranchesSales01-2020'!$A$2:$Z$78,8,0),0)</f>
        <v>34</v>
      </c>
      <c r="Q60" s="5">
        <f>VLOOKUP(B60,'[5]محقق الفروع '!$B:$M,12,0)</f>
        <v>28</v>
      </c>
      <c r="R60" s="5">
        <f t="shared" si="4"/>
        <v>-6</v>
      </c>
      <c r="S60" s="17">
        <f t="shared" si="5"/>
        <v>-0.17647058823529416</v>
      </c>
      <c r="U60" s="5">
        <f>IFERROR(VLOOKUP(A60,'[1]BranchesSales01-2019'!$A$2:$AB$79,10,0),0)</f>
        <v>44</v>
      </c>
      <c r="V60" s="5">
        <f>IFERROR(VLOOKUP(A60,'[2]BranchesSales01-2020'!$A$2:$Z$78,10,0),0)</f>
        <v>56</v>
      </c>
      <c r="W60" s="5">
        <f>IFERROR(VLOOKUP(A60,'[6]BranchesSales04-2021'!$A$2:$G$70,7,0),0)</f>
        <v>98</v>
      </c>
      <c r="X60" s="5">
        <f t="shared" si="6"/>
        <v>42</v>
      </c>
      <c r="Y60" s="17">
        <f t="shared" si="7"/>
        <v>0.75</v>
      </c>
      <c r="AA60" s="5">
        <f>IFERROR(VLOOKUP(A60,'[1]BranchesSales01-2019'!$A$2:$AB$79,12,0),0)</f>
        <v>45</v>
      </c>
      <c r="AB60" s="5">
        <f>IFERROR(VLOOKUP(A60,'[2]BranchesSales01-2020'!$A$2:$Z$78,12,0),0)</f>
        <v>64</v>
      </c>
      <c r="AC60" s="5">
        <f>IFERROR(VLOOKUP(A60,'[7]BranchesSales05-2021'!$A$2:$G$70,7,0),0)</f>
        <v>60</v>
      </c>
      <c r="AD60" s="5">
        <f t="shared" si="8"/>
        <v>-4</v>
      </c>
      <c r="AE60" s="17">
        <f t="shared" si="9"/>
        <v>-6.25E-2</v>
      </c>
      <c r="AG60" s="5">
        <f>IFERROR(VLOOKUP(A60,'[1]BranchesSales01-2019'!$A$2:$AB$79,14,0),0)</f>
        <v>51</v>
      </c>
      <c r="AH60" s="5">
        <f>IFERROR(VLOOKUP(A60,'[2]BranchesSales01-2020'!$A$2:$Z$78,14,0),0)</f>
        <v>42</v>
      </c>
      <c r="AI60" s="5">
        <f>VLOOKUP(A60,'[8]BranchesSales06-2021'!$A$2:$G$70,7,0)</f>
        <v>35</v>
      </c>
      <c r="AJ60" s="5">
        <f t="shared" si="10"/>
        <v>-7</v>
      </c>
      <c r="AK60" s="17">
        <f t="shared" si="11"/>
        <v>-0.16666666666666663</v>
      </c>
      <c r="AM60" s="5">
        <f>IFERROR(VLOOKUP(A60,'[1]BranchesSales01-2019'!$A$2:$AB$79,16,0),0)</f>
        <v>25</v>
      </c>
      <c r="AN60" s="5">
        <f>IFERROR(VLOOKUP(A60,'[2]BranchesSales01-2020'!$A$2:$Z$78,16,0),0)</f>
        <v>49</v>
      </c>
      <c r="AO60" s="5">
        <f>IFERROR(VLOOKUP(A60,'[9]BranchesSales07-2021'!$A$2:$G$69,7,0),0)</f>
        <v>40</v>
      </c>
      <c r="AP60" s="5">
        <f t="shared" si="12"/>
        <v>-9</v>
      </c>
      <c r="AQ60" s="17">
        <f t="shared" si="13"/>
        <v>-0.18367346938775508</v>
      </c>
      <c r="AS60" s="5">
        <f>IFERROR(VLOOKUP(A60,'[1]BranchesSales01-2019'!$A$2:$AB$79,18,0),0)</f>
        <v>27</v>
      </c>
      <c r="AT60" s="5">
        <f>IFERROR(VLOOKUP(A60,'[2]BranchesSales01-2020'!$A$2:$Z$78,18,0),0)</f>
        <v>101</v>
      </c>
      <c r="AU60" s="5">
        <f>IFERROR(VLOOKUP(A60,'[10]BranchesSales08-2021'!$A$2:$G$69,7,0),0)</f>
        <v>42</v>
      </c>
      <c r="AV60" s="5">
        <f t="shared" si="14"/>
        <v>-59</v>
      </c>
      <c r="AW60" s="17">
        <f t="shared" si="15"/>
        <v>-0.58415841584158423</v>
      </c>
      <c r="AY60" s="5">
        <f>IFERROR(VLOOKUP(A60,'[1]BranchesSales01-2019'!$A$2:$AB$79,20,0),0)</f>
        <v>43</v>
      </c>
      <c r="AZ60" s="5">
        <f>IFERROR(VLOOKUP(A60,'[2]BranchesSales01-2020'!$A$2:$Z$78,20,0),0)</f>
        <v>56</v>
      </c>
      <c r="BA60" s="5">
        <f>IFERROR(VLOOKUP(A60,'[11]BranchesSales09-2021'!$A$2:$H$69,7,0),0)</f>
        <v>49</v>
      </c>
      <c r="BB60" s="5">
        <f t="shared" si="16"/>
        <v>-7</v>
      </c>
      <c r="BC60" s="17">
        <f t="shared" si="17"/>
        <v>-0.125</v>
      </c>
      <c r="BE60" s="5">
        <f>IFERROR(VLOOKUP(A60,'[1]BranchesSales01-2019'!$A$2:$AB$79,22,0),0)</f>
        <v>43</v>
      </c>
      <c r="BF60" s="5">
        <f>IFERROR(VLOOKUP(A60,'[2]BranchesSales01-2020'!$A$2:$Z$78,22,0),0)</f>
        <v>31</v>
      </c>
      <c r="BG60" s="5">
        <f>IFERROR(VLOOKUP(A60,'[12]BranchesSales10-2021'!$A$2:$G$69,7,0),0)</f>
        <v>52</v>
      </c>
      <c r="BH60" s="5">
        <f t="shared" si="18"/>
        <v>21</v>
      </c>
      <c r="BI60" s="17">
        <f t="shared" si="19"/>
        <v>0.67741935483870974</v>
      </c>
      <c r="BK60" s="5">
        <f>IFERROR(VLOOKUP(A60,'[1]BranchesSales01-2019'!$A$2:$AB$79,24,0),0)</f>
        <v>42</v>
      </c>
      <c r="BL60" s="5">
        <f>IFERROR(VLOOKUP(A60,'[13]BranchesSales11-2020'!$A$2:$G$78,7,0),0)</f>
        <v>29</v>
      </c>
      <c r="BM60" s="5">
        <f t="shared" si="20"/>
        <v>-13</v>
      </c>
      <c r="BN60" s="17">
        <f t="shared" si="21"/>
        <v>-0.30952380952380953</v>
      </c>
      <c r="BP60" s="5">
        <f>IFERROR(VLOOKUP(A60,'[1]BranchesSales01-2019'!$A$2:$AB$79,26,0),0)</f>
        <v>56</v>
      </c>
      <c r="BQ60" s="5">
        <f>IFERROR(VLOOKUP(A60,'[14]BranchesSales12-2020'!$A$2:$G$70,7,0),0)</f>
        <v>44</v>
      </c>
      <c r="BR60" s="5">
        <f t="shared" si="22"/>
        <v>-12</v>
      </c>
      <c r="BS60" s="17">
        <f t="shared" si="23"/>
        <v>-0.2142857142857143</v>
      </c>
      <c r="BU60" s="13">
        <f>IFERROR(VLOOKUP(A60,'[15]BranchesSales01-2019'!$A$2:$G$79,7,0),0)</f>
        <v>159</v>
      </c>
      <c r="BV60" s="13">
        <f>IFERROR(VLOOKUP(A60,'[16]BranchesSales01-2020'!$A$2:$G$78,7,0),0)</f>
        <v>210</v>
      </c>
      <c r="BW60" s="15">
        <f t="shared" si="24"/>
        <v>51</v>
      </c>
      <c r="BX60" s="17">
        <f t="shared" si="25"/>
        <v>0.320754716981132</v>
      </c>
    </row>
    <row r="61" spans="1:76" x14ac:dyDescent="0.25">
      <c r="A61" s="5">
        <v>47</v>
      </c>
      <c r="B61" s="4" t="s">
        <v>60</v>
      </c>
      <c r="C61" s="5">
        <f>IFERROR(VLOOKUP(A61,'[1]BranchesSales01-2019'!$A$2:$AB$79,4,0),0)</f>
        <v>89</v>
      </c>
      <c r="D61" s="5">
        <f>IFERROR(VLOOKUP(A61,'[2]BranchesSales01-2020'!$A$2:$Z$78,4,0),0)</f>
        <v>75</v>
      </c>
      <c r="E61" s="5">
        <f>IFERROR(VLOOKUP(A61,'[3]BranchesSales01-2021'!$A$2:$G$70,7,0),0)</f>
        <v>44</v>
      </c>
      <c r="F61" s="5">
        <f t="shared" si="0"/>
        <v>-31</v>
      </c>
      <c r="G61" s="17">
        <f t="shared" si="1"/>
        <v>-0.41333333333333333</v>
      </c>
      <c r="I61" s="5">
        <f>IFERROR(VLOOKUP(A61,'[1]BranchesSales01-2019'!$A$2:$AB$79,6,0),0)</f>
        <v>107</v>
      </c>
      <c r="J61" s="5">
        <f>IFERROR(VLOOKUP(A61,'[2]BranchesSales01-2020'!$A$2:$Z$78,6,0),0)</f>
        <v>60</v>
      </c>
      <c r="K61" s="5">
        <f>VLOOKUP(B61,'[4]محقق الفروع '!$B:$M,12,0)</f>
        <v>132</v>
      </c>
      <c r="L61" s="5">
        <f t="shared" si="2"/>
        <v>72</v>
      </c>
      <c r="M61" s="17">
        <f t="shared" si="3"/>
        <v>1.2000000000000002</v>
      </c>
      <c r="O61" s="5">
        <f>IFERROR(VLOOKUP(A61,'[1]BranchesSales01-2019'!$A$2:$AB$79,8,0),0)</f>
        <v>58</v>
      </c>
      <c r="P61" s="5">
        <f>IFERROR(VLOOKUP(A61,'[2]BranchesSales01-2020'!$A$2:$Z$78,8,0),0)</f>
        <v>43</v>
      </c>
      <c r="Q61" s="5">
        <f>VLOOKUP(B61,'[5]محقق الفروع '!$B:$M,12,0)</f>
        <v>50</v>
      </c>
      <c r="R61" s="5">
        <f t="shared" si="4"/>
        <v>7</v>
      </c>
      <c r="S61" s="17">
        <f t="shared" si="5"/>
        <v>0.16279069767441867</v>
      </c>
      <c r="U61" s="5">
        <f>IFERROR(VLOOKUP(A61,'[1]BranchesSales01-2019'!$A$2:$AB$79,10,0),0)</f>
        <v>53</v>
      </c>
      <c r="V61" s="5">
        <f>IFERROR(VLOOKUP(A61,'[2]BranchesSales01-2020'!$A$2:$Z$78,10,0),0)</f>
        <v>51</v>
      </c>
      <c r="W61" s="5">
        <f>IFERROR(VLOOKUP(A61,'[6]BranchesSales04-2021'!$A$2:$G$70,7,0),0)</f>
        <v>99</v>
      </c>
      <c r="X61" s="5">
        <f t="shared" si="6"/>
        <v>48</v>
      </c>
      <c r="Y61" s="17">
        <f t="shared" si="7"/>
        <v>0.94117647058823528</v>
      </c>
      <c r="AA61" s="5">
        <f>IFERROR(VLOOKUP(A61,'[1]BranchesSales01-2019'!$A$2:$AB$79,12,0),0)</f>
        <v>38</v>
      </c>
      <c r="AB61" s="5">
        <f>IFERROR(VLOOKUP(A61,'[2]BranchesSales01-2020'!$A$2:$Z$78,12,0),0)</f>
        <v>55</v>
      </c>
      <c r="AC61" s="5">
        <f>IFERROR(VLOOKUP(A61,'[7]BranchesSales05-2021'!$A$2:$G$70,7,0),0)</f>
        <v>112</v>
      </c>
      <c r="AD61" s="5">
        <f t="shared" si="8"/>
        <v>57</v>
      </c>
      <c r="AE61" s="17">
        <f t="shared" si="9"/>
        <v>1.0363636363636362</v>
      </c>
      <c r="AG61" s="5">
        <f>IFERROR(VLOOKUP(A61,'[1]BranchesSales01-2019'!$A$2:$AB$79,14,0),0)</f>
        <v>51</v>
      </c>
      <c r="AH61" s="5">
        <f>IFERROR(VLOOKUP(A61,'[2]BranchesSales01-2020'!$A$2:$Z$78,14,0),0)</f>
        <v>36</v>
      </c>
      <c r="AI61" s="5">
        <f>VLOOKUP(A61,'[8]BranchesSales06-2021'!$A$2:$G$70,7,0)</f>
        <v>142</v>
      </c>
      <c r="AJ61" s="5">
        <f t="shared" si="10"/>
        <v>106</v>
      </c>
      <c r="AK61" s="17">
        <f t="shared" si="11"/>
        <v>2.9444444444444446</v>
      </c>
      <c r="AM61" s="5">
        <f>IFERROR(VLOOKUP(A61,'[1]BranchesSales01-2019'!$A$2:$AB$79,16,0),0)</f>
        <v>40</v>
      </c>
      <c r="AN61" s="5">
        <f>IFERROR(VLOOKUP(A61,'[2]BranchesSales01-2020'!$A$2:$Z$78,16,0),0)</f>
        <v>51</v>
      </c>
      <c r="AO61" s="5">
        <f>IFERROR(VLOOKUP(A61,'[9]BranchesSales07-2021'!$A$2:$G$69,7,0),0)</f>
        <v>169</v>
      </c>
      <c r="AP61" s="5">
        <f t="shared" si="12"/>
        <v>118</v>
      </c>
      <c r="AQ61" s="17">
        <f t="shared" si="13"/>
        <v>2.3137254901960786</v>
      </c>
      <c r="AS61" s="5">
        <f>IFERROR(VLOOKUP(A61,'[1]BranchesSales01-2019'!$A$2:$AB$79,18,0),0)</f>
        <v>43</v>
      </c>
      <c r="AT61" s="5">
        <f>IFERROR(VLOOKUP(A61,'[2]BranchesSales01-2020'!$A$2:$Z$78,18,0),0)</f>
        <v>57</v>
      </c>
      <c r="AU61" s="5">
        <f>IFERROR(VLOOKUP(A61,'[10]BranchesSales08-2021'!$A$2:$G$69,7,0),0)</f>
        <v>182</v>
      </c>
      <c r="AV61" s="5">
        <f t="shared" si="14"/>
        <v>125</v>
      </c>
      <c r="AW61" s="17">
        <f t="shared" si="15"/>
        <v>2.192982456140351</v>
      </c>
      <c r="AY61" s="5">
        <f>IFERROR(VLOOKUP(A61,'[1]BranchesSales01-2019'!$A$2:$AB$79,20,0),0)</f>
        <v>46</v>
      </c>
      <c r="AZ61" s="5">
        <f>IFERROR(VLOOKUP(A61,'[2]BranchesSales01-2020'!$A$2:$Z$78,20,0),0)</f>
        <v>92</v>
      </c>
      <c r="BA61" s="5">
        <f>IFERROR(VLOOKUP(A61,'[11]BranchesSales09-2021'!$A$2:$H$69,7,0),0)</f>
        <v>57</v>
      </c>
      <c r="BB61" s="5">
        <f t="shared" si="16"/>
        <v>-35</v>
      </c>
      <c r="BC61" s="17">
        <f t="shared" si="17"/>
        <v>-0.38043478260869568</v>
      </c>
      <c r="BE61" s="5">
        <f>IFERROR(VLOOKUP(A61,'[1]BranchesSales01-2019'!$A$2:$AB$79,22,0),0)</f>
        <v>44</v>
      </c>
      <c r="BF61" s="5">
        <f>IFERROR(VLOOKUP(A61,'[2]BranchesSales01-2020'!$A$2:$Z$78,22,0),0)</f>
        <v>66</v>
      </c>
      <c r="BG61" s="5">
        <f>IFERROR(VLOOKUP(A61,'[12]BranchesSales10-2021'!$A$2:$G$69,7,0),0)</f>
        <v>133</v>
      </c>
      <c r="BH61" s="5">
        <f t="shared" si="18"/>
        <v>67</v>
      </c>
      <c r="BI61" s="17">
        <f t="shared" si="19"/>
        <v>1.0151515151515151</v>
      </c>
      <c r="BK61" s="5">
        <f>IFERROR(VLOOKUP(A61,'[1]BranchesSales01-2019'!$A$2:$AB$79,24,0),0)</f>
        <v>74</v>
      </c>
      <c r="BL61" s="5">
        <f>IFERROR(VLOOKUP(A61,'[13]BranchesSales11-2020'!$A$2:$G$78,7,0),0)</f>
        <v>113</v>
      </c>
      <c r="BM61" s="5">
        <f t="shared" si="20"/>
        <v>39</v>
      </c>
      <c r="BN61" s="17">
        <f t="shared" si="21"/>
        <v>0.52702702702702697</v>
      </c>
      <c r="BP61" s="5">
        <f>IFERROR(VLOOKUP(A61,'[1]BranchesSales01-2019'!$A$2:$AB$79,26,0),0)</f>
        <v>122</v>
      </c>
      <c r="BQ61" s="5">
        <f>IFERROR(VLOOKUP(A61,'[14]BranchesSales12-2020'!$A$2:$G$70,7,0),0)</f>
        <v>98</v>
      </c>
      <c r="BR61" s="5">
        <f t="shared" si="22"/>
        <v>-24</v>
      </c>
      <c r="BS61" s="17">
        <f t="shared" si="23"/>
        <v>-0.19672131147540983</v>
      </c>
      <c r="BU61" s="13">
        <f>IFERROR(VLOOKUP(A61,'[15]BranchesSales01-2019'!$A$2:$G$79,7,0),0)</f>
        <v>222</v>
      </c>
      <c r="BV61" s="13">
        <f>IFERROR(VLOOKUP(A61,'[16]BranchesSales01-2020'!$A$2:$G$78,7,0),0)</f>
        <v>258</v>
      </c>
      <c r="BW61" s="15">
        <f t="shared" si="24"/>
        <v>36</v>
      </c>
      <c r="BX61" s="17">
        <f t="shared" si="25"/>
        <v>0.16216216216216206</v>
      </c>
    </row>
    <row r="62" spans="1:76" x14ac:dyDescent="0.25">
      <c r="A62" s="5">
        <v>94</v>
      </c>
      <c r="B62" s="4" t="s">
        <v>61</v>
      </c>
      <c r="C62" s="5">
        <f>IFERROR(VLOOKUP(A62,'[1]BranchesSales01-2019'!$A$2:$AB$79,4,0),0)</f>
        <v>225</v>
      </c>
      <c r="D62" s="5">
        <f>IFERROR(VLOOKUP(A62,'[2]BranchesSales01-2020'!$A$2:$Z$78,4,0),0)</f>
        <v>172</v>
      </c>
      <c r="E62" s="5">
        <f>IFERROR(VLOOKUP(A62,'[3]BranchesSales01-2021'!$A$2:$G$70,7,0),0)</f>
        <v>149</v>
      </c>
      <c r="F62" s="5">
        <f t="shared" si="0"/>
        <v>-23</v>
      </c>
      <c r="G62" s="17">
        <f t="shared" si="1"/>
        <v>-0.13372093023255816</v>
      </c>
      <c r="I62" s="5">
        <f>IFERROR(VLOOKUP(A62,'[1]BranchesSales01-2019'!$A$2:$AB$79,6,0),0)</f>
        <v>211</v>
      </c>
      <c r="J62" s="5">
        <f>IFERROR(VLOOKUP(A62,'[2]BranchesSales01-2020'!$A$2:$Z$78,6,0),0)</f>
        <v>167</v>
      </c>
      <c r="K62" s="5">
        <f>VLOOKUP(B62,'[4]محقق الفروع '!$B:$M,12,0)</f>
        <v>165</v>
      </c>
      <c r="L62" s="5">
        <f t="shared" si="2"/>
        <v>-2</v>
      </c>
      <c r="M62" s="17">
        <f t="shared" si="3"/>
        <v>-1.19760479041916E-2</v>
      </c>
      <c r="O62" s="5">
        <f>IFERROR(VLOOKUP(A62,'[1]BranchesSales01-2019'!$A$2:$AB$79,8,0),0)</f>
        <v>218</v>
      </c>
      <c r="P62" s="5">
        <f>IFERROR(VLOOKUP(A62,'[2]BranchesSales01-2020'!$A$2:$Z$78,8,0),0)</f>
        <v>114</v>
      </c>
      <c r="Q62" s="5">
        <f>VLOOKUP(B62,'[5]محقق الفروع '!$B:$M,12,0)</f>
        <v>50</v>
      </c>
      <c r="R62" s="5">
        <f t="shared" si="4"/>
        <v>-64</v>
      </c>
      <c r="S62" s="17">
        <f t="shared" si="5"/>
        <v>-0.56140350877192979</v>
      </c>
      <c r="U62" s="5">
        <f>IFERROR(VLOOKUP(A62,'[1]BranchesSales01-2019'!$A$2:$AB$79,10,0),0)</f>
        <v>168</v>
      </c>
      <c r="V62" s="5">
        <f>IFERROR(VLOOKUP(A62,'[2]BranchesSales01-2020'!$A$2:$Z$78,10,0),0)</f>
        <v>150</v>
      </c>
      <c r="W62" s="5">
        <f>IFERROR(VLOOKUP(A62,'[6]BranchesSales04-2021'!$A$2:$G$70,7,0),0)</f>
        <v>45</v>
      </c>
      <c r="X62" s="5">
        <f t="shared" si="6"/>
        <v>-105</v>
      </c>
      <c r="Y62" s="17">
        <f t="shared" si="7"/>
        <v>-0.7</v>
      </c>
      <c r="AA62" s="5">
        <f>IFERROR(VLOOKUP(A62,'[1]BranchesSales01-2019'!$A$2:$AB$79,12,0),0)</f>
        <v>125</v>
      </c>
      <c r="AB62" s="5">
        <f>IFERROR(VLOOKUP(A62,'[2]BranchesSales01-2020'!$A$2:$Z$78,12,0),0)</f>
        <v>126</v>
      </c>
      <c r="AC62" s="5">
        <f>IFERROR(VLOOKUP(A62,'[7]BranchesSales05-2021'!$A$2:$G$70,7,0),0)</f>
        <v>68</v>
      </c>
      <c r="AD62" s="5">
        <f t="shared" si="8"/>
        <v>-58</v>
      </c>
      <c r="AE62" s="17">
        <f t="shared" si="9"/>
        <v>-0.46031746031746035</v>
      </c>
      <c r="AG62" s="5">
        <f>IFERROR(VLOOKUP(A62,'[1]BranchesSales01-2019'!$A$2:$AB$79,14,0),0)</f>
        <v>143</v>
      </c>
      <c r="AH62" s="5">
        <f>IFERROR(VLOOKUP(A62,'[2]BranchesSales01-2020'!$A$2:$Z$78,14,0),0)</f>
        <v>117</v>
      </c>
      <c r="AI62" s="5">
        <f>VLOOKUP(A62,'[8]BranchesSales06-2021'!$A$2:$G$70,7,0)</f>
        <v>40</v>
      </c>
      <c r="AJ62" s="5">
        <f t="shared" si="10"/>
        <v>-77</v>
      </c>
      <c r="AK62" s="17">
        <f t="shared" si="11"/>
        <v>-0.65811965811965811</v>
      </c>
      <c r="AM62" s="5">
        <f>IFERROR(VLOOKUP(A62,'[1]BranchesSales01-2019'!$A$2:$AB$79,16,0),0)</f>
        <v>106</v>
      </c>
      <c r="AN62" s="5">
        <f>IFERROR(VLOOKUP(A62,'[2]BranchesSales01-2020'!$A$2:$Z$78,16,0),0)</f>
        <v>178</v>
      </c>
      <c r="AO62" s="5">
        <f>IFERROR(VLOOKUP(A62,'[9]BranchesSales07-2021'!$A$2:$G$69,7,0),0)</f>
        <v>41</v>
      </c>
      <c r="AP62" s="5">
        <f t="shared" si="12"/>
        <v>-137</v>
      </c>
      <c r="AQ62" s="17">
        <f t="shared" si="13"/>
        <v>-0.7696629213483146</v>
      </c>
      <c r="AS62" s="5">
        <f>IFERROR(VLOOKUP(A62,'[1]BranchesSales01-2019'!$A$2:$AB$79,18,0),0)</f>
        <v>97</v>
      </c>
      <c r="AT62" s="5">
        <f>IFERROR(VLOOKUP(A62,'[2]BranchesSales01-2020'!$A$2:$Z$78,18,0),0)</f>
        <v>113</v>
      </c>
      <c r="AU62" s="5">
        <f>IFERROR(VLOOKUP(A62,'[10]BranchesSales08-2021'!$A$2:$G$69,7,0),0)</f>
        <v>64</v>
      </c>
      <c r="AV62" s="5">
        <f t="shared" si="14"/>
        <v>-49</v>
      </c>
      <c r="AW62" s="17">
        <f t="shared" si="15"/>
        <v>-0.4336283185840708</v>
      </c>
      <c r="AY62" s="5">
        <f>IFERROR(VLOOKUP(A62,'[1]BranchesSales01-2019'!$A$2:$AB$79,20,0),0)</f>
        <v>96</v>
      </c>
      <c r="AZ62" s="5">
        <f>IFERROR(VLOOKUP(A62,'[2]BranchesSales01-2020'!$A$2:$Z$78,20,0),0)</f>
        <v>178</v>
      </c>
      <c r="BA62" s="5">
        <f>IFERROR(VLOOKUP(A62,'[11]BranchesSales09-2021'!$A$2:$H$69,7,0),0)</f>
        <v>80</v>
      </c>
      <c r="BB62" s="5">
        <f t="shared" si="16"/>
        <v>-98</v>
      </c>
      <c r="BC62" s="17">
        <f t="shared" si="17"/>
        <v>-0.550561797752809</v>
      </c>
      <c r="BE62" s="5">
        <f>IFERROR(VLOOKUP(A62,'[1]BranchesSales01-2019'!$A$2:$AB$79,22,0),0)</f>
        <v>91</v>
      </c>
      <c r="BF62" s="5">
        <f>IFERROR(VLOOKUP(A62,'[2]BranchesSales01-2020'!$A$2:$Z$78,22,0),0)</f>
        <v>150</v>
      </c>
      <c r="BG62" s="5">
        <f>IFERROR(VLOOKUP(A62,'[12]BranchesSales10-2021'!$A$2:$G$69,7,0),0)</f>
        <v>60</v>
      </c>
      <c r="BH62" s="5">
        <f t="shared" si="18"/>
        <v>-90</v>
      </c>
      <c r="BI62" s="17">
        <f t="shared" si="19"/>
        <v>-0.6</v>
      </c>
      <c r="BK62" s="5">
        <f>IFERROR(VLOOKUP(A62,'[1]BranchesSales01-2019'!$A$2:$AB$79,24,0),0)</f>
        <v>151</v>
      </c>
      <c r="BL62" s="5">
        <f>IFERROR(VLOOKUP(A62,'[13]BranchesSales11-2020'!$A$2:$G$78,7,0),0)</f>
        <v>119</v>
      </c>
      <c r="BM62" s="5">
        <f t="shared" si="20"/>
        <v>-32</v>
      </c>
      <c r="BN62" s="17">
        <f t="shared" si="21"/>
        <v>-0.21192052980132448</v>
      </c>
      <c r="BP62" s="5">
        <f>IFERROR(VLOOKUP(A62,'[1]BranchesSales01-2019'!$A$2:$AB$79,26,0),0)</f>
        <v>161</v>
      </c>
      <c r="BQ62" s="5">
        <f>IFERROR(VLOOKUP(A62,'[14]BranchesSales12-2020'!$A$2:$G$70,7,0),0)</f>
        <v>221</v>
      </c>
      <c r="BR62" s="5">
        <f t="shared" si="22"/>
        <v>60</v>
      </c>
      <c r="BS62" s="17">
        <f t="shared" si="23"/>
        <v>0.37267080745341619</v>
      </c>
      <c r="BU62" s="13">
        <f>IFERROR(VLOOKUP(A62,'[15]BranchesSales01-2019'!$A$2:$G$79,7,0),0)</f>
        <v>327</v>
      </c>
      <c r="BV62" s="13">
        <f>IFERROR(VLOOKUP(A62,'[16]BranchesSales01-2020'!$A$2:$G$78,7,0),0)</f>
        <v>352</v>
      </c>
      <c r="BW62" s="15">
        <f t="shared" si="24"/>
        <v>25</v>
      </c>
      <c r="BX62" s="17">
        <f t="shared" si="25"/>
        <v>7.6452599388379117E-2</v>
      </c>
    </row>
    <row r="63" spans="1:76" x14ac:dyDescent="0.25">
      <c r="A63" s="5">
        <v>2</v>
      </c>
      <c r="B63" s="5" t="s">
        <v>62</v>
      </c>
      <c r="C63" s="5">
        <f>SUM(C60:C62)</f>
        <v>352</v>
      </c>
      <c r="D63" s="5">
        <f t="shared" ref="D63:BQ63" si="80">SUM(D60:D62)</f>
        <v>293</v>
      </c>
      <c r="E63" s="5">
        <f t="shared" si="80"/>
        <v>233</v>
      </c>
      <c r="F63" s="5">
        <f t="shared" si="0"/>
        <v>-60</v>
      </c>
      <c r="G63" s="17">
        <f t="shared" si="1"/>
        <v>-0.20477815699658708</v>
      </c>
      <c r="H63" s="5">
        <f t="shared" si="80"/>
        <v>0</v>
      </c>
      <c r="I63" s="5">
        <f t="shared" si="80"/>
        <v>376</v>
      </c>
      <c r="J63" s="5">
        <f t="shared" si="80"/>
        <v>264</v>
      </c>
      <c r="K63" s="5">
        <f>VLOOKUP(B63,'[4]محقق الفروع '!$B:$M,12,0)</f>
        <v>338</v>
      </c>
      <c r="L63" s="5">
        <f t="shared" si="2"/>
        <v>74</v>
      </c>
      <c r="M63" s="17">
        <f t="shared" si="3"/>
        <v>0.28030303030303028</v>
      </c>
      <c r="N63" s="5">
        <f t="shared" si="80"/>
        <v>0</v>
      </c>
      <c r="O63" s="5">
        <f t="shared" si="80"/>
        <v>313</v>
      </c>
      <c r="P63" s="5">
        <f t="shared" si="80"/>
        <v>191</v>
      </c>
      <c r="Q63" s="5">
        <f>VLOOKUP(B63,'[5]محقق الفروع '!$B:$M,12,0)</f>
        <v>128</v>
      </c>
      <c r="R63" s="5">
        <f t="shared" si="4"/>
        <v>-63</v>
      </c>
      <c r="S63" s="17">
        <f t="shared" si="5"/>
        <v>-0.32984293193717273</v>
      </c>
      <c r="T63" s="5">
        <f t="shared" si="80"/>
        <v>0</v>
      </c>
      <c r="U63" s="5">
        <f t="shared" si="80"/>
        <v>265</v>
      </c>
      <c r="V63" s="5">
        <f t="shared" si="80"/>
        <v>257</v>
      </c>
      <c r="W63" s="5">
        <f t="shared" si="80"/>
        <v>242</v>
      </c>
      <c r="X63" s="5">
        <f t="shared" si="6"/>
        <v>-15</v>
      </c>
      <c r="Y63" s="17">
        <f t="shared" si="7"/>
        <v>-5.8365758754863828E-2</v>
      </c>
      <c r="Z63" s="5">
        <f t="shared" si="80"/>
        <v>0</v>
      </c>
      <c r="AA63" s="5">
        <f t="shared" si="80"/>
        <v>208</v>
      </c>
      <c r="AB63" s="5">
        <f t="shared" si="80"/>
        <v>245</v>
      </c>
      <c r="AC63" s="5">
        <f t="shared" si="80"/>
        <v>240</v>
      </c>
      <c r="AD63" s="5">
        <f t="shared" si="8"/>
        <v>-5</v>
      </c>
      <c r="AE63" s="17">
        <f t="shared" si="9"/>
        <v>-2.0408163265306145E-2</v>
      </c>
      <c r="AF63" s="5">
        <f t="shared" si="80"/>
        <v>0</v>
      </c>
      <c r="AG63" s="5">
        <f t="shared" si="80"/>
        <v>245</v>
      </c>
      <c r="AH63" s="5">
        <f t="shared" si="80"/>
        <v>195</v>
      </c>
      <c r="AI63" s="5">
        <f t="shared" si="80"/>
        <v>217</v>
      </c>
      <c r="AJ63" s="5">
        <f t="shared" si="10"/>
        <v>22</v>
      </c>
      <c r="AK63" s="17">
        <f t="shared" si="11"/>
        <v>0.11282051282051286</v>
      </c>
      <c r="AL63" s="5">
        <f t="shared" si="80"/>
        <v>0</v>
      </c>
      <c r="AM63" s="5">
        <f t="shared" si="80"/>
        <v>171</v>
      </c>
      <c r="AN63" s="5">
        <f t="shared" si="80"/>
        <v>278</v>
      </c>
      <c r="AO63" s="5">
        <f t="shared" ref="AO63" si="81">SUM(AO60:AO62)</f>
        <v>250</v>
      </c>
      <c r="AP63" s="5">
        <f t="shared" si="12"/>
        <v>-28</v>
      </c>
      <c r="AQ63" s="17">
        <f t="shared" si="13"/>
        <v>-0.10071942446043169</v>
      </c>
      <c r="AR63" s="5">
        <f t="shared" si="80"/>
        <v>0</v>
      </c>
      <c r="AS63" s="5">
        <f t="shared" si="80"/>
        <v>167</v>
      </c>
      <c r="AT63" s="5">
        <f t="shared" si="80"/>
        <v>271</v>
      </c>
      <c r="AU63" s="5">
        <f t="shared" si="80"/>
        <v>288</v>
      </c>
      <c r="AV63" s="5">
        <f t="shared" si="14"/>
        <v>17</v>
      </c>
      <c r="AW63" s="17">
        <f t="shared" si="15"/>
        <v>6.2730627306273101E-2</v>
      </c>
      <c r="AX63" s="5">
        <f t="shared" si="80"/>
        <v>0</v>
      </c>
      <c r="AY63" s="5">
        <f t="shared" si="80"/>
        <v>185</v>
      </c>
      <c r="AZ63" s="5">
        <f t="shared" si="80"/>
        <v>326</v>
      </c>
      <c r="BA63" s="5">
        <f t="shared" ref="BA63" si="82">SUM(BA60:BA62)</f>
        <v>186</v>
      </c>
      <c r="BB63" s="5">
        <f t="shared" si="16"/>
        <v>-140</v>
      </c>
      <c r="BC63" s="17">
        <f t="shared" si="17"/>
        <v>-0.42944785276073616</v>
      </c>
      <c r="BD63" s="5">
        <f t="shared" si="80"/>
        <v>0</v>
      </c>
      <c r="BE63" s="5">
        <f t="shared" si="80"/>
        <v>178</v>
      </c>
      <c r="BF63" s="5">
        <f t="shared" si="80"/>
        <v>247</v>
      </c>
      <c r="BG63" s="5">
        <f t="shared" ref="BG63" si="83">SUM(BG60:BG62)</f>
        <v>245</v>
      </c>
      <c r="BH63" s="5">
        <f t="shared" si="18"/>
        <v>-2</v>
      </c>
      <c r="BI63" s="17">
        <f t="shared" si="19"/>
        <v>-8.0971659919027994E-3</v>
      </c>
      <c r="BJ63" s="5">
        <f t="shared" si="80"/>
        <v>0</v>
      </c>
      <c r="BK63" s="5">
        <f t="shared" si="80"/>
        <v>267</v>
      </c>
      <c r="BL63" s="5">
        <f t="shared" si="80"/>
        <v>261</v>
      </c>
      <c r="BM63" s="5">
        <f t="shared" si="20"/>
        <v>-6</v>
      </c>
      <c r="BN63" s="17">
        <f t="shared" si="21"/>
        <v>-2.2471910112359605E-2</v>
      </c>
      <c r="BO63" s="5">
        <f t="shared" si="80"/>
        <v>0</v>
      </c>
      <c r="BP63" s="5">
        <f t="shared" si="80"/>
        <v>339</v>
      </c>
      <c r="BQ63" s="5">
        <f t="shared" si="80"/>
        <v>363</v>
      </c>
      <c r="BR63" s="5">
        <f t="shared" si="22"/>
        <v>24</v>
      </c>
      <c r="BS63" s="17">
        <f t="shared" si="23"/>
        <v>7.079646017699126E-2</v>
      </c>
      <c r="BU63" s="13">
        <f>SUM(BU60:BU62)</f>
        <v>708</v>
      </c>
      <c r="BV63" s="13">
        <f>SUM(BV60:BV62)</f>
        <v>820</v>
      </c>
      <c r="BW63" s="15">
        <f t="shared" si="24"/>
        <v>112</v>
      </c>
      <c r="BX63" s="17">
        <f t="shared" si="25"/>
        <v>0.15819209039548032</v>
      </c>
    </row>
    <row r="64" spans="1:76" x14ac:dyDescent="0.25">
      <c r="A64" s="5">
        <v>95</v>
      </c>
      <c r="B64" s="4" t="s">
        <v>63</v>
      </c>
      <c r="C64" s="5">
        <f>IFERROR(VLOOKUP(A64,'[1]BranchesSales01-2019'!$A$2:$AB$79,4,0),0)</f>
        <v>195</v>
      </c>
      <c r="D64" s="5">
        <f>IFERROR(VLOOKUP(A64,'[2]BranchesSales01-2020'!$A$2:$Z$78,4,0),0)</f>
        <v>147</v>
      </c>
      <c r="E64" s="5">
        <f>IFERROR(VLOOKUP(A64,'[3]BranchesSales01-2021'!$A$2:$G$70,7,0),0)</f>
        <v>126</v>
      </c>
      <c r="F64" s="5">
        <f t="shared" si="0"/>
        <v>-21</v>
      </c>
      <c r="G64" s="17">
        <f t="shared" si="1"/>
        <v>-0.1428571428571429</v>
      </c>
      <c r="I64" s="5">
        <f>IFERROR(VLOOKUP(A64,'[1]BranchesSales01-2019'!$A$2:$AB$79,6,0),0)</f>
        <v>176</v>
      </c>
      <c r="J64" s="5">
        <f>IFERROR(VLOOKUP(A64,'[2]BranchesSales01-2020'!$A$2:$Z$78,6,0),0)</f>
        <v>80</v>
      </c>
      <c r="K64" s="5">
        <f>VLOOKUP(B64,'[4]محقق الفروع '!$B:$M,12,0)</f>
        <v>138</v>
      </c>
      <c r="L64" s="5">
        <f t="shared" si="2"/>
        <v>58</v>
      </c>
      <c r="M64" s="17">
        <f t="shared" si="3"/>
        <v>0.72500000000000009</v>
      </c>
      <c r="O64" s="5">
        <f>IFERROR(VLOOKUP(A64,'[1]BranchesSales01-2019'!$A$2:$AB$79,8,0),0)</f>
        <v>175</v>
      </c>
      <c r="P64" s="5">
        <f>IFERROR(VLOOKUP(A64,'[2]BranchesSales01-2020'!$A$2:$Z$78,8,0),0)</f>
        <v>67</v>
      </c>
      <c r="Q64" s="5">
        <f>VLOOKUP(B64,'[5]محقق الفروع '!$B:$M,12,0)</f>
        <v>32</v>
      </c>
      <c r="R64" s="5">
        <f t="shared" si="4"/>
        <v>-35</v>
      </c>
      <c r="S64" s="17">
        <f t="shared" si="5"/>
        <v>-0.52238805970149249</v>
      </c>
      <c r="U64" s="5">
        <f>IFERROR(VLOOKUP(A64,'[1]BranchesSales01-2019'!$A$2:$AB$79,10,0),0)</f>
        <v>125</v>
      </c>
      <c r="V64" s="5">
        <f>IFERROR(VLOOKUP(A64,'[2]BranchesSales01-2020'!$A$2:$Z$78,10,0),0)</f>
        <v>101</v>
      </c>
      <c r="W64" s="5">
        <f>IFERROR(VLOOKUP(A64,'[6]BranchesSales04-2021'!$A$2:$G$70,7,0),0)</f>
        <v>64</v>
      </c>
      <c r="X64" s="5">
        <f t="shared" si="6"/>
        <v>-37</v>
      </c>
      <c r="Y64" s="17">
        <f t="shared" si="7"/>
        <v>-0.36633663366336633</v>
      </c>
      <c r="AA64" s="5">
        <f>IFERROR(VLOOKUP(A64,'[1]BranchesSales01-2019'!$A$2:$AB$79,12,0),0)</f>
        <v>67</v>
      </c>
      <c r="AB64" s="5">
        <f>IFERROR(VLOOKUP(A64,'[2]BranchesSales01-2020'!$A$2:$Z$78,12,0),0)</f>
        <v>111</v>
      </c>
      <c r="AC64" s="5">
        <f>IFERROR(VLOOKUP(A64,'[7]BranchesSales05-2021'!$A$2:$G$70,7,0),0)</f>
        <v>71</v>
      </c>
      <c r="AD64" s="5">
        <f t="shared" si="8"/>
        <v>-40</v>
      </c>
      <c r="AE64" s="17">
        <f t="shared" si="9"/>
        <v>-0.36036036036036034</v>
      </c>
      <c r="AG64" s="5">
        <f>IFERROR(VLOOKUP(A64,'[1]BranchesSales01-2019'!$A$2:$AB$79,14,0),0)</f>
        <v>123</v>
      </c>
      <c r="AH64" s="5">
        <f>IFERROR(VLOOKUP(A64,'[2]BranchesSales01-2020'!$A$2:$Z$78,14,0),0)</f>
        <v>83</v>
      </c>
      <c r="AI64" s="5">
        <f>VLOOKUP(A64,'[8]BranchesSales06-2021'!$A$2:$G$70,7,0)</f>
        <v>42</v>
      </c>
      <c r="AJ64" s="5">
        <f t="shared" si="10"/>
        <v>-41</v>
      </c>
      <c r="AK64" s="17">
        <f t="shared" si="11"/>
        <v>-0.49397590361445787</v>
      </c>
      <c r="AM64" s="5">
        <f>IFERROR(VLOOKUP(A64,'[1]BranchesSales01-2019'!$A$2:$AB$79,16,0),0)</f>
        <v>75</v>
      </c>
      <c r="AN64" s="5">
        <f>IFERROR(VLOOKUP(A64,'[2]BranchesSales01-2020'!$A$2:$Z$78,16,0),0)</f>
        <v>87</v>
      </c>
      <c r="AO64" s="5">
        <f>IFERROR(VLOOKUP(A64,'[9]BranchesSales07-2021'!$A$2:$G$69,7,0),0)</f>
        <v>58</v>
      </c>
      <c r="AP64" s="5">
        <f t="shared" si="12"/>
        <v>-29</v>
      </c>
      <c r="AQ64" s="17">
        <f t="shared" si="13"/>
        <v>-0.33333333333333337</v>
      </c>
      <c r="AS64" s="5">
        <f>IFERROR(VLOOKUP(A64,'[1]BranchesSales01-2019'!$A$2:$AB$79,18,0),0)</f>
        <v>130</v>
      </c>
      <c r="AT64" s="5">
        <f>IFERROR(VLOOKUP(A64,'[2]BranchesSales01-2020'!$A$2:$Z$78,18,0),0)</f>
        <v>139</v>
      </c>
      <c r="AU64" s="5">
        <f>IFERROR(VLOOKUP(A64,'[10]BranchesSales08-2021'!$A$2:$G$69,7,0),0)</f>
        <v>53</v>
      </c>
      <c r="AV64" s="5">
        <f t="shared" si="14"/>
        <v>-86</v>
      </c>
      <c r="AW64" s="17">
        <f t="shared" si="15"/>
        <v>-0.61870503597122295</v>
      </c>
      <c r="AY64" s="5">
        <f>IFERROR(VLOOKUP(A64,'[1]BranchesSales01-2019'!$A$2:$AB$79,20,0),0)</f>
        <v>79</v>
      </c>
      <c r="AZ64" s="5">
        <f>IFERROR(VLOOKUP(A64,'[2]BranchesSales01-2020'!$A$2:$Z$78,20,0),0)</f>
        <v>188</v>
      </c>
      <c r="BA64" s="5">
        <f>IFERROR(VLOOKUP(A64,'[11]BranchesSales09-2021'!$A$2:$H$69,7,0),0)</f>
        <v>73</v>
      </c>
      <c r="BB64" s="5">
        <f t="shared" si="16"/>
        <v>-115</v>
      </c>
      <c r="BC64" s="17">
        <f t="shared" si="17"/>
        <v>-0.61170212765957444</v>
      </c>
      <c r="BE64" s="5">
        <f>IFERROR(VLOOKUP(A64,'[1]BranchesSales01-2019'!$A$2:$AB$79,22,0),0)</f>
        <v>97</v>
      </c>
      <c r="BF64" s="5">
        <f>IFERROR(VLOOKUP(A64,'[2]BranchesSales01-2020'!$A$2:$Z$78,22,0),0)</f>
        <v>190</v>
      </c>
      <c r="BG64" s="5">
        <f>IFERROR(VLOOKUP(A64,'[12]BranchesSales10-2021'!$A$2:$G$69,7,0),0)</f>
        <v>59</v>
      </c>
      <c r="BH64" s="5">
        <f t="shared" si="18"/>
        <v>-131</v>
      </c>
      <c r="BI64" s="17">
        <f t="shared" si="19"/>
        <v>-0.68947368421052624</v>
      </c>
      <c r="BK64" s="5">
        <f>IFERROR(VLOOKUP(A64,'[1]BranchesSales01-2019'!$A$2:$AB$79,24,0),0)</f>
        <v>119</v>
      </c>
      <c r="BL64" s="5">
        <f>IFERROR(VLOOKUP(A64,'[13]BranchesSales11-2020'!$A$2:$G$78,7,0),0)</f>
        <v>164</v>
      </c>
      <c r="BM64" s="5">
        <f t="shared" si="20"/>
        <v>45</v>
      </c>
      <c r="BN64" s="17">
        <f t="shared" si="21"/>
        <v>0.37815126050420167</v>
      </c>
      <c r="BP64" s="5">
        <f>IFERROR(VLOOKUP(A64,'[1]BranchesSales01-2019'!$A$2:$AB$79,26,0),0)</f>
        <v>138</v>
      </c>
      <c r="BQ64" s="5">
        <f>IFERROR(VLOOKUP(A64,'[14]BranchesSales12-2020'!$A$2:$G$70,7,0),0)</f>
        <v>150</v>
      </c>
      <c r="BR64" s="5">
        <f t="shared" si="22"/>
        <v>12</v>
      </c>
      <c r="BS64" s="17">
        <f t="shared" si="23"/>
        <v>8.6956521739130377E-2</v>
      </c>
      <c r="BU64" s="13">
        <f>IFERROR(VLOOKUP(A64,'[15]BranchesSales01-2019'!$A$2:$G$79,7,0),0)</f>
        <v>288</v>
      </c>
      <c r="BV64" s="13">
        <f>IFERROR(VLOOKUP(A64,'[16]BranchesSales01-2020'!$A$2:$G$78,7,0),0)</f>
        <v>352</v>
      </c>
      <c r="BW64" s="15">
        <f t="shared" si="24"/>
        <v>64</v>
      </c>
      <c r="BX64" s="17">
        <f t="shared" si="25"/>
        <v>0.22222222222222232</v>
      </c>
    </row>
    <row r="65" spans="1:76" x14ac:dyDescent="0.25">
      <c r="A65" s="5">
        <v>34</v>
      </c>
      <c r="B65" s="4" t="s">
        <v>64</v>
      </c>
      <c r="C65" s="5">
        <f>IFERROR(VLOOKUP(A65,'[1]BranchesSales01-2019'!$A$2:$AB$79,4,0),0)</f>
        <v>197</v>
      </c>
      <c r="D65" s="5">
        <f>IFERROR(VLOOKUP(A65,'[2]BranchesSales01-2020'!$A$2:$Z$78,4,0),0)</f>
        <v>158</v>
      </c>
      <c r="E65" s="5">
        <f>IFERROR(VLOOKUP(A65,'[3]BranchesSales01-2021'!$A$2:$G$70,7,0),0)</f>
        <v>160</v>
      </c>
      <c r="F65" s="5">
        <f t="shared" si="0"/>
        <v>2</v>
      </c>
      <c r="G65" s="17">
        <f t="shared" si="1"/>
        <v>1.2658227848101333E-2</v>
      </c>
      <c r="I65" s="5">
        <f>IFERROR(VLOOKUP(A65,'[1]BranchesSales01-2019'!$A$2:$AB$79,6,0),0)</f>
        <v>159</v>
      </c>
      <c r="J65" s="5">
        <f>IFERROR(VLOOKUP(A65,'[2]BranchesSales01-2020'!$A$2:$Z$78,6,0),0)</f>
        <v>88</v>
      </c>
      <c r="K65" s="5">
        <f>VLOOKUP(B65,'[4]محقق الفروع '!$B:$M,12,0)</f>
        <v>174</v>
      </c>
      <c r="L65" s="5">
        <f t="shared" si="2"/>
        <v>86</v>
      </c>
      <c r="M65" s="17">
        <f t="shared" si="3"/>
        <v>0.97727272727272729</v>
      </c>
      <c r="O65" s="5">
        <f>IFERROR(VLOOKUP(A65,'[1]BranchesSales01-2019'!$A$2:$AB$79,8,0),0)</f>
        <v>158</v>
      </c>
      <c r="P65" s="5">
        <f>IFERROR(VLOOKUP(A65,'[2]BranchesSales01-2020'!$A$2:$Z$78,8,0),0)</f>
        <v>58</v>
      </c>
      <c r="Q65" s="5">
        <f>VLOOKUP(B65,'[5]محقق الفروع '!$B:$M,12,0)</f>
        <v>67</v>
      </c>
      <c r="R65" s="5">
        <f t="shared" si="4"/>
        <v>9</v>
      </c>
      <c r="S65" s="17">
        <f t="shared" si="5"/>
        <v>0.15517241379310343</v>
      </c>
      <c r="U65" s="5">
        <f>IFERROR(VLOOKUP(A65,'[1]BranchesSales01-2019'!$A$2:$AB$79,10,0),0)</f>
        <v>83</v>
      </c>
      <c r="V65" s="5">
        <f>IFERROR(VLOOKUP(A65,'[2]BranchesSales01-2020'!$A$2:$Z$78,10,0),0)</f>
        <v>47</v>
      </c>
      <c r="W65" s="5">
        <f>IFERROR(VLOOKUP(A65,'[6]BranchesSales04-2021'!$A$2:$G$70,7,0),0)</f>
        <v>107</v>
      </c>
      <c r="X65" s="5">
        <f t="shared" si="6"/>
        <v>60</v>
      </c>
      <c r="Y65" s="17">
        <f t="shared" si="7"/>
        <v>1.2765957446808511</v>
      </c>
      <c r="AA65" s="5">
        <f>IFERROR(VLOOKUP(A65,'[1]BranchesSales01-2019'!$A$2:$AB$79,12,0),0)</f>
        <v>84</v>
      </c>
      <c r="AB65" s="5">
        <f>IFERROR(VLOOKUP(A65,'[2]BranchesSales01-2020'!$A$2:$Z$78,12,0),0)</f>
        <v>65</v>
      </c>
      <c r="AC65" s="5">
        <f>IFERROR(VLOOKUP(A65,'[7]BranchesSales05-2021'!$A$2:$G$70,7,0),0)</f>
        <v>122</v>
      </c>
      <c r="AD65" s="5">
        <f t="shared" si="8"/>
        <v>57</v>
      </c>
      <c r="AE65" s="17">
        <f t="shared" si="9"/>
        <v>0.87692307692307692</v>
      </c>
      <c r="AG65" s="5">
        <f>IFERROR(VLOOKUP(A65,'[1]BranchesSales01-2019'!$A$2:$AB$79,14,0),0)</f>
        <v>77</v>
      </c>
      <c r="AH65" s="5">
        <f>IFERROR(VLOOKUP(A65,'[2]BranchesSales01-2020'!$A$2:$Z$78,14,0),0)</f>
        <v>117</v>
      </c>
      <c r="AI65" s="5">
        <f>VLOOKUP(A65,'[8]BranchesSales06-2021'!$A$2:$G$70,7,0)</f>
        <v>185</v>
      </c>
      <c r="AJ65" s="5">
        <f t="shared" si="10"/>
        <v>68</v>
      </c>
      <c r="AK65" s="17">
        <f t="shared" si="11"/>
        <v>0.58119658119658113</v>
      </c>
      <c r="AM65" s="5">
        <f>IFERROR(VLOOKUP(A65,'[1]BranchesSales01-2019'!$A$2:$AB$79,16,0),0)</f>
        <v>79</v>
      </c>
      <c r="AN65" s="5">
        <f>IFERROR(VLOOKUP(A65,'[2]BranchesSales01-2020'!$A$2:$Z$78,16,0),0)</f>
        <v>73</v>
      </c>
      <c r="AO65" s="5">
        <f>IFERROR(VLOOKUP(A65,'[9]BranchesSales07-2021'!$A$2:$G$69,7,0),0)</f>
        <v>182</v>
      </c>
      <c r="AP65" s="5">
        <f t="shared" si="12"/>
        <v>109</v>
      </c>
      <c r="AQ65" s="17">
        <f t="shared" si="13"/>
        <v>1.493150684931507</v>
      </c>
      <c r="AS65" s="5">
        <f>IFERROR(VLOOKUP(A65,'[1]BranchesSales01-2019'!$A$2:$AB$79,18,0),0)</f>
        <v>90</v>
      </c>
      <c r="AT65" s="5">
        <f>IFERROR(VLOOKUP(A65,'[2]BranchesSales01-2020'!$A$2:$Z$78,18,0),0)</f>
        <v>67</v>
      </c>
      <c r="AU65" s="5">
        <f>IFERROR(VLOOKUP(A65,'[10]BranchesSales08-2021'!$A$2:$G$69,7,0),0)</f>
        <v>140</v>
      </c>
      <c r="AV65" s="5">
        <f t="shared" si="14"/>
        <v>73</v>
      </c>
      <c r="AW65" s="17">
        <f t="shared" si="15"/>
        <v>1.08955223880597</v>
      </c>
      <c r="AY65" s="5">
        <f>IFERROR(VLOOKUP(A65,'[1]BranchesSales01-2019'!$A$2:$AB$79,20,0),0)</f>
        <v>82</v>
      </c>
      <c r="AZ65" s="5">
        <f>IFERROR(VLOOKUP(A65,'[2]BranchesSales01-2020'!$A$2:$Z$78,20,0),0)</f>
        <v>143</v>
      </c>
      <c r="BA65" s="5">
        <f>IFERROR(VLOOKUP(A65,'[11]BranchesSales09-2021'!$A$2:$H$69,7,0),0)</f>
        <v>107</v>
      </c>
      <c r="BB65" s="5">
        <f t="shared" si="16"/>
        <v>-36</v>
      </c>
      <c r="BC65" s="17">
        <f t="shared" si="17"/>
        <v>-0.25174825174825177</v>
      </c>
      <c r="BE65" s="5">
        <f>IFERROR(VLOOKUP(A65,'[1]BranchesSales01-2019'!$A$2:$AB$79,22,0),0)</f>
        <v>103</v>
      </c>
      <c r="BF65" s="5">
        <f>IFERROR(VLOOKUP(A65,'[2]BranchesSales01-2020'!$A$2:$Z$78,22,0),0)</f>
        <v>152</v>
      </c>
      <c r="BG65" s="5">
        <f>IFERROR(VLOOKUP(A65,'[12]BranchesSales10-2021'!$A$2:$G$69,7,0),0)</f>
        <v>118</v>
      </c>
      <c r="BH65" s="5">
        <f t="shared" si="18"/>
        <v>-34</v>
      </c>
      <c r="BI65" s="17">
        <f t="shared" si="19"/>
        <v>-0.22368421052631582</v>
      </c>
      <c r="BK65" s="5">
        <f>IFERROR(VLOOKUP(A65,'[1]BranchesSales01-2019'!$A$2:$AB$79,24,0),0)</f>
        <v>81</v>
      </c>
      <c r="BL65" s="5">
        <f>IFERROR(VLOOKUP(A65,'[13]BranchesSales11-2020'!$A$2:$G$78,7,0),0)</f>
        <v>108</v>
      </c>
      <c r="BM65" s="5">
        <f t="shared" si="20"/>
        <v>27</v>
      </c>
      <c r="BN65" s="17">
        <f t="shared" si="21"/>
        <v>0.33333333333333326</v>
      </c>
      <c r="BP65" s="5">
        <f>IFERROR(VLOOKUP(A65,'[1]BranchesSales01-2019'!$A$2:$AB$79,26,0),0)</f>
        <v>154</v>
      </c>
      <c r="BQ65" s="5">
        <f>IFERROR(VLOOKUP(A65,'[14]BranchesSales12-2020'!$A$2:$G$70,7,0),0)</f>
        <v>226</v>
      </c>
      <c r="BR65" s="5">
        <f t="shared" si="22"/>
        <v>72</v>
      </c>
      <c r="BS65" s="17">
        <f t="shared" si="23"/>
        <v>0.46753246753246747</v>
      </c>
      <c r="BU65" s="13">
        <f>IFERROR(VLOOKUP(A65,'[15]BranchesSales01-2019'!$A$2:$G$79,7,0),0)</f>
        <v>303</v>
      </c>
      <c r="BV65" s="13">
        <f>IFERROR(VLOOKUP(A65,'[16]BranchesSales01-2020'!$A$2:$G$78,7,0),0)</f>
        <v>319</v>
      </c>
      <c r="BW65" s="15">
        <f t="shared" si="24"/>
        <v>16</v>
      </c>
      <c r="BX65" s="17">
        <f t="shared" si="25"/>
        <v>5.2805280528052778E-2</v>
      </c>
    </row>
    <row r="66" spans="1:76" x14ac:dyDescent="0.25">
      <c r="A66" s="5">
        <v>2</v>
      </c>
      <c r="B66" s="4" t="s">
        <v>65</v>
      </c>
      <c r="C66" s="4">
        <f>SUM(C64:C65)</f>
        <v>392</v>
      </c>
      <c r="D66" s="4">
        <f t="shared" ref="D66:BQ66" si="84">SUM(D64:D65)</f>
        <v>305</v>
      </c>
      <c r="E66" s="4">
        <f t="shared" ref="E66" si="85">SUM(E64:E65)</f>
        <v>286</v>
      </c>
      <c r="F66" s="5">
        <f t="shared" si="0"/>
        <v>-19</v>
      </c>
      <c r="G66" s="17">
        <f t="shared" si="1"/>
        <v>-6.2295081967213117E-2</v>
      </c>
      <c r="H66" s="4">
        <f t="shared" si="84"/>
        <v>0</v>
      </c>
      <c r="I66" s="4">
        <f t="shared" si="84"/>
        <v>335</v>
      </c>
      <c r="J66" s="4">
        <f t="shared" si="84"/>
        <v>168</v>
      </c>
      <c r="K66" s="5">
        <f>VLOOKUP(B66,'[4]محقق الفروع '!$B:$M,12,0)</f>
        <v>312</v>
      </c>
      <c r="L66" s="5">
        <f t="shared" si="2"/>
        <v>144</v>
      </c>
      <c r="M66" s="17">
        <f t="shared" si="3"/>
        <v>0.85714285714285721</v>
      </c>
      <c r="N66" s="4">
        <f t="shared" si="84"/>
        <v>0</v>
      </c>
      <c r="O66" s="4">
        <f t="shared" si="84"/>
        <v>333</v>
      </c>
      <c r="P66" s="4">
        <f t="shared" si="84"/>
        <v>125</v>
      </c>
      <c r="Q66" s="5">
        <f>VLOOKUP(B66,'[5]محقق الفروع '!$B:$M,12,0)</f>
        <v>99</v>
      </c>
      <c r="R66" s="5">
        <f t="shared" si="4"/>
        <v>-26</v>
      </c>
      <c r="S66" s="17">
        <f t="shared" si="5"/>
        <v>-0.20799999999999996</v>
      </c>
      <c r="T66" s="4">
        <f t="shared" si="84"/>
        <v>0</v>
      </c>
      <c r="U66" s="4">
        <f t="shared" si="84"/>
        <v>208</v>
      </c>
      <c r="V66" s="4">
        <f t="shared" si="84"/>
        <v>148</v>
      </c>
      <c r="W66" s="4">
        <f t="shared" si="84"/>
        <v>171</v>
      </c>
      <c r="X66" s="5">
        <f t="shared" si="6"/>
        <v>23</v>
      </c>
      <c r="Y66" s="17">
        <f t="shared" si="7"/>
        <v>0.15540540540540548</v>
      </c>
      <c r="Z66" s="4">
        <f t="shared" si="84"/>
        <v>0</v>
      </c>
      <c r="AA66" s="4">
        <f t="shared" si="84"/>
        <v>151</v>
      </c>
      <c r="AB66" s="4">
        <f t="shared" si="84"/>
        <v>176</v>
      </c>
      <c r="AC66" s="4">
        <f t="shared" si="84"/>
        <v>193</v>
      </c>
      <c r="AD66" s="5">
        <f t="shared" si="8"/>
        <v>17</v>
      </c>
      <c r="AE66" s="17">
        <f t="shared" si="9"/>
        <v>9.6590909090909172E-2</v>
      </c>
      <c r="AF66" s="4">
        <f t="shared" si="84"/>
        <v>0</v>
      </c>
      <c r="AG66" s="4">
        <f t="shared" si="84"/>
        <v>200</v>
      </c>
      <c r="AH66" s="4">
        <f t="shared" si="84"/>
        <v>200</v>
      </c>
      <c r="AI66" s="4">
        <f t="shared" si="84"/>
        <v>227</v>
      </c>
      <c r="AJ66" s="5">
        <f t="shared" si="10"/>
        <v>27</v>
      </c>
      <c r="AK66" s="17">
        <f t="shared" si="11"/>
        <v>0.13500000000000001</v>
      </c>
      <c r="AL66" s="4">
        <f t="shared" si="84"/>
        <v>0</v>
      </c>
      <c r="AM66" s="4">
        <f t="shared" si="84"/>
        <v>154</v>
      </c>
      <c r="AN66" s="4">
        <f t="shared" si="84"/>
        <v>160</v>
      </c>
      <c r="AO66" s="4">
        <f t="shared" ref="AO66" si="86">SUM(AO64:AO65)</f>
        <v>240</v>
      </c>
      <c r="AP66" s="5">
        <f t="shared" si="12"/>
        <v>80</v>
      </c>
      <c r="AQ66" s="17">
        <f t="shared" si="13"/>
        <v>0.5</v>
      </c>
      <c r="AR66" s="4">
        <f t="shared" si="84"/>
        <v>0</v>
      </c>
      <c r="AS66" s="4">
        <f t="shared" si="84"/>
        <v>220</v>
      </c>
      <c r="AT66" s="4">
        <f t="shared" si="84"/>
        <v>206</v>
      </c>
      <c r="AU66" s="4">
        <f t="shared" si="84"/>
        <v>193</v>
      </c>
      <c r="AV66" s="5">
        <f t="shared" si="14"/>
        <v>-13</v>
      </c>
      <c r="AW66" s="17">
        <f t="shared" si="15"/>
        <v>-6.3106796116504826E-2</v>
      </c>
      <c r="AX66" s="4">
        <f t="shared" si="84"/>
        <v>0</v>
      </c>
      <c r="AY66" s="4">
        <f t="shared" si="84"/>
        <v>161</v>
      </c>
      <c r="AZ66" s="4">
        <f t="shared" si="84"/>
        <v>331</v>
      </c>
      <c r="BA66" s="4">
        <f t="shared" ref="BA66" si="87">SUM(BA64:BA65)</f>
        <v>180</v>
      </c>
      <c r="BB66" s="5">
        <f t="shared" si="16"/>
        <v>-151</v>
      </c>
      <c r="BC66" s="17">
        <f t="shared" si="17"/>
        <v>-0.45619335347432022</v>
      </c>
      <c r="BD66" s="4">
        <f t="shared" si="84"/>
        <v>0</v>
      </c>
      <c r="BE66" s="4">
        <f t="shared" si="84"/>
        <v>200</v>
      </c>
      <c r="BF66" s="4">
        <f t="shared" si="84"/>
        <v>342</v>
      </c>
      <c r="BG66" s="4">
        <f t="shared" ref="BG66" si="88">SUM(BG64:BG65)</f>
        <v>177</v>
      </c>
      <c r="BH66" s="5">
        <f t="shared" si="18"/>
        <v>-165</v>
      </c>
      <c r="BI66" s="17">
        <f t="shared" si="19"/>
        <v>-0.48245614035087714</v>
      </c>
      <c r="BJ66" s="4">
        <f t="shared" si="84"/>
        <v>0</v>
      </c>
      <c r="BK66" s="4">
        <f t="shared" si="84"/>
        <v>200</v>
      </c>
      <c r="BL66" s="4">
        <f t="shared" si="84"/>
        <v>272</v>
      </c>
      <c r="BM66" s="5">
        <f t="shared" si="20"/>
        <v>72</v>
      </c>
      <c r="BN66" s="17">
        <f t="shared" si="21"/>
        <v>0.3600000000000001</v>
      </c>
      <c r="BO66" s="4">
        <f t="shared" si="84"/>
        <v>0</v>
      </c>
      <c r="BP66" s="4">
        <f t="shared" si="84"/>
        <v>292</v>
      </c>
      <c r="BQ66" s="4">
        <f t="shared" si="84"/>
        <v>376</v>
      </c>
      <c r="BR66" s="5">
        <f t="shared" si="22"/>
        <v>84</v>
      </c>
      <c r="BS66" s="17">
        <f t="shared" si="23"/>
        <v>0.28767123287671237</v>
      </c>
      <c r="BU66" s="13">
        <f>SUM(BU64:BU65)</f>
        <v>591</v>
      </c>
      <c r="BV66" s="13">
        <f>SUM(BV64:BV65)</f>
        <v>671</v>
      </c>
      <c r="BW66" s="15">
        <f t="shared" si="24"/>
        <v>80</v>
      </c>
      <c r="BX66" s="17">
        <f t="shared" si="25"/>
        <v>0.13536379018612532</v>
      </c>
    </row>
    <row r="67" spans="1:76" x14ac:dyDescent="0.25">
      <c r="A67" s="5">
        <v>1</v>
      </c>
      <c r="B67" s="5" t="s">
        <v>66</v>
      </c>
      <c r="C67" s="5">
        <f>SUM(C54,C59,C63,C66)</f>
        <v>2296</v>
      </c>
      <c r="D67" s="5">
        <f t="shared" ref="D67:BQ67" si="89">SUM(D54,D59,D63,D66)</f>
        <v>1580</v>
      </c>
      <c r="E67" s="5">
        <f t="shared" ref="E67" si="90">SUM(E54,E59,E63,E66)</f>
        <v>1491</v>
      </c>
      <c r="F67" s="5">
        <f t="shared" ref="F67:F90" si="91">E67-D67</f>
        <v>-89</v>
      </c>
      <c r="G67" s="17">
        <f t="shared" ref="G67:G90" si="92">E67/D67-1</f>
        <v>-5.63291139240506E-2</v>
      </c>
      <c r="H67" s="5">
        <f t="shared" si="89"/>
        <v>0</v>
      </c>
      <c r="I67" s="5">
        <f t="shared" si="89"/>
        <v>2075</v>
      </c>
      <c r="J67" s="5">
        <f t="shared" si="89"/>
        <v>1337</v>
      </c>
      <c r="K67" s="5">
        <f>VLOOKUP(B67,'[4]محقق الفروع '!$B:$M,12,0)</f>
        <v>1869</v>
      </c>
      <c r="L67" s="5">
        <f t="shared" ref="L67:L90" si="93">K67-J67</f>
        <v>532</v>
      </c>
      <c r="M67" s="17">
        <f t="shared" ref="M67:M90" si="94">K67/J67-1</f>
        <v>0.39790575916230364</v>
      </c>
      <c r="N67" s="5">
        <f t="shared" si="89"/>
        <v>0</v>
      </c>
      <c r="O67" s="5">
        <f t="shared" si="89"/>
        <v>1598</v>
      </c>
      <c r="P67" s="5">
        <f t="shared" si="89"/>
        <v>1022</v>
      </c>
      <c r="Q67" s="5">
        <f>VLOOKUP(B67,'[5]محقق الفروع '!$B:$M,12,0)</f>
        <v>631</v>
      </c>
      <c r="R67" s="5">
        <f t="shared" ref="R67:R90" si="95">Q67-P67</f>
        <v>-391</v>
      </c>
      <c r="S67" s="17">
        <f t="shared" ref="S67:S90" si="96">Q67/P67-1</f>
        <v>-0.38258317025440314</v>
      </c>
      <c r="T67" s="5">
        <f t="shared" si="89"/>
        <v>0</v>
      </c>
      <c r="U67" s="5">
        <f t="shared" si="89"/>
        <v>1139</v>
      </c>
      <c r="V67" s="5">
        <f t="shared" si="89"/>
        <v>1234</v>
      </c>
      <c r="W67" s="5">
        <f t="shared" si="89"/>
        <v>1244</v>
      </c>
      <c r="X67" s="5">
        <f t="shared" ref="X67:X90" si="97">W67-V67</f>
        <v>10</v>
      </c>
      <c r="Y67" s="17">
        <f t="shared" ref="Y67:Y90" si="98">W67/V67-1</f>
        <v>8.1037277147488762E-3</v>
      </c>
      <c r="Z67" s="5">
        <f t="shared" si="89"/>
        <v>0</v>
      </c>
      <c r="AA67" s="5">
        <f t="shared" si="89"/>
        <v>1061</v>
      </c>
      <c r="AB67" s="5">
        <f t="shared" si="89"/>
        <v>1428</v>
      </c>
      <c r="AC67" s="5">
        <f t="shared" si="89"/>
        <v>1313</v>
      </c>
      <c r="AD67" s="5">
        <f t="shared" ref="AD67:AD90" si="99">AC67-AB67</f>
        <v>-115</v>
      </c>
      <c r="AE67" s="17">
        <f t="shared" ref="AE67:AE90" si="100">AC67/AB67-1</f>
        <v>-8.0532212885154109E-2</v>
      </c>
      <c r="AF67" s="5">
        <f t="shared" si="89"/>
        <v>0</v>
      </c>
      <c r="AG67" s="5">
        <f t="shared" si="89"/>
        <v>1399</v>
      </c>
      <c r="AH67" s="5">
        <f t="shared" si="89"/>
        <v>1335</v>
      </c>
      <c r="AI67" s="5">
        <f t="shared" si="89"/>
        <v>1315</v>
      </c>
      <c r="AJ67" s="5">
        <f t="shared" ref="AJ67:AJ90" si="101">AI67-AH67</f>
        <v>-20</v>
      </c>
      <c r="AK67" s="17">
        <f t="shared" ref="AK67:AK90" si="102">AI67/AH67-1</f>
        <v>-1.4981273408239737E-2</v>
      </c>
      <c r="AL67" s="5">
        <f t="shared" si="89"/>
        <v>0</v>
      </c>
      <c r="AM67" s="5">
        <f t="shared" si="89"/>
        <v>1141</v>
      </c>
      <c r="AN67" s="5">
        <f t="shared" si="89"/>
        <v>1432</v>
      </c>
      <c r="AO67" s="5">
        <f t="shared" ref="AO67" si="103">SUM(AO54,AO59,AO63,AO66)</f>
        <v>1364</v>
      </c>
      <c r="AP67" s="5">
        <f t="shared" ref="AP67:AP90" si="104">AO67-AN67</f>
        <v>-68</v>
      </c>
      <c r="AQ67" s="17">
        <f t="shared" ref="AQ67:AQ90" si="105">AO67/AN67-1</f>
        <v>-4.748603351955305E-2</v>
      </c>
      <c r="AR67" s="5">
        <f t="shared" si="89"/>
        <v>0</v>
      </c>
      <c r="AS67" s="5">
        <f t="shared" si="89"/>
        <v>1251</v>
      </c>
      <c r="AT67" s="5">
        <f t="shared" si="89"/>
        <v>1181</v>
      </c>
      <c r="AU67" s="5">
        <f t="shared" si="89"/>
        <v>1310</v>
      </c>
      <c r="AV67" s="5">
        <f t="shared" ref="AV67:AV90" si="106">AU67-AT67</f>
        <v>129</v>
      </c>
      <c r="AW67" s="17">
        <f t="shared" ref="AW67:AW90" si="107">AU67/AT67-1</f>
        <v>0.10922946655376808</v>
      </c>
      <c r="AX67" s="5">
        <f t="shared" si="89"/>
        <v>0</v>
      </c>
      <c r="AY67" s="5">
        <f t="shared" si="89"/>
        <v>1033</v>
      </c>
      <c r="AZ67" s="5">
        <f t="shared" si="89"/>
        <v>1603</v>
      </c>
      <c r="BA67" s="5">
        <f t="shared" ref="BA67" si="108">SUM(BA54,BA59,BA63,BA66)</f>
        <v>975</v>
      </c>
      <c r="BB67" s="5">
        <f t="shared" ref="BB67:BB90" si="109">BA67-AZ67</f>
        <v>-628</v>
      </c>
      <c r="BC67" s="17">
        <f t="shared" ref="BC67:BC90" si="110">BA67/AZ67-1</f>
        <v>-0.39176543980037426</v>
      </c>
      <c r="BD67" s="5">
        <f t="shared" si="89"/>
        <v>0</v>
      </c>
      <c r="BE67" s="5">
        <f t="shared" si="89"/>
        <v>1212</v>
      </c>
      <c r="BF67" s="5">
        <f t="shared" si="89"/>
        <v>1645</v>
      </c>
      <c r="BG67" s="5">
        <f t="shared" ref="BG67" si="111">SUM(BG54,BG59,BG63,BG66)</f>
        <v>1388</v>
      </c>
      <c r="BH67" s="5">
        <f t="shared" ref="BH67:BH90" si="112">BG67-BF67</f>
        <v>-257</v>
      </c>
      <c r="BI67" s="17">
        <f t="shared" ref="BI67:BI90" si="113">BG67/BF67-1</f>
        <v>-0.15623100303951365</v>
      </c>
      <c r="BJ67" s="5">
        <f t="shared" si="89"/>
        <v>0</v>
      </c>
      <c r="BK67" s="5">
        <f t="shared" si="89"/>
        <v>1197</v>
      </c>
      <c r="BL67" s="5">
        <f t="shared" si="89"/>
        <v>1599</v>
      </c>
      <c r="BM67" s="5">
        <f t="shared" ref="BM67:BM90" si="114">BL67-BK67</f>
        <v>402</v>
      </c>
      <c r="BN67" s="17">
        <f t="shared" ref="BN67:BN90" si="115">BL67/BK67-1</f>
        <v>0.33583959899749383</v>
      </c>
      <c r="BO67" s="5">
        <f t="shared" si="89"/>
        <v>0</v>
      </c>
      <c r="BP67" s="5">
        <f t="shared" si="89"/>
        <v>1868</v>
      </c>
      <c r="BQ67" s="5">
        <f t="shared" si="89"/>
        <v>2486</v>
      </c>
      <c r="BR67" s="5">
        <f t="shared" ref="BR67:BR90" si="116">BQ67-BP67</f>
        <v>618</v>
      </c>
      <c r="BS67" s="17">
        <f t="shared" ref="BS67:BS90" si="117">BQ67/BP67-1</f>
        <v>0.33083511777301933</v>
      </c>
      <c r="BU67" s="13">
        <f>SUM(BU54,BU59,BU63,BU66)</f>
        <v>3912</v>
      </c>
      <c r="BV67" s="13">
        <f>SUM(BV54,BV59,BV63,BV66)</f>
        <v>4270</v>
      </c>
      <c r="BW67" s="15">
        <f t="shared" ref="BW67:BW90" si="118">BV67-BU67</f>
        <v>358</v>
      </c>
      <c r="BX67" s="17">
        <f t="shared" ref="BX67:BX90" si="119">BV67/BU67-1</f>
        <v>9.1513292433537785E-2</v>
      </c>
    </row>
    <row r="68" spans="1:76" x14ac:dyDescent="0.25">
      <c r="A68" s="3">
        <v>59</v>
      </c>
      <c r="B68" s="4" t="s">
        <v>67</v>
      </c>
      <c r="C68" s="5">
        <f>IFERROR(VLOOKUP(A68,'[1]BranchesSales01-2019'!$A$2:$AB$79,4,0),0)</f>
        <v>241</v>
      </c>
      <c r="D68" s="5">
        <f>IFERROR(VLOOKUP(A68,'[2]BranchesSales01-2020'!$A$2:$Z$78,4,0),0)</f>
        <v>112</v>
      </c>
      <c r="E68" s="5">
        <f>IFERROR(VLOOKUP(A68,'[3]BranchesSales01-2021'!$A$2:$G$70,7,0),0)</f>
        <v>130</v>
      </c>
      <c r="F68" s="5">
        <f t="shared" si="91"/>
        <v>18</v>
      </c>
      <c r="G68" s="17">
        <f t="shared" si="92"/>
        <v>0.16071428571428581</v>
      </c>
      <c r="I68" s="5">
        <f>IFERROR(VLOOKUP(A68,'[1]BranchesSales01-2019'!$A$2:$AB$79,6,0),0)</f>
        <v>208</v>
      </c>
      <c r="J68" s="5">
        <f>IFERROR(VLOOKUP(A68,'[2]BranchesSales01-2020'!$A$2:$Z$78,6,0),0)</f>
        <v>124</v>
      </c>
      <c r="K68" s="5">
        <f>VLOOKUP(B68,'[4]محقق الفروع '!$B:$M,12,0)</f>
        <v>150</v>
      </c>
      <c r="L68" s="5">
        <f t="shared" si="93"/>
        <v>26</v>
      </c>
      <c r="M68" s="17">
        <f t="shared" si="94"/>
        <v>0.20967741935483875</v>
      </c>
      <c r="O68" s="5">
        <f>IFERROR(VLOOKUP(A68,'[1]BranchesSales01-2019'!$A$2:$AB$79,8,0),0)</f>
        <v>202</v>
      </c>
      <c r="P68" s="5">
        <f>IFERROR(VLOOKUP(A68,'[2]BranchesSales01-2020'!$A$2:$Z$78,8,0),0)</f>
        <v>129</v>
      </c>
      <c r="Q68" s="5">
        <f>VLOOKUP(B68,'[5]محقق الفروع '!$B:$M,12,0)</f>
        <v>104</v>
      </c>
      <c r="R68" s="5">
        <f t="shared" si="95"/>
        <v>-25</v>
      </c>
      <c r="S68" s="17">
        <f t="shared" si="96"/>
        <v>-0.19379844961240311</v>
      </c>
      <c r="U68" s="5">
        <f>IFERROR(VLOOKUP(A68,'[1]BranchesSales01-2019'!$A$2:$AB$79,10,0),0)</f>
        <v>132</v>
      </c>
      <c r="V68" s="5">
        <f>IFERROR(VLOOKUP(A68,'[2]BranchesSales01-2020'!$A$2:$Z$78,10,0),0)</f>
        <v>158</v>
      </c>
      <c r="W68" s="5">
        <f>IFERROR(VLOOKUP(A68,'[6]BranchesSales04-2021'!$A$2:$G$70,7,0),0)</f>
        <v>127</v>
      </c>
      <c r="X68" s="5">
        <f t="shared" si="97"/>
        <v>-31</v>
      </c>
      <c r="Y68" s="17">
        <f t="shared" si="98"/>
        <v>-0.19620253164556967</v>
      </c>
      <c r="AA68" s="5">
        <f>IFERROR(VLOOKUP(A68,'[1]BranchesSales01-2019'!$A$2:$AB$79,12,0),0)</f>
        <v>155</v>
      </c>
      <c r="AB68" s="5">
        <f>IFERROR(VLOOKUP(A68,'[2]BranchesSales01-2020'!$A$2:$Z$78,12,0),0)</f>
        <v>152</v>
      </c>
      <c r="AC68" s="5">
        <f>IFERROR(VLOOKUP(A68,'[7]BranchesSales05-2021'!$A$2:$G$70,7,0),0)</f>
        <v>132</v>
      </c>
      <c r="AD68" s="5">
        <f t="shared" si="99"/>
        <v>-20</v>
      </c>
      <c r="AE68" s="17">
        <f t="shared" si="100"/>
        <v>-0.13157894736842102</v>
      </c>
      <c r="AG68" s="5">
        <f>IFERROR(VLOOKUP(A68,'[1]BranchesSales01-2019'!$A$2:$AB$79,14,0),0)</f>
        <v>159</v>
      </c>
      <c r="AH68" s="5">
        <f>IFERROR(VLOOKUP(A68,'[2]BranchesSales01-2020'!$A$2:$Z$78,14,0),0)</f>
        <v>154</v>
      </c>
      <c r="AI68" s="5">
        <f>VLOOKUP(A68,'[8]BranchesSales06-2021'!$A$2:$G$70,7,0)</f>
        <v>107</v>
      </c>
      <c r="AJ68" s="5">
        <f t="shared" si="101"/>
        <v>-47</v>
      </c>
      <c r="AK68" s="17">
        <f t="shared" si="102"/>
        <v>-0.30519480519480524</v>
      </c>
      <c r="AM68" s="5">
        <f>IFERROR(VLOOKUP(A68,'[1]BranchesSales01-2019'!$A$2:$AB$79,16,0),0)</f>
        <v>177</v>
      </c>
      <c r="AN68" s="5">
        <f>IFERROR(VLOOKUP(A68,'[2]BranchesSales01-2020'!$A$2:$Z$78,16,0),0)</f>
        <v>156</v>
      </c>
      <c r="AO68" s="5">
        <f>IFERROR(VLOOKUP(A68,'[9]BranchesSales07-2021'!$A$2:$G$69,7,0),0)</f>
        <v>129</v>
      </c>
      <c r="AP68" s="5">
        <f t="shared" si="104"/>
        <v>-27</v>
      </c>
      <c r="AQ68" s="17">
        <f t="shared" si="105"/>
        <v>-0.17307692307692313</v>
      </c>
      <c r="AS68" s="5">
        <f>IFERROR(VLOOKUP(A68,'[1]BranchesSales01-2019'!$A$2:$AB$79,18,0),0)</f>
        <v>189</v>
      </c>
      <c r="AT68" s="5">
        <f>IFERROR(VLOOKUP(A68,'[2]BranchesSales01-2020'!$A$2:$Z$78,18,0),0)</f>
        <v>149</v>
      </c>
      <c r="AU68" s="5">
        <f>IFERROR(VLOOKUP(A68,'[10]BranchesSales08-2021'!$A$2:$G$69,7,0),0)</f>
        <v>143</v>
      </c>
      <c r="AV68" s="5">
        <f t="shared" si="106"/>
        <v>-6</v>
      </c>
      <c r="AW68" s="17">
        <f t="shared" si="107"/>
        <v>-4.0268456375838979E-2</v>
      </c>
      <c r="AY68" s="5">
        <f>IFERROR(VLOOKUP(A68,'[1]BranchesSales01-2019'!$A$2:$AB$79,20,0),0)</f>
        <v>155</v>
      </c>
      <c r="AZ68" s="5">
        <f>IFERROR(VLOOKUP(A68,'[2]BranchesSales01-2020'!$A$2:$Z$78,20,0),0)</f>
        <v>155</v>
      </c>
      <c r="BA68" s="5">
        <f>IFERROR(VLOOKUP(A68,'[11]BranchesSales09-2021'!$A$2:$H$69,7,0),0)</f>
        <v>115</v>
      </c>
      <c r="BB68" s="5">
        <f t="shared" si="109"/>
        <v>-40</v>
      </c>
      <c r="BC68" s="17">
        <f t="shared" si="110"/>
        <v>-0.25806451612903225</v>
      </c>
      <c r="BE68" s="5">
        <f>IFERROR(VLOOKUP(A68,'[1]BranchesSales01-2019'!$A$2:$AB$79,22,0),0)</f>
        <v>169</v>
      </c>
      <c r="BF68" s="5">
        <f>IFERROR(VLOOKUP(A68,'[2]BranchesSales01-2020'!$A$2:$Z$78,22,0),0)</f>
        <v>140</v>
      </c>
      <c r="BG68" s="5">
        <f>IFERROR(VLOOKUP(A68,'[12]BranchesSales10-2021'!$A$2:$G$69,7,0),0)</f>
        <v>149</v>
      </c>
      <c r="BH68" s="5">
        <f t="shared" si="112"/>
        <v>9</v>
      </c>
      <c r="BI68" s="17">
        <f t="shared" si="113"/>
        <v>6.4285714285714279E-2</v>
      </c>
      <c r="BK68" s="5">
        <f>IFERROR(VLOOKUP(A68,'[1]BranchesSales01-2019'!$A$2:$AB$79,24,0),0)</f>
        <v>165</v>
      </c>
      <c r="BL68" s="5">
        <f>IFERROR(VLOOKUP(A68,'[13]BranchesSales11-2020'!$A$2:$G$78,7,0),0)</f>
        <v>144</v>
      </c>
      <c r="BM68" s="5">
        <f t="shared" si="114"/>
        <v>-21</v>
      </c>
      <c r="BN68" s="17">
        <f t="shared" si="115"/>
        <v>-0.12727272727272732</v>
      </c>
      <c r="BP68" s="5">
        <f>IFERROR(VLOOKUP(A68,'[1]BranchesSales01-2019'!$A$2:$AB$79,26,0),0)</f>
        <v>192</v>
      </c>
      <c r="BQ68" s="5">
        <f>IFERROR(VLOOKUP(A68,'[14]BranchesSales12-2020'!$A$2:$G$70,7,0),0)</f>
        <v>154</v>
      </c>
      <c r="BR68" s="5">
        <f t="shared" si="116"/>
        <v>-38</v>
      </c>
      <c r="BS68" s="17">
        <f t="shared" si="117"/>
        <v>-0.19791666666666663</v>
      </c>
      <c r="BU68" s="13">
        <f>IFERROR(VLOOKUP(A68,'[15]BranchesSales01-2019'!$A$2:$G$79,7,0),0)</f>
        <v>362</v>
      </c>
      <c r="BV68" s="13">
        <f>IFERROR(VLOOKUP(A68,'[16]BranchesSales01-2020'!$A$2:$G$78,7,0),0)</f>
        <v>320</v>
      </c>
      <c r="BW68" s="15">
        <f t="shared" si="118"/>
        <v>-42</v>
      </c>
      <c r="BX68" s="17">
        <f t="shared" si="119"/>
        <v>-0.11602209944751385</v>
      </c>
    </row>
    <row r="69" spans="1:76" x14ac:dyDescent="0.25">
      <c r="A69" s="3">
        <v>100</v>
      </c>
      <c r="B69" s="4" t="s">
        <v>68</v>
      </c>
      <c r="C69" s="5">
        <f>IFERROR(VLOOKUP(A69,'[1]BranchesSales01-2019'!$A$2:$AB$79,4,0),0)</f>
        <v>0</v>
      </c>
      <c r="D69" s="5">
        <f>IFERROR(VLOOKUP(A69,'[2]BranchesSales01-2020'!$A$2:$Z$78,4,0),0)</f>
        <v>140</v>
      </c>
      <c r="E69" s="5">
        <f>IFERROR(VLOOKUP(A69,'[3]BranchesSales01-2021'!$A$2:$G$70,7,0),0)</f>
        <v>80</v>
      </c>
      <c r="F69" s="5">
        <f t="shared" si="91"/>
        <v>-60</v>
      </c>
      <c r="G69" s="17">
        <f t="shared" si="92"/>
        <v>-0.4285714285714286</v>
      </c>
      <c r="I69" s="5">
        <f>IFERROR(VLOOKUP(A69,'[1]BranchesSales01-2019'!$A$2:$AB$79,6,0),0)</f>
        <v>126</v>
      </c>
      <c r="J69" s="5">
        <f>IFERROR(VLOOKUP(A69,'[2]BranchesSales01-2020'!$A$2:$Z$78,6,0),0)</f>
        <v>107</v>
      </c>
      <c r="K69" s="5">
        <f>VLOOKUP(B69,'[4]محقق الفروع '!$B:$M,12,0)</f>
        <v>155</v>
      </c>
      <c r="L69" s="5">
        <f t="shared" si="93"/>
        <v>48</v>
      </c>
      <c r="M69" s="17">
        <f t="shared" si="94"/>
        <v>0.44859813084112155</v>
      </c>
      <c r="O69" s="5">
        <f>IFERROR(VLOOKUP(A69,'[1]BranchesSales01-2019'!$A$2:$AB$79,8,0),0)</f>
        <v>171</v>
      </c>
      <c r="P69" s="5">
        <f>IFERROR(VLOOKUP(A69,'[2]BranchesSales01-2020'!$A$2:$Z$78,8,0),0)</f>
        <v>99</v>
      </c>
      <c r="Q69" s="5">
        <f>VLOOKUP(B69,'[5]محقق الفروع '!$B:$M,12,0)</f>
        <v>70</v>
      </c>
      <c r="R69" s="5">
        <f t="shared" si="95"/>
        <v>-29</v>
      </c>
      <c r="S69" s="17">
        <f t="shared" si="96"/>
        <v>-0.29292929292929293</v>
      </c>
      <c r="U69" s="5">
        <f>IFERROR(VLOOKUP(A69,'[1]BranchesSales01-2019'!$A$2:$AB$79,10,0),0)</f>
        <v>166</v>
      </c>
      <c r="V69" s="5">
        <f>IFERROR(VLOOKUP(A69,'[2]BranchesSales01-2020'!$A$2:$Z$78,10,0),0)</f>
        <v>170</v>
      </c>
      <c r="W69" s="5">
        <f>IFERROR(VLOOKUP(A69,'[6]BranchesSales04-2021'!$A$2:$G$70,7,0),0)</f>
        <v>115</v>
      </c>
      <c r="X69" s="5">
        <f t="shared" si="97"/>
        <v>-55</v>
      </c>
      <c r="Y69" s="17">
        <f t="shared" si="98"/>
        <v>-0.32352941176470584</v>
      </c>
      <c r="AA69" s="5">
        <f>IFERROR(VLOOKUP(A69,'[1]BranchesSales01-2019'!$A$2:$AB$79,12,0),0)</f>
        <v>166</v>
      </c>
      <c r="AB69" s="5">
        <f>IFERROR(VLOOKUP(A69,'[2]BranchesSales01-2020'!$A$2:$Z$78,12,0),0)</f>
        <v>150</v>
      </c>
      <c r="AC69" s="5">
        <f>IFERROR(VLOOKUP(A69,'[7]BranchesSales05-2021'!$A$2:$G$70,7,0),0)</f>
        <v>104</v>
      </c>
      <c r="AD69" s="5">
        <f t="shared" si="99"/>
        <v>-46</v>
      </c>
      <c r="AE69" s="17">
        <f t="shared" si="100"/>
        <v>-0.30666666666666664</v>
      </c>
      <c r="AG69" s="5">
        <f>IFERROR(VLOOKUP(A69,'[1]BranchesSales01-2019'!$A$2:$AB$79,14,0),0)</f>
        <v>210</v>
      </c>
      <c r="AH69" s="5">
        <f>IFERROR(VLOOKUP(A69,'[2]BranchesSales01-2020'!$A$2:$Z$78,14,0),0)</f>
        <v>154</v>
      </c>
      <c r="AI69" s="5">
        <f>VLOOKUP(A69,'[8]BranchesSales06-2021'!$A$2:$G$70,7,0)</f>
        <v>93</v>
      </c>
      <c r="AJ69" s="5">
        <f t="shared" si="101"/>
        <v>-61</v>
      </c>
      <c r="AK69" s="17">
        <f t="shared" si="102"/>
        <v>-0.39610389610389607</v>
      </c>
      <c r="AM69" s="5">
        <f>IFERROR(VLOOKUP(A69,'[1]BranchesSales01-2019'!$A$2:$AB$79,16,0),0)</f>
        <v>216</v>
      </c>
      <c r="AN69" s="5">
        <f>IFERROR(VLOOKUP(A69,'[2]BranchesSales01-2020'!$A$2:$Z$78,16,0),0)</f>
        <v>154</v>
      </c>
      <c r="AO69" s="5">
        <f>IFERROR(VLOOKUP(A69,'[9]BranchesSales07-2021'!$A$2:$G$69,7,0),0)</f>
        <v>130</v>
      </c>
      <c r="AP69" s="5">
        <f t="shared" si="104"/>
        <v>-24</v>
      </c>
      <c r="AQ69" s="17">
        <f t="shared" si="105"/>
        <v>-0.1558441558441559</v>
      </c>
      <c r="AS69" s="5">
        <f>IFERROR(VLOOKUP(A69,'[1]BranchesSales01-2019'!$A$2:$AB$79,18,0),0)</f>
        <v>191</v>
      </c>
      <c r="AT69" s="5">
        <f>IFERROR(VLOOKUP(A69,'[2]BranchesSales01-2020'!$A$2:$Z$78,18,0),0)</f>
        <v>154</v>
      </c>
      <c r="AU69" s="5">
        <f>IFERROR(VLOOKUP(A69,'[10]BranchesSales08-2021'!$A$2:$G$69,7,0),0)</f>
        <v>180</v>
      </c>
      <c r="AV69" s="5">
        <f t="shared" si="106"/>
        <v>26</v>
      </c>
      <c r="AW69" s="17">
        <f t="shared" si="107"/>
        <v>0.16883116883116878</v>
      </c>
      <c r="AY69" s="5">
        <f>IFERROR(VLOOKUP(A69,'[1]BranchesSales01-2019'!$A$2:$AB$79,20,0),0)</f>
        <v>157</v>
      </c>
      <c r="AZ69" s="5">
        <f>IFERROR(VLOOKUP(A69,'[2]BranchesSales01-2020'!$A$2:$Z$78,20,0),0)</f>
        <v>157</v>
      </c>
      <c r="BA69" s="5">
        <f>IFERROR(VLOOKUP(A69,'[11]BranchesSales09-2021'!$A$2:$H$69,7,0),0)</f>
        <v>100</v>
      </c>
      <c r="BB69" s="5">
        <f t="shared" si="109"/>
        <v>-57</v>
      </c>
      <c r="BC69" s="17">
        <f t="shared" si="110"/>
        <v>-0.36305732484076436</v>
      </c>
      <c r="BE69" s="5">
        <f>IFERROR(VLOOKUP(A69,'[1]BranchesSales01-2019'!$A$2:$AB$79,22,0),0)</f>
        <v>135</v>
      </c>
      <c r="BF69" s="5">
        <f>IFERROR(VLOOKUP(A69,'[2]BranchesSales01-2020'!$A$2:$Z$78,22,0),0)</f>
        <v>126</v>
      </c>
      <c r="BG69" s="5">
        <f>IFERROR(VLOOKUP(A69,'[12]BranchesSales10-2021'!$A$2:$G$69,7,0),0)</f>
        <v>94</v>
      </c>
      <c r="BH69" s="5">
        <f t="shared" si="112"/>
        <v>-32</v>
      </c>
      <c r="BI69" s="17">
        <f t="shared" si="113"/>
        <v>-0.25396825396825395</v>
      </c>
      <c r="BK69" s="5">
        <f>IFERROR(VLOOKUP(A69,'[1]BranchesSales01-2019'!$A$2:$AB$79,24,0),0)</f>
        <v>174</v>
      </c>
      <c r="BL69" s="5">
        <f>IFERROR(VLOOKUP(A69,'[13]BranchesSales11-2020'!$A$2:$G$78,7,0),0)</f>
        <v>126</v>
      </c>
      <c r="BM69" s="5">
        <f t="shared" si="114"/>
        <v>-48</v>
      </c>
      <c r="BN69" s="17">
        <f t="shared" si="115"/>
        <v>-0.27586206896551724</v>
      </c>
      <c r="BP69" s="5">
        <f>IFERROR(VLOOKUP(A69,'[1]BranchesSales01-2019'!$A$2:$AB$79,26,0),0)</f>
        <v>194</v>
      </c>
      <c r="BQ69" s="5">
        <f>IFERROR(VLOOKUP(A69,'[14]BranchesSales12-2020'!$A$2:$G$70,7,0),0)</f>
        <v>155</v>
      </c>
      <c r="BR69" s="5">
        <f t="shared" si="116"/>
        <v>-39</v>
      </c>
      <c r="BS69" s="17">
        <f t="shared" si="117"/>
        <v>-0.2010309278350515</v>
      </c>
      <c r="BU69" s="13">
        <f>IFERROR(VLOOKUP(A69,'[15]BranchesSales01-2019'!$A$2:$G$79,7,0),0)</f>
        <v>384</v>
      </c>
      <c r="BV69" s="13">
        <f>IFERROR(VLOOKUP(A69,'[16]BranchesSales01-2020'!$A$2:$G$78,7,0),0)</f>
        <v>339</v>
      </c>
      <c r="BW69" s="15">
        <f t="shared" si="118"/>
        <v>-45</v>
      </c>
      <c r="BX69" s="17">
        <f t="shared" si="119"/>
        <v>-0.1171875</v>
      </c>
    </row>
    <row r="70" spans="1:76" x14ac:dyDescent="0.25">
      <c r="A70" s="3">
        <v>74</v>
      </c>
      <c r="B70" s="4" t="s">
        <v>69</v>
      </c>
      <c r="C70" s="5">
        <f>IFERROR(VLOOKUP(A70,'[1]BranchesSales01-2019'!$A$2:$AB$79,4,0),0)</f>
        <v>357</v>
      </c>
      <c r="D70" s="5">
        <f>IFERROR(VLOOKUP(A70,'[2]BranchesSales01-2020'!$A$2:$Z$78,4,0),0)</f>
        <v>193</v>
      </c>
      <c r="E70" s="5">
        <f>IFERROR(VLOOKUP(A70,'[3]BranchesSales01-2021'!$A$2:$G$70,7,0),0)</f>
        <v>162</v>
      </c>
      <c r="F70" s="5">
        <f t="shared" si="91"/>
        <v>-31</v>
      </c>
      <c r="G70" s="17">
        <f t="shared" si="92"/>
        <v>-0.1606217616580311</v>
      </c>
      <c r="I70" s="5">
        <f>IFERROR(VLOOKUP(A70,'[1]BranchesSales01-2019'!$A$2:$AB$79,6,0),0)</f>
        <v>363</v>
      </c>
      <c r="J70" s="5">
        <f>IFERROR(VLOOKUP(A70,'[2]BranchesSales01-2020'!$A$2:$Z$78,6,0),0)</f>
        <v>177</v>
      </c>
      <c r="K70" s="5">
        <f>VLOOKUP(B70,'[4]محقق الفروع '!$B:$M,12,0)</f>
        <v>116</v>
      </c>
      <c r="L70" s="5">
        <f t="shared" si="93"/>
        <v>-61</v>
      </c>
      <c r="M70" s="17">
        <f t="shared" si="94"/>
        <v>-0.34463276836158196</v>
      </c>
      <c r="O70" s="5">
        <f>IFERROR(VLOOKUP(A70,'[1]BranchesSales01-2019'!$A$2:$AB$79,8,0),0)</f>
        <v>187</v>
      </c>
      <c r="P70" s="5">
        <f>IFERROR(VLOOKUP(A70,'[2]BranchesSales01-2020'!$A$2:$Z$78,8,0),0)</f>
        <v>227</v>
      </c>
      <c r="Q70" s="5">
        <f>VLOOKUP(B70,'[5]محقق الفروع '!$B:$M,12,0)</f>
        <v>94</v>
      </c>
      <c r="R70" s="5">
        <f t="shared" si="95"/>
        <v>-133</v>
      </c>
      <c r="S70" s="17">
        <f t="shared" si="96"/>
        <v>-0.58590308370044053</v>
      </c>
      <c r="U70" s="5">
        <f>IFERROR(VLOOKUP(A70,'[1]BranchesSales01-2019'!$A$2:$AB$79,10,0),0)</f>
        <v>209</v>
      </c>
      <c r="V70" s="5">
        <f>IFERROR(VLOOKUP(A70,'[2]BranchesSales01-2020'!$A$2:$Z$78,10,0),0)</f>
        <v>244</v>
      </c>
      <c r="W70" s="5">
        <f>IFERROR(VLOOKUP(A70,'[6]BranchesSales04-2021'!$A$2:$G$70,7,0),0)</f>
        <v>151</v>
      </c>
      <c r="X70" s="5">
        <f t="shared" si="97"/>
        <v>-93</v>
      </c>
      <c r="Y70" s="17">
        <f t="shared" si="98"/>
        <v>-0.38114754098360659</v>
      </c>
      <c r="AA70" s="5">
        <f>IFERROR(VLOOKUP(A70,'[1]BranchesSales01-2019'!$A$2:$AB$79,12,0),0)</f>
        <v>180</v>
      </c>
      <c r="AB70" s="5">
        <f>IFERROR(VLOOKUP(A70,'[2]BranchesSales01-2020'!$A$2:$Z$78,12,0),0)</f>
        <v>199</v>
      </c>
      <c r="AC70" s="5">
        <f>IFERROR(VLOOKUP(A70,'[7]BranchesSales05-2021'!$A$2:$G$70,7,0),0)</f>
        <v>89</v>
      </c>
      <c r="AD70" s="5">
        <f t="shared" si="99"/>
        <v>-110</v>
      </c>
      <c r="AE70" s="17">
        <f t="shared" si="100"/>
        <v>-0.55276381909547734</v>
      </c>
      <c r="AG70" s="5">
        <f>IFERROR(VLOOKUP(A70,'[1]BranchesSales01-2019'!$A$2:$AB$79,14,0),0)</f>
        <v>243</v>
      </c>
      <c r="AH70" s="5">
        <f>IFERROR(VLOOKUP(A70,'[2]BranchesSales01-2020'!$A$2:$Z$78,14,0),0)</f>
        <v>153</v>
      </c>
      <c r="AI70" s="5">
        <f>VLOOKUP(A70,'[8]BranchesSales06-2021'!$A$2:$G$70,7,0)</f>
        <v>99</v>
      </c>
      <c r="AJ70" s="5">
        <f t="shared" si="101"/>
        <v>-54</v>
      </c>
      <c r="AK70" s="17">
        <f t="shared" si="102"/>
        <v>-0.3529411764705882</v>
      </c>
      <c r="AM70" s="5">
        <f>IFERROR(VLOOKUP(A70,'[1]BranchesSales01-2019'!$A$2:$AB$79,16,0),0)</f>
        <v>223</v>
      </c>
      <c r="AN70" s="5">
        <f>IFERROR(VLOOKUP(A70,'[2]BranchesSales01-2020'!$A$2:$Z$78,16,0),0)</f>
        <v>133</v>
      </c>
      <c r="AO70" s="5">
        <f>IFERROR(VLOOKUP(A70,'[9]BranchesSales07-2021'!$A$2:$G$69,7,0),0)</f>
        <v>162</v>
      </c>
      <c r="AP70" s="5">
        <f t="shared" si="104"/>
        <v>29</v>
      </c>
      <c r="AQ70" s="17">
        <f t="shared" si="105"/>
        <v>0.21804511278195493</v>
      </c>
      <c r="AS70" s="5">
        <f>IFERROR(VLOOKUP(A70,'[1]BranchesSales01-2019'!$A$2:$AB$79,18,0),0)</f>
        <v>208</v>
      </c>
      <c r="AT70" s="5">
        <f>IFERROR(VLOOKUP(A70,'[2]BranchesSales01-2020'!$A$2:$Z$78,18,0),0)</f>
        <v>160</v>
      </c>
      <c r="AU70" s="5">
        <f>IFERROR(VLOOKUP(A70,'[10]BranchesSales08-2021'!$A$2:$G$69,7,0),0)</f>
        <v>153</v>
      </c>
      <c r="AV70" s="5">
        <f t="shared" si="106"/>
        <v>-7</v>
      </c>
      <c r="AW70" s="17">
        <f t="shared" si="107"/>
        <v>-4.3749999999999956E-2</v>
      </c>
      <c r="AY70" s="5">
        <f>IFERROR(VLOOKUP(A70,'[1]BranchesSales01-2019'!$A$2:$AB$79,20,0),0)</f>
        <v>159</v>
      </c>
      <c r="AZ70" s="5">
        <f>IFERROR(VLOOKUP(A70,'[2]BranchesSales01-2020'!$A$2:$Z$78,20,0),0)</f>
        <v>174</v>
      </c>
      <c r="BA70" s="5">
        <f>IFERROR(VLOOKUP(A70,'[11]BranchesSales09-2021'!$A$2:$H$69,7,0),0)</f>
        <v>129</v>
      </c>
      <c r="BB70" s="5">
        <f t="shared" si="109"/>
        <v>-45</v>
      </c>
      <c r="BC70" s="17">
        <f t="shared" si="110"/>
        <v>-0.25862068965517238</v>
      </c>
      <c r="BE70" s="5">
        <f>IFERROR(VLOOKUP(A70,'[1]BranchesSales01-2019'!$A$2:$AB$79,22,0),0)</f>
        <v>163</v>
      </c>
      <c r="BF70" s="5">
        <f>IFERROR(VLOOKUP(A70,'[2]BranchesSales01-2020'!$A$2:$Z$78,22,0),0)</f>
        <v>134</v>
      </c>
      <c r="BG70" s="5">
        <f>IFERROR(VLOOKUP(A70,'[12]BranchesSales10-2021'!$A$2:$G$69,7,0),0)</f>
        <v>169</v>
      </c>
      <c r="BH70" s="5">
        <f t="shared" si="112"/>
        <v>35</v>
      </c>
      <c r="BI70" s="17">
        <f t="shared" si="113"/>
        <v>0.26119402985074625</v>
      </c>
      <c r="BK70" s="5">
        <f>IFERROR(VLOOKUP(A70,'[1]BranchesSales01-2019'!$A$2:$AB$79,24,0),0)</f>
        <v>180</v>
      </c>
      <c r="BL70" s="5">
        <f>IFERROR(VLOOKUP(A70,'[13]BranchesSales11-2020'!$A$2:$G$78,7,0),0)</f>
        <v>111</v>
      </c>
      <c r="BM70" s="5">
        <f t="shared" si="114"/>
        <v>-69</v>
      </c>
      <c r="BN70" s="17">
        <f t="shared" si="115"/>
        <v>-0.3833333333333333</v>
      </c>
      <c r="BP70" s="5">
        <f>IFERROR(VLOOKUP(A70,'[1]BranchesSales01-2019'!$A$2:$AB$79,26,0),0)</f>
        <v>212</v>
      </c>
      <c r="BQ70" s="5">
        <f>IFERROR(VLOOKUP(A70,'[14]BranchesSales12-2020'!$A$2:$G$70,7,0),0)</f>
        <v>275</v>
      </c>
      <c r="BR70" s="5">
        <f t="shared" si="116"/>
        <v>63</v>
      </c>
      <c r="BS70" s="17">
        <f t="shared" si="117"/>
        <v>0.29716981132075482</v>
      </c>
      <c r="BU70" s="13">
        <f>IFERROR(VLOOKUP(A70,'[15]BranchesSales01-2019'!$A$2:$G$79,7,0),0)</f>
        <v>691</v>
      </c>
      <c r="BV70" s="13">
        <f>IFERROR(VLOOKUP(A70,'[16]BranchesSales01-2020'!$A$2:$G$78,7,0),0)</f>
        <v>440</v>
      </c>
      <c r="BW70" s="15">
        <f t="shared" si="118"/>
        <v>-251</v>
      </c>
      <c r="BX70" s="17">
        <f t="shared" si="119"/>
        <v>-0.36324167872648339</v>
      </c>
    </row>
    <row r="71" spans="1:76" x14ac:dyDescent="0.25">
      <c r="A71" s="3">
        <v>58</v>
      </c>
      <c r="B71" s="4" t="s">
        <v>70</v>
      </c>
      <c r="C71" s="5">
        <f>IFERROR(VLOOKUP(A71,'[1]BranchesSales01-2019'!$A$2:$AB$79,4,0),0)</f>
        <v>269</v>
      </c>
      <c r="D71" s="5">
        <f>IFERROR(VLOOKUP(A71,'[2]BranchesSales01-2020'!$A$2:$Z$78,4,0),0)</f>
        <v>177</v>
      </c>
      <c r="E71" s="5">
        <f>IFERROR(VLOOKUP(A71,'[3]BranchesSales01-2021'!$A$2:$G$70,7,0),0)</f>
        <v>178</v>
      </c>
      <c r="F71" s="5">
        <f t="shared" si="91"/>
        <v>1</v>
      </c>
      <c r="G71" s="17">
        <f t="shared" si="92"/>
        <v>5.6497175141243527E-3</v>
      </c>
      <c r="I71" s="5">
        <f>IFERROR(VLOOKUP(A71,'[1]BranchesSales01-2019'!$A$2:$AB$79,6,0),0)</f>
        <v>245</v>
      </c>
      <c r="J71" s="5">
        <f>IFERROR(VLOOKUP(A71,'[2]BranchesSales01-2020'!$A$2:$Z$78,6,0),0)</f>
        <v>137</v>
      </c>
      <c r="K71" s="5">
        <f>VLOOKUP(B71,'[4]محقق الفروع '!$B:$M,12,0)</f>
        <v>192</v>
      </c>
      <c r="L71" s="5">
        <f t="shared" si="93"/>
        <v>55</v>
      </c>
      <c r="M71" s="17">
        <f t="shared" si="94"/>
        <v>0.4014598540145986</v>
      </c>
      <c r="O71" s="5">
        <f>IFERROR(VLOOKUP(A71,'[1]BranchesSales01-2019'!$A$2:$AB$79,8,0),0)</f>
        <v>185</v>
      </c>
      <c r="P71" s="5">
        <f>IFERROR(VLOOKUP(A71,'[2]BranchesSales01-2020'!$A$2:$Z$78,8,0),0)</f>
        <v>179</v>
      </c>
      <c r="Q71" s="5">
        <f>VLOOKUP(B71,'[5]محقق الفروع '!$B:$M,12,0)</f>
        <v>97</v>
      </c>
      <c r="R71" s="5">
        <f t="shared" si="95"/>
        <v>-82</v>
      </c>
      <c r="S71" s="17">
        <f t="shared" si="96"/>
        <v>-0.45810055865921784</v>
      </c>
      <c r="U71" s="5">
        <f>IFERROR(VLOOKUP(A71,'[1]BranchesSales01-2019'!$A$2:$AB$79,10,0),0)</f>
        <v>232</v>
      </c>
      <c r="V71" s="5">
        <f>IFERROR(VLOOKUP(A71,'[2]BranchesSales01-2020'!$A$2:$Z$78,10,0),0)</f>
        <v>180</v>
      </c>
      <c r="W71" s="5">
        <f>IFERROR(VLOOKUP(A71,'[6]BranchesSales04-2021'!$A$2:$G$70,7,0),0)</f>
        <v>132</v>
      </c>
      <c r="X71" s="5">
        <f t="shared" si="97"/>
        <v>-48</v>
      </c>
      <c r="Y71" s="17">
        <f t="shared" si="98"/>
        <v>-0.26666666666666672</v>
      </c>
      <c r="AA71" s="5">
        <f>IFERROR(VLOOKUP(A71,'[1]BranchesSales01-2019'!$A$2:$AB$79,12,0),0)</f>
        <v>223</v>
      </c>
      <c r="AB71" s="5">
        <f>IFERROR(VLOOKUP(A71,'[2]BranchesSales01-2020'!$A$2:$Z$78,12,0),0)</f>
        <v>185</v>
      </c>
      <c r="AC71" s="5">
        <f>IFERROR(VLOOKUP(A71,'[7]BranchesSales05-2021'!$A$2:$G$70,7,0),0)</f>
        <v>97</v>
      </c>
      <c r="AD71" s="5">
        <f t="shared" si="99"/>
        <v>-88</v>
      </c>
      <c r="AE71" s="17">
        <f t="shared" si="100"/>
        <v>-0.4756756756756757</v>
      </c>
      <c r="AG71" s="5">
        <f>IFERROR(VLOOKUP(A71,'[1]BranchesSales01-2019'!$A$2:$AB$79,14,0),0)</f>
        <v>230</v>
      </c>
      <c r="AH71" s="5">
        <f>IFERROR(VLOOKUP(A71,'[2]BranchesSales01-2020'!$A$2:$Z$78,14,0),0)</f>
        <v>139</v>
      </c>
      <c r="AI71" s="5">
        <f>VLOOKUP(A71,'[8]BranchesSales06-2021'!$A$2:$G$70,7,0)</f>
        <v>138</v>
      </c>
      <c r="AJ71" s="5">
        <f t="shared" si="101"/>
        <v>-1</v>
      </c>
      <c r="AK71" s="17">
        <f t="shared" si="102"/>
        <v>-7.194244604316502E-3</v>
      </c>
      <c r="AM71" s="5">
        <f>IFERROR(VLOOKUP(A71,'[1]BranchesSales01-2019'!$A$2:$AB$79,16,0),0)</f>
        <v>206</v>
      </c>
      <c r="AN71" s="5">
        <f>IFERROR(VLOOKUP(A71,'[2]BranchesSales01-2020'!$A$2:$Z$78,16,0),0)</f>
        <v>119</v>
      </c>
      <c r="AO71" s="5">
        <f>IFERROR(VLOOKUP(A71,'[9]BranchesSales07-2021'!$A$2:$G$69,7,0),0)</f>
        <v>144</v>
      </c>
      <c r="AP71" s="5">
        <f t="shared" si="104"/>
        <v>25</v>
      </c>
      <c r="AQ71" s="17">
        <f t="shared" si="105"/>
        <v>0.2100840336134453</v>
      </c>
      <c r="AS71" s="5">
        <f>IFERROR(VLOOKUP(A71,'[1]BranchesSales01-2019'!$A$2:$AB$79,18,0),0)</f>
        <v>212</v>
      </c>
      <c r="AT71" s="5">
        <f>IFERROR(VLOOKUP(A71,'[2]BranchesSales01-2020'!$A$2:$Z$78,18,0),0)</f>
        <v>127</v>
      </c>
      <c r="AU71" s="5">
        <f>IFERROR(VLOOKUP(A71,'[10]BranchesSales08-2021'!$A$2:$G$69,7,0),0)</f>
        <v>132</v>
      </c>
      <c r="AV71" s="5">
        <f t="shared" si="106"/>
        <v>5</v>
      </c>
      <c r="AW71" s="17">
        <f t="shared" si="107"/>
        <v>3.937007874015741E-2</v>
      </c>
      <c r="AY71" s="5">
        <f>IFERROR(VLOOKUP(A71,'[1]BranchesSales01-2019'!$A$2:$AB$79,20,0),0)</f>
        <v>171</v>
      </c>
      <c r="AZ71" s="5">
        <f>IFERROR(VLOOKUP(A71,'[2]BranchesSales01-2020'!$A$2:$Z$78,20,0),0)</f>
        <v>147</v>
      </c>
      <c r="BA71" s="5">
        <f>IFERROR(VLOOKUP(A71,'[11]BranchesSales09-2021'!$A$2:$H$69,7,0),0)</f>
        <v>88</v>
      </c>
      <c r="BB71" s="5">
        <f t="shared" si="109"/>
        <v>-59</v>
      </c>
      <c r="BC71" s="17">
        <f t="shared" si="110"/>
        <v>-0.40136054421768708</v>
      </c>
      <c r="BE71" s="5">
        <f>IFERROR(VLOOKUP(A71,'[1]BranchesSales01-2019'!$A$2:$AB$79,22,0),0)</f>
        <v>136</v>
      </c>
      <c r="BF71" s="5">
        <f>IFERROR(VLOOKUP(A71,'[2]BranchesSales01-2020'!$A$2:$Z$78,22,0),0)</f>
        <v>179</v>
      </c>
      <c r="BG71" s="5">
        <f>IFERROR(VLOOKUP(A71,'[12]BranchesSales10-2021'!$A$2:$G$69,7,0),0)</f>
        <v>84</v>
      </c>
      <c r="BH71" s="5">
        <f t="shared" si="112"/>
        <v>-95</v>
      </c>
      <c r="BI71" s="17">
        <f t="shared" si="113"/>
        <v>-0.53072625698324027</v>
      </c>
      <c r="BK71" s="5">
        <f>IFERROR(VLOOKUP(A71,'[1]BranchesSales01-2019'!$A$2:$AB$79,24,0),0)</f>
        <v>141</v>
      </c>
      <c r="BL71" s="5">
        <f>IFERROR(VLOOKUP(A71,'[13]BranchesSales11-2020'!$A$2:$G$78,7,0),0)</f>
        <v>168</v>
      </c>
      <c r="BM71" s="5">
        <f t="shared" si="114"/>
        <v>27</v>
      </c>
      <c r="BN71" s="17">
        <f t="shared" si="115"/>
        <v>0.1914893617021276</v>
      </c>
      <c r="BP71" s="5">
        <f>IFERROR(VLOOKUP(A71,'[1]BranchesSales01-2019'!$A$2:$AB$79,26,0),0)</f>
        <v>183</v>
      </c>
      <c r="BQ71" s="5">
        <f>IFERROR(VLOOKUP(A71,'[14]BranchesSales12-2020'!$A$2:$G$70,7,0),0)</f>
        <v>219</v>
      </c>
      <c r="BR71" s="5">
        <f t="shared" si="116"/>
        <v>36</v>
      </c>
      <c r="BS71" s="17">
        <f t="shared" si="117"/>
        <v>0.19672131147540983</v>
      </c>
      <c r="BU71" s="13">
        <f>IFERROR(VLOOKUP(A71,'[15]BranchesSales01-2019'!$A$2:$G$79,7,0),0)</f>
        <v>462</v>
      </c>
      <c r="BV71" s="13">
        <f>IFERROR(VLOOKUP(A71,'[16]BranchesSales01-2020'!$A$2:$G$78,7,0),0)</f>
        <v>396</v>
      </c>
      <c r="BW71" s="15">
        <f t="shared" si="118"/>
        <v>-66</v>
      </c>
      <c r="BX71" s="17">
        <f t="shared" si="119"/>
        <v>-0.1428571428571429</v>
      </c>
    </row>
    <row r="72" spans="1:76" x14ac:dyDescent="0.25">
      <c r="A72" s="3">
        <v>62</v>
      </c>
      <c r="B72" s="4" t="s">
        <v>71</v>
      </c>
      <c r="C72" s="5">
        <f>IFERROR(VLOOKUP(A72,'[1]BranchesSales01-2019'!$A$2:$AB$79,4,0),0)</f>
        <v>179</v>
      </c>
      <c r="D72" s="5">
        <f>IFERROR(VLOOKUP(A72,'[2]BranchesSales01-2020'!$A$2:$Z$78,4,0),0)</f>
        <v>85</v>
      </c>
      <c r="E72" s="5">
        <f>IFERROR(VLOOKUP(A72,'[3]BranchesSales01-2021'!$A$2:$G$70,7,0),0)</f>
        <v>49</v>
      </c>
      <c r="F72" s="5">
        <f t="shared" si="91"/>
        <v>-36</v>
      </c>
      <c r="G72" s="17">
        <f t="shared" si="92"/>
        <v>-0.42352941176470593</v>
      </c>
      <c r="I72" s="5">
        <f>IFERROR(VLOOKUP(A72,'[1]BranchesSales01-2019'!$A$2:$AB$79,6,0),0)</f>
        <v>205</v>
      </c>
      <c r="J72" s="5">
        <f>IFERROR(VLOOKUP(A72,'[2]BranchesSales01-2020'!$A$2:$Z$78,6,0),0)</f>
        <v>126</v>
      </c>
      <c r="K72" s="5">
        <f>VLOOKUP(B72,'[4]محقق الفروع '!$B:$M,12,0)</f>
        <v>49</v>
      </c>
      <c r="L72" s="5">
        <f t="shared" si="93"/>
        <v>-77</v>
      </c>
      <c r="M72" s="17">
        <f t="shared" si="94"/>
        <v>-0.61111111111111116</v>
      </c>
      <c r="O72" s="5">
        <f>IFERROR(VLOOKUP(A72,'[1]BranchesSales01-2019'!$A$2:$AB$79,8,0),0)</f>
        <v>184</v>
      </c>
      <c r="P72" s="5">
        <f>IFERROR(VLOOKUP(A72,'[2]BranchesSales01-2020'!$A$2:$Z$78,8,0),0)</f>
        <v>82</v>
      </c>
      <c r="Q72" s="5">
        <f>VLOOKUP(B72,'[5]محقق الفروع '!$B:$M,12,0)</f>
        <v>47</v>
      </c>
      <c r="R72" s="5">
        <f t="shared" si="95"/>
        <v>-35</v>
      </c>
      <c r="S72" s="17">
        <f t="shared" si="96"/>
        <v>-0.42682926829268297</v>
      </c>
      <c r="U72" s="5">
        <f>IFERROR(VLOOKUP(A72,'[1]BranchesSales01-2019'!$A$2:$AB$79,10,0),0)</f>
        <v>113</v>
      </c>
      <c r="V72" s="5">
        <f>IFERROR(VLOOKUP(A72,'[2]BranchesSales01-2020'!$A$2:$Z$78,10,0),0)</f>
        <v>97</v>
      </c>
      <c r="W72" s="5">
        <f>IFERROR(VLOOKUP(A72,'[6]BranchesSales04-2021'!$A$2:$G$70,7,0),0)</f>
        <v>66</v>
      </c>
      <c r="X72" s="5">
        <f t="shared" si="97"/>
        <v>-31</v>
      </c>
      <c r="Y72" s="17">
        <f t="shared" si="98"/>
        <v>-0.31958762886597936</v>
      </c>
      <c r="AA72" s="5">
        <f>IFERROR(VLOOKUP(A72,'[1]BranchesSales01-2019'!$A$2:$AB$79,12,0),0)</f>
        <v>134</v>
      </c>
      <c r="AB72" s="5">
        <f>IFERROR(VLOOKUP(A72,'[2]BranchesSales01-2020'!$A$2:$Z$78,12,0),0)</f>
        <v>81</v>
      </c>
      <c r="AC72" s="5">
        <f>IFERROR(VLOOKUP(A72,'[7]BranchesSales05-2021'!$A$2:$G$70,7,0),0)</f>
        <v>56</v>
      </c>
      <c r="AD72" s="5">
        <f t="shared" si="99"/>
        <v>-25</v>
      </c>
      <c r="AE72" s="17">
        <f t="shared" si="100"/>
        <v>-0.30864197530864201</v>
      </c>
      <c r="AG72" s="5">
        <f>IFERROR(VLOOKUP(A72,'[1]BranchesSales01-2019'!$A$2:$AB$79,14,0),0)</f>
        <v>137</v>
      </c>
      <c r="AH72" s="5">
        <f>IFERROR(VLOOKUP(A72,'[2]BranchesSales01-2020'!$A$2:$Z$78,14,0),0)</f>
        <v>61</v>
      </c>
      <c r="AI72" s="5">
        <f>VLOOKUP(A72,'[8]BranchesSales06-2021'!$A$2:$G$70,7,0)</f>
        <v>36</v>
      </c>
      <c r="AJ72" s="5">
        <f t="shared" si="101"/>
        <v>-25</v>
      </c>
      <c r="AK72" s="17">
        <f t="shared" si="102"/>
        <v>-0.4098360655737705</v>
      </c>
      <c r="AM72" s="5">
        <f>IFERROR(VLOOKUP(A72,'[1]BranchesSales01-2019'!$A$2:$AB$79,16,0),0)</f>
        <v>149</v>
      </c>
      <c r="AN72" s="5">
        <f>IFERROR(VLOOKUP(A72,'[2]BranchesSales01-2020'!$A$2:$Z$78,16,0),0)</f>
        <v>60</v>
      </c>
      <c r="AO72" s="5">
        <f>IFERROR(VLOOKUP(A72,'[9]BranchesSales07-2021'!$A$2:$G$69,7,0),0)</f>
        <v>52</v>
      </c>
      <c r="AP72" s="5">
        <f t="shared" si="104"/>
        <v>-8</v>
      </c>
      <c r="AQ72" s="17">
        <f t="shared" si="105"/>
        <v>-0.1333333333333333</v>
      </c>
      <c r="AS72" s="5">
        <f>IFERROR(VLOOKUP(A72,'[1]BranchesSales01-2019'!$A$2:$AB$79,18,0),0)</f>
        <v>164</v>
      </c>
      <c r="AT72" s="5">
        <f>IFERROR(VLOOKUP(A72,'[2]BranchesSales01-2020'!$A$2:$Z$78,18,0),0)</f>
        <v>192</v>
      </c>
      <c r="AU72" s="5">
        <f>IFERROR(VLOOKUP(A72,'[10]BranchesSales08-2021'!$A$2:$G$69,7,0),0)</f>
        <v>87</v>
      </c>
      <c r="AV72" s="5">
        <f t="shared" si="106"/>
        <v>-105</v>
      </c>
      <c r="AW72" s="17">
        <f t="shared" si="107"/>
        <v>-0.546875</v>
      </c>
      <c r="AY72" s="5">
        <f>IFERROR(VLOOKUP(A72,'[1]BranchesSales01-2019'!$A$2:$AB$79,20,0),0)</f>
        <v>102</v>
      </c>
      <c r="AZ72" s="5">
        <f>IFERROR(VLOOKUP(A72,'[2]BranchesSales01-2020'!$A$2:$Z$78,20,0),0)</f>
        <v>67</v>
      </c>
      <c r="BA72" s="5">
        <f>IFERROR(VLOOKUP(A72,'[11]BranchesSales09-2021'!$A$2:$H$69,7,0),0)</f>
        <v>35</v>
      </c>
      <c r="BB72" s="5">
        <f t="shared" si="109"/>
        <v>-32</v>
      </c>
      <c r="BC72" s="17">
        <f t="shared" si="110"/>
        <v>-0.47761194029850751</v>
      </c>
      <c r="BE72" s="5">
        <f>IFERROR(VLOOKUP(A72,'[1]BranchesSales01-2019'!$A$2:$AB$79,22,0),0)</f>
        <v>112</v>
      </c>
      <c r="BF72" s="5">
        <f>IFERROR(VLOOKUP(A72,'[2]BranchesSales01-2020'!$A$2:$Z$78,22,0),0)</f>
        <v>34</v>
      </c>
      <c r="BG72" s="5">
        <f>IFERROR(VLOOKUP(A72,'[12]BranchesSales10-2021'!$A$2:$G$69,7,0),0)</f>
        <v>82</v>
      </c>
      <c r="BH72" s="5">
        <f t="shared" si="112"/>
        <v>48</v>
      </c>
      <c r="BI72" s="17">
        <f t="shared" si="113"/>
        <v>1.4117647058823528</v>
      </c>
      <c r="BK72" s="5">
        <f>IFERROR(VLOOKUP(A72,'[1]BranchesSales01-2019'!$A$2:$AB$79,24,0),0)</f>
        <v>130</v>
      </c>
      <c r="BL72" s="5">
        <f>IFERROR(VLOOKUP(A72,'[13]BranchesSales11-2020'!$A$2:$G$78,7,0),0)</f>
        <v>51</v>
      </c>
      <c r="BM72" s="5">
        <f t="shared" si="114"/>
        <v>-79</v>
      </c>
      <c r="BN72" s="17">
        <f t="shared" si="115"/>
        <v>-0.60769230769230775</v>
      </c>
      <c r="BP72" s="5">
        <f>IFERROR(VLOOKUP(A72,'[1]BranchesSales01-2019'!$A$2:$AB$79,26,0),0)</f>
        <v>153</v>
      </c>
      <c r="BQ72" s="5">
        <f>IFERROR(VLOOKUP(A72,'[14]BranchesSales12-2020'!$A$2:$G$70,7,0),0)</f>
        <v>64</v>
      </c>
      <c r="BR72" s="5">
        <f t="shared" si="116"/>
        <v>-89</v>
      </c>
      <c r="BS72" s="17">
        <f t="shared" si="117"/>
        <v>-0.58169934640522869</v>
      </c>
      <c r="BU72" s="13">
        <f>IFERROR(VLOOKUP(A72,'[15]BranchesSales01-2019'!$A$2:$G$79,7,0),0)</f>
        <v>362</v>
      </c>
      <c r="BV72" s="13">
        <f>IFERROR(VLOOKUP(A72,'[16]BranchesSales01-2020'!$A$2:$G$78,7,0),0)</f>
        <v>319</v>
      </c>
      <c r="BW72" s="15">
        <f t="shared" si="118"/>
        <v>-43</v>
      </c>
      <c r="BX72" s="17">
        <f t="shared" si="119"/>
        <v>-0.11878453038674031</v>
      </c>
    </row>
    <row r="73" spans="1:76" x14ac:dyDescent="0.25">
      <c r="A73" s="5">
        <v>39</v>
      </c>
      <c r="B73" s="4" t="s">
        <v>72</v>
      </c>
      <c r="C73" s="5">
        <f>IFERROR(VLOOKUP(A73,'[1]BranchesSales01-2019'!$A$2:$AB$79,4,0),0)</f>
        <v>79</v>
      </c>
      <c r="D73" s="5">
        <f>IFERROR(VLOOKUP(A73,'[2]BranchesSales01-2020'!$A$2:$Z$78,4,0),0)</f>
        <v>74</v>
      </c>
      <c r="E73" s="5">
        <f>IFERROR(VLOOKUP(A73,'[3]BranchesSales01-2021'!$A$2:$G$70,7,0),0)</f>
        <v>27</v>
      </c>
      <c r="F73" s="5">
        <f t="shared" si="91"/>
        <v>-47</v>
      </c>
      <c r="G73" s="17">
        <f t="shared" si="92"/>
        <v>-0.63513513513513509</v>
      </c>
      <c r="I73" s="5">
        <f>IFERROR(VLOOKUP(A73,'[1]BranchesSales01-2019'!$A$2:$AB$79,6,0),0)</f>
        <v>62</v>
      </c>
      <c r="J73" s="5">
        <f>IFERROR(VLOOKUP(A73,'[2]BranchesSales01-2020'!$A$2:$Z$78,6,0),0)</f>
        <v>58</v>
      </c>
      <c r="K73" s="5">
        <f>VLOOKUP(B73,'[4]محقق الفروع '!$B:$M,12,0)</f>
        <v>44</v>
      </c>
      <c r="L73" s="5">
        <f t="shared" si="93"/>
        <v>-14</v>
      </c>
      <c r="M73" s="17">
        <f t="shared" si="94"/>
        <v>-0.24137931034482762</v>
      </c>
      <c r="O73" s="5">
        <f>IFERROR(VLOOKUP(A73,'[1]BranchesSales01-2019'!$A$2:$AB$79,8,0),0)</f>
        <v>38</v>
      </c>
      <c r="P73" s="5">
        <f>IFERROR(VLOOKUP(A73,'[2]BranchesSales01-2020'!$A$2:$Z$78,8,0),0)</f>
        <v>38</v>
      </c>
      <c r="Q73" s="5">
        <f>VLOOKUP(B73,'[5]محقق الفروع '!$B:$M,12,0)</f>
        <v>32</v>
      </c>
      <c r="R73" s="5">
        <f t="shared" si="95"/>
        <v>-6</v>
      </c>
      <c r="S73" s="17">
        <f t="shared" si="96"/>
        <v>-0.15789473684210531</v>
      </c>
      <c r="U73" s="5">
        <f>IFERROR(VLOOKUP(A73,'[1]BranchesSales01-2019'!$A$2:$AB$79,10,0),0)</f>
        <v>46</v>
      </c>
      <c r="V73" s="5">
        <f>IFERROR(VLOOKUP(A73,'[2]BranchesSales01-2020'!$A$2:$Z$78,10,0),0)</f>
        <v>79</v>
      </c>
      <c r="W73" s="5">
        <f>IFERROR(VLOOKUP(A73,'[6]BranchesSales04-2021'!$A$2:$G$70,7,0),0)</f>
        <v>44</v>
      </c>
      <c r="X73" s="5">
        <f t="shared" si="97"/>
        <v>-35</v>
      </c>
      <c r="Y73" s="17">
        <f t="shared" si="98"/>
        <v>-0.44303797468354433</v>
      </c>
      <c r="AA73" s="5">
        <f>IFERROR(VLOOKUP(A73,'[1]BranchesSales01-2019'!$A$2:$AB$79,12,0),0)</f>
        <v>38</v>
      </c>
      <c r="AB73" s="5">
        <f>IFERROR(VLOOKUP(A73,'[2]BranchesSales01-2020'!$A$2:$Z$78,12,0),0)</f>
        <v>66</v>
      </c>
      <c r="AC73" s="5">
        <f>IFERROR(VLOOKUP(A73,'[7]BranchesSales05-2021'!$A$2:$G$70,7,0),0)</f>
        <v>39</v>
      </c>
      <c r="AD73" s="5">
        <f t="shared" si="99"/>
        <v>-27</v>
      </c>
      <c r="AE73" s="17">
        <f t="shared" si="100"/>
        <v>-0.40909090909090906</v>
      </c>
      <c r="AG73" s="5">
        <f>IFERROR(VLOOKUP(A73,'[1]BranchesSales01-2019'!$A$2:$AB$79,14,0),0)</f>
        <v>60</v>
      </c>
      <c r="AH73" s="5">
        <f>IFERROR(VLOOKUP(A73,'[2]BranchesSales01-2020'!$A$2:$Z$78,14,0),0)</f>
        <v>87</v>
      </c>
      <c r="AI73" s="5">
        <f>VLOOKUP(A73,'[8]BranchesSales06-2021'!$A$2:$G$70,7,0)</f>
        <v>37</v>
      </c>
      <c r="AJ73" s="5">
        <f t="shared" si="101"/>
        <v>-50</v>
      </c>
      <c r="AK73" s="17">
        <f t="shared" si="102"/>
        <v>-0.57471264367816088</v>
      </c>
      <c r="AM73" s="5">
        <f>IFERROR(VLOOKUP(A73,'[1]BranchesSales01-2019'!$A$2:$AB$79,16,0),0)</f>
        <v>89</v>
      </c>
      <c r="AN73" s="5">
        <f>IFERROR(VLOOKUP(A73,'[2]BranchesSales01-2020'!$A$2:$Z$78,16,0),0)</f>
        <v>50</v>
      </c>
      <c r="AO73" s="5">
        <f>IFERROR(VLOOKUP(A73,'[9]BranchesSales07-2021'!$A$2:$G$69,7,0),0)</f>
        <v>75</v>
      </c>
      <c r="AP73" s="5">
        <f t="shared" si="104"/>
        <v>25</v>
      </c>
      <c r="AQ73" s="17">
        <f t="shared" si="105"/>
        <v>0.5</v>
      </c>
      <c r="AS73" s="5">
        <f>IFERROR(VLOOKUP(A73,'[1]BranchesSales01-2019'!$A$2:$AB$79,18,0),0)</f>
        <v>74</v>
      </c>
      <c r="AT73" s="5">
        <f>IFERROR(VLOOKUP(A73,'[2]BranchesSales01-2020'!$A$2:$Z$78,18,0),0)</f>
        <v>67</v>
      </c>
      <c r="AU73" s="5">
        <f>IFERROR(VLOOKUP(A73,'[10]BranchesSales08-2021'!$A$2:$G$69,7,0),0)</f>
        <v>83</v>
      </c>
      <c r="AV73" s="5">
        <f t="shared" si="106"/>
        <v>16</v>
      </c>
      <c r="AW73" s="17">
        <f t="shared" si="107"/>
        <v>0.23880597014925375</v>
      </c>
      <c r="AY73" s="5">
        <f>IFERROR(VLOOKUP(A73,'[1]BranchesSales01-2019'!$A$2:$AB$79,20,0),0)</f>
        <v>70</v>
      </c>
      <c r="AZ73" s="5">
        <f>IFERROR(VLOOKUP(A73,'[2]BranchesSales01-2020'!$A$2:$Z$78,20,0),0)</f>
        <v>31</v>
      </c>
      <c r="BA73" s="5">
        <f>IFERROR(VLOOKUP(A73,'[11]BranchesSales09-2021'!$A$2:$H$69,7,0),0)</f>
        <v>65</v>
      </c>
      <c r="BB73" s="5">
        <f t="shared" si="109"/>
        <v>34</v>
      </c>
      <c r="BC73" s="17">
        <f t="shared" si="110"/>
        <v>1.096774193548387</v>
      </c>
      <c r="BE73" s="5">
        <f>IFERROR(VLOOKUP(A73,'[1]BranchesSales01-2019'!$A$2:$AB$79,22,0),0)</f>
        <v>79</v>
      </c>
      <c r="BF73" s="5">
        <f>IFERROR(VLOOKUP(A73,'[2]BranchesSales01-2020'!$A$2:$Z$78,22,0),0)</f>
        <v>58</v>
      </c>
      <c r="BG73" s="5">
        <f>IFERROR(VLOOKUP(A73,'[12]BranchesSales10-2021'!$A$2:$G$69,7,0),0)</f>
        <v>92</v>
      </c>
      <c r="BH73" s="5">
        <f t="shared" si="112"/>
        <v>34</v>
      </c>
      <c r="BI73" s="17">
        <f t="shared" si="113"/>
        <v>0.5862068965517242</v>
      </c>
      <c r="BK73" s="5">
        <f>IFERROR(VLOOKUP(A73,'[1]BranchesSales01-2019'!$A$2:$AB$79,24,0),0)</f>
        <v>100</v>
      </c>
      <c r="BL73" s="5">
        <f>IFERROR(VLOOKUP(A73,'[13]BranchesSales11-2020'!$A$2:$G$78,7,0),0)</f>
        <v>39</v>
      </c>
      <c r="BM73" s="5">
        <f t="shared" si="114"/>
        <v>-61</v>
      </c>
      <c r="BN73" s="17">
        <f t="shared" si="115"/>
        <v>-0.61</v>
      </c>
      <c r="BP73" s="5">
        <f>IFERROR(VLOOKUP(A73,'[1]BranchesSales01-2019'!$A$2:$AB$79,26,0),0)</f>
        <v>138</v>
      </c>
      <c r="BQ73" s="5">
        <f>IFERROR(VLOOKUP(A73,'[14]BranchesSales12-2020'!$A$2:$G$70,7,0),0)</f>
        <v>51</v>
      </c>
      <c r="BR73" s="5">
        <f t="shared" si="116"/>
        <v>-87</v>
      </c>
      <c r="BS73" s="17">
        <f t="shared" si="117"/>
        <v>-0.63043478260869568</v>
      </c>
      <c r="BU73" s="13">
        <f>IFERROR(VLOOKUP(A73,'[15]BranchesSales01-2019'!$A$2:$G$79,7,0),0)</f>
        <v>287</v>
      </c>
      <c r="BV73" s="13">
        <f>IFERROR(VLOOKUP(A73,'[16]BranchesSales01-2020'!$A$2:$G$78,7,0),0)</f>
        <v>287</v>
      </c>
      <c r="BW73" s="15">
        <f t="shared" si="118"/>
        <v>0</v>
      </c>
      <c r="BX73" s="17">
        <f t="shared" si="119"/>
        <v>0</v>
      </c>
    </row>
    <row r="74" spans="1:76" x14ac:dyDescent="0.25">
      <c r="A74" s="5">
        <v>1</v>
      </c>
      <c r="B74" s="5" t="s">
        <v>73</v>
      </c>
      <c r="C74" s="5">
        <f>SUM(C68:C73)</f>
        <v>1125</v>
      </c>
      <c r="D74" s="5">
        <f t="shared" ref="D74:BQ74" si="120">SUM(D68:D73)</f>
        <v>781</v>
      </c>
      <c r="E74" s="5">
        <f t="shared" si="120"/>
        <v>626</v>
      </c>
      <c r="F74" s="5">
        <f t="shared" si="91"/>
        <v>-155</v>
      </c>
      <c r="G74" s="17">
        <f t="shared" si="92"/>
        <v>-0.19846350832266324</v>
      </c>
      <c r="H74" s="5">
        <f t="shared" si="120"/>
        <v>0</v>
      </c>
      <c r="I74" s="5">
        <f t="shared" si="120"/>
        <v>1209</v>
      </c>
      <c r="J74" s="5">
        <f t="shared" si="120"/>
        <v>729</v>
      </c>
      <c r="K74" s="5">
        <f>VLOOKUP(B74,'[4]محقق الفروع '!$B:$M,12,0)</f>
        <v>706</v>
      </c>
      <c r="L74" s="5">
        <f t="shared" si="93"/>
        <v>-23</v>
      </c>
      <c r="M74" s="17">
        <f t="shared" si="94"/>
        <v>-3.1550068587105629E-2</v>
      </c>
      <c r="N74" s="5">
        <f t="shared" si="120"/>
        <v>0</v>
      </c>
      <c r="O74" s="5">
        <f t="shared" si="120"/>
        <v>967</v>
      </c>
      <c r="P74" s="5">
        <f t="shared" si="120"/>
        <v>754</v>
      </c>
      <c r="Q74" s="5">
        <f>VLOOKUP(B74,'[5]محقق الفروع '!$B:$M,12,0)</f>
        <v>444</v>
      </c>
      <c r="R74" s="5">
        <f t="shared" si="95"/>
        <v>-310</v>
      </c>
      <c r="S74" s="17">
        <f t="shared" si="96"/>
        <v>-0.41114058355437666</v>
      </c>
      <c r="T74" s="5">
        <f t="shared" si="120"/>
        <v>0</v>
      </c>
      <c r="U74" s="5">
        <f t="shared" si="120"/>
        <v>898</v>
      </c>
      <c r="V74" s="5">
        <f t="shared" si="120"/>
        <v>928</v>
      </c>
      <c r="W74" s="5">
        <f t="shared" si="120"/>
        <v>635</v>
      </c>
      <c r="X74" s="5">
        <f t="shared" si="97"/>
        <v>-293</v>
      </c>
      <c r="Y74" s="17">
        <f t="shared" si="98"/>
        <v>-0.31573275862068961</v>
      </c>
      <c r="Z74" s="5">
        <f t="shared" si="120"/>
        <v>0</v>
      </c>
      <c r="AA74" s="5">
        <f t="shared" si="120"/>
        <v>896</v>
      </c>
      <c r="AB74" s="5">
        <f t="shared" si="120"/>
        <v>833</v>
      </c>
      <c r="AC74" s="5">
        <f t="shared" si="120"/>
        <v>517</v>
      </c>
      <c r="AD74" s="5">
        <f t="shared" si="99"/>
        <v>-316</v>
      </c>
      <c r="AE74" s="17">
        <f t="shared" si="100"/>
        <v>-0.37935174069627853</v>
      </c>
      <c r="AF74" s="5">
        <f t="shared" si="120"/>
        <v>0</v>
      </c>
      <c r="AG74" s="5">
        <f t="shared" si="120"/>
        <v>1039</v>
      </c>
      <c r="AH74" s="5">
        <f t="shared" si="120"/>
        <v>748</v>
      </c>
      <c r="AI74" s="5">
        <f t="shared" si="120"/>
        <v>510</v>
      </c>
      <c r="AJ74" s="5">
        <f t="shared" si="101"/>
        <v>-238</v>
      </c>
      <c r="AK74" s="17">
        <f t="shared" si="102"/>
        <v>-0.31818181818181823</v>
      </c>
      <c r="AL74" s="5">
        <f t="shared" si="120"/>
        <v>0</v>
      </c>
      <c r="AM74" s="5">
        <f t="shared" si="120"/>
        <v>1060</v>
      </c>
      <c r="AN74" s="5">
        <f t="shared" si="120"/>
        <v>672</v>
      </c>
      <c r="AO74" s="5">
        <f t="shared" ref="AO74" si="121">SUM(AO68:AO73)</f>
        <v>692</v>
      </c>
      <c r="AP74" s="5">
        <f t="shared" si="104"/>
        <v>20</v>
      </c>
      <c r="AQ74" s="17">
        <f t="shared" si="105"/>
        <v>2.9761904761904656E-2</v>
      </c>
      <c r="AR74" s="5">
        <f t="shared" si="120"/>
        <v>0</v>
      </c>
      <c r="AS74" s="5">
        <f t="shared" si="120"/>
        <v>1038</v>
      </c>
      <c r="AT74" s="5">
        <f t="shared" si="120"/>
        <v>849</v>
      </c>
      <c r="AU74" s="5">
        <f t="shared" si="120"/>
        <v>778</v>
      </c>
      <c r="AV74" s="5">
        <f t="shared" si="106"/>
        <v>-71</v>
      </c>
      <c r="AW74" s="17">
        <f t="shared" si="107"/>
        <v>-8.3627797408716176E-2</v>
      </c>
      <c r="AX74" s="5">
        <f t="shared" si="120"/>
        <v>0</v>
      </c>
      <c r="AY74" s="5">
        <f t="shared" si="120"/>
        <v>814</v>
      </c>
      <c r="AZ74" s="5">
        <f t="shared" si="120"/>
        <v>731</v>
      </c>
      <c r="BA74" s="5">
        <f t="shared" ref="BA74" si="122">SUM(BA68:BA73)</f>
        <v>532</v>
      </c>
      <c r="BB74" s="5">
        <f t="shared" si="109"/>
        <v>-199</v>
      </c>
      <c r="BC74" s="17">
        <f t="shared" si="110"/>
        <v>-0.27222982216142266</v>
      </c>
      <c r="BD74" s="5">
        <f t="shared" si="120"/>
        <v>0</v>
      </c>
      <c r="BE74" s="5">
        <f t="shared" si="120"/>
        <v>794</v>
      </c>
      <c r="BF74" s="5">
        <f t="shared" si="120"/>
        <v>671</v>
      </c>
      <c r="BG74" s="5">
        <f t="shared" ref="BG74" si="123">SUM(BG68:BG73)</f>
        <v>670</v>
      </c>
      <c r="BH74" s="5">
        <f t="shared" si="112"/>
        <v>-1</v>
      </c>
      <c r="BI74" s="17">
        <f t="shared" si="113"/>
        <v>-1.4903129657227732E-3</v>
      </c>
      <c r="BJ74" s="5">
        <f t="shared" si="120"/>
        <v>0</v>
      </c>
      <c r="BK74" s="5">
        <f t="shared" si="120"/>
        <v>890</v>
      </c>
      <c r="BL74" s="5">
        <f t="shared" si="120"/>
        <v>639</v>
      </c>
      <c r="BM74" s="5">
        <f t="shared" si="114"/>
        <v>-251</v>
      </c>
      <c r="BN74" s="17">
        <f t="shared" si="115"/>
        <v>-0.28202247191011232</v>
      </c>
      <c r="BO74" s="5">
        <f t="shared" si="120"/>
        <v>0</v>
      </c>
      <c r="BP74" s="5">
        <f t="shared" si="120"/>
        <v>1072</v>
      </c>
      <c r="BQ74" s="5">
        <f t="shared" si="120"/>
        <v>918</v>
      </c>
      <c r="BR74" s="5">
        <f t="shared" si="116"/>
        <v>-154</v>
      </c>
      <c r="BS74" s="17">
        <f t="shared" si="117"/>
        <v>-0.14365671641791045</v>
      </c>
      <c r="BU74" s="13">
        <f>SUM(BU68:BU73)</f>
        <v>2548</v>
      </c>
      <c r="BV74" s="13">
        <f>SUM(BV68:BV73)</f>
        <v>2101</v>
      </c>
      <c r="BW74" s="15">
        <f t="shared" si="118"/>
        <v>-447</v>
      </c>
      <c r="BX74" s="17">
        <f t="shared" si="119"/>
        <v>-0.17543171114599687</v>
      </c>
    </row>
    <row r="75" spans="1:76" x14ac:dyDescent="0.25">
      <c r="A75" s="5">
        <v>65</v>
      </c>
      <c r="B75" s="4" t="s">
        <v>74</v>
      </c>
      <c r="C75" s="5">
        <f>IFERROR(VLOOKUP(A75,'[1]BranchesSales01-2019'!$A$2:$AB$79,4,0),0)</f>
        <v>202</v>
      </c>
      <c r="D75" s="5">
        <f>IFERROR(VLOOKUP(A75,'[2]BranchesSales01-2020'!$A$2:$Z$78,4,0),0)</f>
        <v>138</v>
      </c>
      <c r="E75" s="5">
        <f>IFERROR(VLOOKUP(A75,'[3]BranchesSales01-2021'!$A$2:$G$70,7,0),0)</f>
        <v>83</v>
      </c>
      <c r="F75" s="5">
        <f t="shared" si="91"/>
        <v>-55</v>
      </c>
      <c r="G75" s="17">
        <f t="shared" si="92"/>
        <v>-0.39855072463768115</v>
      </c>
      <c r="I75" s="5">
        <f>IFERROR(VLOOKUP(A75,'[1]BranchesSales01-2019'!$A$2:$AB$79,6,0),0)</f>
        <v>138</v>
      </c>
      <c r="J75" s="5">
        <f>IFERROR(VLOOKUP(A75,'[2]BranchesSales01-2020'!$A$2:$Z$78,6,0),0)</f>
        <v>78</v>
      </c>
      <c r="K75" s="5">
        <f>VLOOKUP(B75,'[4]محقق الفروع '!$B:$M,12,0)</f>
        <v>97</v>
      </c>
      <c r="L75" s="5">
        <f t="shared" si="93"/>
        <v>19</v>
      </c>
      <c r="M75" s="17">
        <f t="shared" si="94"/>
        <v>0.24358974358974361</v>
      </c>
      <c r="O75" s="5">
        <f>IFERROR(VLOOKUP(A75,'[1]BranchesSales01-2019'!$A$2:$AB$79,8,0),0)</f>
        <v>117</v>
      </c>
      <c r="P75" s="5">
        <f>IFERROR(VLOOKUP(A75,'[2]BranchesSales01-2020'!$A$2:$Z$78,8,0),0)</f>
        <v>71</v>
      </c>
      <c r="Q75" s="5">
        <f>VLOOKUP(B75,'[5]محقق الفروع '!$B:$M,12,0)</f>
        <v>37</v>
      </c>
      <c r="R75" s="5">
        <f t="shared" si="95"/>
        <v>-34</v>
      </c>
      <c r="S75" s="17">
        <f t="shared" si="96"/>
        <v>-0.47887323943661975</v>
      </c>
      <c r="U75" s="5">
        <f>IFERROR(VLOOKUP(A75,'[1]BranchesSales01-2019'!$A$2:$AB$79,10,0),0)</f>
        <v>153</v>
      </c>
      <c r="V75" s="5">
        <f>IFERROR(VLOOKUP(A75,'[2]BranchesSales01-2020'!$A$2:$Z$78,10,0),0)</f>
        <v>74</v>
      </c>
      <c r="W75" s="5">
        <f>IFERROR(VLOOKUP(A75,'[6]BranchesSales04-2021'!$A$2:$G$70,7,0),0)</f>
        <v>79</v>
      </c>
      <c r="X75" s="5">
        <f t="shared" si="97"/>
        <v>5</v>
      </c>
      <c r="Y75" s="17">
        <f t="shared" si="98"/>
        <v>6.7567567567567544E-2</v>
      </c>
      <c r="AA75" s="5">
        <f>IFERROR(VLOOKUP(A75,'[1]BranchesSales01-2019'!$A$2:$AB$79,12,0),0)</f>
        <v>65</v>
      </c>
      <c r="AB75" s="5">
        <f>IFERROR(VLOOKUP(A75,'[2]BranchesSales01-2020'!$A$2:$Z$78,12,0),0)</f>
        <v>84</v>
      </c>
      <c r="AC75" s="5">
        <f>IFERROR(VLOOKUP(A75,'[7]BranchesSales05-2021'!$A$2:$G$70,7,0),0)</f>
        <v>63</v>
      </c>
      <c r="AD75" s="5">
        <f t="shared" si="99"/>
        <v>-21</v>
      </c>
      <c r="AE75" s="17">
        <f t="shared" si="100"/>
        <v>-0.25</v>
      </c>
      <c r="AG75" s="5">
        <f>IFERROR(VLOOKUP(A75,'[1]BranchesSales01-2019'!$A$2:$AB$79,14,0),0)</f>
        <v>69</v>
      </c>
      <c r="AH75" s="5">
        <f>IFERROR(VLOOKUP(A75,'[2]BranchesSales01-2020'!$A$2:$Z$78,14,0),0)</f>
        <v>63</v>
      </c>
      <c r="AI75" s="5">
        <f>VLOOKUP(A75,'[8]BranchesSales06-2021'!$A$2:$G$70,7,0)</f>
        <v>69</v>
      </c>
      <c r="AJ75" s="5">
        <f t="shared" si="101"/>
        <v>6</v>
      </c>
      <c r="AK75" s="17">
        <f t="shared" si="102"/>
        <v>9.5238095238095344E-2</v>
      </c>
      <c r="AM75" s="5">
        <f>IFERROR(VLOOKUP(A75,'[1]BranchesSales01-2019'!$A$2:$AB$79,16,0),0)</f>
        <v>87</v>
      </c>
      <c r="AN75" s="5">
        <f>IFERROR(VLOOKUP(A75,'[2]BranchesSales01-2020'!$A$2:$Z$78,16,0),0)</f>
        <v>94</v>
      </c>
      <c r="AO75" s="5">
        <f>IFERROR(VLOOKUP(A75,'[9]BranchesSales07-2021'!$A$2:$G$69,7,0),0)</f>
        <v>75</v>
      </c>
      <c r="AP75" s="5">
        <f t="shared" si="104"/>
        <v>-19</v>
      </c>
      <c r="AQ75" s="17">
        <f t="shared" si="105"/>
        <v>-0.2021276595744681</v>
      </c>
      <c r="AS75" s="5">
        <f>IFERROR(VLOOKUP(A75,'[1]BranchesSales01-2019'!$A$2:$AB$79,18,0),0)</f>
        <v>81</v>
      </c>
      <c r="AT75" s="5">
        <f>IFERROR(VLOOKUP(A75,'[2]BranchesSales01-2020'!$A$2:$Z$78,18,0),0)</f>
        <v>52</v>
      </c>
      <c r="AU75" s="5">
        <f>IFERROR(VLOOKUP(A75,'[10]BranchesSales08-2021'!$A$2:$G$69,7,0),0)</f>
        <v>53</v>
      </c>
      <c r="AV75" s="5">
        <f t="shared" si="106"/>
        <v>1</v>
      </c>
      <c r="AW75" s="17">
        <f t="shared" si="107"/>
        <v>1.9230769230769162E-2</v>
      </c>
      <c r="AY75" s="5">
        <f>IFERROR(VLOOKUP(A75,'[1]BranchesSales01-2019'!$A$2:$AB$79,20,0),0)</f>
        <v>99</v>
      </c>
      <c r="AZ75" s="5">
        <f>IFERROR(VLOOKUP(A75,'[2]BranchesSales01-2020'!$A$2:$Z$78,20,0),0)</f>
        <v>73</v>
      </c>
      <c r="BA75" s="5">
        <f>IFERROR(VLOOKUP(A75,'[11]BranchesSales09-2021'!$A$2:$H$69,7,0),0)</f>
        <v>99</v>
      </c>
      <c r="BB75" s="5">
        <f t="shared" si="109"/>
        <v>26</v>
      </c>
      <c r="BC75" s="17">
        <f t="shared" si="110"/>
        <v>0.35616438356164393</v>
      </c>
      <c r="BE75" s="5">
        <f>IFERROR(VLOOKUP(A75,'[1]BranchesSales01-2019'!$A$2:$AB$79,22,0),0)</f>
        <v>114</v>
      </c>
      <c r="BF75" s="5">
        <f>IFERROR(VLOOKUP(A75,'[2]BranchesSales01-2020'!$A$2:$Z$78,22,0),0)</f>
        <v>72</v>
      </c>
      <c r="BG75" s="5">
        <f>IFERROR(VLOOKUP(A75,'[12]BranchesSales10-2021'!$A$2:$G$69,7,0),0)</f>
        <v>116</v>
      </c>
      <c r="BH75" s="5">
        <f t="shared" si="112"/>
        <v>44</v>
      </c>
      <c r="BI75" s="17">
        <f t="shared" si="113"/>
        <v>0.61111111111111116</v>
      </c>
      <c r="BK75" s="5">
        <f>IFERROR(VLOOKUP(A75,'[1]BranchesSales01-2019'!$A$2:$AB$79,24,0),0)</f>
        <v>91</v>
      </c>
      <c r="BL75" s="5">
        <f>IFERROR(VLOOKUP(A75,'[13]BranchesSales11-2020'!$A$2:$G$78,7,0),0)</f>
        <v>98</v>
      </c>
      <c r="BM75" s="5">
        <f t="shared" si="114"/>
        <v>7</v>
      </c>
      <c r="BN75" s="17">
        <f t="shared" si="115"/>
        <v>7.6923076923076872E-2</v>
      </c>
      <c r="BP75" s="5">
        <f>IFERROR(VLOOKUP(A75,'[1]BranchesSales01-2019'!$A$2:$AB$79,26,0),0)</f>
        <v>144</v>
      </c>
      <c r="BQ75" s="5">
        <f>IFERROR(VLOOKUP(A75,'[14]BranchesSales12-2020'!$A$2:$G$70,7,0),0)</f>
        <v>137</v>
      </c>
      <c r="BR75" s="5">
        <f t="shared" si="116"/>
        <v>-7</v>
      </c>
      <c r="BS75" s="17">
        <f t="shared" si="117"/>
        <v>-4.861111111111116E-2</v>
      </c>
      <c r="BU75" s="13">
        <f>IFERROR(VLOOKUP(A75,'[15]BranchesSales01-2019'!$A$2:$G$79,7,0),0)</f>
        <v>346</v>
      </c>
      <c r="BV75" s="13">
        <f>IFERROR(VLOOKUP(A75,'[16]BranchesSales01-2020'!$A$2:$G$78,7,0),0)</f>
        <v>302</v>
      </c>
      <c r="BW75" s="15">
        <f t="shared" si="118"/>
        <v>-44</v>
      </c>
      <c r="BX75" s="17">
        <f t="shared" si="119"/>
        <v>-0.12716763005780352</v>
      </c>
    </row>
    <row r="76" spans="1:76" x14ac:dyDescent="0.25">
      <c r="A76" s="5">
        <v>67</v>
      </c>
      <c r="B76" s="4" t="s">
        <v>75</v>
      </c>
      <c r="C76" s="5">
        <f>IFERROR(VLOOKUP(A76,'[1]BranchesSales01-2019'!$A$2:$AB$79,4,0),0)</f>
        <v>164</v>
      </c>
      <c r="D76" s="5">
        <f>IFERROR(VLOOKUP(A76,'[2]BranchesSales01-2020'!$A$2:$Z$78,4,0),0)</f>
        <v>191</v>
      </c>
      <c r="E76" s="5">
        <f>IFERROR(VLOOKUP(A76,'[3]BranchesSales01-2021'!$A$2:$G$70,7,0),0)</f>
        <v>226</v>
      </c>
      <c r="F76" s="5">
        <f t="shared" si="91"/>
        <v>35</v>
      </c>
      <c r="G76" s="17">
        <f t="shared" si="92"/>
        <v>0.18324607329842935</v>
      </c>
      <c r="I76" s="5">
        <f>IFERROR(VLOOKUP(A76,'[1]BranchesSales01-2019'!$A$2:$AB$79,6,0),0)</f>
        <v>195</v>
      </c>
      <c r="J76" s="5">
        <f>IFERROR(VLOOKUP(A76,'[2]BranchesSales01-2020'!$A$2:$Z$78,6,0),0)</f>
        <v>180</v>
      </c>
      <c r="K76" s="5">
        <f>VLOOKUP(B76,'[4]محقق الفروع '!$B:$M,12,0)</f>
        <v>230</v>
      </c>
      <c r="L76" s="5">
        <f t="shared" si="93"/>
        <v>50</v>
      </c>
      <c r="M76" s="17">
        <f t="shared" si="94"/>
        <v>0.27777777777777768</v>
      </c>
      <c r="O76" s="5">
        <f>IFERROR(VLOOKUP(A76,'[1]BranchesSales01-2019'!$A$2:$AB$79,8,0),0)</f>
        <v>197</v>
      </c>
      <c r="P76" s="5">
        <f>IFERROR(VLOOKUP(A76,'[2]BranchesSales01-2020'!$A$2:$Z$78,8,0),0)</f>
        <v>167</v>
      </c>
      <c r="Q76" s="5">
        <f>VLOOKUP(B76,'[5]محقق الفروع '!$B:$M,12,0)</f>
        <v>74</v>
      </c>
      <c r="R76" s="5">
        <f t="shared" si="95"/>
        <v>-93</v>
      </c>
      <c r="S76" s="17">
        <f t="shared" si="96"/>
        <v>-0.55688622754491024</v>
      </c>
      <c r="U76" s="5">
        <f>IFERROR(VLOOKUP(A76,'[1]BranchesSales01-2019'!$A$2:$AB$79,10,0),0)</f>
        <v>148</v>
      </c>
      <c r="V76" s="5">
        <f>IFERROR(VLOOKUP(A76,'[2]BranchesSales01-2020'!$A$2:$Z$78,10,0),0)</f>
        <v>196</v>
      </c>
      <c r="W76" s="5">
        <f>IFERROR(VLOOKUP(A76,'[6]BranchesSales04-2021'!$A$2:$G$70,7,0),0)</f>
        <v>153</v>
      </c>
      <c r="X76" s="5">
        <f t="shared" si="97"/>
        <v>-43</v>
      </c>
      <c r="Y76" s="17">
        <f t="shared" si="98"/>
        <v>-0.21938775510204078</v>
      </c>
      <c r="AA76" s="5">
        <f>IFERROR(VLOOKUP(A76,'[1]BranchesSales01-2019'!$A$2:$AB$79,12,0),0)</f>
        <v>66</v>
      </c>
      <c r="AB76" s="5">
        <f>IFERROR(VLOOKUP(A76,'[2]BranchesSales01-2020'!$A$2:$Z$78,12,0),0)</f>
        <v>226</v>
      </c>
      <c r="AC76" s="5">
        <f>IFERROR(VLOOKUP(A76,'[7]BranchesSales05-2021'!$A$2:$G$70,7,0),0)</f>
        <v>57</v>
      </c>
      <c r="AD76" s="5">
        <f t="shared" si="99"/>
        <v>-169</v>
      </c>
      <c r="AE76" s="17">
        <f t="shared" si="100"/>
        <v>-0.74778761061946897</v>
      </c>
      <c r="AG76" s="5">
        <f>IFERROR(VLOOKUP(A76,'[1]BranchesSales01-2019'!$A$2:$AB$79,14,0),0)</f>
        <v>115</v>
      </c>
      <c r="AH76" s="5">
        <f>IFERROR(VLOOKUP(A76,'[2]BranchesSales01-2020'!$A$2:$Z$78,14,0),0)</f>
        <v>192</v>
      </c>
      <c r="AI76" s="5">
        <f>VLOOKUP(A76,'[8]BranchesSales06-2021'!$A$2:$G$70,7,0)</f>
        <v>221</v>
      </c>
      <c r="AJ76" s="5">
        <f t="shared" si="101"/>
        <v>29</v>
      </c>
      <c r="AK76" s="17">
        <f t="shared" si="102"/>
        <v>0.15104166666666674</v>
      </c>
      <c r="AM76" s="5">
        <f>IFERROR(VLOOKUP(A76,'[1]BranchesSales01-2019'!$A$2:$AB$79,16,0),0)</f>
        <v>87</v>
      </c>
      <c r="AN76" s="5">
        <f>IFERROR(VLOOKUP(A76,'[2]BranchesSales01-2020'!$A$2:$Z$78,16,0),0)</f>
        <v>223</v>
      </c>
      <c r="AO76" s="5">
        <f>IFERROR(VLOOKUP(A76,'[9]BranchesSales07-2021'!$A$2:$G$69,7,0),0)</f>
        <v>278</v>
      </c>
      <c r="AP76" s="5">
        <f t="shared" si="104"/>
        <v>55</v>
      </c>
      <c r="AQ76" s="17">
        <f t="shared" si="105"/>
        <v>0.24663677130044848</v>
      </c>
      <c r="AS76" s="5">
        <f>IFERROR(VLOOKUP(A76,'[1]BranchesSales01-2019'!$A$2:$AB$79,18,0),0)</f>
        <v>141</v>
      </c>
      <c r="AT76" s="5">
        <f>IFERROR(VLOOKUP(A76,'[2]BranchesSales01-2020'!$A$2:$Z$78,18,0),0)</f>
        <v>130</v>
      </c>
      <c r="AU76" s="5">
        <f>IFERROR(VLOOKUP(A76,'[10]BranchesSales08-2021'!$A$2:$G$69,7,0),0)</f>
        <v>169</v>
      </c>
      <c r="AV76" s="5">
        <f t="shared" si="106"/>
        <v>39</v>
      </c>
      <c r="AW76" s="17">
        <f t="shared" si="107"/>
        <v>0.30000000000000004</v>
      </c>
      <c r="AY76" s="5">
        <f>IFERROR(VLOOKUP(A76,'[1]BranchesSales01-2019'!$A$2:$AB$79,20,0),0)</f>
        <v>92</v>
      </c>
      <c r="AZ76" s="5">
        <f>IFERROR(VLOOKUP(A76,'[2]BranchesSales01-2020'!$A$2:$Z$78,20,0),0)</f>
        <v>164</v>
      </c>
      <c r="BA76" s="5">
        <f>IFERROR(VLOOKUP(A76,'[11]BranchesSales09-2021'!$A$2:$H$69,7,0),0)</f>
        <v>205</v>
      </c>
      <c r="BB76" s="5">
        <f t="shared" si="109"/>
        <v>41</v>
      </c>
      <c r="BC76" s="17">
        <f t="shared" si="110"/>
        <v>0.25</v>
      </c>
      <c r="BE76" s="5">
        <f>IFERROR(VLOOKUP(A76,'[1]BranchesSales01-2019'!$A$2:$AB$79,22,0),0)</f>
        <v>138</v>
      </c>
      <c r="BF76" s="5">
        <f>IFERROR(VLOOKUP(A76,'[2]BranchesSales01-2020'!$A$2:$Z$78,22,0),0)</f>
        <v>184</v>
      </c>
      <c r="BG76" s="5">
        <f>IFERROR(VLOOKUP(A76,'[12]BranchesSales10-2021'!$A$2:$G$69,7,0),0)</f>
        <v>176</v>
      </c>
      <c r="BH76" s="5">
        <f t="shared" si="112"/>
        <v>-8</v>
      </c>
      <c r="BI76" s="17">
        <f t="shared" si="113"/>
        <v>-4.3478260869565188E-2</v>
      </c>
      <c r="BK76" s="5">
        <f>IFERROR(VLOOKUP(A76,'[1]BranchesSales01-2019'!$A$2:$AB$79,24,0),0)</f>
        <v>116</v>
      </c>
      <c r="BL76" s="5">
        <f>IFERROR(VLOOKUP(A76,'[13]BranchesSales11-2020'!$A$2:$G$78,7,0),0)</f>
        <v>201</v>
      </c>
      <c r="BM76" s="5">
        <f t="shared" si="114"/>
        <v>85</v>
      </c>
      <c r="BN76" s="17">
        <f t="shared" si="115"/>
        <v>0.73275862068965525</v>
      </c>
      <c r="BP76" s="5">
        <f>IFERROR(VLOOKUP(A76,'[1]BranchesSales01-2019'!$A$2:$AB$79,26,0),0)</f>
        <v>197</v>
      </c>
      <c r="BQ76" s="5">
        <f>IFERROR(VLOOKUP(A76,'[14]BranchesSales12-2020'!$A$2:$G$70,7,0),0)</f>
        <v>324</v>
      </c>
      <c r="BR76" s="5">
        <f t="shared" si="116"/>
        <v>127</v>
      </c>
      <c r="BS76" s="17">
        <f t="shared" si="117"/>
        <v>0.64467005076142136</v>
      </c>
      <c r="BU76" s="13">
        <f>IFERROR(VLOOKUP(A76,'[15]BranchesSales01-2019'!$A$2:$G$79,7,0),0)</f>
        <v>341</v>
      </c>
      <c r="BV76" s="13">
        <f>IFERROR(VLOOKUP(A76,'[16]BranchesSales01-2020'!$A$2:$G$78,7,0),0)</f>
        <v>468</v>
      </c>
      <c r="BW76" s="15">
        <f t="shared" si="118"/>
        <v>127</v>
      </c>
      <c r="BX76" s="17">
        <f t="shared" si="119"/>
        <v>0.37243401759530781</v>
      </c>
    </row>
    <row r="77" spans="1:76" x14ac:dyDescent="0.25">
      <c r="A77" s="5">
        <v>64</v>
      </c>
      <c r="B77" s="4" t="s">
        <v>76</v>
      </c>
      <c r="C77" s="5">
        <f>IFERROR(VLOOKUP(A77,'[1]BranchesSales01-2019'!$A$2:$AB$79,4,0),0)</f>
        <v>117</v>
      </c>
      <c r="D77" s="5">
        <f>IFERROR(VLOOKUP(A77,'[2]BranchesSales01-2020'!$A$2:$Z$78,4,0),0)</f>
        <v>68</v>
      </c>
      <c r="E77" s="5">
        <f>IFERROR(VLOOKUP(A77,'[3]BranchesSales01-2021'!$A$2:$G$70,7,0),0)</f>
        <v>89</v>
      </c>
      <c r="F77" s="5">
        <f t="shared" si="91"/>
        <v>21</v>
      </c>
      <c r="G77" s="17">
        <f t="shared" si="92"/>
        <v>0.30882352941176472</v>
      </c>
      <c r="I77" s="5">
        <f>IFERROR(VLOOKUP(A77,'[1]BranchesSales01-2019'!$A$2:$AB$79,6,0),0)</f>
        <v>189</v>
      </c>
      <c r="J77" s="5">
        <f>IFERROR(VLOOKUP(A77,'[2]BranchesSales01-2020'!$A$2:$Z$78,6,0),0)</f>
        <v>103</v>
      </c>
      <c r="K77" s="5">
        <f>VLOOKUP(B77,'[4]محقق الفروع '!$B:$M,12,0)</f>
        <v>93</v>
      </c>
      <c r="L77" s="5">
        <f t="shared" si="93"/>
        <v>-10</v>
      </c>
      <c r="M77" s="17">
        <f t="shared" si="94"/>
        <v>-9.7087378640776656E-2</v>
      </c>
      <c r="O77" s="5">
        <f>IFERROR(VLOOKUP(A77,'[1]BranchesSales01-2019'!$A$2:$AB$79,8,0),0)</f>
        <v>82</v>
      </c>
      <c r="P77" s="5">
        <f>IFERROR(VLOOKUP(A77,'[2]BranchesSales01-2020'!$A$2:$Z$78,8,0),0)</f>
        <v>110</v>
      </c>
      <c r="Q77" s="5">
        <f>VLOOKUP(B77,'[5]محقق الفروع '!$B:$M,12,0)</f>
        <v>70</v>
      </c>
      <c r="R77" s="5">
        <f t="shared" si="95"/>
        <v>-40</v>
      </c>
      <c r="S77" s="17">
        <f t="shared" si="96"/>
        <v>-0.36363636363636365</v>
      </c>
      <c r="U77" s="5">
        <f>IFERROR(VLOOKUP(A77,'[1]BranchesSales01-2019'!$A$2:$AB$79,10,0),0)</f>
        <v>88</v>
      </c>
      <c r="V77" s="5">
        <f>IFERROR(VLOOKUP(A77,'[2]BranchesSales01-2020'!$A$2:$Z$78,10,0),0)</f>
        <v>107</v>
      </c>
      <c r="W77" s="5">
        <f>IFERROR(VLOOKUP(A77,'[6]BranchesSales04-2021'!$A$2:$G$70,7,0),0)</f>
        <v>50</v>
      </c>
      <c r="X77" s="5">
        <f t="shared" si="97"/>
        <v>-57</v>
      </c>
      <c r="Y77" s="17">
        <f t="shared" si="98"/>
        <v>-0.53271028037383172</v>
      </c>
      <c r="AA77" s="5">
        <f>IFERROR(VLOOKUP(A77,'[1]BranchesSales01-2019'!$A$2:$AB$79,12,0),0)</f>
        <v>66</v>
      </c>
      <c r="AB77" s="5">
        <f>IFERROR(VLOOKUP(A77,'[2]BranchesSales01-2020'!$A$2:$Z$78,12,0),0)</f>
        <v>121</v>
      </c>
      <c r="AC77" s="5">
        <f>IFERROR(VLOOKUP(A77,'[7]BranchesSales05-2021'!$A$2:$G$70,7,0),0)</f>
        <v>106</v>
      </c>
      <c r="AD77" s="5">
        <f t="shared" si="99"/>
        <v>-15</v>
      </c>
      <c r="AE77" s="17">
        <f t="shared" si="100"/>
        <v>-0.12396694214876036</v>
      </c>
      <c r="AG77" s="5">
        <f>IFERROR(VLOOKUP(A77,'[1]BranchesSales01-2019'!$A$2:$AB$79,14,0),0)</f>
        <v>78</v>
      </c>
      <c r="AH77" s="5">
        <f>IFERROR(VLOOKUP(A77,'[2]BranchesSales01-2020'!$A$2:$Z$78,14,0),0)</f>
        <v>91</v>
      </c>
      <c r="AI77" s="5">
        <f>VLOOKUP(A77,'[8]BranchesSales06-2021'!$A$2:$G$70,7,0)</f>
        <v>106</v>
      </c>
      <c r="AJ77" s="5">
        <f t="shared" si="101"/>
        <v>15</v>
      </c>
      <c r="AK77" s="17">
        <f t="shared" si="102"/>
        <v>0.16483516483516492</v>
      </c>
      <c r="AM77" s="5">
        <f>IFERROR(VLOOKUP(A77,'[1]BranchesSales01-2019'!$A$2:$AB$79,16,0),0)</f>
        <v>91</v>
      </c>
      <c r="AN77" s="5">
        <f>IFERROR(VLOOKUP(A77,'[2]BranchesSales01-2020'!$A$2:$Z$78,16,0),0)</f>
        <v>189</v>
      </c>
      <c r="AO77" s="5">
        <f>IFERROR(VLOOKUP(A77,'[9]BranchesSales07-2021'!$A$2:$G$69,7,0),0)</f>
        <v>44</v>
      </c>
      <c r="AP77" s="5">
        <f t="shared" si="104"/>
        <v>-145</v>
      </c>
      <c r="AQ77" s="17">
        <f t="shared" si="105"/>
        <v>-0.76719576719576721</v>
      </c>
      <c r="AS77" s="5">
        <f>IFERROR(VLOOKUP(A77,'[1]BranchesSales01-2019'!$A$2:$AB$79,18,0),0)</f>
        <v>106</v>
      </c>
      <c r="AT77" s="5">
        <f>IFERROR(VLOOKUP(A77,'[2]BranchesSales01-2020'!$A$2:$Z$78,18,0),0)</f>
        <v>96</v>
      </c>
      <c r="AU77" s="5">
        <f>IFERROR(VLOOKUP(A77,'[10]BranchesSales08-2021'!$A$2:$G$69,7,0),0)</f>
        <v>67</v>
      </c>
      <c r="AV77" s="5">
        <f t="shared" si="106"/>
        <v>-29</v>
      </c>
      <c r="AW77" s="17">
        <f t="shared" si="107"/>
        <v>-0.30208333333333337</v>
      </c>
      <c r="AY77" s="5">
        <f>IFERROR(VLOOKUP(A77,'[1]BranchesSales01-2019'!$A$2:$AB$79,20,0),0)</f>
        <v>83</v>
      </c>
      <c r="AZ77" s="5">
        <f>IFERROR(VLOOKUP(A77,'[2]BranchesSales01-2020'!$A$2:$Z$78,20,0),0)</f>
        <v>112</v>
      </c>
      <c r="BA77" s="5">
        <f>IFERROR(VLOOKUP(A77,'[11]BranchesSales09-2021'!$A$2:$H$69,7,0),0)</f>
        <v>42</v>
      </c>
      <c r="BB77" s="5">
        <f t="shared" si="109"/>
        <v>-70</v>
      </c>
      <c r="BC77" s="17">
        <f t="shared" si="110"/>
        <v>-0.625</v>
      </c>
      <c r="BE77" s="5">
        <f>IFERROR(VLOOKUP(A77,'[1]BranchesSales01-2019'!$A$2:$AB$79,22,0),0)</f>
        <v>107</v>
      </c>
      <c r="BF77" s="5">
        <f>IFERROR(VLOOKUP(A77,'[2]BranchesSales01-2020'!$A$2:$Z$78,22,0),0)</f>
        <v>114</v>
      </c>
      <c r="BG77" s="5">
        <f>IFERROR(VLOOKUP(A77,'[12]BranchesSales10-2021'!$A$2:$G$69,7,0),0)</f>
        <v>85</v>
      </c>
      <c r="BH77" s="5">
        <f t="shared" si="112"/>
        <v>-29</v>
      </c>
      <c r="BI77" s="17">
        <f t="shared" si="113"/>
        <v>-0.25438596491228072</v>
      </c>
      <c r="BK77" s="5">
        <f>IFERROR(VLOOKUP(A77,'[1]BranchesSales01-2019'!$A$2:$AB$79,24,0),0)</f>
        <v>93</v>
      </c>
      <c r="BL77" s="5">
        <f>IFERROR(VLOOKUP(A77,'[13]BranchesSales11-2020'!$A$2:$G$78,7,0),0)</f>
        <v>105</v>
      </c>
      <c r="BM77" s="5">
        <f t="shared" si="114"/>
        <v>12</v>
      </c>
      <c r="BN77" s="17">
        <f t="shared" si="115"/>
        <v>0.12903225806451624</v>
      </c>
      <c r="BP77" s="5">
        <f>IFERROR(VLOOKUP(A77,'[1]BranchesSales01-2019'!$A$2:$AB$79,26,0),0)</f>
        <v>117</v>
      </c>
      <c r="BQ77" s="5">
        <f>IFERROR(VLOOKUP(A77,'[14]BranchesSales12-2020'!$A$2:$G$70,7,0),0)</f>
        <v>176</v>
      </c>
      <c r="BR77" s="5">
        <f t="shared" si="116"/>
        <v>59</v>
      </c>
      <c r="BS77" s="17">
        <f t="shared" si="117"/>
        <v>0.50427350427350426</v>
      </c>
      <c r="BU77" s="13">
        <f>IFERROR(VLOOKUP(A77,'[15]BranchesSales01-2019'!$A$2:$G$79,7,0),0)</f>
        <v>306</v>
      </c>
      <c r="BV77" s="13">
        <f>IFERROR(VLOOKUP(A77,'[16]BranchesSales01-2020'!$A$2:$G$78,7,0),0)</f>
        <v>392</v>
      </c>
      <c r="BW77" s="15">
        <f t="shared" si="118"/>
        <v>86</v>
      </c>
      <c r="BX77" s="17">
        <f t="shared" si="119"/>
        <v>0.28104575163398682</v>
      </c>
    </row>
    <row r="78" spans="1:76" x14ac:dyDescent="0.25">
      <c r="A78" s="5">
        <v>63</v>
      </c>
      <c r="B78" s="4" t="s">
        <v>77</v>
      </c>
      <c r="C78" s="5">
        <f>IFERROR(VLOOKUP(A78,'[1]BranchesSales01-2019'!$A$2:$AB$79,4,0),0)</f>
        <v>132</v>
      </c>
      <c r="D78" s="5">
        <f>IFERROR(VLOOKUP(A78,'[2]BranchesSales01-2020'!$A$2:$Z$78,4,0),0)</f>
        <v>102</v>
      </c>
      <c r="E78" s="5">
        <f>IFERROR(VLOOKUP(A78,'[3]BranchesSales01-2021'!$A$2:$G$70,7,0),0)</f>
        <v>137</v>
      </c>
      <c r="F78" s="5">
        <f t="shared" si="91"/>
        <v>35</v>
      </c>
      <c r="G78" s="17">
        <f t="shared" si="92"/>
        <v>0.34313725490196068</v>
      </c>
      <c r="I78" s="5">
        <f>IFERROR(VLOOKUP(A78,'[1]BranchesSales01-2019'!$A$2:$AB$79,6,0),0)</f>
        <v>164</v>
      </c>
      <c r="J78" s="5">
        <f>IFERROR(VLOOKUP(A78,'[2]BranchesSales01-2020'!$A$2:$Z$78,6,0),0)</f>
        <v>89</v>
      </c>
      <c r="K78" s="5">
        <f>VLOOKUP(B78,'[4]محقق الفروع '!$B:$M,12,0)</f>
        <v>181</v>
      </c>
      <c r="L78" s="5">
        <f t="shared" si="93"/>
        <v>92</v>
      </c>
      <c r="M78" s="17">
        <f t="shared" si="94"/>
        <v>1.0337078651685392</v>
      </c>
      <c r="O78" s="5">
        <f>IFERROR(VLOOKUP(A78,'[1]BranchesSales01-2019'!$A$2:$AB$79,8,0),0)</f>
        <v>77</v>
      </c>
      <c r="P78" s="5">
        <f>IFERROR(VLOOKUP(A78,'[2]BranchesSales01-2020'!$A$2:$Z$78,8,0),0)</f>
        <v>80</v>
      </c>
      <c r="Q78" s="5">
        <f>VLOOKUP(B78,'[5]محقق الفروع '!$B:$M,12,0)</f>
        <v>65</v>
      </c>
      <c r="R78" s="5">
        <f t="shared" si="95"/>
        <v>-15</v>
      </c>
      <c r="S78" s="17">
        <f t="shared" si="96"/>
        <v>-0.1875</v>
      </c>
      <c r="U78" s="5">
        <f>IFERROR(VLOOKUP(A78,'[1]BranchesSales01-2019'!$A$2:$AB$79,10,0),0)</f>
        <v>75</v>
      </c>
      <c r="V78" s="5">
        <f>IFERROR(VLOOKUP(A78,'[2]BranchesSales01-2020'!$A$2:$Z$78,10,0),0)</f>
        <v>74</v>
      </c>
      <c r="W78" s="5">
        <f>IFERROR(VLOOKUP(A78,'[6]BranchesSales04-2021'!$A$2:$G$70,7,0),0)</f>
        <v>82</v>
      </c>
      <c r="X78" s="5">
        <f t="shared" si="97"/>
        <v>8</v>
      </c>
      <c r="Y78" s="17">
        <f t="shared" si="98"/>
        <v>0.10810810810810811</v>
      </c>
      <c r="AA78" s="5">
        <f>IFERROR(VLOOKUP(A78,'[1]BranchesSales01-2019'!$A$2:$AB$79,12,0),0)</f>
        <v>59</v>
      </c>
      <c r="AB78" s="5">
        <f>IFERROR(VLOOKUP(A78,'[2]BranchesSales01-2020'!$A$2:$Z$78,12,0),0)</f>
        <v>87</v>
      </c>
      <c r="AC78" s="5">
        <f>IFERROR(VLOOKUP(A78,'[7]BranchesSales05-2021'!$A$2:$G$70,7,0),0)</f>
        <v>74</v>
      </c>
      <c r="AD78" s="5">
        <f t="shared" si="99"/>
        <v>-13</v>
      </c>
      <c r="AE78" s="17">
        <f t="shared" si="100"/>
        <v>-0.14942528735632188</v>
      </c>
      <c r="AG78" s="5">
        <f>IFERROR(VLOOKUP(A78,'[1]BranchesSales01-2019'!$A$2:$AB$79,14,0),0)</f>
        <v>74</v>
      </c>
      <c r="AH78" s="5">
        <f>IFERROR(VLOOKUP(A78,'[2]BranchesSales01-2020'!$A$2:$Z$78,14,0),0)</f>
        <v>147</v>
      </c>
      <c r="AI78" s="5">
        <f>VLOOKUP(A78,'[8]BranchesSales06-2021'!$A$2:$G$70,7,0)</f>
        <v>79</v>
      </c>
      <c r="AJ78" s="5">
        <f t="shared" si="101"/>
        <v>-68</v>
      </c>
      <c r="AK78" s="17">
        <f t="shared" si="102"/>
        <v>-0.4625850340136054</v>
      </c>
      <c r="AM78" s="5">
        <f>IFERROR(VLOOKUP(A78,'[1]BranchesSales01-2019'!$A$2:$AB$79,16,0),0)</f>
        <v>86</v>
      </c>
      <c r="AN78" s="5">
        <f>IFERROR(VLOOKUP(A78,'[2]BranchesSales01-2020'!$A$2:$Z$78,16,0),0)</f>
        <v>176</v>
      </c>
      <c r="AO78" s="5">
        <f>IFERROR(VLOOKUP(A78,'[9]BranchesSales07-2021'!$A$2:$G$69,7,0),0)</f>
        <v>118</v>
      </c>
      <c r="AP78" s="5">
        <f t="shared" si="104"/>
        <v>-58</v>
      </c>
      <c r="AQ78" s="17">
        <f t="shared" si="105"/>
        <v>-0.32954545454545459</v>
      </c>
      <c r="AS78" s="5">
        <f>IFERROR(VLOOKUP(A78,'[1]BranchesSales01-2019'!$A$2:$AB$79,18,0),0)</f>
        <v>85</v>
      </c>
      <c r="AT78" s="5">
        <f>IFERROR(VLOOKUP(A78,'[2]BranchesSales01-2020'!$A$2:$Z$78,18,0),0)</f>
        <v>66</v>
      </c>
      <c r="AU78" s="5">
        <f>IFERROR(VLOOKUP(A78,'[10]BranchesSales08-2021'!$A$2:$G$69,7,0),0)</f>
        <v>73</v>
      </c>
      <c r="AV78" s="5">
        <f t="shared" si="106"/>
        <v>7</v>
      </c>
      <c r="AW78" s="17">
        <f t="shared" si="107"/>
        <v>0.10606060606060597</v>
      </c>
      <c r="AY78" s="5">
        <f>IFERROR(VLOOKUP(A78,'[1]BranchesSales01-2019'!$A$2:$AB$79,20,0),0)</f>
        <v>71</v>
      </c>
      <c r="AZ78" s="5">
        <f>IFERROR(VLOOKUP(A78,'[2]BranchesSales01-2020'!$A$2:$Z$78,20,0),0)</f>
        <v>68</v>
      </c>
      <c r="BA78" s="5">
        <f>IFERROR(VLOOKUP(A78,'[11]BranchesSales09-2021'!$A$2:$H$69,7,0),0)</f>
        <v>69</v>
      </c>
      <c r="BB78" s="5">
        <f t="shared" si="109"/>
        <v>1</v>
      </c>
      <c r="BC78" s="17">
        <f t="shared" si="110"/>
        <v>1.4705882352941124E-2</v>
      </c>
      <c r="BE78" s="5">
        <f>IFERROR(VLOOKUP(A78,'[1]BranchesSales01-2019'!$A$2:$AB$79,22,0),0)</f>
        <v>0</v>
      </c>
      <c r="BF78" s="5">
        <f>IFERROR(VLOOKUP(A78,'[2]BranchesSales01-2020'!$A$2:$Z$78,22,0),0)</f>
        <v>102</v>
      </c>
      <c r="BG78" s="5">
        <f>IFERROR(VLOOKUP(A78,'[12]BranchesSales10-2021'!$A$2:$G$69,7,0),0)</f>
        <v>111</v>
      </c>
      <c r="BH78" s="5">
        <f t="shared" si="112"/>
        <v>9</v>
      </c>
      <c r="BI78" s="17">
        <f t="shared" si="113"/>
        <v>8.8235294117646967E-2</v>
      </c>
      <c r="BK78" s="5">
        <f>IFERROR(VLOOKUP(A78,'[1]BranchesSales01-2019'!$A$2:$AB$79,24,0),0)</f>
        <v>0</v>
      </c>
      <c r="BL78" s="5">
        <f>IFERROR(VLOOKUP(A78,'[13]BranchesSales11-2020'!$A$2:$G$78,7,0),0)</f>
        <v>169</v>
      </c>
      <c r="BM78" s="5">
        <f t="shared" si="114"/>
        <v>169</v>
      </c>
      <c r="BN78" s="17">
        <f>IFERROR(BL78/BK78-1,0)</f>
        <v>0</v>
      </c>
      <c r="BP78" s="5">
        <f>IFERROR(VLOOKUP(A78,'[1]BranchesSales01-2019'!$A$2:$AB$79,26,0),0)</f>
        <v>0</v>
      </c>
      <c r="BQ78" s="5">
        <f>IFERROR(VLOOKUP(A78,'[14]BranchesSales12-2020'!$A$2:$G$70,7,0),0)</f>
        <v>222</v>
      </c>
      <c r="BR78" s="5">
        <f t="shared" si="116"/>
        <v>222</v>
      </c>
      <c r="BS78" s="17" t="e">
        <f t="shared" si="117"/>
        <v>#DIV/0!</v>
      </c>
      <c r="BU78" s="13">
        <f>IFERROR(VLOOKUP(A78,'[15]BranchesSales01-2019'!$A$2:$G$79,7,0),0)</f>
        <v>282</v>
      </c>
      <c r="BV78" s="13">
        <f>IFERROR(VLOOKUP(A78,'[16]BranchesSales01-2020'!$A$2:$G$78,7,0),0)</f>
        <v>434</v>
      </c>
      <c r="BW78" s="15">
        <f t="shared" si="118"/>
        <v>152</v>
      </c>
      <c r="BX78" s="17">
        <f t="shared" si="119"/>
        <v>0.53900709219858145</v>
      </c>
    </row>
    <row r="79" spans="1:76" x14ac:dyDescent="0.25">
      <c r="A79" s="5">
        <v>2</v>
      </c>
      <c r="B79" s="5" t="s">
        <v>78</v>
      </c>
      <c r="C79" s="5">
        <f>SUM(C75:C78)</f>
        <v>615</v>
      </c>
      <c r="D79" s="5">
        <f t="shared" ref="D79:BQ79" si="124">SUM(D75:D78)</f>
        <v>499</v>
      </c>
      <c r="E79" s="5">
        <f t="shared" si="124"/>
        <v>535</v>
      </c>
      <c r="F79" s="5">
        <f t="shared" si="91"/>
        <v>36</v>
      </c>
      <c r="G79" s="17">
        <f t="shared" si="92"/>
        <v>7.2144288577154381E-2</v>
      </c>
      <c r="H79" s="5">
        <f t="shared" si="124"/>
        <v>0</v>
      </c>
      <c r="I79" s="5">
        <f t="shared" si="124"/>
        <v>686</v>
      </c>
      <c r="J79" s="5">
        <f t="shared" si="124"/>
        <v>450</v>
      </c>
      <c r="K79" s="5">
        <f>VLOOKUP(B79,'[4]محقق الفروع '!$B:$M,12,0)</f>
        <v>601</v>
      </c>
      <c r="L79" s="5">
        <f t="shared" si="93"/>
        <v>151</v>
      </c>
      <c r="M79" s="17">
        <f t="shared" si="94"/>
        <v>0.33555555555555561</v>
      </c>
      <c r="N79" s="5">
        <f t="shared" si="124"/>
        <v>0</v>
      </c>
      <c r="O79" s="5">
        <f t="shared" si="124"/>
        <v>473</v>
      </c>
      <c r="P79" s="5">
        <f t="shared" si="124"/>
        <v>428</v>
      </c>
      <c r="Q79" s="5">
        <f>VLOOKUP(B79,'[5]محقق الفروع '!$B:$M,12,0)</f>
        <v>246</v>
      </c>
      <c r="R79" s="5">
        <f t="shared" si="95"/>
        <v>-182</v>
      </c>
      <c r="S79" s="17">
        <f t="shared" si="96"/>
        <v>-0.42523364485981308</v>
      </c>
      <c r="T79" s="5">
        <f t="shared" si="124"/>
        <v>0</v>
      </c>
      <c r="U79" s="5">
        <f t="shared" si="124"/>
        <v>464</v>
      </c>
      <c r="V79" s="5">
        <f t="shared" si="124"/>
        <v>451</v>
      </c>
      <c r="W79" s="5">
        <f t="shared" si="124"/>
        <v>364</v>
      </c>
      <c r="X79" s="5">
        <f t="shared" si="97"/>
        <v>-87</v>
      </c>
      <c r="Y79" s="17">
        <f t="shared" si="98"/>
        <v>-0.19290465631929044</v>
      </c>
      <c r="Z79" s="5">
        <f t="shared" si="124"/>
        <v>0</v>
      </c>
      <c r="AA79" s="5">
        <f t="shared" si="124"/>
        <v>256</v>
      </c>
      <c r="AB79" s="5">
        <f t="shared" si="124"/>
        <v>518</v>
      </c>
      <c r="AC79" s="5">
        <f t="shared" si="124"/>
        <v>300</v>
      </c>
      <c r="AD79" s="5">
        <f t="shared" si="99"/>
        <v>-218</v>
      </c>
      <c r="AE79" s="17">
        <f t="shared" si="100"/>
        <v>-0.4208494208494209</v>
      </c>
      <c r="AF79" s="5">
        <f t="shared" si="124"/>
        <v>0</v>
      </c>
      <c r="AG79" s="5">
        <f t="shared" si="124"/>
        <v>336</v>
      </c>
      <c r="AH79" s="5">
        <f t="shared" si="124"/>
        <v>493</v>
      </c>
      <c r="AI79" s="5">
        <f t="shared" si="124"/>
        <v>475</v>
      </c>
      <c r="AJ79" s="5">
        <f t="shared" si="101"/>
        <v>-18</v>
      </c>
      <c r="AK79" s="17">
        <f t="shared" si="102"/>
        <v>-3.6511156186612603E-2</v>
      </c>
      <c r="AL79" s="5">
        <f t="shared" si="124"/>
        <v>0</v>
      </c>
      <c r="AM79" s="5">
        <f t="shared" si="124"/>
        <v>351</v>
      </c>
      <c r="AN79" s="5">
        <f t="shared" si="124"/>
        <v>682</v>
      </c>
      <c r="AO79" s="5">
        <f t="shared" ref="AO79" si="125">SUM(AO75:AO78)</f>
        <v>515</v>
      </c>
      <c r="AP79" s="5">
        <f t="shared" si="104"/>
        <v>-167</v>
      </c>
      <c r="AQ79" s="17">
        <f t="shared" si="105"/>
        <v>-0.24486803519061584</v>
      </c>
      <c r="AR79" s="5">
        <f t="shared" si="124"/>
        <v>0</v>
      </c>
      <c r="AS79" s="5">
        <f t="shared" si="124"/>
        <v>413</v>
      </c>
      <c r="AT79" s="5">
        <f t="shared" si="124"/>
        <v>344</v>
      </c>
      <c r="AU79" s="5">
        <f t="shared" si="124"/>
        <v>362</v>
      </c>
      <c r="AV79" s="5">
        <f t="shared" si="106"/>
        <v>18</v>
      </c>
      <c r="AW79" s="17">
        <f t="shared" si="107"/>
        <v>5.232558139534893E-2</v>
      </c>
      <c r="AX79" s="5">
        <f t="shared" si="124"/>
        <v>0</v>
      </c>
      <c r="AY79" s="5">
        <f t="shared" si="124"/>
        <v>345</v>
      </c>
      <c r="AZ79" s="5">
        <f t="shared" si="124"/>
        <v>417</v>
      </c>
      <c r="BA79" s="5">
        <f t="shared" ref="BA79" si="126">SUM(BA75:BA78)</f>
        <v>415</v>
      </c>
      <c r="BB79" s="5">
        <f t="shared" si="109"/>
        <v>-2</v>
      </c>
      <c r="BC79" s="17">
        <f t="shared" si="110"/>
        <v>-4.7961630695443347E-3</v>
      </c>
      <c r="BD79" s="5">
        <f t="shared" si="124"/>
        <v>0</v>
      </c>
      <c r="BE79" s="5">
        <f t="shared" si="124"/>
        <v>359</v>
      </c>
      <c r="BF79" s="5">
        <f t="shared" si="124"/>
        <v>472</v>
      </c>
      <c r="BG79" s="5">
        <f t="shared" ref="BG79" si="127">SUM(BG75:BG78)</f>
        <v>488</v>
      </c>
      <c r="BH79" s="5">
        <f t="shared" si="112"/>
        <v>16</v>
      </c>
      <c r="BI79" s="17">
        <f t="shared" si="113"/>
        <v>3.3898305084745672E-2</v>
      </c>
      <c r="BJ79" s="5">
        <f t="shared" si="124"/>
        <v>0</v>
      </c>
      <c r="BK79" s="5">
        <f t="shared" si="124"/>
        <v>300</v>
      </c>
      <c r="BL79" s="5">
        <f t="shared" si="124"/>
        <v>573</v>
      </c>
      <c r="BM79" s="5">
        <f t="shared" si="114"/>
        <v>273</v>
      </c>
      <c r="BN79" s="17">
        <f t="shared" si="115"/>
        <v>0.90999999999999992</v>
      </c>
      <c r="BO79" s="5">
        <f t="shared" si="124"/>
        <v>0</v>
      </c>
      <c r="BP79" s="5">
        <f t="shared" si="124"/>
        <v>458</v>
      </c>
      <c r="BQ79" s="5">
        <f t="shared" si="124"/>
        <v>859</v>
      </c>
      <c r="BR79" s="5">
        <f t="shared" si="116"/>
        <v>401</v>
      </c>
      <c r="BS79" s="17">
        <f t="shared" si="117"/>
        <v>0.87554585152838427</v>
      </c>
      <c r="BU79" s="13">
        <f>SUM(BU75:BU78)</f>
        <v>1275</v>
      </c>
      <c r="BV79" s="13">
        <f>SUM(BV75:BV78)</f>
        <v>1596</v>
      </c>
      <c r="BW79" s="15">
        <f t="shared" si="118"/>
        <v>321</v>
      </c>
      <c r="BX79" s="17">
        <f t="shared" si="119"/>
        <v>0.25176470588235289</v>
      </c>
    </row>
    <row r="80" spans="1:76" x14ac:dyDescent="0.25">
      <c r="A80" s="5">
        <v>70</v>
      </c>
      <c r="B80" s="4" t="s">
        <v>79</v>
      </c>
      <c r="C80" s="5">
        <f>IFERROR(VLOOKUP(A80,'[1]BranchesSales01-2019'!$A$2:$AB$79,4,0),0)</f>
        <v>153</v>
      </c>
      <c r="D80" s="5">
        <f>IFERROR(VLOOKUP(A80,'[2]BranchesSales01-2020'!$A$2:$Z$78,4,0),0)</f>
        <v>100</v>
      </c>
      <c r="E80" s="5">
        <f>IFERROR(VLOOKUP(A80,'[3]BranchesSales01-2021'!$A$2:$G$70,7,0),0)</f>
        <v>48</v>
      </c>
      <c r="F80" s="5">
        <f t="shared" si="91"/>
        <v>-52</v>
      </c>
      <c r="G80" s="17">
        <f t="shared" si="92"/>
        <v>-0.52</v>
      </c>
      <c r="I80" s="5">
        <f>IFERROR(VLOOKUP(A80,'[1]BranchesSales01-2019'!$A$2:$AB$79,6,0),0)</f>
        <v>126</v>
      </c>
      <c r="J80" s="5">
        <f>IFERROR(VLOOKUP(A80,'[2]BranchesSales01-2020'!$A$2:$Z$78,6,0),0)</f>
        <v>115</v>
      </c>
      <c r="K80" s="5">
        <f>VLOOKUP(B80,'[4]محقق الفروع '!$B:$M,12,0)</f>
        <v>191</v>
      </c>
      <c r="L80" s="5">
        <f t="shared" si="93"/>
        <v>76</v>
      </c>
      <c r="M80" s="17">
        <f t="shared" si="94"/>
        <v>0.66086956521739126</v>
      </c>
      <c r="O80" s="5">
        <f>IFERROR(VLOOKUP(A80,'[1]BranchesSales01-2019'!$A$2:$AB$79,8,0),0)</f>
        <v>56</v>
      </c>
      <c r="P80" s="5">
        <f>IFERROR(VLOOKUP(A80,'[2]BranchesSales01-2020'!$A$2:$Z$78,8,0),0)</f>
        <v>106</v>
      </c>
      <c r="Q80" s="5">
        <f>VLOOKUP(B80,'[5]محقق الفروع '!$B:$M,12,0)</f>
        <v>34</v>
      </c>
      <c r="R80" s="5">
        <f t="shared" si="95"/>
        <v>-72</v>
      </c>
      <c r="S80" s="17">
        <f t="shared" si="96"/>
        <v>-0.679245283018868</v>
      </c>
      <c r="U80" s="5">
        <f>IFERROR(VLOOKUP(A80,'[1]BranchesSales01-2019'!$A$2:$AB$79,10,0),0)</f>
        <v>120</v>
      </c>
      <c r="V80" s="5">
        <f>IFERROR(VLOOKUP(A80,'[2]BranchesSales01-2020'!$A$2:$Z$78,10,0),0)</f>
        <v>174</v>
      </c>
      <c r="W80" s="5">
        <f>IFERROR(VLOOKUP(A80,'[6]BranchesSales04-2021'!$A$2:$G$70,7,0),0)</f>
        <v>153</v>
      </c>
      <c r="X80" s="5">
        <f t="shared" si="97"/>
        <v>-21</v>
      </c>
      <c r="Y80" s="17">
        <f t="shared" si="98"/>
        <v>-0.12068965517241381</v>
      </c>
      <c r="AA80" s="5">
        <f>IFERROR(VLOOKUP(A80,'[1]BranchesSales01-2019'!$A$2:$AB$79,12,0),0)</f>
        <v>101</v>
      </c>
      <c r="AB80" s="5">
        <f>IFERROR(VLOOKUP(A80,'[2]BranchesSales01-2020'!$A$2:$Z$78,12,0),0)</f>
        <v>91</v>
      </c>
      <c r="AC80" s="5">
        <f>IFERROR(VLOOKUP(A80,'[7]BranchesSales05-2021'!$A$2:$G$70,7,0),0)</f>
        <v>89</v>
      </c>
      <c r="AD80" s="5">
        <f t="shared" si="99"/>
        <v>-2</v>
      </c>
      <c r="AE80" s="17">
        <f t="shared" si="100"/>
        <v>-2.1978021978022011E-2</v>
      </c>
      <c r="AG80" s="5">
        <f>IFERROR(VLOOKUP(A80,'[1]BranchesSales01-2019'!$A$2:$AB$79,14,0),0)</f>
        <v>121</v>
      </c>
      <c r="AH80" s="5">
        <f>IFERROR(VLOOKUP(A80,'[2]BranchesSales01-2020'!$A$2:$Z$78,14,0),0)</f>
        <v>86</v>
      </c>
      <c r="AI80" s="5">
        <f>VLOOKUP(A80,'[8]BranchesSales06-2021'!$A$2:$G$70,7,0)</f>
        <v>153</v>
      </c>
      <c r="AJ80" s="5">
        <f t="shared" si="101"/>
        <v>67</v>
      </c>
      <c r="AK80" s="17">
        <f t="shared" si="102"/>
        <v>0.77906976744186052</v>
      </c>
      <c r="AM80" s="5">
        <f>IFERROR(VLOOKUP(A80,'[1]BranchesSales01-2019'!$A$2:$AB$79,16,0),0)</f>
        <v>59</v>
      </c>
      <c r="AN80" s="5">
        <f>IFERROR(VLOOKUP(A80,'[2]BranchesSales01-2020'!$A$2:$Z$78,16,0),0)</f>
        <v>125</v>
      </c>
      <c r="AO80" s="5">
        <f>IFERROR(VLOOKUP(A80,'[9]BranchesSales07-2021'!$A$2:$G$69,7,0),0)</f>
        <v>109</v>
      </c>
      <c r="AP80" s="5">
        <f t="shared" si="104"/>
        <v>-16</v>
      </c>
      <c r="AQ80" s="17">
        <f t="shared" si="105"/>
        <v>-0.128</v>
      </c>
      <c r="AS80" s="5">
        <f>IFERROR(VLOOKUP(A80,'[1]BranchesSales01-2019'!$A$2:$AB$79,18,0),0)</f>
        <v>104</v>
      </c>
      <c r="AT80" s="5">
        <f>IFERROR(VLOOKUP(A80,'[2]BranchesSales01-2020'!$A$2:$Z$78,18,0),0)</f>
        <v>104</v>
      </c>
      <c r="AU80" s="5">
        <f>IFERROR(VLOOKUP(A80,'[10]BranchesSales08-2021'!$A$2:$G$69,7,0),0)</f>
        <v>156</v>
      </c>
      <c r="AV80" s="5">
        <f t="shared" si="106"/>
        <v>52</v>
      </c>
      <c r="AW80" s="17">
        <f t="shared" si="107"/>
        <v>0.5</v>
      </c>
      <c r="AY80" s="5">
        <f>IFERROR(VLOOKUP(A80,'[1]BranchesSales01-2019'!$A$2:$AB$79,20,0),0)</f>
        <v>140</v>
      </c>
      <c r="AZ80" s="5">
        <f>IFERROR(VLOOKUP(A80,'[2]BranchesSales01-2020'!$A$2:$Z$78,20,0),0)</f>
        <v>57</v>
      </c>
      <c r="BA80" s="5">
        <f>IFERROR(VLOOKUP(A80,'[11]BranchesSales09-2021'!$A$2:$H$69,7,0),0)</f>
        <v>130</v>
      </c>
      <c r="BB80" s="5">
        <f t="shared" si="109"/>
        <v>73</v>
      </c>
      <c r="BC80" s="17">
        <f t="shared" si="110"/>
        <v>1.2807017543859649</v>
      </c>
      <c r="BE80" s="5">
        <f>IFERROR(VLOOKUP(A80,'[1]BranchesSales01-2019'!$A$2:$AB$79,22,0),0)</f>
        <v>142</v>
      </c>
      <c r="BF80" s="5">
        <f>IFERROR(VLOOKUP(A80,'[2]BranchesSales01-2020'!$A$2:$Z$78,22,0),0)</f>
        <v>52</v>
      </c>
      <c r="BG80" s="5">
        <f>IFERROR(VLOOKUP(A80,'[12]BranchesSales10-2021'!$A$2:$G$69,7,0),0)</f>
        <v>127</v>
      </c>
      <c r="BH80" s="5">
        <f t="shared" si="112"/>
        <v>75</v>
      </c>
      <c r="BI80" s="17">
        <f t="shared" si="113"/>
        <v>1.4423076923076925</v>
      </c>
      <c r="BK80" s="5">
        <f>IFERROR(VLOOKUP(A80,'[1]BranchesSales01-2019'!$A$2:$AB$79,24,0),0)</f>
        <v>120</v>
      </c>
      <c r="BL80" s="5">
        <f>IFERROR(VLOOKUP(A80,'[13]BranchesSales11-2020'!$A$2:$G$78,7,0),0)</f>
        <v>188</v>
      </c>
      <c r="BM80" s="5">
        <f t="shared" si="114"/>
        <v>68</v>
      </c>
      <c r="BN80" s="17">
        <f t="shared" si="115"/>
        <v>0.56666666666666665</v>
      </c>
      <c r="BP80" s="5">
        <f>IFERROR(VLOOKUP(A80,'[1]BranchesSales01-2019'!$A$2:$AB$79,26,0),0)</f>
        <v>139</v>
      </c>
      <c r="BQ80" s="5">
        <f>IFERROR(VLOOKUP(A80,'[14]BranchesSales12-2020'!$A$2:$G$70,7,0),0)</f>
        <v>206</v>
      </c>
      <c r="BR80" s="5">
        <f t="shared" si="116"/>
        <v>67</v>
      </c>
      <c r="BS80" s="17">
        <f t="shared" si="117"/>
        <v>0.48201438848920852</v>
      </c>
      <c r="BU80" s="13">
        <f>IFERROR(VLOOKUP(A80,'[15]BranchesSales01-2019'!$A$2:$G$79,7,0),0)</f>
        <v>281</v>
      </c>
      <c r="BV80" s="13">
        <f>IFERROR(VLOOKUP(A80,'[16]BranchesSales01-2020'!$A$2:$G$78,7,0),0)</f>
        <v>342</v>
      </c>
      <c r="BW80" s="15">
        <f t="shared" si="118"/>
        <v>61</v>
      </c>
      <c r="BX80" s="17">
        <f t="shared" si="119"/>
        <v>0.21708185053380791</v>
      </c>
    </row>
    <row r="81" spans="1:76" x14ac:dyDescent="0.25">
      <c r="A81" s="3">
        <v>97</v>
      </c>
      <c r="B81" s="4" t="s">
        <v>80</v>
      </c>
      <c r="C81" s="5">
        <f>IFERROR(VLOOKUP(A81,'[1]BranchesSales01-2019'!$A$2:$AB$79,4,0),0)</f>
        <v>188</v>
      </c>
      <c r="D81" s="5">
        <f>IFERROR(VLOOKUP(A81,'[2]BranchesSales01-2020'!$A$2:$Z$78,4,0),0)</f>
        <v>170</v>
      </c>
      <c r="E81" s="5">
        <f>IFERROR(VLOOKUP(A81,'[3]BranchesSales01-2021'!$A$2:$G$70,7,0),0)</f>
        <v>163</v>
      </c>
      <c r="F81" s="5">
        <f t="shared" si="91"/>
        <v>-7</v>
      </c>
      <c r="G81" s="17">
        <f t="shared" si="92"/>
        <v>-4.1176470588235259E-2</v>
      </c>
      <c r="I81" s="5">
        <f>IFERROR(VLOOKUP(A81,'[1]BranchesSales01-2019'!$A$2:$AB$79,6,0),0)</f>
        <v>194</v>
      </c>
      <c r="J81" s="5">
        <f>IFERROR(VLOOKUP(A81,'[2]BranchesSales01-2020'!$A$2:$Z$78,6,0),0)</f>
        <v>149</v>
      </c>
      <c r="K81" s="5">
        <f>VLOOKUP(B81,'[4]محقق الفروع '!$B:$M,12,0)</f>
        <v>189</v>
      </c>
      <c r="L81" s="5">
        <f t="shared" si="93"/>
        <v>40</v>
      </c>
      <c r="M81" s="17">
        <f t="shared" si="94"/>
        <v>0.26845637583892623</v>
      </c>
      <c r="O81" s="5">
        <f>IFERROR(VLOOKUP(A81,'[1]BranchesSales01-2019'!$A$2:$AB$79,8,0),0)</f>
        <v>111</v>
      </c>
      <c r="P81" s="5">
        <f>IFERROR(VLOOKUP(A81,'[2]BranchesSales01-2020'!$A$2:$Z$78,8,0),0)</f>
        <v>114</v>
      </c>
      <c r="Q81" s="5">
        <f>VLOOKUP(B81,'[5]محقق الفروع '!$B:$M,12,0)</f>
        <v>77</v>
      </c>
      <c r="R81" s="5">
        <f t="shared" si="95"/>
        <v>-37</v>
      </c>
      <c r="S81" s="17">
        <f t="shared" si="96"/>
        <v>-0.32456140350877194</v>
      </c>
      <c r="U81" s="5">
        <f>IFERROR(VLOOKUP(A81,'[1]BranchesSales01-2019'!$A$2:$AB$79,10,0),0)</f>
        <v>131</v>
      </c>
      <c r="V81" s="5">
        <f>IFERROR(VLOOKUP(A81,'[2]BranchesSales01-2020'!$A$2:$Z$78,10,0),0)</f>
        <v>119</v>
      </c>
      <c r="W81" s="5">
        <f>IFERROR(VLOOKUP(A81,'[6]BranchesSales04-2021'!$A$2:$G$70,7,0),0)</f>
        <v>89</v>
      </c>
      <c r="X81" s="5">
        <f t="shared" si="97"/>
        <v>-30</v>
      </c>
      <c r="Y81" s="17">
        <f t="shared" si="98"/>
        <v>-0.25210084033613445</v>
      </c>
      <c r="AA81" s="5">
        <f>IFERROR(VLOOKUP(A81,'[1]BranchesSales01-2019'!$A$2:$AB$79,12,0),0)</f>
        <v>155</v>
      </c>
      <c r="AB81" s="5">
        <f>IFERROR(VLOOKUP(A81,'[2]BranchesSales01-2020'!$A$2:$Z$78,12,0),0)</f>
        <v>125</v>
      </c>
      <c r="AC81" s="5">
        <f>IFERROR(VLOOKUP(A81,'[7]BranchesSales05-2021'!$A$2:$G$70,7,0),0)</f>
        <v>131</v>
      </c>
      <c r="AD81" s="5">
        <f t="shared" si="99"/>
        <v>6</v>
      </c>
      <c r="AE81" s="17">
        <f t="shared" si="100"/>
        <v>4.8000000000000043E-2</v>
      </c>
      <c r="AG81" s="5">
        <f>IFERROR(VLOOKUP(A81,'[1]BranchesSales01-2019'!$A$2:$AB$79,14,0),0)</f>
        <v>168</v>
      </c>
      <c r="AH81" s="5">
        <f>IFERROR(VLOOKUP(A81,'[2]BranchesSales01-2020'!$A$2:$Z$78,14,0),0)</f>
        <v>114</v>
      </c>
      <c r="AI81" s="5">
        <f>VLOOKUP(A81,'[8]BranchesSales06-2021'!$A$2:$G$70,7,0)</f>
        <v>136</v>
      </c>
      <c r="AJ81" s="5">
        <f t="shared" si="101"/>
        <v>22</v>
      </c>
      <c r="AK81" s="17">
        <f t="shared" si="102"/>
        <v>0.19298245614035081</v>
      </c>
      <c r="AM81" s="5">
        <f>IFERROR(VLOOKUP(A81,'[1]BranchesSales01-2019'!$A$2:$AB$79,16,0),0)</f>
        <v>111</v>
      </c>
      <c r="AN81" s="5">
        <f>IFERROR(VLOOKUP(A81,'[2]BranchesSales01-2020'!$A$2:$Z$78,16,0),0)</f>
        <v>100</v>
      </c>
      <c r="AO81" s="5">
        <f>IFERROR(VLOOKUP(A81,'[9]BranchesSales07-2021'!$A$2:$G$69,7,0),0)</f>
        <v>144</v>
      </c>
      <c r="AP81" s="5">
        <f t="shared" si="104"/>
        <v>44</v>
      </c>
      <c r="AQ81" s="17">
        <f t="shared" si="105"/>
        <v>0.43999999999999995</v>
      </c>
      <c r="AS81" s="5">
        <f>IFERROR(VLOOKUP(A81,'[1]BranchesSales01-2019'!$A$2:$AB$79,18,0),0)</f>
        <v>121</v>
      </c>
      <c r="AT81" s="5">
        <f>IFERROR(VLOOKUP(A81,'[2]BranchesSales01-2020'!$A$2:$Z$78,18,0),0)</f>
        <v>112</v>
      </c>
      <c r="AU81" s="5">
        <f>IFERROR(VLOOKUP(A81,'[10]BranchesSales08-2021'!$A$2:$G$69,7,0),0)</f>
        <v>122</v>
      </c>
      <c r="AV81" s="5">
        <f t="shared" si="106"/>
        <v>10</v>
      </c>
      <c r="AW81" s="17">
        <f t="shared" si="107"/>
        <v>8.9285714285714191E-2</v>
      </c>
      <c r="AY81" s="5">
        <f>IFERROR(VLOOKUP(A81,'[1]BranchesSales01-2019'!$A$2:$AB$79,20,0),0)</f>
        <v>151</v>
      </c>
      <c r="AZ81" s="5">
        <f>IFERROR(VLOOKUP(A81,'[2]BranchesSales01-2020'!$A$2:$Z$78,20,0),0)</f>
        <v>146</v>
      </c>
      <c r="BA81" s="5">
        <f>IFERROR(VLOOKUP(A81,'[11]BranchesSales09-2021'!$A$2:$H$69,7,0),0)</f>
        <v>114</v>
      </c>
      <c r="BB81" s="5">
        <f t="shared" si="109"/>
        <v>-32</v>
      </c>
      <c r="BC81" s="17">
        <f t="shared" si="110"/>
        <v>-0.21917808219178081</v>
      </c>
      <c r="BE81" s="5">
        <f>IFERROR(VLOOKUP(A81,'[1]BranchesSales01-2019'!$A$2:$AB$79,22,0),0)</f>
        <v>131</v>
      </c>
      <c r="BF81" s="5">
        <f>IFERROR(VLOOKUP(A81,'[2]BranchesSales01-2020'!$A$2:$Z$78,22,0),0)</f>
        <v>149</v>
      </c>
      <c r="BG81" s="5">
        <f>IFERROR(VLOOKUP(A81,'[12]BranchesSales10-2021'!$A$2:$G$69,7,0),0)</f>
        <v>123</v>
      </c>
      <c r="BH81" s="5">
        <f t="shared" si="112"/>
        <v>-26</v>
      </c>
      <c r="BI81" s="17">
        <f t="shared" si="113"/>
        <v>-0.17449664429530198</v>
      </c>
      <c r="BK81" s="5">
        <f>IFERROR(VLOOKUP(A81,'[1]BranchesSales01-2019'!$A$2:$AB$79,24,0),0)</f>
        <v>113</v>
      </c>
      <c r="BL81" s="5">
        <f>IFERROR(VLOOKUP(A81,'[13]BranchesSales11-2020'!$A$2:$G$78,7,0),0)</f>
        <v>164</v>
      </c>
      <c r="BM81" s="5">
        <f t="shared" si="114"/>
        <v>51</v>
      </c>
      <c r="BN81" s="17">
        <f t="shared" si="115"/>
        <v>0.45132743362831862</v>
      </c>
      <c r="BP81" s="5">
        <f>IFERROR(VLOOKUP(A81,'[1]BranchesSales01-2019'!$A$2:$AB$79,26,0),0)</f>
        <v>168</v>
      </c>
      <c r="BQ81" s="5">
        <f>IFERROR(VLOOKUP(A81,'[14]BranchesSales12-2020'!$A$2:$G$70,7,0),0)</f>
        <v>237</v>
      </c>
      <c r="BR81" s="5">
        <f t="shared" si="116"/>
        <v>69</v>
      </c>
      <c r="BS81" s="17">
        <f t="shared" si="117"/>
        <v>0.41071428571428581</v>
      </c>
      <c r="BU81" s="13">
        <f>IFERROR(VLOOKUP(A81,'[15]BranchesSales01-2019'!$A$2:$G$79,7,0),0)</f>
        <v>351</v>
      </c>
      <c r="BV81" s="13">
        <f>IFERROR(VLOOKUP(A81,'[16]BranchesSales01-2020'!$A$2:$G$78,7,0),0)</f>
        <v>334</v>
      </c>
      <c r="BW81" s="15">
        <f t="shared" si="118"/>
        <v>-17</v>
      </c>
      <c r="BX81" s="17">
        <f t="shared" si="119"/>
        <v>-4.8433048433048409E-2</v>
      </c>
    </row>
    <row r="82" spans="1:76" x14ac:dyDescent="0.25">
      <c r="A82" s="5">
        <v>72</v>
      </c>
      <c r="B82" s="4" t="s">
        <v>81</v>
      </c>
      <c r="C82" s="5">
        <f>IFERROR(VLOOKUP(A82,'[1]BranchesSales01-2019'!$A$2:$AB$79,4,0),0)</f>
        <v>73</v>
      </c>
      <c r="D82" s="5">
        <f>IFERROR(VLOOKUP(A82,'[2]BranchesSales01-2020'!$A$2:$Z$78,4,0),0)</f>
        <v>35</v>
      </c>
      <c r="E82" s="5">
        <f>IFERROR(VLOOKUP(A82,'[3]BranchesSales01-2021'!$A$2:$G$70,7,0),0)</f>
        <v>52</v>
      </c>
      <c r="F82" s="5">
        <f t="shared" si="91"/>
        <v>17</v>
      </c>
      <c r="G82" s="17">
        <f t="shared" si="92"/>
        <v>0.48571428571428577</v>
      </c>
      <c r="I82" s="5">
        <f>IFERROR(VLOOKUP(A82,'[1]BranchesSales01-2019'!$A$2:$AB$79,6,0),0)</f>
        <v>61</v>
      </c>
      <c r="J82" s="5">
        <f>IFERROR(VLOOKUP(A82,'[2]BranchesSales01-2020'!$A$2:$Z$78,6,0),0)</f>
        <v>80</v>
      </c>
      <c r="K82" s="5">
        <f>VLOOKUP(B82,'[4]محقق الفروع '!$B:$M,12,0)</f>
        <v>54</v>
      </c>
      <c r="L82" s="5">
        <f t="shared" si="93"/>
        <v>-26</v>
      </c>
      <c r="M82" s="17">
        <f t="shared" si="94"/>
        <v>-0.32499999999999996</v>
      </c>
      <c r="O82" s="5">
        <f>IFERROR(VLOOKUP(A82,'[1]BranchesSales01-2019'!$A$2:$AB$79,8,0),0)</f>
        <v>40</v>
      </c>
      <c r="P82" s="5">
        <f>IFERROR(VLOOKUP(A82,'[2]BranchesSales01-2020'!$A$2:$Z$78,8,0),0)</f>
        <v>27</v>
      </c>
      <c r="Q82" s="5">
        <f>VLOOKUP(B82,'[5]محقق الفروع '!$B:$M,12,0)</f>
        <v>27</v>
      </c>
      <c r="R82" s="5">
        <f t="shared" si="95"/>
        <v>0</v>
      </c>
      <c r="S82" s="17">
        <f t="shared" si="96"/>
        <v>0</v>
      </c>
      <c r="U82" s="5">
        <f>IFERROR(VLOOKUP(A82,'[1]BranchesSales01-2019'!$A$2:$AB$79,10,0),0)</f>
        <v>47</v>
      </c>
      <c r="V82" s="5">
        <f>IFERROR(VLOOKUP(A82,'[2]BranchesSales01-2020'!$A$2:$Z$78,10,0),0)</f>
        <v>21</v>
      </c>
      <c r="W82" s="5">
        <f>IFERROR(VLOOKUP(A82,'[6]BranchesSales04-2021'!$A$2:$G$70,7,0),0)</f>
        <v>79</v>
      </c>
      <c r="X82" s="5">
        <f t="shared" si="97"/>
        <v>58</v>
      </c>
      <c r="Y82" s="17">
        <f t="shared" si="98"/>
        <v>2.7619047619047619</v>
      </c>
      <c r="AA82" s="5">
        <f>IFERROR(VLOOKUP(A82,'[1]BranchesSales01-2019'!$A$2:$AB$79,12,0),0)</f>
        <v>48</v>
      </c>
      <c r="AB82" s="5">
        <f>IFERROR(VLOOKUP(A82,'[2]BranchesSales01-2020'!$A$2:$Z$78,12,0),0)</f>
        <v>43</v>
      </c>
      <c r="AC82" s="5">
        <f>IFERROR(VLOOKUP(A82,'[7]BranchesSales05-2021'!$A$2:$G$70,7,0),0)</f>
        <v>53</v>
      </c>
      <c r="AD82" s="5">
        <f t="shared" si="99"/>
        <v>10</v>
      </c>
      <c r="AE82" s="17">
        <f t="shared" si="100"/>
        <v>0.23255813953488369</v>
      </c>
      <c r="AG82" s="5">
        <f>IFERROR(VLOOKUP(A82,'[1]BranchesSales01-2019'!$A$2:$AB$79,14,0),0)</f>
        <v>71</v>
      </c>
      <c r="AH82" s="5">
        <f>IFERROR(VLOOKUP(A82,'[2]BranchesSales01-2020'!$A$2:$Z$78,14,0),0)</f>
        <v>85</v>
      </c>
      <c r="AI82" s="5">
        <f>VLOOKUP(A82,'[8]BranchesSales06-2021'!$A$2:$G$70,7,0)</f>
        <v>56</v>
      </c>
      <c r="AJ82" s="5">
        <f t="shared" si="101"/>
        <v>-29</v>
      </c>
      <c r="AK82" s="17">
        <f t="shared" si="102"/>
        <v>-0.3411764705882353</v>
      </c>
      <c r="AM82" s="5">
        <f>IFERROR(VLOOKUP(A82,'[1]BranchesSales01-2019'!$A$2:$AB$79,16,0),0)</f>
        <v>41</v>
      </c>
      <c r="AN82" s="5">
        <f>IFERROR(VLOOKUP(A82,'[2]BranchesSales01-2020'!$A$2:$Z$78,16,0),0)</f>
        <v>107</v>
      </c>
      <c r="AO82" s="5">
        <f>IFERROR(VLOOKUP(A82,'[9]BranchesSales07-2021'!$A$2:$G$69,7,0),0)</f>
        <v>150</v>
      </c>
      <c r="AP82" s="5">
        <f t="shared" si="104"/>
        <v>43</v>
      </c>
      <c r="AQ82" s="17">
        <f t="shared" si="105"/>
        <v>0.40186915887850461</v>
      </c>
      <c r="AS82" s="5">
        <f>IFERROR(VLOOKUP(A82,'[1]BranchesSales01-2019'!$A$2:$AB$79,18,0),0)</f>
        <v>40</v>
      </c>
      <c r="AT82" s="5">
        <f>IFERROR(VLOOKUP(A82,'[2]BranchesSales01-2020'!$A$2:$Z$78,18,0),0)</f>
        <v>77</v>
      </c>
      <c r="AU82" s="5">
        <f>IFERROR(VLOOKUP(A82,'[10]BranchesSales08-2021'!$A$2:$G$69,7,0),0)</f>
        <v>152</v>
      </c>
      <c r="AV82" s="5">
        <f t="shared" si="106"/>
        <v>75</v>
      </c>
      <c r="AW82" s="17">
        <f t="shared" si="107"/>
        <v>0.97402597402597402</v>
      </c>
      <c r="AY82" s="5">
        <f>IFERROR(VLOOKUP(A82,'[1]BranchesSales01-2019'!$A$2:$AB$79,20,0),0)</f>
        <v>55</v>
      </c>
      <c r="AZ82" s="5">
        <f>IFERROR(VLOOKUP(A82,'[2]BranchesSales01-2020'!$A$2:$Z$78,20,0),0)</f>
        <v>83</v>
      </c>
      <c r="BA82" s="5">
        <f>IFERROR(VLOOKUP(A82,'[11]BranchesSales09-2021'!$A$2:$H$69,7,0),0)</f>
        <v>126</v>
      </c>
      <c r="BB82" s="5">
        <f t="shared" si="109"/>
        <v>43</v>
      </c>
      <c r="BC82" s="17">
        <f t="shared" si="110"/>
        <v>0.51807228915662651</v>
      </c>
      <c r="BE82" s="5">
        <f>IFERROR(VLOOKUP(A82,'[1]BranchesSales01-2019'!$A$2:$AB$79,22,0),0)</f>
        <v>40</v>
      </c>
      <c r="BF82" s="5">
        <f>IFERROR(VLOOKUP(A82,'[2]BranchesSales01-2020'!$A$2:$Z$78,22,0),0)</f>
        <v>71</v>
      </c>
      <c r="BG82" s="5">
        <f>IFERROR(VLOOKUP(A82,'[12]BranchesSales10-2021'!$A$2:$G$69,7,0),0)</f>
        <v>170</v>
      </c>
      <c r="BH82" s="5">
        <f t="shared" si="112"/>
        <v>99</v>
      </c>
      <c r="BI82" s="17">
        <f t="shared" si="113"/>
        <v>1.3943661971830985</v>
      </c>
      <c r="BK82" s="5">
        <f>IFERROR(VLOOKUP(A82,'[1]BranchesSales01-2019'!$A$2:$AB$79,24,0),0)</f>
        <v>116</v>
      </c>
      <c r="BL82" s="5">
        <f>IFERROR(VLOOKUP(A82,'[13]BranchesSales11-2020'!$A$2:$G$78,7,0),0)</f>
        <v>125</v>
      </c>
      <c r="BM82" s="5">
        <f t="shared" si="114"/>
        <v>9</v>
      </c>
      <c r="BN82" s="17">
        <f t="shared" si="115"/>
        <v>7.7586206896551824E-2</v>
      </c>
      <c r="BP82" s="5">
        <f>IFERROR(VLOOKUP(A82,'[1]BranchesSales01-2019'!$A$2:$AB$79,26,0),0)</f>
        <v>108</v>
      </c>
      <c r="BQ82" s="5">
        <f>IFERROR(VLOOKUP(A82,'[14]BranchesSales12-2020'!$A$2:$G$70,7,0),0)</f>
        <v>124</v>
      </c>
      <c r="BR82" s="5">
        <f t="shared" si="116"/>
        <v>16</v>
      </c>
      <c r="BS82" s="17">
        <f t="shared" si="117"/>
        <v>0.14814814814814814</v>
      </c>
      <c r="BU82" s="13">
        <f>IFERROR(VLOOKUP(A82,'[15]BranchesSales01-2019'!$A$2:$G$79,7,0),0)</f>
        <v>210</v>
      </c>
      <c r="BV82" s="13">
        <f>IFERROR(VLOOKUP(A82,'[16]BranchesSales01-2020'!$A$2:$G$78,7,0),0)</f>
        <v>282</v>
      </c>
      <c r="BW82" s="15">
        <f t="shared" si="118"/>
        <v>72</v>
      </c>
      <c r="BX82" s="17">
        <f t="shared" si="119"/>
        <v>0.34285714285714275</v>
      </c>
    </row>
    <row r="83" spans="1:76" x14ac:dyDescent="0.25">
      <c r="A83" s="5">
        <v>68</v>
      </c>
      <c r="B83" s="4" t="s">
        <v>82</v>
      </c>
      <c r="C83" s="5">
        <f>IFERROR(VLOOKUP(A83,'[1]BranchesSales01-2019'!$A$2:$AB$79,4,0),0)</f>
        <v>198</v>
      </c>
      <c r="D83" s="5">
        <f>IFERROR(VLOOKUP(A83,'[2]BranchesSales01-2020'!$A$2:$Z$78,4,0),0)</f>
        <v>94</v>
      </c>
      <c r="E83" s="5">
        <f>IFERROR(VLOOKUP(A83,'[3]BranchesSales01-2021'!$A$2:$G$70,7,0),0)</f>
        <v>67</v>
      </c>
      <c r="F83" s="5">
        <f t="shared" si="91"/>
        <v>-27</v>
      </c>
      <c r="G83" s="17">
        <f t="shared" si="92"/>
        <v>-0.28723404255319152</v>
      </c>
      <c r="I83" s="5">
        <f>IFERROR(VLOOKUP(A83,'[1]BranchesSales01-2019'!$A$2:$AB$79,6,0),0)</f>
        <v>222</v>
      </c>
      <c r="J83" s="5">
        <f>IFERROR(VLOOKUP(A83,'[2]BranchesSales01-2020'!$A$2:$Z$78,6,0),0)</f>
        <v>68</v>
      </c>
      <c r="K83" s="5">
        <f>VLOOKUP(B83,'[4]محقق الفروع '!$B:$M,12,0)</f>
        <v>63</v>
      </c>
      <c r="L83" s="5">
        <f t="shared" si="93"/>
        <v>-5</v>
      </c>
      <c r="M83" s="17">
        <f t="shared" si="94"/>
        <v>-7.3529411764705843E-2</v>
      </c>
      <c r="O83" s="5">
        <f>IFERROR(VLOOKUP(A83,'[1]BranchesSales01-2019'!$A$2:$AB$79,8,0),0)</f>
        <v>175</v>
      </c>
      <c r="P83" s="5">
        <f>IFERROR(VLOOKUP(A83,'[2]BranchesSales01-2020'!$A$2:$Z$78,8,0),0)</f>
        <v>135</v>
      </c>
      <c r="Q83" s="5">
        <f>VLOOKUP(B83,'[5]محقق الفروع '!$B:$M,12,0)</f>
        <v>36</v>
      </c>
      <c r="R83" s="5">
        <f t="shared" si="95"/>
        <v>-99</v>
      </c>
      <c r="S83" s="17">
        <f t="shared" si="96"/>
        <v>-0.73333333333333339</v>
      </c>
      <c r="U83" s="5">
        <f>IFERROR(VLOOKUP(A83,'[1]BranchesSales01-2019'!$A$2:$AB$79,10,0),0)</f>
        <v>151</v>
      </c>
      <c r="V83" s="5">
        <f>IFERROR(VLOOKUP(A83,'[2]BranchesSales01-2020'!$A$2:$Z$78,10,0),0)</f>
        <v>84</v>
      </c>
      <c r="W83" s="5">
        <f>IFERROR(VLOOKUP(A83,'[6]BranchesSales04-2021'!$A$2:$G$70,7,0),0)</f>
        <v>41</v>
      </c>
      <c r="X83" s="5">
        <f t="shared" si="97"/>
        <v>-43</v>
      </c>
      <c r="Y83" s="17">
        <f t="shared" si="98"/>
        <v>-0.51190476190476186</v>
      </c>
      <c r="AA83" s="5">
        <f>IFERROR(VLOOKUP(A83,'[1]BranchesSales01-2019'!$A$2:$AB$79,12,0),0)</f>
        <v>119</v>
      </c>
      <c r="AB83" s="5">
        <f>IFERROR(VLOOKUP(A83,'[2]BranchesSales01-2020'!$A$2:$Z$78,12,0),0)</f>
        <v>55</v>
      </c>
      <c r="AC83" s="5">
        <f>IFERROR(VLOOKUP(A83,'[7]BranchesSales05-2021'!$A$2:$G$70,7,0),0)</f>
        <v>40</v>
      </c>
      <c r="AD83" s="5">
        <f t="shared" si="99"/>
        <v>-15</v>
      </c>
      <c r="AE83" s="17">
        <f t="shared" si="100"/>
        <v>-0.27272727272727271</v>
      </c>
      <c r="AG83" s="5">
        <f>IFERROR(VLOOKUP(A83,'[1]BranchesSales01-2019'!$A$2:$AB$79,14,0),0)</f>
        <v>144</v>
      </c>
      <c r="AH83" s="5">
        <f>IFERROR(VLOOKUP(A83,'[2]BranchesSales01-2020'!$A$2:$Z$78,14,0),0)</f>
        <v>88</v>
      </c>
      <c r="AI83" s="5">
        <f>VLOOKUP(A83,'[8]BranchesSales06-2021'!$A$2:$G$70,7,0)</f>
        <v>37</v>
      </c>
      <c r="AJ83" s="5">
        <f t="shared" si="101"/>
        <v>-51</v>
      </c>
      <c r="AK83" s="17">
        <f t="shared" si="102"/>
        <v>-0.57954545454545459</v>
      </c>
      <c r="AM83" s="5">
        <f>IFERROR(VLOOKUP(A83,'[1]BranchesSales01-2019'!$A$2:$AB$79,16,0),0)</f>
        <v>42</v>
      </c>
      <c r="AN83" s="5">
        <f>IFERROR(VLOOKUP(A83,'[2]BranchesSales01-2020'!$A$2:$Z$78,16,0),0)</f>
        <v>83</v>
      </c>
      <c r="AO83" s="5">
        <f>IFERROR(VLOOKUP(A83,'[9]BranchesSales07-2021'!$A$2:$G$69,7,0),0)</f>
        <v>36</v>
      </c>
      <c r="AP83" s="5">
        <f t="shared" si="104"/>
        <v>-47</v>
      </c>
      <c r="AQ83" s="17">
        <f t="shared" si="105"/>
        <v>-0.56626506024096379</v>
      </c>
      <c r="AS83" s="5">
        <f>IFERROR(VLOOKUP(A83,'[1]BranchesSales01-2019'!$A$2:$AB$79,18,0),0)</f>
        <v>86</v>
      </c>
      <c r="AT83" s="5">
        <f>IFERROR(VLOOKUP(A83,'[2]BranchesSales01-2020'!$A$2:$Z$78,18,0),0)</f>
        <v>68</v>
      </c>
      <c r="AU83" s="5">
        <f>IFERROR(VLOOKUP(A83,'[10]BranchesSales08-2021'!$A$2:$G$69,7,0),0)</f>
        <v>79</v>
      </c>
      <c r="AV83" s="5">
        <f t="shared" si="106"/>
        <v>11</v>
      </c>
      <c r="AW83" s="17">
        <f t="shared" si="107"/>
        <v>0.16176470588235303</v>
      </c>
      <c r="AY83" s="5">
        <f>IFERROR(VLOOKUP(A83,'[1]BranchesSales01-2019'!$A$2:$AB$79,20,0),0)</f>
        <v>57</v>
      </c>
      <c r="AZ83" s="5">
        <f>IFERROR(VLOOKUP(A83,'[2]BranchesSales01-2020'!$A$2:$Z$78,20,0),0)</f>
        <v>29</v>
      </c>
      <c r="BA83" s="5">
        <f>IFERROR(VLOOKUP(A83,'[11]BranchesSales09-2021'!$A$2:$H$69,7,0),0)</f>
        <v>34</v>
      </c>
      <c r="BB83" s="5">
        <f t="shared" si="109"/>
        <v>5</v>
      </c>
      <c r="BC83" s="17">
        <f t="shared" si="110"/>
        <v>0.17241379310344818</v>
      </c>
      <c r="BE83" s="5">
        <f>IFERROR(VLOOKUP(A83,'[1]BranchesSales01-2019'!$A$2:$AB$79,22,0),0)</f>
        <v>92</v>
      </c>
      <c r="BF83" s="5">
        <f>IFERROR(VLOOKUP(A83,'[2]BranchesSales01-2020'!$A$2:$Z$78,22,0),0)</f>
        <v>54</v>
      </c>
      <c r="BG83" s="5">
        <f>IFERROR(VLOOKUP(A83,'[12]BranchesSales10-2021'!$A$2:$G$69,7,0),0)</f>
        <v>92</v>
      </c>
      <c r="BH83" s="5">
        <f t="shared" si="112"/>
        <v>38</v>
      </c>
      <c r="BI83" s="17">
        <f t="shared" si="113"/>
        <v>0.70370370370370372</v>
      </c>
      <c r="BK83" s="5">
        <f>IFERROR(VLOOKUP(A83,'[1]BranchesSales01-2019'!$A$2:$AB$79,24,0),0)</f>
        <v>67</v>
      </c>
      <c r="BL83" s="5">
        <f>IFERROR(VLOOKUP(A83,'[13]BranchesSales11-2020'!$A$2:$G$78,7,0),0)</f>
        <v>91</v>
      </c>
      <c r="BM83" s="5">
        <f t="shared" si="114"/>
        <v>24</v>
      </c>
      <c r="BN83" s="17">
        <f t="shared" si="115"/>
        <v>0.35820895522388052</v>
      </c>
      <c r="BP83" s="5">
        <f>IFERROR(VLOOKUP(A83,'[1]BranchesSales01-2019'!$A$2:$AB$79,26,0),0)</f>
        <v>145</v>
      </c>
      <c r="BQ83" s="5">
        <f>IFERROR(VLOOKUP(A83,'[14]BranchesSales12-2020'!$A$2:$G$70,7,0),0)</f>
        <v>220</v>
      </c>
      <c r="BR83" s="5">
        <f t="shared" si="116"/>
        <v>75</v>
      </c>
      <c r="BS83" s="17">
        <f t="shared" si="117"/>
        <v>0.51724137931034475</v>
      </c>
      <c r="BU83" s="13">
        <f>IFERROR(VLOOKUP(A83,'[15]BranchesSales01-2019'!$A$2:$G$79,7,0),0)</f>
        <v>352</v>
      </c>
      <c r="BV83" s="13">
        <f>IFERROR(VLOOKUP(A83,'[16]BranchesSales01-2020'!$A$2:$G$78,7,0),0)</f>
        <v>342</v>
      </c>
      <c r="BW83" s="15">
        <f t="shared" si="118"/>
        <v>-10</v>
      </c>
      <c r="BX83" s="17">
        <f t="shared" si="119"/>
        <v>-2.8409090909090939E-2</v>
      </c>
    </row>
    <row r="84" spans="1:76" x14ac:dyDescent="0.25">
      <c r="A84" s="5">
        <v>2</v>
      </c>
      <c r="B84" s="5" t="s">
        <v>83</v>
      </c>
      <c r="C84" s="5">
        <f>SUM(C80:C83)</f>
        <v>612</v>
      </c>
      <c r="D84" s="5">
        <f t="shared" ref="D84:BQ84" si="128">SUM(D80:D83)</f>
        <v>399</v>
      </c>
      <c r="E84" s="5">
        <f t="shared" si="128"/>
        <v>330</v>
      </c>
      <c r="F84" s="5">
        <f t="shared" si="91"/>
        <v>-69</v>
      </c>
      <c r="G84" s="17">
        <f t="shared" si="92"/>
        <v>-0.17293233082706772</v>
      </c>
      <c r="H84" s="5">
        <f t="shared" si="128"/>
        <v>0</v>
      </c>
      <c r="I84" s="5">
        <f t="shared" si="128"/>
        <v>603</v>
      </c>
      <c r="J84" s="5">
        <f t="shared" si="128"/>
        <v>412</v>
      </c>
      <c r="K84" s="5">
        <f>VLOOKUP(B84,'[4]محقق الفروع '!$B:$M,12,0)</f>
        <v>497</v>
      </c>
      <c r="L84" s="5">
        <f t="shared" si="93"/>
        <v>85</v>
      </c>
      <c r="M84" s="17">
        <f t="shared" si="94"/>
        <v>0.2063106796116505</v>
      </c>
      <c r="N84" s="5">
        <f t="shared" si="128"/>
        <v>0</v>
      </c>
      <c r="O84" s="5">
        <f t="shared" si="128"/>
        <v>382</v>
      </c>
      <c r="P84" s="5">
        <f t="shared" si="128"/>
        <v>382</v>
      </c>
      <c r="Q84" s="5">
        <f>VLOOKUP(B84,'[5]محقق الفروع '!$B:$M,12,0)</f>
        <v>174</v>
      </c>
      <c r="R84" s="5">
        <f t="shared" si="95"/>
        <v>-208</v>
      </c>
      <c r="S84" s="17">
        <f t="shared" si="96"/>
        <v>-0.54450261780104714</v>
      </c>
      <c r="T84" s="5">
        <f t="shared" si="128"/>
        <v>0</v>
      </c>
      <c r="U84" s="5">
        <f t="shared" si="128"/>
        <v>449</v>
      </c>
      <c r="V84" s="5">
        <f t="shared" si="128"/>
        <v>398</v>
      </c>
      <c r="W84" s="5">
        <f t="shared" si="128"/>
        <v>362</v>
      </c>
      <c r="X84" s="5">
        <f t="shared" si="97"/>
        <v>-36</v>
      </c>
      <c r="Y84" s="17">
        <f t="shared" si="98"/>
        <v>-9.0452261306532611E-2</v>
      </c>
      <c r="Z84" s="5">
        <f t="shared" si="128"/>
        <v>0</v>
      </c>
      <c r="AA84" s="5">
        <f t="shared" si="128"/>
        <v>423</v>
      </c>
      <c r="AB84" s="5">
        <f t="shared" si="128"/>
        <v>314</v>
      </c>
      <c r="AC84" s="5">
        <f t="shared" si="128"/>
        <v>313</v>
      </c>
      <c r="AD84" s="5">
        <f t="shared" si="99"/>
        <v>-1</v>
      </c>
      <c r="AE84" s="17">
        <f t="shared" si="100"/>
        <v>-3.1847133757961776E-3</v>
      </c>
      <c r="AF84" s="5">
        <f t="shared" si="128"/>
        <v>0</v>
      </c>
      <c r="AG84" s="5">
        <f t="shared" si="128"/>
        <v>504</v>
      </c>
      <c r="AH84" s="5">
        <f t="shared" si="128"/>
        <v>373</v>
      </c>
      <c r="AI84" s="5">
        <f t="shared" si="128"/>
        <v>382</v>
      </c>
      <c r="AJ84" s="5">
        <f t="shared" si="101"/>
        <v>9</v>
      </c>
      <c r="AK84" s="17">
        <f t="shared" si="102"/>
        <v>2.4128686327077764E-2</v>
      </c>
      <c r="AL84" s="5">
        <f t="shared" si="128"/>
        <v>0</v>
      </c>
      <c r="AM84" s="5">
        <f t="shared" si="128"/>
        <v>253</v>
      </c>
      <c r="AN84" s="5">
        <f t="shared" si="128"/>
        <v>415</v>
      </c>
      <c r="AO84" s="5">
        <f t="shared" ref="AO84" si="129">SUM(AO80:AO83)</f>
        <v>439</v>
      </c>
      <c r="AP84" s="5">
        <f t="shared" si="104"/>
        <v>24</v>
      </c>
      <c r="AQ84" s="17">
        <f t="shared" si="105"/>
        <v>5.7831325301204828E-2</v>
      </c>
      <c r="AR84" s="5">
        <f t="shared" si="128"/>
        <v>0</v>
      </c>
      <c r="AS84" s="5">
        <f t="shared" si="128"/>
        <v>351</v>
      </c>
      <c r="AT84" s="5">
        <f t="shared" si="128"/>
        <v>361</v>
      </c>
      <c r="AU84" s="5">
        <f t="shared" si="128"/>
        <v>509</v>
      </c>
      <c r="AV84" s="5">
        <f t="shared" si="106"/>
        <v>148</v>
      </c>
      <c r="AW84" s="17">
        <f t="shared" si="107"/>
        <v>0.40997229916897515</v>
      </c>
      <c r="AX84" s="5">
        <f t="shared" si="128"/>
        <v>0</v>
      </c>
      <c r="AY84" s="5">
        <f t="shared" si="128"/>
        <v>403</v>
      </c>
      <c r="AZ84" s="5">
        <f t="shared" si="128"/>
        <v>315</v>
      </c>
      <c r="BA84" s="5">
        <f t="shared" ref="BA84" si="130">SUM(BA80:BA83)</f>
        <v>404</v>
      </c>
      <c r="BB84" s="5">
        <f t="shared" si="109"/>
        <v>89</v>
      </c>
      <c r="BC84" s="17">
        <f t="shared" si="110"/>
        <v>0.28253968253968265</v>
      </c>
      <c r="BD84" s="5">
        <f t="shared" si="128"/>
        <v>0</v>
      </c>
      <c r="BE84" s="5">
        <f t="shared" si="128"/>
        <v>405</v>
      </c>
      <c r="BF84" s="5">
        <f t="shared" si="128"/>
        <v>326</v>
      </c>
      <c r="BG84" s="5">
        <f t="shared" ref="BG84" si="131">SUM(BG80:BG83)</f>
        <v>512</v>
      </c>
      <c r="BH84" s="5">
        <f t="shared" si="112"/>
        <v>186</v>
      </c>
      <c r="BI84" s="17">
        <f t="shared" si="113"/>
        <v>0.57055214723926384</v>
      </c>
      <c r="BJ84" s="5">
        <f t="shared" si="128"/>
        <v>0</v>
      </c>
      <c r="BK84" s="5">
        <f t="shared" si="128"/>
        <v>416</v>
      </c>
      <c r="BL84" s="5">
        <f t="shared" si="128"/>
        <v>568</v>
      </c>
      <c r="BM84" s="5">
        <f t="shared" si="114"/>
        <v>152</v>
      </c>
      <c r="BN84" s="17">
        <f t="shared" si="115"/>
        <v>0.36538461538461542</v>
      </c>
      <c r="BO84" s="5">
        <f t="shared" si="128"/>
        <v>0</v>
      </c>
      <c r="BP84" s="5">
        <f t="shared" si="128"/>
        <v>560</v>
      </c>
      <c r="BQ84" s="5">
        <f t="shared" si="128"/>
        <v>787</v>
      </c>
      <c r="BR84" s="5">
        <f t="shared" si="116"/>
        <v>227</v>
      </c>
      <c r="BS84" s="17">
        <f t="shared" si="117"/>
        <v>0.40535714285714275</v>
      </c>
      <c r="BU84" s="13">
        <f>SUM(BU80:BU83)</f>
        <v>1194</v>
      </c>
      <c r="BV84" s="13">
        <f>SUM(BV80:BV83)</f>
        <v>1300</v>
      </c>
      <c r="BW84" s="15">
        <f t="shared" si="118"/>
        <v>106</v>
      </c>
      <c r="BX84" s="17">
        <f t="shared" si="119"/>
        <v>8.8777219430485665E-2</v>
      </c>
    </row>
    <row r="85" spans="1:76" x14ac:dyDescent="0.25">
      <c r="A85" s="5">
        <v>38</v>
      </c>
      <c r="B85" s="4" t="s">
        <v>84</v>
      </c>
      <c r="C85" s="5">
        <f>IFERROR(VLOOKUP(A85,'[1]BranchesSales01-2019'!$A$2:$AB$79,4,0),0)</f>
        <v>68</v>
      </c>
      <c r="D85" s="5">
        <f>IFERROR(VLOOKUP(A85,'[2]BranchesSales01-2020'!$A$2:$Z$78,4,0),0)</f>
        <v>49</v>
      </c>
      <c r="E85" s="5">
        <f>IFERROR(VLOOKUP(A85,'[3]BranchesSales01-2021'!$A$2:$G$70,7,0),0)</f>
        <v>65</v>
      </c>
      <c r="F85" s="5">
        <f t="shared" si="91"/>
        <v>16</v>
      </c>
      <c r="G85" s="17">
        <f t="shared" si="92"/>
        <v>0.32653061224489788</v>
      </c>
      <c r="I85" s="5">
        <f>IFERROR(VLOOKUP(A85,'[1]BranchesSales01-2019'!$A$2:$AB$79,6,0),0)</f>
        <v>76</v>
      </c>
      <c r="J85" s="5">
        <f>IFERROR(VLOOKUP(A85,'[2]BranchesSales01-2020'!$A$2:$Z$78,6,0),0)</f>
        <v>26</v>
      </c>
      <c r="K85" s="5">
        <f>VLOOKUP(B85,'[4]محقق الفروع '!$B:$M,12,0)</f>
        <v>38</v>
      </c>
      <c r="L85" s="5">
        <f t="shared" si="93"/>
        <v>12</v>
      </c>
      <c r="M85" s="17">
        <f t="shared" si="94"/>
        <v>0.46153846153846145</v>
      </c>
      <c r="O85" s="5">
        <f>IFERROR(VLOOKUP(A85,'[1]BranchesSales01-2019'!$A$2:$AB$79,8,0),0)</f>
        <v>75</v>
      </c>
      <c r="P85" s="5">
        <f>IFERROR(VLOOKUP(A85,'[2]BranchesSales01-2020'!$A$2:$Z$78,8,0),0)</f>
        <v>63</v>
      </c>
      <c r="Q85" s="5">
        <f>VLOOKUP(B85,'[5]محقق الفروع '!$B:$M,12,0)</f>
        <v>17</v>
      </c>
      <c r="R85" s="5">
        <f t="shared" si="95"/>
        <v>-46</v>
      </c>
      <c r="S85" s="17">
        <f t="shared" si="96"/>
        <v>-0.73015873015873023</v>
      </c>
      <c r="U85" s="5">
        <f>IFERROR(VLOOKUP(A85,'[1]BranchesSales01-2019'!$A$2:$AB$79,10,0),0)</f>
        <v>72</v>
      </c>
      <c r="V85" s="5">
        <f>IFERROR(VLOOKUP(A85,'[2]BranchesSales01-2020'!$A$2:$Z$78,10,0),0)</f>
        <v>13</v>
      </c>
      <c r="W85" s="5">
        <f>IFERROR(VLOOKUP(A85,'[6]BranchesSales04-2021'!$A$2:$G$70,7,0),0)</f>
        <v>33</v>
      </c>
      <c r="X85" s="5">
        <f t="shared" si="97"/>
        <v>20</v>
      </c>
      <c r="Y85" s="17">
        <f t="shared" si="98"/>
        <v>1.5384615384615383</v>
      </c>
      <c r="AA85" s="5">
        <f>IFERROR(VLOOKUP(A85,'[1]BranchesSales01-2019'!$A$2:$AB$79,12,0),0)</f>
        <v>60</v>
      </c>
      <c r="AB85" s="5">
        <f>IFERROR(VLOOKUP(A85,'[2]BranchesSales01-2020'!$A$2:$Z$78,12,0),0)</f>
        <v>39</v>
      </c>
      <c r="AC85" s="5">
        <f>IFERROR(VLOOKUP(A85,'[7]BranchesSales05-2021'!$A$2:$G$70,7,0),0)</f>
        <v>21</v>
      </c>
      <c r="AD85" s="5">
        <f t="shared" si="99"/>
        <v>-18</v>
      </c>
      <c r="AE85" s="17">
        <f t="shared" si="100"/>
        <v>-0.46153846153846156</v>
      </c>
      <c r="AG85" s="5">
        <f>IFERROR(VLOOKUP(A85,'[1]BranchesSales01-2019'!$A$2:$AB$79,14,0),0)</f>
        <v>43</v>
      </c>
      <c r="AH85" s="5">
        <f>IFERROR(VLOOKUP(A85,'[2]BranchesSales01-2020'!$A$2:$Z$78,14,0),0)</f>
        <v>23</v>
      </c>
      <c r="AI85" s="5">
        <f>VLOOKUP(A85,'[8]BranchesSales06-2021'!$A$2:$G$70,7,0)</f>
        <v>49</v>
      </c>
      <c r="AJ85" s="5">
        <f t="shared" si="101"/>
        <v>26</v>
      </c>
      <c r="AK85" s="17">
        <f t="shared" si="102"/>
        <v>1.1304347826086958</v>
      </c>
      <c r="AM85" s="5">
        <f>IFERROR(VLOOKUP(A85,'[1]BranchesSales01-2019'!$A$2:$AB$79,16,0),0)</f>
        <v>56</v>
      </c>
      <c r="AN85" s="5">
        <f>IFERROR(VLOOKUP(A85,'[2]BranchesSales01-2020'!$A$2:$Z$78,16,0),0)</f>
        <v>36</v>
      </c>
      <c r="AO85" s="5">
        <f>IFERROR(VLOOKUP(A85,'[9]BranchesSales07-2021'!$A$2:$G$69,7,0),0)</f>
        <v>57</v>
      </c>
      <c r="AP85" s="5">
        <f t="shared" si="104"/>
        <v>21</v>
      </c>
      <c r="AQ85" s="17">
        <f t="shared" si="105"/>
        <v>0.58333333333333326</v>
      </c>
      <c r="AS85" s="5">
        <f>IFERROR(VLOOKUP(A85,'[1]BranchesSales01-2019'!$A$2:$AB$79,18,0),0)</f>
        <v>28</v>
      </c>
      <c r="AT85" s="5">
        <f>IFERROR(VLOOKUP(A85,'[2]BranchesSales01-2020'!$A$2:$Z$78,18,0),0)</f>
        <v>65</v>
      </c>
      <c r="AU85" s="5">
        <f>IFERROR(VLOOKUP(A85,'[10]BranchesSales08-2021'!$A$2:$G$69,7,0),0)</f>
        <v>56</v>
      </c>
      <c r="AV85" s="5">
        <f t="shared" si="106"/>
        <v>-9</v>
      </c>
      <c r="AW85" s="17">
        <f t="shared" si="107"/>
        <v>-0.13846153846153841</v>
      </c>
      <c r="AY85" s="5">
        <f>IFERROR(VLOOKUP(A85,'[1]BranchesSales01-2019'!$A$2:$AB$79,20,0),0)</f>
        <v>33</v>
      </c>
      <c r="AZ85" s="5">
        <f>IFERROR(VLOOKUP(A85,'[2]BranchesSales01-2020'!$A$2:$Z$78,20,0),0)</f>
        <v>55</v>
      </c>
      <c r="BA85" s="5">
        <f>IFERROR(VLOOKUP(A85,'[11]BranchesSales09-2021'!$A$2:$H$69,7,0),0)</f>
        <v>47</v>
      </c>
      <c r="BB85" s="5">
        <f t="shared" si="109"/>
        <v>-8</v>
      </c>
      <c r="BC85" s="17">
        <f t="shared" si="110"/>
        <v>-0.1454545454545455</v>
      </c>
      <c r="BE85" s="5">
        <f>IFERROR(VLOOKUP(A85,'[1]BranchesSales01-2019'!$A$2:$AB$79,22,0),0)</f>
        <v>33</v>
      </c>
      <c r="BF85" s="5">
        <f>IFERROR(VLOOKUP(A85,'[2]BranchesSales01-2020'!$A$2:$Z$78,22,0),0)</f>
        <v>19</v>
      </c>
      <c r="BG85" s="5">
        <f>IFERROR(VLOOKUP(A85,'[12]BranchesSales10-2021'!$A$2:$G$69,7,0),0)</f>
        <v>31</v>
      </c>
      <c r="BH85" s="5">
        <f t="shared" si="112"/>
        <v>12</v>
      </c>
      <c r="BI85" s="17">
        <f t="shared" si="113"/>
        <v>0.63157894736842102</v>
      </c>
      <c r="BK85" s="5">
        <f>IFERROR(VLOOKUP(A85,'[1]BranchesSales01-2019'!$A$2:$AB$79,24,0),0)</f>
        <v>53</v>
      </c>
      <c r="BL85" s="5">
        <f>IFERROR(VLOOKUP(A85,'[13]BranchesSales11-2020'!$A$2:$G$78,7,0),0)</f>
        <v>47</v>
      </c>
      <c r="BM85" s="5">
        <f t="shared" si="114"/>
        <v>-6</v>
      </c>
      <c r="BN85" s="17">
        <f t="shared" si="115"/>
        <v>-0.1132075471698113</v>
      </c>
      <c r="BP85" s="5">
        <f>IFERROR(VLOOKUP(A85,'[1]BranchesSales01-2019'!$A$2:$AB$79,26,0),0)</f>
        <v>83</v>
      </c>
      <c r="BQ85" s="5">
        <f>IFERROR(VLOOKUP(A85,'[14]BranchesSales12-2020'!$A$2:$G$70,7,0),0)</f>
        <v>62</v>
      </c>
      <c r="BR85" s="5">
        <f t="shared" si="116"/>
        <v>-21</v>
      </c>
      <c r="BS85" s="17">
        <f t="shared" si="117"/>
        <v>-0.25301204819277112</v>
      </c>
      <c r="BU85" s="13">
        <f>IFERROR(VLOOKUP(A85,'[15]BranchesSales01-2019'!$A$2:$G$79,7,0),0)</f>
        <v>181</v>
      </c>
      <c r="BV85" s="13">
        <f>IFERROR(VLOOKUP(A85,'[16]BranchesSales01-2020'!$A$2:$G$78,7,0),0)</f>
        <v>168</v>
      </c>
      <c r="BW85" s="15">
        <f t="shared" si="118"/>
        <v>-13</v>
      </c>
      <c r="BX85" s="17">
        <f t="shared" si="119"/>
        <v>-7.1823204419889541E-2</v>
      </c>
    </row>
    <row r="86" spans="1:76" x14ac:dyDescent="0.25">
      <c r="A86" s="5">
        <v>66</v>
      </c>
      <c r="B86" s="4" t="s">
        <v>85</v>
      </c>
      <c r="C86" s="5">
        <f>IFERROR(VLOOKUP(A86,'[1]BranchesSales01-2019'!$A$2:$AB$79,4,0),0)</f>
        <v>76</v>
      </c>
      <c r="D86" s="5">
        <f>IFERROR(VLOOKUP(A86,'[2]BranchesSales01-2020'!$A$2:$Z$78,4,0),0)</f>
        <v>69</v>
      </c>
      <c r="E86" s="5">
        <f>IFERROR(VLOOKUP(A86,'[3]BranchesSales01-2021'!$A$2:$G$70,7,0),0)</f>
        <v>60</v>
      </c>
      <c r="F86" s="5">
        <f t="shared" si="91"/>
        <v>-9</v>
      </c>
      <c r="G86" s="17">
        <f t="shared" si="92"/>
        <v>-0.13043478260869568</v>
      </c>
      <c r="I86" s="5">
        <f>IFERROR(VLOOKUP(A86,'[1]BranchesSales01-2019'!$A$2:$AB$79,6,0),0)</f>
        <v>107</v>
      </c>
      <c r="J86" s="5">
        <f>IFERROR(VLOOKUP(A86,'[2]BranchesSales01-2020'!$A$2:$Z$78,6,0),0)</f>
        <v>89</v>
      </c>
      <c r="K86" s="5">
        <f>VLOOKUP(B86,'[4]محقق الفروع '!$B:$M,12,0)</f>
        <v>78</v>
      </c>
      <c r="L86" s="5">
        <f t="shared" si="93"/>
        <v>-11</v>
      </c>
      <c r="M86" s="17">
        <f t="shared" si="94"/>
        <v>-0.1235955056179775</v>
      </c>
      <c r="O86" s="5">
        <f>IFERROR(VLOOKUP(A86,'[1]BranchesSales01-2019'!$A$2:$AB$79,8,0),0)</f>
        <v>50</v>
      </c>
      <c r="P86" s="5">
        <f>IFERROR(VLOOKUP(A86,'[2]BranchesSales01-2020'!$A$2:$Z$78,8,0),0)</f>
        <v>48</v>
      </c>
      <c r="Q86" s="5">
        <f>VLOOKUP(B86,'[5]محقق الفروع '!$B:$M,12,0)</f>
        <v>32</v>
      </c>
      <c r="R86" s="5">
        <f t="shared" si="95"/>
        <v>-16</v>
      </c>
      <c r="S86" s="17">
        <f t="shared" si="96"/>
        <v>-0.33333333333333337</v>
      </c>
      <c r="U86" s="5">
        <f>IFERROR(VLOOKUP(A86,'[1]BranchesSales01-2019'!$A$2:$AB$79,10,0),0)</f>
        <v>60</v>
      </c>
      <c r="V86" s="5">
        <f>IFERROR(VLOOKUP(A86,'[2]BranchesSales01-2020'!$A$2:$Z$78,10,0),0)</f>
        <v>28</v>
      </c>
      <c r="W86" s="5">
        <f>IFERROR(VLOOKUP(A86,'[6]BranchesSales04-2021'!$A$2:$G$70,7,0),0)</f>
        <v>38</v>
      </c>
      <c r="X86" s="5">
        <f t="shared" si="97"/>
        <v>10</v>
      </c>
      <c r="Y86" s="17">
        <f t="shared" si="98"/>
        <v>0.35714285714285721</v>
      </c>
      <c r="AA86" s="5">
        <f>IFERROR(VLOOKUP(A86,'[1]BranchesSales01-2019'!$A$2:$AB$79,12,0),0)</f>
        <v>42</v>
      </c>
      <c r="AB86" s="5">
        <f>IFERROR(VLOOKUP(A86,'[2]BranchesSales01-2020'!$A$2:$Z$78,12,0),0)</f>
        <v>50</v>
      </c>
      <c r="AC86" s="5">
        <f>IFERROR(VLOOKUP(A86,'[7]BranchesSales05-2021'!$A$2:$G$70,7,0),0)</f>
        <v>29</v>
      </c>
      <c r="AD86" s="5">
        <f t="shared" si="99"/>
        <v>-21</v>
      </c>
      <c r="AE86" s="17">
        <f t="shared" si="100"/>
        <v>-0.42000000000000004</v>
      </c>
      <c r="AG86" s="5">
        <f>IFERROR(VLOOKUP(A86,'[1]BranchesSales01-2019'!$A$2:$AB$79,14,0),0)</f>
        <v>48</v>
      </c>
      <c r="AH86" s="5">
        <f>IFERROR(VLOOKUP(A86,'[2]BranchesSales01-2020'!$A$2:$Z$78,14,0),0)</f>
        <v>48</v>
      </c>
      <c r="AI86" s="5">
        <f>VLOOKUP(A86,'[8]BranchesSales06-2021'!$A$2:$G$70,7,0)</f>
        <v>59</v>
      </c>
      <c r="AJ86" s="5">
        <f t="shared" si="101"/>
        <v>11</v>
      </c>
      <c r="AK86" s="17">
        <f t="shared" si="102"/>
        <v>0.22916666666666674</v>
      </c>
      <c r="AM86" s="5">
        <f>IFERROR(VLOOKUP(A86,'[1]BranchesSales01-2019'!$A$2:$AB$79,16,0),0)</f>
        <v>30</v>
      </c>
      <c r="AN86" s="5">
        <f>IFERROR(VLOOKUP(A86,'[2]BranchesSales01-2020'!$A$2:$Z$78,16,0),0)</f>
        <v>137</v>
      </c>
      <c r="AO86" s="5">
        <f>IFERROR(VLOOKUP(A86,'[9]BranchesSales07-2021'!$A$2:$G$69,7,0),0)</f>
        <v>73</v>
      </c>
      <c r="AP86" s="5">
        <f t="shared" si="104"/>
        <v>-64</v>
      </c>
      <c r="AQ86" s="17">
        <f t="shared" si="105"/>
        <v>-0.46715328467153283</v>
      </c>
      <c r="AS86" s="5">
        <f>IFERROR(VLOOKUP(A86,'[1]BranchesSales01-2019'!$A$2:$AB$79,18,0),0)</f>
        <v>61</v>
      </c>
      <c r="AT86" s="5">
        <f>IFERROR(VLOOKUP(A86,'[2]BranchesSales01-2020'!$A$2:$Z$78,18,0),0)</f>
        <v>57</v>
      </c>
      <c r="AU86" s="5">
        <f>IFERROR(VLOOKUP(A86,'[10]BranchesSales08-2021'!$A$2:$G$69,7,0),0)</f>
        <v>74</v>
      </c>
      <c r="AV86" s="5">
        <f t="shared" si="106"/>
        <v>17</v>
      </c>
      <c r="AW86" s="17">
        <f t="shared" si="107"/>
        <v>0.29824561403508776</v>
      </c>
      <c r="AY86" s="5">
        <f>IFERROR(VLOOKUP(A86,'[1]BranchesSales01-2019'!$A$2:$AB$79,20,0),0)</f>
        <v>81</v>
      </c>
      <c r="AZ86" s="5">
        <f>IFERROR(VLOOKUP(A86,'[2]BranchesSales01-2020'!$A$2:$Z$78,20,0),0)</f>
        <v>68</v>
      </c>
      <c r="BA86" s="5">
        <f>IFERROR(VLOOKUP(A86,'[11]BranchesSales09-2021'!$A$2:$H$69,7,0),0)</f>
        <v>94</v>
      </c>
      <c r="BB86" s="5">
        <f t="shared" si="109"/>
        <v>26</v>
      </c>
      <c r="BC86" s="17">
        <f t="shared" si="110"/>
        <v>0.38235294117647056</v>
      </c>
      <c r="BE86" s="5">
        <f>IFERROR(VLOOKUP(A86,'[1]BranchesSales01-2019'!$A$2:$AB$79,22,0),0)</f>
        <v>63</v>
      </c>
      <c r="BF86" s="5">
        <f>IFERROR(VLOOKUP(A86,'[2]BranchesSales01-2020'!$A$2:$Z$78,22,0),0)</f>
        <v>40</v>
      </c>
      <c r="BG86" s="5">
        <f>IFERROR(VLOOKUP(A86,'[12]BranchesSales10-2021'!$A$2:$G$69,7,0),0)</f>
        <v>114</v>
      </c>
      <c r="BH86" s="5">
        <f t="shared" si="112"/>
        <v>74</v>
      </c>
      <c r="BI86" s="17">
        <f t="shared" si="113"/>
        <v>1.85</v>
      </c>
      <c r="BK86" s="5">
        <f>IFERROR(VLOOKUP(A86,'[1]BranchesSales01-2019'!$A$2:$AB$79,24,0),0)</f>
        <v>62</v>
      </c>
      <c r="BL86" s="5">
        <f>IFERROR(VLOOKUP(A86,'[13]BranchesSales11-2020'!$A$2:$G$78,7,0),0)</f>
        <v>34</v>
      </c>
      <c r="BM86" s="5">
        <f t="shared" si="114"/>
        <v>-28</v>
      </c>
      <c r="BN86" s="17">
        <f t="shared" si="115"/>
        <v>-0.45161290322580649</v>
      </c>
      <c r="BP86" s="5">
        <f>IFERROR(VLOOKUP(A86,'[1]BranchesSales01-2019'!$A$2:$AB$79,26,0),0)</f>
        <v>88</v>
      </c>
      <c r="BQ86" s="5">
        <f>IFERROR(VLOOKUP(A86,'[14]BranchesSales12-2020'!$A$2:$G$70,7,0),0)</f>
        <v>90</v>
      </c>
      <c r="BR86" s="5">
        <f t="shared" si="116"/>
        <v>2</v>
      </c>
      <c r="BS86" s="17">
        <f t="shared" si="117"/>
        <v>2.2727272727272707E-2</v>
      </c>
      <c r="BU86" s="13">
        <f>IFERROR(VLOOKUP(A86,'[15]BranchesSales01-2019'!$A$2:$G$79,7,0),0)</f>
        <v>243</v>
      </c>
      <c r="BV86" s="13">
        <f>IFERROR(VLOOKUP(A86,'[16]BranchesSales01-2020'!$A$2:$G$78,7,0),0)</f>
        <v>243</v>
      </c>
      <c r="BW86" s="15">
        <f t="shared" si="118"/>
        <v>0</v>
      </c>
      <c r="BX86" s="17">
        <f t="shared" si="119"/>
        <v>0</v>
      </c>
    </row>
    <row r="87" spans="1:76" x14ac:dyDescent="0.25">
      <c r="A87" s="5">
        <v>69</v>
      </c>
      <c r="B87" s="4" t="s">
        <v>86</v>
      </c>
      <c r="C87" s="5">
        <f>IFERROR(VLOOKUP(A87,'[1]BranchesSales01-2019'!$A$2:$AB$79,4,0),0)</f>
        <v>209</v>
      </c>
      <c r="D87" s="5">
        <f>IFERROR(VLOOKUP(A87,'[2]BranchesSales01-2020'!$A$2:$Z$78,4,0),0)</f>
        <v>143</v>
      </c>
      <c r="E87" s="5">
        <f>IFERROR(VLOOKUP(A87,'[3]BranchesSales01-2021'!$A$2:$G$70,7,0),0)</f>
        <v>201</v>
      </c>
      <c r="F87" s="5">
        <f t="shared" si="91"/>
        <v>58</v>
      </c>
      <c r="G87" s="17">
        <f t="shared" si="92"/>
        <v>0.40559440559440563</v>
      </c>
      <c r="I87" s="5">
        <f>IFERROR(VLOOKUP(A87,'[1]BranchesSales01-2019'!$A$2:$AB$79,6,0),0)</f>
        <v>141</v>
      </c>
      <c r="J87" s="5">
        <f>IFERROR(VLOOKUP(A87,'[2]BranchesSales01-2020'!$A$2:$Z$78,6,0),0)</f>
        <v>168</v>
      </c>
      <c r="K87" s="5">
        <f>VLOOKUP(B87,'[4]محقق الفروع '!$B:$M,12,0)</f>
        <v>122</v>
      </c>
      <c r="L87" s="5">
        <f t="shared" si="93"/>
        <v>-46</v>
      </c>
      <c r="M87" s="17">
        <f t="shared" si="94"/>
        <v>-0.27380952380952384</v>
      </c>
      <c r="O87" s="5">
        <f>IFERROR(VLOOKUP(A87,'[1]BranchesSales01-2019'!$A$2:$AB$79,8,0),0)</f>
        <v>115</v>
      </c>
      <c r="P87" s="5">
        <f>IFERROR(VLOOKUP(A87,'[2]BranchesSales01-2020'!$A$2:$Z$78,8,0),0)</f>
        <v>130</v>
      </c>
      <c r="Q87" s="5">
        <f>VLOOKUP(B87,'[5]محقق الفروع '!$B:$M,12,0)</f>
        <v>85</v>
      </c>
      <c r="R87" s="5">
        <f t="shared" si="95"/>
        <v>-45</v>
      </c>
      <c r="S87" s="17">
        <f t="shared" si="96"/>
        <v>-0.34615384615384615</v>
      </c>
      <c r="U87" s="5">
        <f>IFERROR(VLOOKUP(A87,'[1]BranchesSales01-2019'!$A$2:$AB$79,10,0),0)</f>
        <v>160</v>
      </c>
      <c r="V87" s="5">
        <f>IFERROR(VLOOKUP(A87,'[2]BranchesSales01-2020'!$A$2:$Z$78,10,0),0)</f>
        <v>84</v>
      </c>
      <c r="W87" s="5">
        <f>IFERROR(VLOOKUP(A87,'[6]BranchesSales04-2021'!$A$2:$G$70,7,0),0)</f>
        <v>107</v>
      </c>
      <c r="X87" s="5">
        <f t="shared" si="97"/>
        <v>23</v>
      </c>
      <c r="Y87" s="17">
        <f t="shared" si="98"/>
        <v>0.27380952380952372</v>
      </c>
      <c r="AA87" s="5">
        <f>IFERROR(VLOOKUP(A87,'[1]BranchesSales01-2019'!$A$2:$AB$79,12,0),0)</f>
        <v>118</v>
      </c>
      <c r="AB87" s="5">
        <f>IFERROR(VLOOKUP(A87,'[2]BranchesSales01-2020'!$A$2:$Z$78,12,0),0)</f>
        <v>115</v>
      </c>
      <c r="AC87" s="5">
        <f>IFERROR(VLOOKUP(A87,'[7]BranchesSales05-2021'!$A$2:$G$70,7,0),0)</f>
        <v>102</v>
      </c>
      <c r="AD87" s="5">
        <f t="shared" si="99"/>
        <v>-13</v>
      </c>
      <c r="AE87" s="17">
        <f t="shared" si="100"/>
        <v>-0.11304347826086958</v>
      </c>
      <c r="AG87" s="5">
        <f>IFERROR(VLOOKUP(A87,'[1]BranchesSales01-2019'!$A$2:$AB$79,14,0),0)</f>
        <v>118</v>
      </c>
      <c r="AH87" s="5">
        <f>IFERROR(VLOOKUP(A87,'[2]BranchesSales01-2020'!$A$2:$Z$78,14,0),0)</f>
        <v>107</v>
      </c>
      <c r="AI87" s="5">
        <f>VLOOKUP(A87,'[8]BranchesSales06-2021'!$A$2:$G$70,7,0)</f>
        <v>110</v>
      </c>
      <c r="AJ87" s="5">
        <f t="shared" si="101"/>
        <v>3</v>
      </c>
      <c r="AK87" s="17">
        <f t="shared" si="102"/>
        <v>2.8037383177569986E-2</v>
      </c>
      <c r="AM87" s="5">
        <f>IFERROR(VLOOKUP(A87,'[1]BranchesSales01-2019'!$A$2:$AB$79,16,0),0)</f>
        <v>111</v>
      </c>
      <c r="AN87" s="5">
        <f>IFERROR(VLOOKUP(A87,'[2]BranchesSales01-2020'!$A$2:$Z$78,16,0),0)</f>
        <v>137</v>
      </c>
      <c r="AO87" s="5">
        <f>IFERROR(VLOOKUP(A87,'[9]BranchesSales07-2021'!$A$2:$G$69,7,0),0)</f>
        <v>145</v>
      </c>
      <c r="AP87" s="5">
        <f t="shared" si="104"/>
        <v>8</v>
      </c>
      <c r="AQ87" s="17">
        <f t="shared" si="105"/>
        <v>5.8394160583941535E-2</v>
      </c>
      <c r="AS87" s="5">
        <f>IFERROR(VLOOKUP(A87,'[1]BranchesSales01-2019'!$A$2:$AB$79,18,0),0)</f>
        <v>112</v>
      </c>
      <c r="AT87" s="5">
        <f>IFERROR(VLOOKUP(A87,'[2]BranchesSales01-2020'!$A$2:$Z$78,18,0),0)</f>
        <v>75</v>
      </c>
      <c r="AU87" s="5">
        <f>IFERROR(VLOOKUP(A87,'[10]BranchesSales08-2021'!$A$2:$G$69,7,0),0)</f>
        <v>101</v>
      </c>
      <c r="AV87" s="5">
        <f t="shared" si="106"/>
        <v>26</v>
      </c>
      <c r="AW87" s="17">
        <f t="shared" si="107"/>
        <v>0.34666666666666668</v>
      </c>
      <c r="AY87" s="5">
        <f>IFERROR(VLOOKUP(A87,'[1]BranchesSales01-2019'!$A$2:$AB$79,20,0),0)</f>
        <v>150</v>
      </c>
      <c r="AZ87" s="5">
        <f>IFERROR(VLOOKUP(A87,'[2]BranchesSales01-2020'!$A$2:$Z$78,20,0),0)</f>
        <v>61</v>
      </c>
      <c r="BA87" s="5">
        <f>IFERROR(VLOOKUP(A87,'[11]BranchesSales09-2021'!$A$2:$H$69,7,0),0)</f>
        <v>98</v>
      </c>
      <c r="BB87" s="5">
        <f t="shared" si="109"/>
        <v>37</v>
      </c>
      <c r="BC87" s="17">
        <f t="shared" si="110"/>
        <v>0.60655737704918034</v>
      </c>
      <c r="BE87" s="5">
        <f>IFERROR(VLOOKUP(A87,'[1]BranchesSales01-2019'!$A$2:$AB$79,22,0),0)</f>
        <v>127</v>
      </c>
      <c r="BF87" s="5">
        <f>IFERROR(VLOOKUP(A87,'[2]BranchesSales01-2020'!$A$2:$Z$78,22,0),0)</f>
        <v>101</v>
      </c>
      <c r="BG87" s="5">
        <f>IFERROR(VLOOKUP(A87,'[12]BranchesSales10-2021'!$A$2:$G$69,7,0),0)</f>
        <v>167</v>
      </c>
      <c r="BH87" s="5">
        <f t="shared" si="112"/>
        <v>66</v>
      </c>
      <c r="BI87" s="17">
        <f t="shared" si="113"/>
        <v>0.65346534653465338</v>
      </c>
      <c r="BK87" s="5">
        <f>IFERROR(VLOOKUP(A87,'[1]BranchesSales01-2019'!$A$2:$AB$79,24,0),0)</f>
        <v>106</v>
      </c>
      <c r="BL87" s="5">
        <f>IFERROR(VLOOKUP(A87,'[13]BranchesSales11-2020'!$A$2:$G$78,7,0),0)</f>
        <v>125</v>
      </c>
      <c r="BM87" s="5">
        <f t="shared" si="114"/>
        <v>19</v>
      </c>
      <c r="BN87" s="17">
        <f t="shared" si="115"/>
        <v>0.179245283018868</v>
      </c>
      <c r="BP87" s="5">
        <f>IFERROR(VLOOKUP(A87,'[1]BranchesSales01-2019'!$A$2:$AB$79,26,0),0)</f>
        <v>200</v>
      </c>
      <c r="BQ87" s="5">
        <f>IFERROR(VLOOKUP(A87,'[14]BranchesSales12-2020'!$A$2:$G$70,7,0),0)</f>
        <v>238</v>
      </c>
      <c r="BR87" s="5">
        <f t="shared" si="116"/>
        <v>38</v>
      </c>
      <c r="BS87" s="17">
        <f t="shared" si="117"/>
        <v>0.18999999999999995</v>
      </c>
      <c r="BU87" s="13">
        <f>IFERROR(VLOOKUP(A87,'[15]BranchesSales01-2019'!$A$2:$G$79,7,0),0)</f>
        <v>369</v>
      </c>
      <c r="BV87" s="13">
        <f>IFERROR(VLOOKUP(A87,'[16]BranchesSales01-2020'!$A$2:$G$78,7,0),0)</f>
        <v>375</v>
      </c>
      <c r="BW87" s="15">
        <f t="shared" si="118"/>
        <v>6</v>
      </c>
      <c r="BX87" s="17">
        <f t="shared" si="119"/>
        <v>1.6260162601626105E-2</v>
      </c>
    </row>
    <row r="88" spans="1:76" x14ac:dyDescent="0.25">
      <c r="A88" s="5">
        <v>2</v>
      </c>
      <c r="B88" s="4" t="s">
        <v>87</v>
      </c>
      <c r="C88" s="4">
        <f>SUM(C85:C87)</f>
        <v>353</v>
      </c>
      <c r="D88" s="4">
        <f t="shared" ref="D88:BQ88" si="132">SUM(D85:D87)</f>
        <v>261</v>
      </c>
      <c r="E88" s="4">
        <f t="shared" ref="E88" si="133">SUM(E85:E87)</f>
        <v>326</v>
      </c>
      <c r="F88" s="5">
        <f t="shared" si="91"/>
        <v>65</v>
      </c>
      <c r="G88" s="17">
        <f t="shared" si="92"/>
        <v>0.24904214559386983</v>
      </c>
      <c r="H88" s="4">
        <f t="shared" si="132"/>
        <v>0</v>
      </c>
      <c r="I88" s="4">
        <f t="shared" si="132"/>
        <v>324</v>
      </c>
      <c r="J88" s="4">
        <f t="shared" si="132"/>
        <v>283</v>
      </c>
      <c r="K88" s="5">
        <f>VLOOKUP(B88,'[4]محقق الفروع '!$B:$M,12,0)</f>
        <v>238</v>
      </c>
      <c r="L88" s="5">
        <f t="shared" si="93"/>
        <v>-45</v>
      </c>
      <c r="M88" s="17">
        <f t="shared" si="94"/>
        <v>-0.1590106007067138</v>
      </c>
      <c r="N88" s="4">
        <f t="shared" si="132"/>
        <v>0</v>
      </c>
      <c r="O88" s="4">
        <f t="shared" si="132"/>
        <v>240</v>
      </c>
      <c r="P88" s="4">
        <f t="shared" si="132"/>
        <v>241</v>
      </c>
      <c r="Q88" s="5">
        <f>VLOOKUP(B88,'[5]محقق الفروع '!$B:$M,12,0)</f>
        <v>134</v>
      </c>
      <c r="R88" s="5">
        <f t="shared" si="95"/>
        <v>-107</v>
      </c>
      <c r="S88" s="17">
        <f t="shared" si="96"/>
        <v>-0.44398340248962653</v>
      </c>
      <c r="T88" s="4">
        <f t="shared" si="132"/>
        <v>0</v>
      </c>
      <c r="U88" s="4">
        <f t="shared" si="132"/>
        <v>292</v>
      </c>
      <c r="V88" s="4">
        <f t="shared" si="132"/>
        <v>125</v>
      </c>
      <c r="W88" s="4">
        <f t="shared" si="132"/>
        <v>178</v>
      </c>
      <c r="X88" s="5">
        <f t="shared" si="97"/>
        <v>53</v>
      </c>
      <c r="Y88" s="17">
        <f t="shared" si="98"/>
        <v>0.42399999999999993</v>
      </c>
      <c r="Z88" s="4">
        <f t="shared" si="132"/>
        <v>0</v>
      </c>
      <c r="AA88" s="4">
        <f t="shared" si="132"/>
        <v>220</v>
      </c>
      <c r="AB88" s="4">
        <f t="shared" si="132"/>
        <v>204</v>
      </c>
      <c r="AC88" s="4">
        <f t="shared" si="132"/>
        <v>152</v>
      </c>
      <c r="AD88" s="5">
        <f t="shared" si="99"/>
        <v>-52</v>
      </c>
      <c r="AE88" s="17">
        <f t="shared" si="100"/>
        <v>-0.25490196078431371</v>
      </c>
      <c r="AF88" s="4">
        <f t="shared" si="132"/>
        <v>0</v>
      </c>
      <c r="AG88" s="4">
        <f t="shared" si="132"/>
        <v>209</v>
      </c>
      <c r="AH88" s="4">
        <f t="shared" si="132"/>
        <v>178</v>
      </c>
      <c r="AI88" s="4">
        <f t="shared" si="132"/>
        <v>218</v>
      </c>
      <c r="AJ88" s="5">
        <f t="shared" si="101"/>
        <v>40</v>
      </c>
      <c r="AK88" s="17">
        <f t="shared" si="102"/>
        <v>0.22471910112359561</v>
      </c>
      <c r="AL88" s="4">
        <f t="shared" si="132"/>
        <v>0</v>
      </c>
      <c r="AM88" s="4">
        <f t="shared" si="132"/>
        <v>197</v>
      </c>
      <c r="AN88" s="4">
        <f t="shared" si="132"/>
        <v>310</v>
      </c>
      <c r="AO88" s="4">
        <f t="shared" ref="AO88" si="134">SUM(AO85:AO87)</f>
        <v>275</v>
      </c>
      <c r="AP88" s="5">
        <f t="shared" si="104"/>
        <v>-35</v>
      </c>
      <c r="AQ88" s="17">
        <f t="shared" si="105"/>
        <v>-0.11290322580645162</v>
      </c>
      <c r="AR88" s="4">
        <f t="shared" si="132"/>
        <v>0</v>
      </c>
      <c r="AS88" s="4">
        <f t="shared" si="132"/>
        <v>201</v>
      </c>
      <c r="AT88" s="4">
        <f t="shared" si="132"/>
        <v>197</v>
      </c>
      <c r="AU88" s="4">
        <f t="shared" si="132"/>
        <v>231</v>
      </c>
      <c r="AV88" s="5">
        <f t="shared" si="106"/>
        <v>34</v>
      </c>
      <c r="AW88" s="17">
        <f t="shared" si="107"/>
        <v>0.17258883248730972</v>
      </c>
      <c r="AX88" s="4">
        <f t="shared" si="132"/>
        <v>0</v>
      </c>
      <c r="AY88" s="4">
        <f t="shared" si="132"/>
        <v>264</v>
      </c>
      <c r="AZ88" s="4">
        <f t="shared" si="132"/>
        <v>184</v>
      </c>
      <c r="BA88" s="4">
        <f t="shared" ref="BA88" si="135">SUM(BA85:BA87)</f>
        <v>239</v>
      </c>
      <c r="BB88" s="5">
        <f t="shared" si="109"/>
        <v>55</v>
      </c>
      <c r="BC88" s="17">
        <f t="shared" si="110"/>
        <v>0.29891304347826098</v>
      </c>
      <c r="BD88" s="4">
        <f t="shared" si="132"/>
        <v>0</v>
      </c>
      <c r="BE88" s="4">
        <f t="shared" si="132"/>
        <v>223</v>
      </c>
      <c r="BF88" s="4">
        <f t="shared" si="132"/>
        <v>160</v>
      </c>
      <c r="BG88" s="4">
        <f t="shared" ref="BG88" si="136">SUM(BG85:BG87)</f>
        <v>312</v>
      </c>
      <c r="BH88" s="5">
        <f t="shared" si="112"/>
        <v>152</v>
      </c>
      <c r="BI88" s="17">
        <f t="shared" si="113"/>
        <v>0.95</v>
      </c>
      <c r="BJ88" s="4">
        <f t="shared" si="132"/>
        <v>0</v>
      </c>
      <c r="BK88" s="4">
        <f t="shared" si="132"/>
        <v>221</v>
      </c>
      <c r="BL88" s="4">
        <f t="shared" si="132"/>
        <v>206</v>
      </c>
      <c r="BM88" s="5">
        <f t="shared" si="114"/>
        <v>-15</v>
      </c>
      <c r="BN88" s="17">
        <f t="shared" si="115"/>
        <v>-6.7873303167420795E-2</v>
      </c>
      <c r="BO88" s="4">
        <f t="shared" si="132"/>
        <v>0</v>
      </c>
      <c r="BP88" s="4">
        <f t="shared" si="132"/>
        <v>371</v>
      </c>
      <c r="BQ88" s="4">
        <f t="shared" si="132"/>
        <v>390</v>
      </c>
      <c r="BR88" s="5">
        <f t="shared" si="116"/>
        <v>19</v>
      </c>
      <c r="BS88" s="17">
        <f t="shared" si="117"/>
        <v>5.1212938005390729E-2</v>
      </c>
      <c r="BU88" s="13">
        <f>SUM(BU85:BU87)</f>
        <v>793</v>
      </c>
      <c r="BV88" s="13">
        <f>SUM(BV85:BV87)</f>
        <v>786</v>
      </c>
      <c r="BW88" s="15">
        <f t="shared" si="118"/>
        <v>-7</v>
      </c>
      <c r="BX88" s="17">
        <f t="shared" si="119"/>
        <v>-8.8272383354350836E-3</v>
      </c>
    </row>
    <row r="89" spans="1:76" x14ac:dyDescent="0.25">
      <c r="A89" s="5">
        <v>1</v>
      </c>
      <c r="B89" s="5" t="s">
        <v>88</v>
      </c>
      <c r="C89" s="5">
        <f>SUM(C79,C84,C88)</f>
        <v>1580</v>
      </c>
      <c r="D89" s="5">
        <f t="shared" ref="D89:BQ89" si="137">SUM(D79,D84,D88)</f>
        <v>1159</v>
      </c>
      <c r="E89" s="5">
        <f t="shared" ref="E89" si="138">SUM(E79,E84,E88)</f>
        <v>1191</v>
      </c>
      <c r="F89" s="5">
        <f t="shared" si="91"/>
        <v>32</v>
      </c>
      <c r="G89" s="17">
        <f t="shared" si="92"/>
        <v>2.761000862812768E-2</v>
      </c>
      <c r="H89" s="5">
        <f t="shared" si="137"/>
        <v>0</v>
      </c>
      <c r="I89" s="5">
        <f t="shared" si="137"/>
        <v>1613</v>
      </c>
      <c r="J89" s="5">
        <f t="shared" si="137"/>
        <v>1145</v>
      </c>
      <c r="K89" s="5">
        <f>VLOOKUP(B89,'[4]محقق الفروع '!$B:$M,12,0)</f>
        <v>1336</v>
      </c>
      <c r="L89" s="5">
        <f t="shared" si="93"/>
        <v>191</v>
      </c>
      <c r="M89" s="17">
        <f t="shared" si="94"/>
        <v>0.16681222707423582</v>
      </c>
      <c r="N89" s="5">
        <f t="shared" si="137"/>
        <v>0</v>
      </c>
      <c r="O89" s="5">
        <f t="shared" si="137"/>
        <v>1095</v>
      </c>
      <c r="P89" s="5">
        <f t="shared" si="137"/>
        <v>1051</v>
      </c>
      <c r="Q89" s="5">
        <f>VLOOKUP(B89,'[5]محقق الفروع '!$B:$M,12,0)</f>
        <v>554</v>
      </c>
      <c r="R89" s="5">
        <f t="shared" si="95"/>
        <v>-497</v>
      </c>
      <c r="S89" s="17">
        <f t="shared" si="96"/>
        <v>-0.47288296860133205</v>
      </c>
      <c r="T89" s="5">
        <f t="shared" si="137"/>
        <v>0</v>
      </c>
      <c r="U89" s="5">
        <f t="shared" si="137"/>
        <v>1205</v>
      </c>
      <c r="V89" s="5">
        <f t="shared" si="137"/>
        <v>974</v>
      </c>
      <c r="W89" s="5">
        <f t="shared" si="137"/>
        <v>904</v>
      </c>
      <c r="X89" s="5">
        <f t="shared" si="97"/>
        <v>-70</v>
      </c>
      <c r="Y89" s="17">
        <f t="shared" si="98"/>
        <v>-7.186858316221767E-2</v>
      </c>
      <c r="Z89" s="5">
        <f t="shared" si="137"/>
        <v>0</v>
      </c>
      <c r="AA89" s="5">
        <f t="shared" si="137"/>
        <v>899</v>
      </c>
      <c r="AB89" s="5">
        <f t="shared" si="137"/>
        <v>1036</v>
      </c>
      <c r="AC89" s="5">
        <f t="shared" si="137"/>
        <v>765</v>
      </c>
      <c r="AD89" s="5">
        <f t="shared" si="99"/>
        <v>-271</v>
      </c>
      <c r="AE89" s="17">
        <f t="shared" si="100"/>
        <v>-0.26158301158301156</v>
      </c>
      <c r="AF89" s="5">
        <f t="shared" si="137"/>
        <v>0</v>
      </c>
      <c r="AG89" s="5">
        <f t="shared" si="137"/>
        <v>1049</v>
      </c>
      <c r="AH89" s="5">
        <f t="shared" si="137"/>
        <v>1044</v>
      </c>
      <c r="AI89" s="5">
        <f t="shared" si="137"/>
        <v>1075</v>
      </c>
      <c r="AJ89" s="5">
        <f t="shared" si="101"/>
        <v>31</v>
      </c>
      <c r="AK89" s="17">
        <f t="shared" si="102"/>
        <v>2.9693486590038232E-2</v>
      </c>
      <c r="AL89" s="5">
        <f t="shared" si="137"/>
        <v>0</v>
      </c>
      <c r="AM89" s="5">
        <f t="shared" si="137"/>
        <v>801</v>
      </c>
      <c r="AN89" s="5">
        <f t="shared" si="137"/>
        <v>1407</v>
      </c>
      <c r="AO89" s="5">
        <f t="shared" ref="AO89" si="139">SUM(AO79,AO84,AO88)</f>
        <v>1229</v>
      </c>
      <c r="AP89" s="5">
        <f t="shared" si="104"/>
        <v>-178</v>
      </c>
      <c r="AQ89" s="17">
        <f t="shared" si="105"/>
        <v>-0.12651030561478327</v>
      </c>
      <c r="AR89" s="5">
        <f t="shared" si="137"/>
        <v>0</v>
      </c>
      <c r="AS89" s="5">
        <f t="shared" si="137"/>
        <v>965</v>
      </c>
      <c r="AT89" s="5">
        <f t="shared" si="137"/>
        <v>902</v>
      </c>
      <c r="AU89" s="5">
        <f t="shared" si="137"/>
        <v>1102</v>
      </c>
      <c r="AV89" s="5">
        <f t="shared" si="106"/>
        <v>200</v>
      </c>
      <c r="AW89" s="17">
        <f t="shared" si="107"/>
        <v>0.2217294900221729</v>
      </c>
      <c r="AX89" s="5">
        <f t="shared" si="137"/>
        <v>0</v>
      </c>
      <c r="AY89" s="5">
        <f t="shared" si="137"/>
        <v>1012</v>
      </c>
      <c r="AZ89" s="5">
        <f t="shared" si="137"/>
        <v>916</v>
      </c>
      <c r="BA89" s="5">
        <f t="shared" ref="BA89" si="140">SUM(BA79,BA84,BA88)</f>
        <v>1058</v>
      </c>
      <c r="BB89" s="5">
        <f t="shared" si="109"/>
        <v>142</v>
      </c>
      <c r="BC89" s="17">
        <f t="shared" si="110"/>
        <v>0.15502183406113534</v>
      </c>
      <c r="BD89" s="5">
        <f t="shared" si="137"/>
        <v>0</v>
      </c>
      <c r="BE89" s="5">
        <f t="shared" si="137"/>
        <v>987</v>
      </c>
      <c r="BF89" s="5">
        <f t="shared" si="137"/>
        <v>958</v>
      </c>
      <c r="BG89" s="5">
        <f t="shared" ref="BG89" si="141">SUM(BG79,BG84,BG88)</f>
        <v>1312</v>
      </c>
      <c r="BH89" s="5">
        <f t="shared" si="112"/>
        <v>354</v>
      </c>
      <c r="BI89" s="17">
        <f t="shared" si="113"/>
        <v>0.36951983298538615</v>
      </c>
      <c r="BJ89" s="5">
        <f t="shared" si="137"/>
        <v>0</v>
      </c>
      <c r="BK89" s="5">
        <f t="shared" si="137"/>
        <v>937</v>
      </c>
      <c r="BL89" s="5">
        <f t="shared" si="137"/>
        <v>1347</v>
      </c>
      <c r="BM89" s="5">
        <f t="shared" si="114"/>
        <v>410</v>
      </c>
      <c r="BN89" s="17">
        <f t="shared" si="115"/>
        <v>0.43756670224119532</v>
      </c>
      <c r="BO89" s="5">
        <f t="shared" si="137"/>
        <v>0</v>
      </c>
      <c r="BP89" s="5">
        <f t="shared" si="137"/>
        <v>1389</v>
      </c>
      <c r="BQ89" s="5">
        <f t="shared" si="137"/>
        <v>2036</v>
      </c>
      <c r="BR89" s="5">
        <f t="shared" si="116"/>
        <v>647</v>
      </c>
      <c r="BS89" s="17">
        <f t="shared" si="117"/>
        <v>0.4658027357811374</v>
      </c>
      <c r="BU89" s="13">
        <f>SUM(BU79,BU84,BU88)</f>
        <v>3262</v>
      </c>
      <c r="BV89" s="13">
        <f>SUM(BV79,BV84,BV88)</f>
        <v>3682</v>
      </c>
      <c r="BW89" s="15">
        <f t="shared" si="118"/>
        <v>420</v>
      </c>
      <c r="BX89" s="17">
        <f t="shared" si="119"/>
        <v>0.12875536480686689</v>
      </c>
    </row>
    <row r="90" spans="1:76" x14ac:dyDescent="0.25">
      <c r="A90" s="5">
        <v>0</v>
      </c>
      <c r="B90" s="5" t="s">
        <v>89</v>
      </c>
      <c r="C90" s="13">
        <f>SUM(C89,C74,C67,C48,C21)</f>
        <v>10183</v>
      </c>
      <c r="D90" s="13">
        <f t="shared" ref="D90:BQ90" si="142">SUM(D89,D74,D67,D48,D21)</f>
        <v>7474</v>
      </c>
      <c r="E90" s="13">
        <f t="shared" ref="E90" si="143">SUM(E89,E74,E67,E48,E21)</f>
        <v>7449</v>
      </c>
      <c r="F90" s="5">
        <f t="shared" si="91"/>
        <v>-25</v>
      </c>
      <c r="G90" s="17">
        <f t="shared" si="92"/>
        <v>-3.3449290875033899E-3</v>
      </c>
      <c r="H90" s="13">
        <f t="shared" si="142"/>
        <v>0</v>
      </c>
      <c r="I90" s="13">
        <f t="shared" si="142"/>
        <v>9611</v>
      </c>
      <c r="J90" s="13">
        <f t="shared" si="142"/>
        <v>6254</v>
      </c>
      <c r="K90" s="5">
        <f>VLOOKUP(B90,'[4]محقق الفروع '!$B:$M,12,0)</f>
        <v>8291</v>
      </c>
      <c r="L90" s="5">
        <f t="shared" si="93"/>
        <v>2037</v>
      </c>
      <c r="M90" s="17">
        <f t="shared" si="94"/>
        <v>0.32571154461144869</v>
      </c>
      <c r="N90" s="13">
        <f t="shared" si="142"/>
        <v>0</v>
      </c>
      <c r="O90" s="13">
        <f t="shared" si="142"/>
        <v>7816</v>
      </c>
      <c r="P90" s="13">
        <f t="shared" si="142"/>
        <v>5832</v>
      </c>
      <c r="Q90" s="5">
        <f>VLOOKUP(B90,'[5]محقق الفروع '!$B:$M,12,0)</f>
        <v>3956</v>
      </c>
      <c r="R90" s="5">
        <f t="shared" si="95"/>
        <v>-1876</v>
      </c>
      <c r="S90" s="17">
        <f t="shared" si="96"/>
        <v>-0.32167352537722904</v>
      </c>
      <c r="T90" s="13">
        <f t="shared" si="142"/>
        <v>0</v>
      </c>
      <c r="U90" s="13">
        <f t="shared" si="142"/>
        <v>6891</v>
      </c>
      <c r="V90" s="13">
        <f t="shared" si="142"/>
        <v>6424</v>
      </c>
      <c r="W90" s="13">
        <f t="shared" si="142"/>
        <v>6015</v>
      </c>
      <c r="X90" s="5">
        <f t="shared" si="97"/>
        <v>-409</v>
      </c>
      <c r="Y90" s="17">
        <f t="shared" si="98"/>
        <v>-6.3667496886674946E-2</v>
      </c>
      <c r="Z90" s="13">
        <f t="shared" si="142"/>
        <v>0</v>
      </c>
      <c r="AA90" s="13">
        <f t="shared" si="142"/>
        <v>6533</v>
      </c>
      <c r="AB90" s="13">
        <f t="shared" si="142"/>
        <v>6977</v>
      </c>
      <c r="AC90" s="13">
        <f t="shared" si="142"/>
        <v>6196</v>
      </c>
      <c r="AD90" s="5">
        <f t="shared" si="99"/>
        <v>-781</v>
      </c>
      <c r="AE90" s="17">
        <f t="shared" si="100"/>
        <v>-0.11193922889494057</v>
      </c>
      <c r="AF90" s="13">
        <f t="shared" si="142"/>
        <v>0</v>
      </c>
      <c r="AG90" s="13">
        <f t="shared" si="142"/>
        <v>7914</v>
      </c>
      <c r="AH90" s="13">
        <f t="shared" si="142"/>
        <v>6701</v>
      </c>
      <c r="AI90" s="13">
        <f t="shared" si="142"/>
        <v>7384</v>
      </c>
      <c r="AJ90" s="5">
        <f t="shared" si="101"/>
        <v>683</v>
      </c>
      <c r="AK90" s="17">
        <f t="shared" si="102"/>
        <v>0.10192508580808846</v>
      </c>
      <c r="AL90" s="13">
        <f t="shared" si="142"/>
        <v>0</v>
      </c>
      <c r="AM90" s="13">
        <f t="shared" si="142"/>
        <v>6557</v>
      </c>
      <c r="AN90" s="13">
        <f t="shared" si="142"/>
        <v>7471</v>
      </c>
      <c r="AO90" s="13">
        <f t="shared" ref="AO90" si="144">SUM(AO89,AO74,AO67,AO48,AO21)</f>
        <v>8291</v>
      </c>
      <c r="AP90" s="5">
        <f t="shared" si="104"/>
        <v>820</v>
      </c>
      <c r="AQ90" s="17">
        <f t="shared" si="105"/>
        <v>0.10975772988890387</v>
      </c>
      <c r="AR90" s="13">
        <f t="shared" si="142"/>
        <v>0</v>
      </c>
      <c r="AS90" s="13">
        <f t="shared" si="142"/>
        <v>7001</v>
      </c>
      <c r="AT90" s="13">
        <f t="shared" si="142"/>
        <v>6230</v>
      </c>
      <c r="AU90" s="13">
        <f t="shared" si="142"/>
        <v>7554</v>
      </c>
      <c r="AV90" s="5">
        <f t="shared" si="106"/>
        <v>1324</v>
      </c>
      <c r="AW90" s="17">
        <f t="shared" si="107"/>
        <v>0.21252006420545744</v>
      </c>
      <c r="AX90" s="13">
        <f t="shared" si="142"/>
        <v>0</v>
      </c>
      <c r="AY90" s="13">
        <f t="shared" si="142"/>
        <v>6290</v>
      </c>
      <c r="AZ90" s="13">
        <f t="shared" si="142"/>
        <v>7341</v>
      </c>
      <c r="BA90" s="13">
        <f t="shared" ref="BA90" si="145">SUM(BA89,BA74,BA67,BA48,BA21)</f>
        <v>5338</v>
      </c>
      <c r="BB90" s="5">
        <f t="shared" si="109"/>
        <v>-2003</v>
      </c>
      <c r="BC90" s="17">
        <f t="shared" si="110"/>
        <v>-0.27285111020296959</v>
      </c>
      <c r="BD90" s="13">
        <f t="shared" si="142"/>
        <v>0</v>
      </c>
      <c r="BE90" s="13">
        <f t="shared" si="142"/>
        <v>6625</v>
      </c>
      <c r="BF90" s="13">
        <f t="shared" si="142"/>
        <v>7220</v>
      </c>
      <c r="BG90" s="13">
        <f t="shared" ref="BG90" si="146">SUM(BG89,BG74,BG67,BG48,BG21)</f>
        <v>6792</v>
      </c>
      <c r="BH90" s="5">
        <f t="shared" si="112"/>
        <v>-428</v>
      </c>
      <c r="BI90" s="17">
        <f t="shared" si="113"/>
        <v>-5.9279778393351745E-2</v>
      </c>
      <c r="BJ90" s="13">
        <f t="shared" si="142"/>
        <v>0</v>
      </c>
      <c r="BK90" s="13">
        <f t="shared" si="142"/>
        <v>6482</v>
      </c>
      <c r="BL90" s="13">
        <f t="shared" si="142"/>
        <v>7798</v>
      </c>
      <c r="BM90" s="5">
        <f t="shared" si="114"/>
        <v>1316</v>
      </c>
      <c r="BN90" s="17">
        <f t="shared" si="115"/>
        <v>0.20302375809935214</v>
      </c>
      <c r="BO90" s="13">
        <f t="shared" si="142"/>
        <v>0</v>
      </c>
      <c r="BP90" s="13">
        <f t="shared" si="142"/>
        <v>8744</v>
      </c>
      <c r="BQ90" s="13">
        <f t="shared" si="142"/>
        <v>10906</v>
      </c>
      <c r="BR90" s="5">
        <f t="shared" si="116"/>
        <v>2162</v>
      </c>
      <c r="BS90" s="17">
        <f t="shared" si="117"/>
        <v>0.24725526075022874</v>
      </c>
      <c r="BU90" s="13">
        <f>SUM(BU89,BU74,BU67,BU48,BU21)</f>
        <v>18997</v>
      </c>
      <c r="BV90" s="13">
        <f>SUM(BV89,BV74,BV67,BV48,BV21)</f>
        <v>19801</v>
      </c>
      <c r="BW90" s="15">
        <f t="shared" si="118"/>
        <v>804</v>
      </c>
      <c r="BX90" s="17">
        <f t="shared" si="119"/>
        <v>4.2322471969258313E-2</v>
      </c>
    </row>
  </sheetData>
  <autoFilter ref="A1:BS90" xr:uid="{00000000-0009-0000-0000-000001000000}"/>
  <conditionalFormatting sqref="A2:B73 A75:B90">
    <cfRule type="expression" dxfId="34" priority="59">
      <formula>$A2=1</formula>
    </cfRule>
    <cfRule type="expression" dxfId="33" priority="60">
      <formula>$A2=2</formula>
    </cfRule>
  </conditionalFormatting>
  <conditionalFormatting sqref="A74:B74">
    <cfRule type="expression" dxfId="32" priority="57">
      <formula>$A74=2</formula>
    </cfRule>
    <cfRule type="expression" dxfId="31" priority="56">
      <formula>$A74=1</formula>
    </cfRule>
  </conditionalFormatting>
  <conditionalFormatting sqref="A2:G90 M2:M90 S2:S90 Y2:Y90 AE2:AE90 AK2:AK90 BN2:BN90 BS2:BS90">
    <cfRule type="expression" dxfId="30" priority="46">
      <formula>$A2=0</formula>
    </cfRule>
  </conditionalFormatting>
  <conditionalFormatting sqref="C2:G90 M2:M90 S2:S90 Y2:Y90 AE2:AE90 AK2:AK90 BN2:BN90 BS2:BS90">
    <cfRule type="expression" dxfId="29" priority="47">
      <formula>$A2=1</formula>
    </cfRule>
  </conditionalFormatting>
  <conditionalFormatting sqref="H74:J74 N74:P74 T74:W74 Z74:AC74 AF74:AI74 AL74:AN74 AR74:AT74 AX74:AZ74 BD74:BF74 BJ74:BL74 BO74:BQ74">
    <cfRule type="expression" dxfId="28" priority="50">
      <formula>$A74=1</formula>
    </cfRule>
    <cfRule type="expression" dxfId="27" priority="49">
      <formula>$A74=0</formula>
    </cfRule>
  </conditionalFormatting>
  <conditionalFormatting sqref="H74:J74 N74:P74 AL74:AN74 AR74:AT74 AX74:AZ74 BD74:BF74 BJ74:BL74 BO74:BQ74 C74:E74 T74:W74 Z74:AC74 AF74:AI74">
    <cfRule type="expression" dxfId="26" priority="51">
      <formula>$A74=2</formula>
    </cfRule>
  </conditionalFormatting>
  <conditionalFormatting sqref="I2:L2 O2:R2 U2:X2 AA2:AD2 AG2:AJ2 BK2:BM2 BP2:BR2 AM2:AN7 AS2:AT7 AY2:AZ7 BE2:BF7 I3:J7 O3:P7 U3:V7 AA3:AB7 AG3:AH7 BK3:BL7 BP3:BQ7 W3:W73 AC3:AC73 AI3:AI73 K3:L90 Q3:R90 X3:X90 AD3:AD90 AJ3:AJ90 BM3:BM90 BR3:BR90 H8:J8 N8:P8 T8:V8 Z8:AB8 AF8:AH8 AL8:AN8 AR8:AT8 AX8:AZ8 BD8:BF8 BJ8:BL8 BO8:BQ8 I9:J12 O9:P12 U9:V12 AA9:AB12 AG9:AH12 AM9:AN12 AS9:AT12 AY9:AZ12 BE9:BF12 BK9:BL12 BP9:BQ12 H13:J13 N13:P13 T13:V13 Z13:AB13 AF13:AH13 AL13:AN13 AR13:AT13 AX13:AZ13 BD13:BF13 BJ13:BL13 BO13:BQ13 I14:J17 O14:P17 U14:V17 AA14:AB17 AG14:AH17 AM14:AN17 AS14:AT17 AY14:AZ17 BE14:BF17 BK14:BL17 BP14:BQ17 H18:J18 N18:P18 T18:V18 Z18:AB18 AF18:AH18 AL18:AN18 AR18:AT18 AX18:AZ18 BD18:BF18 BJ18:BL18 BO18:BQ18 I19:J19 O19:P19 U19:V19 AA19:AB19 AG19:AH19 AM19:AN19 AS19:AT19 AY19:AZ19 BE19:BF19 BK19:BL19 BP19:BQ19 H20:J21 N20:P21 T20:V21 Z20:AB21 AF20:AH21 AL20:AN21 AR20:AT21 AX20:AZ21 BD20:BF21 BJ20:BL21 BO20:BQ21 I22:J26 O22:P26 U22:V26 AA22:AB26 AG22:AH26 AM22:AN26 AS22:AT26 AY22:AZ26 BE22:BF26 BK22:BL26 BP22:BQ26 H27:J27 N27:P27 T27:V27 Z27:AB27 AF27:AH27 AL27:AN27 AR27:AT27 AX27:AZ27 BD27:BF27 BJ27:BL27 BO27:BQ27 I28:J31 O28:P31 U28:V31 AA28:AB31 AG28:AH31 AM28:AN31 AS28:AT31 AY28:AZ31 BE28:BF31 BK28:BL31 BP28:BQ31 H32:J32 N32:P32 T32:V32 Z32:AB32 AF32:AH32 AL32:AN32 AR32:AT32 AX32:AZ32 BD32:BF32 BJ32:BL32 BO32:BQ32 I33:J38 O33:P38 U33:V38 AA33:AB38 AG33:AH38 AM33:AN38 AS33:AT38 AY33:AZ38 BE33:BF38 BK33:BL38 BP33:BQ38 H39:J39 N39:P39 T39:V39 Z39:AB39 AF39:AH39 AL39:AN39 AR39:AT39 AX39:AZ39 BD39:BF39 BJ39:BL39 BO39:BQ39 I40:J43 O40:P43 U40:V43 AA40:AB43 AG40:AH43 AM40:AN43 AS40:AT43 AY40:AZ43 BE40:BF43 BK40:BL43 BP40:BQ43 H44:J44 N44:P44 T44:V44 Z44:AB44 AF44:AH44 AL44:AN44 AR44:AT44 AX44:AZ44 BD44:BF44 BJ44:BL44 BO44:BQ44 I45:J46 O45:P46 U45:V46 AA45:AB46 AG45:AH46 AM45:AN46 AS45:AT46 AY45:AZ46 BE45:BF46 BK45:BL46 BP45:BQ46 H47:J48 N47:P48 T47:V48 Z47:AB48 AF47:AH48 AL47:AN48 AR47:AT48 AX47:AZ48 BD47:BF48 BJ47:BL48 BO47:BQ48 I49:J53 O49:P53 U49:V53 AA49:AB53 AG49:AH53 AM49:AN53 AS49:AT53 AY49:AZ53 BE49:BF53 BK49:BL53 BP49:BQ53 H54:J54 N54:P54 T54:V54 Z54:AB54 AF54:AH54 AL54:AN54 AR54:AT54 AX54:AZ54 BD54:BF54 BJ54:BL54 BO54:BQ54 I55:J58 O55:P58 U55:V58 AA55:AB58 AG55:AH58 AM55:AN58 AS55:AT58 AY55:AZ58 BE55:BF58 BK55:BL58 BP55:BQ58 H59:J59 N59:P59 T59:V59 Z59:AB59 AF59:AH59 AL59:AN59 AR59:AT59 AX59:AZ59 BD59:BF59 BJ59:BL59 BO59:BQ59 I60:J62 O60:P62 U60:V62 AA60:AB62 AG60:AH62 AM60:AN62 AS60:AT62 AY60:AZ62 BE60:BF62 BK60:BL62 BP60:BQ62 H63:J63 N63:P63 T63:V63 Z63:AB63 AF63:AH63 AL63:AN63 AR63:AT63 AX63:AZ63 BD63:BF63 BJ63:BL63 BO63:BQ63 I64:J65 O64:P65 U64:V65 AA64:AB65 AG64:AH65 AM64:AN65 AS64:AT65 AY64:AZ65 BE64:BF65 BK64:BL65 BP64:BQ65 H66:J67 N66:P67 T66:V67 Z66:AB67 AF66:AH67 AL66:AN67 AR66:AT67 AX66:AZ67 BD66:BF67 BJ66:BL67 BO66:BQ67 I68:J73 O68:P73 U68:V73 AA68:AB73 AG68:AH73 AM68:AN73 AS68:AT73 AY68:AZ73 BE68:BF73 BK68:BL73 BP68:BQ73 I75:J78 O75:P78 U75:V78 AA75:AB78 AG75:AH78 AM75:AN78 AS75:AT78 AY75:AZ78 BE75:BF78 BK75:BL78 BP75:BQ78 W75:W90 AC75:AC90 AI75:AI90 H79:J79 N79:P79 T79:V79 Z79:AB79 AF79:AH79 AL79:AN79 AR79:AT79 AX79:AZ79 BD79:BF79 BJ79:BL79 BO79:BQ79 I80:J83 O80:P83 U80:V83 AA80:AB83 AG80:AH83 AM80:AN83 AS80:AT83 AY80:AZ83 BE80:BF83 BK80:BL83 BP80:BQ83 H84:J84 N84:P84 T84:V84 Z84:AB84 AF84:AH84 AL84:AN84 AR84:AT84 AX84:AZ84 BD84:BF84 BJ84:BL84 BO84:BQ84 I85:J87 O85:P87 U85:V87 AA85:AB87 AG85:AH87 AM85:AN87 AS85:AT87 AY85:AZ87 BE85:BF87 BK85:BL87 BP85:BQ87 Z88:AB89 AF88:AH89 H88:J90 N88:P90 T88:V90 AL88:AN90 AR88:AT90 AX88:AZ90 BD88:BF90 BJ88:BL90 BO88:BQ90 Z90:AC90 AF90:AI90 C2:F2 AP2:AP90 AV2:AV90 BB2:BB90 BH2:BH90 C3:E73 F3:F90 C75:E90">
    <cfRule type="expression" dxfId="25" priority="54">
      <formula>$A2=2</formula>
    </cfRule>
  </conditionalFormatting>
  <conditionalFormatting sqref="I2:L2 O2:R2 U2:X2 AA2:AD2 AG2:AJ2 BK2:BM2 BP2:BR2 AM2:AN7 AS2:AT7 AY2:AZ7 BE2:BF7 I3:J7 O3:P7 U3:V7 AA3:AB7 AG3:AH7 BK3:BL7 BP3:BQ7 W3:W73 AC3:AC73 AI3:AI73 K3:L90 Q3:R90 X3:X90 AD3:AD90 AJ3:AJ90 BM3:BM90 BR3:BR90 H8:J8 N8:P8 T8:V8 Z8:AB8 AF8:AH8 AL8:AN8 AR8:AT8 AX8:AZ8 BD8:BF8 BJ8:BL8 BO8:BQ8 I9:J12 O9:P12 U9:V12 AA9:AB12 AG9:AH12 AM9:AN12 AS9:AT12 AY9:AZ12 BE9:BF12 BK9:BL12 BP9:BQ12 H13:J13 N13:P13 T13:V13 Z13:AB13 AF13:AH13 AL13:AN13 AR13:AT13 AX13:AZ13 BD13:BF13 BJ13:BL13 BO13:BQ13 I14:J17 O14:P17 U14:V17 AA14:AB17 AG14:AH17 AM14:AN17 AS14:AT17 AY14:AZ17 BE14:BF17 BK14:BL17 BP14:BQ17 H18:J18 N18:P18 T18:V18 Z18:AB18 AF18:AH18 AL18:AN18 AR18:AT18 AX18:AZ18 BD18:BF18 BJ18:BL18 BO18:BQ18 I19:J19 O19:P19 U19:V19 AA19:AB19 AG19:AH19 AM19:AN19 AS19:AT19 AY19:AZ19 BE19:BF19 BK19:BL19 BP19:BQ19 H20:J21 N20:P21 T20:V21 Z20:AB21 AF20:AH21 AL20:AN21 AR20:AT21 AX20:AZ21 BD20:BF21 BJ20:BL21 BO20:BQ21 I22:J26 O22:P26 U22:V26 AA22:AB26 AG22:AH26 AM22:AN26 AS22:AT26 AY22:AZ26 BE22:BF26 BK22:BL26 BP22:BQ26 H27:J27 N27:P27 T27:V27 Z27:AB27 AF27:AH27 AL27:AN27 AR27:AT27 AX27:AZ27 BD27:BF27 BJ27:BL27 BO27:BQ27 I28:J31 O28:P31 U28:V31 AA28:AB31 AG28:AH31 AM28:AN31 AS28:AT31 AY28:AZ31 BE28:BF31 BK28:BL31 BP28:BQ31 H32:J32 N32:P32 T32:V32 Z32:AB32 AF32:AH32 AL32:AN32 AR32:AT32 AX32:AZ32 BD32:BF32 BJ32:BL32 BO32:BQ32 I33:J38 O33:P38 U33:V38 AA33:AB38 AG33:AH38 AM33:AN38 AS33:AT38 AY33:AZ38 BE33:BF38 BK33:BL38 BP33:BQ38 H39:J39 N39:P39 T39:V39 Z39:AB39 AF39:AH39 AL39:AN39 AR39:AT39 AX39:AZ39 BD39:BF39 BJ39:BL39 BO39:BQ39 I40:J43 O40:P43 U40:V43 AA40:AB43 AG40:AH43 AM40:AN43 AS40:AT43 AY40:AZ43 BE40:BF43 BK40:BL43 BP40:BQ43 H44:J44 N44:P44 T44:V44 Z44:AB44 AF44:AH44 AL44:AN44 AR44:AT44 AX44:AZ44 BD44:BF44 BJ44:BL44 BO44:BQ44 I45:J46 O45:P46 U45:V46 AA45:AB46 AG45:AH46 AM45:AN46 AS45:AT46 AY45:AZ46 BE45:BF46 BK45:BL46 BP45:BQ46 H47:J48 N47:P48 T47:V48 Z47:AB48 AF47:AH48 AL47:AN48 AR47:AT48 AX47:AZ48 BD47:BF48 BJ47:BL48 BO47:BQ48 I49:J53 O49:P53 U49:V53 AA49:AB53 AG49:AH53 AM49:AN53 AS49:AT53 AY49:AZ53 BE49:BF53 BK49:BL53 BP49:BQ53 H54:J54 N54:P54 T54:V54 Z54:AB54 AF54:AH54 AL54:AN54 AR54:AT54 AX54:AZ54 BD54:BF54 BJ54:BL54 BO54:BQ54 I55:J58 O55:P58 U55:V58 AA55:AB58 AG55:AH58 AM55:AN58 AS55:AT58 AY55:AZ58 BE55:BF58 BK55:BL58 BP55:BQ58 H59:J59 N59:P59 T59:V59 Z59:AB59 AF59:AH59 AL59:AN59 AR59:AT59 AX59:AZ59 BD59:BF59 BJ59:BL59 BO59:BQ59 I60:J62 O60:P62 U60:V62 AA60:AB62 AG60:AH62 AM60:AN62 AS60:AT62 AY60:AZ62 BE60:BF62 BK60:BL62 BP60:BQ62 H63:J63 N63:P63 T63:V63 Z63:AB63 AF63:AH63 AL63:AN63 AR63:AT63 AX63:AZ63 BD63:BF63 BJ63:BL63 BO63:BQ63 I64:J65 O64:P65 U64:V65 AA64:AB65 AG64:AH65 AM64:AN65 AS64:AT65 AY64:AZ65 BE64:BF65 BK64:BL65 BP64:BQ65 H66:J67 N66:P67 T66:V67 Z66:AB67 AF66:AH67 AL66:AN67 AR66:AT67 AX66:AZ67 BD66:BF67 BJ66:BL67 BO66:BQ67 I68:J73 O68:P73 U68:V73 AA68:AB73 AG68:AH73 AM68:AN73 AS68:AT73 AY68:AZ73 BE68:BF73 BK68:BL73 BP68:BQ73 I75:J78 O75:P78 U75:V78 AA75:AB78 AG75:AH78 AM75:AN78 AS75:AT78 AY75:AZ78 BE75:BF78 BK75:BL78 BP75:BQ78 W75:W90 AC75:AC90 AI75:AI90 H79:J79 N79:P79 T79:V79 Z79:AB79 AF79:AH79 AL79:AN79 AR79:AT79 AX79:AZ79 BD79:BF79 BJ79:BL79 BO79:BQ79 I80:J83 O80:P83 U80:V83 AA80:AB83 AG80:AH83 AM80:AN83 AS80:AT83 AY80:AZ83 BE80:BF83 BK80:BL83 BP80:BQ83 H84:J84 N84:P84 T84:V84 Z84:AB84 AF84:AH84 AL84:AN84 AR84:AT84 AX84:AZ84 BD84:BF84 BJ84:BL84 BO84:BQ84 I85:J87 O85:P87 U85:V87 AA85:AB87 AG85:AH87 AM85:AN87 AS85:AT87 AY85:AZ87 BE85:BF87 BK85:BL87 BP85:BQ87 Z88:AB89 AF88:AH89 H88:J90 N88:P90 T88:V90 AL88:AN90 AR88:AT90 AX88:AZ90 BD88:BF90 BJ88:BL90 BO88:BQ90 Z90:AC90 AF90:AI90">
    <cfRule type="expression" dxfId="24" priority="53">
      <formula>$A2=1</formula>
    </cfRule>
    <cfRule type="expression" dxfId="23" priority="52">
      <formula>$A2=0</formula>
    </cfRule>
  </conditionalFormatting>
  <conditionalFormatting sqref="AO2:AO73 AO75:AO90">
    <cfRule type="expression" dxfId="22" priority="24">
      <formula>$A2=2</formula>
    </cfRule>
  </conditionalFormatting>
  <conditionalFormatting sqref="AO74">
    <cfRule type="expression" dxfId="21" priority="21">
      <formula>$A74=2</formula>
    </cfRule>
  </conditionalFormatting>
  <conditionalFormatting sqref="AO2:AQ90">
    <cfRule type="expression" dxfId="20" priority="19">
      <formula>$A2=0</formula>
    </cfRule>
    <cfRule type="expression" dxfId="19" priority="20">
      <formula>$A2=1</formula>
    </cfRule>
  </conditionalFormatting>
  <conditionalFormatting sqref="AU2:AU73 AU75:AU90">
    <cfRule type="expression" dxfId="18" priority="18">
      <formula>$A2=2</formula>
    </cfRule>
  </conditionalFormatting>
  <conditionalFormatting sqref="AU74">
    <cfRule type="expression" dxfId="17" priority="15">
      <formula>$A74=2</formula>
    </cfRule>
  </conditionalFormatting>
  <conditionalFormatting sqref="AU2:AW90">
    <cfRule type="expression" dxfId="16" priority="13">
      <formula>$A2=0</formula>
    </cfRule>
    <cfRule type="expression" dxfId="15" priority="14">
      <formula>$A2=1</formula>
    </cfRule>
  </conditionalFormatting>
  <conditionalFormatting sqref="BA2:BA73 BA75:BA90">
    <cfRule type="expression" dxfId="14" priority="12">
      <formula>$A2=2</formula>
    </cfRule>
  </conditionalFormatting>
  <conditionalFormatting sqref="BA74">
    <cfRule type="expression" dxfId="13" priority="9">
      <formula>$A74=2</formula>
    </cfRule>
  </conditionalFormatting>
  <conditionalFormatting sqref="BA2:BC90">
    <cfRule type="expression" dxfId="12" priority="8">
      <formula>$A2=1</formula>
    </cfRule>
    <cfRule type="expression" dxfId="11" priority="7">
      <formula>$A2=0</formula>
    </cfRule>
  </conditionalFormatting>
  <conditionalFormatting sqref="BG2:BG73 BG75:BG90">
    <cfRule type="expression" dxfId="10" priority="6">
      <formula>$A2=2</formula>
    </cfRule>
  </conditionalFormatting>
  <conditionalFormatting sqref="BG74">
    <cfRule type="expression" dxfId="9" priority="3">
      <formula>$A74=2</formula>
    </cfRule>
  </conditionalFormatting>
  <conditionalFormatting sqref="BG2:BI90">
    <cfRule type="expression" dxfId="8" priority="2">
      <formula>$A2=1</formula>
    </cfRule>
    <cfRule type="expression" dxfId="7" priority="1">
      <formula>$A2=0</formula>
    </cfRule>
  </conditionalFormatting>
  <conditionalFormatting sqref="BN2:BN90 BS2:BS90 G2:G90 M2:M90 S2:S90 Y2:Y90 AE2:AE90 AK2:AK90 AQ2:AQ90 AW2:AW90 BC2:BC90 BI2:BI90">
    <cfRule type="expression" dxfId="6" priority="48">
      <formula>$A2=2</formula>
    </cfRule>
  </conditionalFormatting>
  <conditionalFormatting sqref="BU2:BU90 BV8 BV13 BV18 BV20:BV21 BV27 BV32 BV39 BV44 BV47:BV48 BV54 BV59 BV63 BV66:BV67 BV74 BV79 BV84 BV88:BV90">
    <cfRule type="expression" dxfId="5" priority="42">
      <formula>$A2=2</formula>
    </cfRule>
  </conditionalFormatting>
  <conditionalFormatting sqref="BU2:BX90">
    <cfRule type="expression" dxfId="4" priority="25">
      <formula>$A2=0</formula>
    </cfRule>
    <cfRule type="expression" dxfId="3" priority="26">
      <formula>$A2=1</formula>
    </cfRule>
  </conditionalFormatting>
  <conditionalFormatting sqref="BV2:BV7 BV9:BV12 BV14:BV17 BV19 BV22:BV26 BV28:BV31 BV33:BV38 BV40:BV43 BV45:BV46 BV49:BV53 BV55:BV58 BV60:BV62 BV64:BV65 BV68:BV73 BV75:BV78 BV80:BV83 BV85:BV87">
    <cfRule type="expression" dxfId="2" priority="36">
      <formula>$A2=2</formula>
    </cfRule>
  </conditionalFormatting>
  <conditionalFormatting sqref="BW2:BW90">
    <cfRule type="expression" dxfId="1" priority="30">
      <formula>$A2=2</formula>
    </cfRule>
  </conditionalFormatting>
  <conditionalFormatting sqref="BX2:BX90">
    <cfRule type="expression" dxfId="0" priority="27">
      <formula>$A2=2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90"/>
  <sheetViews>
    <sheetView workbookViewId="0">
      <pane ySplit="1" topLeftCell="A2" activePane="bottomLeft" state="frozen"/>
      <selection activeCell="AZ1" sqref="AZ1"/>
      <selection pane="bottomLeft" activeCell="D15" sqref="D15"/>
    </sheetView>
  </sheetViews>
  <sheetFormatPr defaultRowHeight="15" x14ac:dyDescent="0.25"/>
  <cols>
    <col min="1" max="1" width="5.42578125" bestFit="1" customWidth="1"/>
    <col min="2" max="2" width="12.5703125" bestFit="1" customWidth="1"/>
    <col min="3" max="3" width="14.5703125" bestFit="1" customWidth="1"/>
    <col min="4" max="4" width="18.5703125" bestFit="1" customWidth="1"/>
    <col min="5" max="5" width="10.5703125" bestFit="1" customWidth="1"/>
    <col min="6" max="6" width="12.28515625" bestFit="1" customWidth="1"/>
    <col min="7" max="7" width="0.85546875" customWidth="1"/>
    <col min="8" max="8" width="19.140625" bestFit="1" customWidth="1"/>
    <col min="9" max="9" width="18.5703125" bestFit="1" customWidth="1"/>
    <col min="10" max="10" width="10.5703125" bestFit="1" customWidth="1"/>
    <col min="11" max="11" width="12.28515625" bestFit="1" customWidth="1"/>
    <col min="12" max="12" width="0.85546875" customWidth="1"/>
    <col min="13" max="13" width="19.140625" bestFit="1" customWidth="1"/>
    <col min="14" max="14" width="18.5703125" bestFit="1" customWidth="1"/>
    <col min="15" max="15" width="10.5703125" bestFit="1" customWidth="1"/>
    <col min="16" max="16" width="12.28515625" bestFit="1" customWidth="1"/>
    <col min="17" max="17" width="0.85546875" customWidth="1"/>
    <col min="18" max="18" width="19.140625" bestFit="1" customWidth="1"/>
    <col min="19" max="19" width="18.5703125" bestFit="1" customWidth="1"/>
    <col min="20" max="20" width="10.5703125" bestFit="1" customWidth="1"/>
    <col min="21" max="21" width="12.28515625" bestFit="1" customWidth="1"/>
    <col min="22" max="22" width="0.85546875" customWidth="1"/>
    <col min="23" max="23" width="19.140625" bestFit="1" customWidth="1"/>
    <col min="24" max="24" width="18.5703125" bestFit="1" customWidth="1"/>
    <col min="25" max="25" width="10.5703125" bestFit="1" customWidth="1"/>
    <col min="26" max="26" width="12.28515625" bestFit="1" customWidth="1"/>
    <col min="27" max="27" width="0.85546875" customWidth="1"/>
    <col min="28" max="28" width="19.140625" bestFit="1" customWidth="1"/>
    <col min="29" max="29" width="18.5703125" bestFit="1" customWidth="1"/>
    <col min="30" max="30" width="10.5703125" bestFit="1" customWidth="1"/>
    <col min="31" max="31" width="12.28515625" bestFit="1" customWidth="1"/>
    <col min="32" max="32" width="0.85546875" customWidth="1"/>
    <col min="33" max="33" width="19.140625" bestFit="1" customWidth="1"/>
    <col min="34" max="34" width="18.5703125" bestFit="1" customWidth="1"/>
    <col min="35" max="35" width="10.5703125" bestFit="1" customWidth="1"/>
    <col min="36" max="36" width="12.28515625" bestFit="1" customWidth="1"/>
    <col min="37" max="37" width="0.85546875" customWidth="1"/>
    <col min="38" max="38" width="19.140625" bestFit="1" customWidth="1"/>
    <col min="39" max="39" width="18.5703125" bestFit="1" customWidth="1"/>
    <col min="40" max="40" width="10.5703125" bestFit="1" customWidth="1"/>
    <col min="41" max="41" width="12.28515625" bestFit="1" customWidth="1"/>
    <col min="42" max="42" width="0.85546875" customWidth="1"/>
    <col min="43" max="43" width="19.140625" bestFit="1" customWidth="1"/>
    <col min="44" max="44" width="18.5703125" bestFit="1" customWidth="1"/>
    <col min="45" max="45" width="10.5703125" bestFit="1" customWidth="1"/>
    <col min="46" max="46" width="12.28515625" bestFit="1" customWidth="1"/>
    <col min="47" max="47" width="0.85546875" customWidth="1"/>
    <col min="48" max="48" width="19.140625" bestFit="1" customWidth="1"/>
    <col min="49" max="49" width="18.5703125" bestFit="1" customWidth="1"/>
    <col min="50" max="50" width="10.5703125" bestFit="1" customWidth="1"/>
    <col min="51" max="51" width="12.28515625" bestFit="1" customWidth="1"/>
    <col min="52" max="52" width="0.85546875" customWidth="1"/>
    <col min="53" max="53" width="19.140625" bestFit="1" customWidth="1"/>
    <col min="54" max="54" width="18.5703125" bestFit="1" customWidth="1"/>
    <col min="55" max="55" width="10.5703125" bestFit="1" customWidth="1"/>
    <col min="56" max="56" width="12.28515625" bestFit="1" customWidth="1"/>
    <col min="57" max="57" width="0.85546875" customWidth="1"/>
    <col min="58" max="58" width="19.140625" bestFit="1" customWidth="1"/>
    <col min="59" max="59" width="18.5703125" bestFit="1" customWidth="1"/>
    <col min="60" max="60" width="10.5703125" bestFit="1" customWidth="1"/>
    <col min="61" max="61" width="12.28515625" bestFit="1" customWidth="1"/>
    <col min="62" max="62" width="0.85546875" customWidth="1"/>
    <col min="63" max="63" width="19.140625" style="23" bestFit="1" customWidth="1"/>
    <col min="64" max="64" width="18.5703125" style="23" bestFit="1" customWidth="1"/>
    <col min="65" max="65" width="10.5703125" bestFit="1" customWidth="1"/>
    <col min="66" max="66" width="12.28515625" bestFit="1" customWidth="1"/>
  </cols>
  <sheetData>
    <row r="1" spans="1:66" ht="18.75" x14ac:dyDescent="0.25">
      <c r="A1" s="14" t="s">
        <v>90</v>
      </c>
      <c r="B1" s="14" t="s">
        <v>0</v>
      </c>
      <c r="C1" s="9" t="s">
        <v>126</v>
      </c>
      <c r="D1" s="8" t="s">
        <v>127</v>
      </c>
      <c r="E1" s="10" t="s">
        <v>100</v>
      </c>
      <c r="F1" s="11" t="s">
        <v>101</v>
      </c>
      <c r="H1" s="9" t="s">
        <v>128</v>
      </c>
      <c r="I1" s="8" t="s">
        <v>129</v>
      </c>
      <c r="J1" s="10" t="s">
        <v>100</v>
      </c>
      <c r="K1" s="11" t="s">
        <v>101</v>
      </c>
      <c r="M1" s="9" t="s">
        <v>130</v>
      </c>
      <c r="N1" s="8" t="s">
        <v>131</v>
      </c>
      <c r="O1" s="10" t="s">
        <v>100</v>
      </c>
      <c r="P1" s="11" t="s">
        <v>101</v>
      </c>
      <c r="R1" s="9" t="s">
        <v>132</v>
      </c>
      <c r="S1" s="8" t="s">
        <v>133</v>
      </c>
      <c r="T1" s="10" t="s">
        <v>100</v>
      </c>
      <c r="U1" s="11" t="s">
        <v>101</v>
      </c>
      <c r="W1" s="9" t="s">
        <v>134</v>
      </c>
      <c r="X1" s="8" t="s">
        <v>135</v>
      </c>
      <c r="Y1" s="10" t="s">
        <v>100</v>
      </c>
      <c r="Z1" s="11" t="s">
        <v>101</v>
      </c>
      <c r="AB1" s="9" t="s">
        <v>136</v>
      </c>
      <c r="AC1" s="8" t="s">
        <v>137</v>
      </c>
      <c r="AD1" s="10" t="s">
        <v>100</v>
      </c>
      <c r="AE1" s="11" t="s">
        <v>101</v>
      </c>
      <c r="AG1" s="9" t="s">
        <v>138</v>
      </c>
      <c r="AH1" s="8" t="s">
        <v>139</v>
      </c>
      <c r="AI1" s="10" t="s">
        <v>100</v>
      </c>
      <c r="AJ1" s="11" t="s">
        <v>101</v>
      </c>
      <c r="AL1" s="9" t="s">
        <v>140</v>
      </c>
      <c r="AM1" s="8" t="s">
        <v>141</v>
      </c>
      <c r="AN1" s="10" t="s">
        <v>100</v>
      </c>
      <c r="AO1" s="11" t="s">
        <v>101</v>
      </c>
      <c r="AQ1" s="9" t="s">
        <v>142</v>
      </c>
      <c r="AR1" s="8" t="s">
        <v>143</v>
      </c>
      <c r="AS1" s="10" t="s">
        <v>100</v>
      </c>
      <c r="AT1" s="11" t="s">
        <v>101</v>
      </c>
      <c r="AV1" s="9" t="s">
        <v>144</v>
      </c>
      <c r="AW1" s="8" t="s">
        <v>145</v>
      </c>
      <c r="AX1" s="10" t="s">
        <v>100</v>
      </c>
      <c r="AY1" s="11" t="s">
        <v>101</v>
      </c>
      <c r="BA1" s="9" t="s">
        <v>146</v>
      </c>
      <c r="BB1" s="8" t="s">
        <v>147</v>
      </c>
      <c r="BC1" s="10" t="s">
        <v>100</v>
      </c>
      <c r="BD1" s="11" t="s">
        <v>101</v>
      </c>
      <c r="BF1" s="9" t="s">
        <v>148</v>
      </c>
      <c r="BG1" s="8" t="s">
        <v>149</v>
      </c>
      <c r="BH1" s="10" t="s">
        <v>100</v>
      </c>
      <c r="BI1" s="11" t="s">
        <v>101</v>
      </c>
      <c r="BK1" s="19" t="s">
        <v>152</v>
      </c>
      <c r="BL1" s="20" t="s">
        <v>153</v>
      </c>
      <c r="BM1" s="10" t="s">
        <v>100</v>
      </c>
      <c r="BN1" s="11" t="s">
        <v>101</v>
      </c>
    </row>
    <row r="2" spans="1:66" x14ac:dyDescent="0.25">
      <c r="A2" s="6">
        <v>414</v>
      </c>
      <c r="B2" s="5" t="s">
        <v>91</v>
      </c>
      <c r="C2" s="5">
        <f>IFERROR(VLOOKUP(A2,'[1]BranchesSales01-2019'!$A$2:$AB$79,4,0),0)</f>
        <v>511</v>
      </c>
      <c r="D2" s="5">
        <f>IFERROR(VLOOKUP(A2,'[2]BranchesSales01-2020'!$A$2:$Z$78,4,0),0)</f>
        <v>430</v>
      </c>
      <c r="E2" s="5">
        <f>D2-C2</f>
        <v>-81</v>
      </c>
      <c r="F2" s="17">
        <f>IFERROR(D2/C2-1,0)</f>
        <v>-0.15851272015655582</v>
      </c>
      <c r="H2" s="5">
        <f>IFERROR(VLOOKUP(A2,'[1]BranchesSales01-2019'!$A$2:$AB$79,6,0),0)</f>
        <v>482</v>
      </c>
      <c r="I2" s="5">
        <f>IFERROR(VLOOKUP(A2,'[2]BranchesSales01-2020'!$A$2:$Z$78,6,0),0)</f>
        <v>388</v>
      </c>
      <c r="J2" s="5">
        <f t="shared" ref="J2:J9" si="0">I2-H2</f>
        <v>-94</v>
      </c>
      <c r="K2" s="17">
        <f t="shared" ref="K2:K10" si="1">IFERROR(I2/H2-1,0)</f>
        <v>-0.19502074688796678</v>
      </c>
      <c r="M2" s="5">
        <f>IFERROR(VLOOKUP(A2,'[1]BranchesSales01-2019'!$A$2:$AB$79,8,0),0)</f>
        <v>414</v>
      </c>
      <c r="N2" s="5">
        <f>IFERROR(VLOOKUP(A2,'[2]BranchesSales01-2020'!$A$2:$Z$78,8,0),0)</f>
        <v>542</v>
      </c>
      <c r="O2" s="5">
        <f t="shared" ref="O2:O9" si="2">N2-M2</f>
        <v>128</v>
      </c>
      <c r="P2" s="17">
        <f t="shared" ref="P2:P10" si="3">IFERROR(N2/M2-1,0)</f>
        <v>0.3091787439613527</v>
      </c>
      <c r="R2" s="5">
        <f>IFERROR(VLOOKUP(A2,'[1]BranchesSales01-2019'!$A$2:$AB$79,10,0),0)</f>
        <v>346</v>
      </c>
      <c r="S2" s="5">
        <f>IFERROR(VLOOKUP(A2,'[2]BranchesSales01-2020'!$A$2:$Z$78,10,0),0)</f>
        <v>286</v>
      </c>
      <c r="T2" s="5">
        <f t="shared" ref="T2:T9" si="4">S2-R2</f>
        <v>-60</v>
      </c>
      <c r="U2" s="17">
        <f t="shared" ref="U2:U10" si="5">IFERROR(S2/R2-1,0)</f>
        <v>-0.17341040462427748</v>
      </c>
      <c r="W2" s="5">
        <f>IFERROR(VLOOKUP(A2,'[1]BranchesSales01-2019'!$A$2:$AB$79,12,0),0)</f>
        <v>436</v>
      </c>
      <c r="X2" s="5">
        <f>IFERROR(VLOOKUP(A2,'[2]BranchesSales01-2020'!$A$2:$Z$78,12,0),0)</f>
        <v>405</v>
      </c>
      <c r="Y2" s="5">
        <f t="shared" ref="Y2:Y9" si="6">X2-W2</f>
        <v>-31</v>
      </c>
      <c r="Z2" s="17">
        <f t="shared" ref="Z2:Z10" si="7">IFERROR(X2/W2-1,0)</f>
        <v>-7.1100917431192623E-2</v>
      </c>
      <c r="AB2" s="5">
        <f>IFERROR(VLOOKUP(A2,'[1]BranchesSales01-2019'!$A$2:$AB$79,14,0),0)</f>
        <v>507</v>
      </c>
      <c r="AC2" s="5">
        <f>IFERROR(VLOOKUP(A2,'[2]BranchesSales01-2020'!$A$2:$Z$78,14,0),0)</f>
        <v>476</v>
      </c>
      <c r="AD2" s="5">
        <f t="shared" ref="AD2:AD9" si="8">AC2-AB2</f>
        <v>-31</v>
      </c>
      <c r="AE2" s="17">
        <f t="shared" ref="AE2:AE10" si="9">IFERROR(AC2/AB2-1,0)</f>
        <v>-6.1143984220907277E-2</v>
      </c>
      <c r="AG2" s="5">
        <f>IFERROR(VLOOKUP(A2,'[1]BranchesSales01-2019'!$A$2:$AB$79,16,0),0)</f>
        <v>508</v>
      </c>
      <c r="AH2" s="5">
        <f>IFERROR(VLOOKUP(A2,'[2]BranchesSales01-2020'!$A$2:$Z$78,16,0),0)</f>
        <v>485</v>
      </c>
      <c r="AI2" s="5">
        <f t="shared" ref="AI2:AI9" si="10">AH2-AG2</f>
        <v>-23</v>
      </c>
      <c r="AJ2" s="17">
        <f t="shared" ref="AJ2:AJ10" si="11">IFERROR(AH2/AG2-1,0)</f>
        <v>-4.5275590551181133E-2</v>
      </c>
      <c r="AL2" s="5">
        <f>IFERROR(VLOOKUP(A2,'[1]BranchesSales01-2019'!$A$2:$AB$79,18,0),0)</f>
        <v>470</v>
      </c>
      <c r="AM2" s="5">
        <f>IFERROR(VLOOKUP(A2,'[2]BranchesSales01-2020'!$A$2:$Z$78,18,0),0)</f>
        <v>439</v>
      </c>
      <c r="AN2" s="5">
        <f t="shared" ref="AN2:AN9" si="12">AM2-AL2</f>
        <v>-31</v>
      </c>
      <c r="AO2" s="17">
        <f t="shared" ref="AO2:AO10" si="13">IFERROR(AM2/AL2-1,0)</f>
        <v>-6.5957446808510678E-2</v>
      </c>
      <c r="AQ2" s="5">
        <f>IFERROR(VLOOKUP(A2,'[1]BranchesSales01-2019'!$A$2:$AB$79,20,0),0)</f>
        <v>745</v>
      </c>
      <c r="AR2" s="5">
        <f>IFERROR(VLOOKUP(A2,'[2]BranchesSales01-2020'!$A$2:$Z$78,20,0),0)</f>
        <v>430</v>
      </c>
      <c r="AS2" s="5">
        <f t="shared" ref="AS2:AS9" si="14">AR2-AQ2</f>
        <v>-315</v>
      </c>
      <c r="AT2" s="17">
        <f t="shared" ref="AT2:AT10" si="15">IFERROR(AR2/AQ2-1,0)</f>
        <v>-0.42281879194630867</v>
      </c>
      <c r="AV2" s="5">
        <f>IFERROR(VLOOKUP(A2,'[1]BranchesSales01-2019'!$A$2:$AB$79,22,0),0)</f>
        <v>427</v>
      </c>
      <c r="AW2" s="5">
        <f>IFERROR(VLOOKUP(A2,'[2]BranchesSales01-2020'!$A$2:$Z$78,22,0),0)</f>
        <v>386</v>
      </c>
      <c r="AX2" s="5">
        <f>AW2-AV2</f>
        <v>-41</v>
      </c>
      <c r="AY2" s="17">
        <f>IFERROR(AW2/AV2-1,0)</f>
        <v>-9.6018735362997654E-2</v>
      </c>
      <c r="BA2" s="5">
        <f>IFERROR(VLOOKUP(A2,'[1]BranchesSales01-2019'!$A$2:$AB$79,24,0),0)</f>
        <v>478</v>
      </c>
      <c r="BB2" s="5">
        <f>IFERROR(VLOOKUP(A2,'[13]BranchesSales11-2020'!$A$2:$G$78,7,0),0)</f>
        <v>365</v>
      </c>
      <c r="BC2" s="5">
        <f>BB2-BA2</f>
        <v>-113</v>
      </c>
      <c r="BD2" s="17">
        <f>IFERROR(BB2/BA2-1,0)</f>
        <v>-0.2364016736401674</v>
      </c>
      <c r="BF2" s="5">
        <f>IFERROR(VLOOKUP(A2,'[1]BranchesSales01-2019'!$A$2:$AB$79,26,0),0)</f>
        <v>502</v>
      </c>
      <c r="BG2" s="5">
        <f>IFERROR(VLOOKUP(A2,'[17]BranchesSales12-2020'!$A$2:$G$11,7,0),0)</f>
        <v>481</v>
      </c>
      <c r="BH2" s="5">
        <f>BG2-BF2</f>
        <v>-21</v>
      </c>
      <c r="BI2" s="17">
        <f>IFERROR(BG2/BF2-1,0)</f>
        <v>-4.1832669322709126E-2</v>
      </c>
      <c r="BK2" s="13">
        <f>IFERROR(VLOOKUP(A2,'[15]BranchesSales01-2019'!$A$2:$G$79,7,0),0)</f>
        <v>971</v>
      </c>
      <c r="BL2" s="13">
        <f>IFERROR(VLOOKUP(A2,'[16]BranchesSales01-2020'!$A$2:$G$78,7,0),0)</f>
        <v>888</v>
      </c>
      <c r="BM2" s="5">
        <f>BL2-BK2</f>
        <v>-83</v>
      </c>
      <c r="BN2" s="17">
        <f>IFERROR(BL2/BK2-1,0)</f>
        <v>-8.5478887744593224E-2</v>
      </c>
    </row>
    <row r="3" spans="1:66" x14ac:dyDescent="0.25">
      <c r="A3" s="6">
        <v>410</v>
      </c>
      <c r="B3" s="5" t="s">
        <v>92</v>
      </c>
      <c r="C3" s="13">
        <f>IFERROR(VLOOKUP(A3,'[1]BranchesSales01-2019'!$A$2:$AB$79,4,0),0)</f>
        <v>238</v>
      </c>
      <c r="D3" s="5">
        <f>IFERROR(VLOOKUP(A3,'[2]BranchesSales01-2020'!$A$2:$Z$78,4,0),0)</f>
        <v>206</v>
      </c>
      <c r="E3" s="5">
        <f t="shared" ref="E3:E10" si="16">D3-C3</f>
        <v>-32</v>
      </c>
      <c r="F3" s="17">
        <f t="shared" ref="F3:F10" si="17">IFERROR(D3/C3-1,0)</f>
        <v>-0.13445378151260501</v>
      </c>
      <c r="H3" s="5">
        <f>IFERROR(VLOOKUP(A3,'[1]BranchesSales01-2019'!$A$2:$AB$79,6,0),0)</f>
        <v>239</v>
      </c>
      <c r="I3" s="5">
        <f>IFERROR(VLOOKUP(A3,'[2]BranchesSales01-2020'!$A$2:$Z$78,6,0),0)</f>
        <v>177</v>
      </c>
      <c r="J3" s="5">
        <f t="shared" si="0"/>
        <v>-62</v>
      </c>
      <c r="K3" s="17">
        <f t="shared" si="1"/>
        <v>-0.2594142259414226</v>
      </c>
      <c r="M3" s="5">
        <f>IFERROR(VLOOKUP(A3,'[1]BranchesSales01-2019'!$A$2:$AB$79,8,0),0)</f>
        <v>177</v>
      </c>
      <c r="N3" s="5">
        <f>IFERROR(VLOOKUP(A3,'[2]BranchesSales01-2020'!$A$2:$Z$78,8,0),0)</f>
        <v>155</v>
      </c>
      <c r="O3" s="5">
        <f t="shared" si="2"/>
        <v>-22</v>
      </c>
      <c r="P3" s="17">
        <f t="shared" si="3"/>
        <v>-0.12429378531073443</v>
      </c>
      <c r="R3" s="5">
        <f>IFERROR(VLOOKUP(A3,'[1]BranchesSales01-2019'!$A$2:$AB$79,10,0),0)</f>
        <v>179</v>
      </c>
      <c r="S3" s="5">
        <f>IFERROR(VLOOKUP(A3,'[2]BranchesSales01-2020'!$A$2:$Z$78,10,0),0)</f>
        <v>97</v>
      </c>
      <c r="T3" s="5">
        <f t="shared" si="4"/>
        <v>-82</v>
      </c>
      <c r="U3" s="17">
        <f t="shared" si="5"/>
        <v>-0.45810055865921784</v>
      </c>
      <c r="W3" s="5">
        <f>IFERROR(VLOOKUP(A3,'[1]BranchesSales01-2019'!$A$2:$AB$79,12,0),0)</f>
        <v>211</v>
      </c>
      <c r="X3" s="5">
        <f>IFERROR(VLOOKUP(A3,'[2]BranchesSales01-2020'!$A$2:$Z$78,12,0),0)</f>
        <v>104</v>
      </c>
      <c r="Y3" s="5">
        <f t="shared" si="6"/>
        <v>-107</v>
      </c>
      <c r="Z3" s="17">
        <f t="shared" si="7"/>
        <v>-0.50710900473933651</v>
      </c>
      <c r="AB3" s="5">
        <f>IFERROR(VLOOKUP(A3,'[1]BranchesSales01-2019'!$A$2:$AB$79,14,0),0)</f>
        <v>196</v>
      </c>
      <c r="AC3" s="5">
        <f>IFERROR(VLOOKUP(A3,'[2]BranchesSales01-2020'!$A$2:$Z$78,14,0),0)</f>
        <v>149</v>
      </c>
      <c r="AD3" s="5">
        <f t="shared" si="8"/>
        <v>-47</v>
      </c>
      <c r="AE3" s="17">
        <f t="shared" si="9"/>
        <v>-0.23979591836734693</v>
      </c>
      <c r="AG3" s="5">
        <f>IFERROR(VLOOKUP(A3,'[1]BranchesSales01-2019'!$A$2:$AB$79,16,0),0)</f>
        <v>226</v>
      </c>
      <c r="AH3" s="5">
        <f>IFERROR(VLOOKUP(A3,'[2]BranchesSales01-2020'!$A$2:$Z$78,16,0),0)</f>
        <v>130</v>
      </c>
      <c r="AI3" s="5">
        <f t="shared" si="10"/>
        <v>-96</v>
      </c>
      <c r="AJ3" s="17">
        <f t="shared" si="11"/>
        <v>-0.4247787610619469</v>
      </c>
      <c r="AL3" s="5">
        <f>IFERROR(VLOOKUP(A3,'[1]BranchesSales01-2019'!$A$2:$AB$79,18,0),0)</f>
        <v>244</v>
      </c>
      <c r="AM3" s="5">
        <f>IFERROR(VLOOKUP(A3,'[2]BranchesSales01-2020'!$A$2:$Z$78,18,0),0)</f>
        <v>158</v>
      </c>
      <c r="AN3" s="5">
        <f t="shared" si="12"/>
        <v>-86</v>
      </c>
      <c r="AO3" s="17">
        <f t="shared" si="13"/>
        <v>-0.35245901639344257</v>
      </c>
      <c r="AQ3" s="5">
        <f>IFERROR(VLOOKUP(A3,'[1]BranchesSales01-2019'!$A$2:$AB$79,20,0),0)</f>
        <v>418</v>
      </c>
      <c r="AR3" s="5">
        <f>IFERROR(VLOOKUP(A3,'[2]BranchesSales01-2020'!$A$2:$Z$78,20,0),0)</f>
        <v>149</v>
      </c>
      <c r="AS3" s="5">
        <f t="shared" si="14"/>
        <v>-269</v>
      </c>
      <c r="AT3" s="17">
        <f t="shared" si="15"/>
        <v>-0.64354066985645941</v>
      </c>
      <c r="AV3" s="5">
        <f>IFERROR(VLOOKUP(A3,'[1]BranchesSales01-2019'!$A$2:$AB$79,22,0),0)</f>
        <v>242</v>
      </c>
      <c r="AW3" s="5">
        <f>IFERROR(VLOOKUP(A3,'[2]BranchesSales01-2020'!$A$2:$Z$78,22,0),0)</f>
        <v>157</v>
      </c>
      <c r="AX3" s="5">
        <f t="shared" ref="AX3:AX9" si="18">AW3-AV3</f>
        <v>-85</v>
      </c>
      <c r="AY3" s="17">
        <f t="shared" ref="AY3:AY9" si="19">IFERROR(AW3/AV3-1,0)</f>
        <v>-0.35123966942148765</v>
      </c>
      <c r="BA3" s="5">
        <f>IFERROR(VLOOKUP(A3,'[1]BranchesSales01-2019'!$A$2:$AB$79,24,0),0)</f>
        <v>236</v>
      </c>
      <c r="BB3" s="5">
        <f>IFERROR(VLOOKUP(A3,'[13]BranchesSales11-2020'!$A$2:$G$78,7,0),0)</f>
        <v>158</v>
      </c>
      <c r="BC3" s="5">
        <f t="shared" ref="BC3:BC9" si="20">BB3-BA3</f>
        <v>-78</v>
      </c>
      <c r="BD3" s="17">
        <f t="shared" ref="BD3:BD9" si="21">IFERROR(BB3/BA3-1,0)</f>
        <v>-0.33050847457627119</v>
      </c>
      <c r="BF3" s="5">
        <f>IFERROR(VLOOKUP(A3,'[1]BranchesSales01-2019'!$A$2:$AB$79,26,0),0)</f>
        <v>209</v>
      </c>
      <c r="BG3" s="5">
        <f>IFERROR(VLOOKUP(A3,'[17]BranchesSales12-2020'!$A$2:$G$11,7,0),0)</f>
        <v>153</v>
      </c>
      <c r="BH3" s="5">
        <f t="shared" ref="BH3:BH9" si="22">BG3-BF3</f>
        <v>-56</v>
      </c>
      <c r="BI3" s="17">
        <f t="shared" ref="BI3:BI10" si="23">IFERROR(BG3/BF3-1,0)</f>
        <v>-0.26794258373205737</v>
      </c>
      <c r="BK3" s="13">
        <f>IFERROR(VLOOKUP(A3,'[15]BranchesSales01-2019'!$A$2:$G$79,7,0),0)</f>
        <v>483</v>
      </c>
      <c r="BL3" s="13">
        <f>IFERROR(VLOOKUP(A3,'[16]BranchesSales01-2020'!$A$2:$G$78,7,0),0)</f>
        <v>371</v>
      </c>
      <c r="BM3" s="5">
        <f t="shared" ref="BM3:BM10" si="24">BL3-BK3</f>
        <v>-112</v>
      </c>
      <c r="BN3" s="17">
        <f t="shared" ref="BN3:BN10" si="25">IFERROR(BL3/BK3-1,0)</f>
        <v>-0.23188405797101452</v>
      </c>
    </row>
    <row r="4" spans="1:66" x14ac:dyDescent="0.25">
      <c r="A4" s="6">
        <v>413</v>
      </c>
      <c r="B4" s="5" t="s">
        <v>93</v>
      </c>
      <c r="C4" s="13">
        <f>IFERROR(VLOOKUP(A4,'[1]BranchesSales01-2019'!$A$2:$AB$79,4,0),0)</f>
        <v>234</v>
      </c>
      <c r="D4" s="5">
        <f>IFERROR(VLOOKUP(A4,'[2]BranchesSales01-2020'!$A$2:$Z$78,4,0),0)</f>
        <v>255</v>
      </c>
      <c r="E4" s="5">
        <f t="shared" si="16"/>
        <v>21</v>
      </c>
      <c r="F4" s="17">
        <f t="shared" si="17"/>
        <v>8.9743589743589647E-2</v>
      </c>
      <c r="H4" s="5">
        <f>IFERROR(VLOOKUP(A4,'[1]BranchesSales01-2019'!$A$2:$AB$79,6,0),0)</f>
        <v>240</v>
      </c>
      <c r="I4" s="5">
        <f>IFERROR(VLOOKUP(A4,'[2]BranchesSales01-2020'!$A$2:$Z$78,6,0),0)</f>
        <v>258</v>
      </c>
      <c r="J4" s="5">
        <f t="shared" si="0"/>
        <v>18</v>
      </c>
      <c r="K4" s="17">
        <f t="shared" si="1"/>
        <v>7.4999999999999956E-2</v>
      </c>
      <c r="M4" s="5">
        <f>IFERROR(VLOOKUP(A4,'[1]BranchesSales01-2019'!$A$2:$AB$79,8,0),0)</f>
        <v>204</v>
      </c>
      <c r="N4" s="5">
        <f>IFERROR(VLOOKUP(A4,'[2]BranchesSales01-2020'!$A$2:$Z$78,8,0),0)</f>
        <v>209</v>
      </c>
      <c r="O4" s="5">
        <f t="shared" si="2"/>
        <v>5</v>
      </c>
      <c r="P4" s="17">
        <f t="shared" si="3"/>
        <v>2.450980392156854E-2</v>
      </c>
      <c r="R4" s="5">
        <f>IFERROR(VLOOKUP(A4,'[1]BranchesSales01-2019'!$A$2:$AB$79,10,0),0)</f>
        <v>155</v>
      </c>
      <c r="S4" s="5">
        <f>IFERROR(VLOOKUP(A4,'[2]BranchesSales01-2020'!$A$2:$Z$78,10,0),0)</f>
        <v>230</v>
      </c>
      <c r="T4" s="5">
        <f t="shared" si="4"/>
        <v>75</v>
      </c>
      <c r="U4" s="17">
        <f t="shared" si="5"/>
        <v>0.4838709677419355</v>
      </c>
      <c r="W4" s="5">
        <f>IFERROR(VLOOKUP(A4,'[1]BranchesSales01-2019'!$A$2:$AB$79,12,0),0)</f>
        <v>228</v>
      </c>
      <c r="X4" s="5">
        <f>IFERROR(VLOOKUP(A4,'[2]BranchesSales01-2020'!$A$2:$Z$78,12,0),0)</f>
        <v>182</v>
      </c>
      <c r="Y4" s="5">
        <f t="shared" si="6"/>
        <v>-46</v>
      </c>
      <c r="Z4" s="17">
        <f t="shared" si="7"/>
        <v>-0.20175438596491224</v>
      </c>
      <c r="AB4" s="5">
        <f>IFERROR(VLOOKUP(A4,'[1]BranchesSales01-2019'!$A$2:$AB$79,14,0),0)</f>
        <v>230</v>
      </c>
      <c r="AC4" s="5">
        <f>IFERROR(VLOOKUP(A4,'[2]BranchesSales01-2020'!$A$2:$Z$78,14,0),0)</f>
        <v>250</v>
      </c>
      <c r="AD4" s="5">
        <f t="shared" si="8"/>
        <v>20</v>
      </c>
      <c r="AE4" s="17">
        <f t="shared" si="9"/>
        <v>8.6956521739130377E-2</v>
      </c>
      <c r="AG4" s="5">
        <f>IFERROR(VLOOKUP(A4,'[1]BranchesSales01-2019'!$A$2:$AB$79,16,0),0)</f>
        <v>350</v>
      </c>
      <c r="AH4" s="5">
        <f>IFERROR(VLOOKUP(A4,'[2]BranchesSales01-2020'!$A$2:$Z$78,16,0),0)</f>
        <v>254</v>
      </c>
      <c r="AI4" s="5">
        <f t="shared" si="10"/>
        <v>-96</v>
      </c>
      <c r="AJ4" s="17">
        <f t="shared" si="11"/>
        <v>-0.27428571428571424</v>
      </c>
      <c r="AL4" s="5">
        <f>IFERROR(VLOOKUP(A4,'[1]BranchesSales01-2019'!$A$2:$AB$79,18,0),0)</f>
        <v>270</v>
      </c>
      <c r="AM4" s="5">
        <f>IFERROR(VLOOKUP(A4,'[2]BranchesSales01-2020'!$A$2:$Z$78,18,0),0)</f>
        <v>213</v>
      </c>
      <c r="AN4" s="5">
        <f t="shared" si="12"/>
        <v>-57</v>
      </c>
      <c r="AO4" s="17">
        <f t="shared" si="13"/>
        <v>-0.21111111111111114</v>
      </c>
      <c r="AQ4" s="5">
        <f>IFERROR(VLOOKUP(A4,'[1]BranchesSales01-2019'!$A$2:$AB$79,20,0),0)</f>
        <v>554</v>
      </c>
      <c r="AR4" s="5">
        <f>IFERROR(VLOOKUP(A4,'[2]BranchesSales01-2020'!$A$2:$Z$78,20,0),0)</f>
        <v>215</v>
      </c>
      <c r="AS4" s="5">
        <f t="shared" si="14"/>
        <v>-339</v>
      </c>
      <c r="AT4" s="17">
        <f t="shared" si="15"/>
        <v>-0.61191335740072206</v>
      </c>
      <c r="AV4" s="5">
        <f>IFERROR(VLOOKUP(A4,'[1]BranchesSales01-2019'!$A$2:$AB$79,22,0),0)</f>
        <v>230</v>
      </c>
      <c r="AW4" s="5">
        <f>IFERROR(VLOOKUP(A4,'[2]BranchesSales01-2020'!$A$2:$Z$78,22,0),0)</f>
        <v>168</v>
      </c>
      <c r="AX4" s="5">
        <f t="shared" si="18"/>
        <v>-62</v>
      </c>
      <c r="AY4" s="17">
        <f t="shared" si="19"/>
        <v>-0.26956521739130435</v>
      </c>
      <c r="BA4" s="5">
        <f>IFERROR(VLOOKUP(A4,'[1]BranchesSales01-2019'!$A$2:$AB$79,24,0),0)</f>
        <v>313</v>
      </c>
      <c r="BB4" s="5">
        <f>IFERROR(VLOOKUP(A4,'[13]BranchesSales11-2020'!$A$2:$G$78,7,0),0)</f>
        <v>221</v>
      </c>
      <c r="BC4" s="5">
        <f t="shared" si="20"/>
        <v>-92</v>
      </c>
      <c r="BD4" s="17">
        <f t="shared" si="21"/>
        <v>-0.29392971246006394</v>
      </c>
      <c r="BF4" s="5">
        <f>IFERROR(VLOOKUP(A4,'[1]BranchesSales01-2019'!$A$2:$AB$79,26,0),0)</f>
        <v>208</v>
      </c>
      <c r="BG4" s="5">
        <f>IFERROR(VLOOKUP(A4,'[17]BranchesSales12-2020'!$A$2:$G$11,7,0),0)</f>
        <v>275</v>
      </c>
      <c r="BH4" s="5">
        <f t="shared" si="22"/>
        <v>67</v>
      </c>
      <c r="BI4" s="17">
        <f t="shared" si="23"/>
        <v>0.32211538461538458</v>
      </c>
      <c r="BK4" s="13">
        <f>IFERROR(VLOOKUP(A4,'[15]BranchesSales01-2019'!$A$2:$G$79,7,0),0)</f>
        <v>676</v>
      </c>
      <c r="BL4" s="13">
        <f>IFERROR(VLOOKUP(A4,'[16]BranchesSales01-2020'!$A$2:$G$78,7,0),0)</f>
        <v>570</v>
      </c>
      <c r="BM4" s="5">
        <f t="shared" si="24"/>
        <v>-106</v>
      </c>
      <c r="BN4" s="17">
        <f t="shared" si="25"/>
        <v>-0.15680473372781067</v>
      </c>
    </row>
    <row r="5" spans="1:66" x14ac:dyDescent="0.25">
      <c r="A5" s="6">
        <v>415</v>
      </c>
      <c r="B5" s="5" t="s">
        <v>94</v>
      </c>
      <c r="C5" s="13">
        <f>IFERROR(VLOOKUP(A5,'[1]BranchesSales01-2019'!$A$2:$AB$79,4,0),0)</f>
        <v>319</v>
      </c>
      <c r="D5" s="5">
        <f>IFERROR(VLOOKUP(A5,'[2]BranchesSales01-2020'!$A$2:$Z$78,4,0),0)</f>
        <v>320</v>
      </c>
      <c r="E5" s="5">
        <f t="shared" si="16"/>
        <v>1</v>
      </c>
      <c r="F5" s="17">
        <f t="shared" si="17"/>
        <v>3.1347962382444194E-3</v>
      </c>
      <c r="H5" s="5">
        <f>IFERROR(VLOOKUP(A5,'[1]BranchesSales01-2019'!$A$2:$AB$79,6,0),0)</f>
        <v>370</v>
      </c>
      <c r="I5" s="5">
        <f>IFERROR(VLOOKUP(A5,'[2]BranchesSales01-2020'!$A$2:$Z$78,6,0),0)</f>
        <v>246</v>
      </c>
      <c r="J5" s="5">
        <f t="shared" si="0"/>
        <v>-124</v>
      </c>
      <c r="K5" s="17">
        <f t="shared" si="1"/>
        <v>-0.33513513513513515</v>
      </c>
      <c r="M5" s="5">
        <f>IFERROR(VLOOKUP(A5,'[1]BranchesSales01-2019'!$A$2:$AB$79,8,0),0)</f>
        <v>204</v>
      </c>
      <c r="N5" s="5">
        <f>IFERROR(VLOOKUP(A5,'[2]BranchesSales01-2020'!$A$2:$Z$78,8,0),0)</f>
        <v>247</v>
      </c>
      <c r="O5" s="5">
        <f t="shared" si="2"/>
        <v>43</v>
      </c>
      <c r="P5" s="17">
        <f t="shared" si="3"/>
        <v>0.21078431372549011</v>
      </c>
      <c r="R5" s="5">
        <f>IFERROR(VLOOKUP(A5,'[1]BranchesSales01-2019'!$A$2:$AB$79,10,0),0)</f>
        <v>197</v>
      </c>
      <c r="S5" s="5">
        <f>IFERROR(VLOOKUP(A5,'[2]BranchesSales01-2020'!$A$2:$Z$78,10,0),0)</f>
        <v>260</v>
      </c>
      <c r="T5" s="5">
        <f t="shared" si="4"/>
        <v>63</v>
      </c>
      <c r="U5" s="17">
        <f t="shared" si="5"/>
        <v>0.31979695431472077</v>
      </c>
      <c r="W5" s="5">
        <f>IFERROR(VLOOKUP(A5,'[1]BranchesSales01-2019'!$A$2:$AB$79,12,0),0)</f>
        <v>271</v>
      </c>
      <c r="X5" s="5">
        <f>IFERROR(VLOOKUP(A5,'[2]BranchesSales01-2020'!$A$2:$Z$78,12,0),0)</f>
        <v>260</v>
      </c>
      <c r="Y5" s="5">
        <f t="shared" si="6"/>
        <v>-11</v>
      </c>
      <c r="Z5" s="17">
        <f t="shared" si="7"/>
        <v>-4.0590405904059046E-2</v>
      </c>
      <c r="AB5" s="5">
        <f>IFERROR(VLOOKUP(A5,'[1]BranchesSales01-2019'!$A$2:$AB$79,14,0),0)</f>
        <v>283</v>
      </c>
      <c r="AC5" s="5">
        <f>IFERROR(VLOOKUP(A5,'[2]BranchesSales01-2020'!$A$2:$Z$78,14,0),0)</f>
        <v>485</v>
      </c>
      <c r="AD5" s="5">
        <f t="shared" si="8"/>
        <v>202</v>
      </c>
      <c r="AE5" s="17">
        <f t="shared" si="9"/>
        <v>0.71378091872791516</v>
      </c>
      <c r="AG5" s="5">
        <f>IFERROR(VLOOKUP(A5,'[1]BranchesSales01-2019'!$A$2:$AB$79,16,0),0)</f>
        <v>338</v>
      </c>
      <c r="AH5" s="5">
        <f>IFERROR(VLOOKUP(A5,'[2]BranchesSales01-2020'!$A$2:$Z$78,16,0),0)</f>
        <v>237</v>
      </c>
      <c r="AI5" s="5">
        <f t="shared" si="10"/>
        <v>-101</v>
      </c>
      <c r="AJ5" s="17">
        <f t="shared" si="11"/>
        <v>-0.29881656804733725</v>
      </c>
      <c r="AL5" s="5">
        <f>IFERROR(VLOOKUP(A5,'[1]BranchesSales01-2019'!$A$2:$AB$79,18,0),0)</f>
        <v>333</v>
      </c>
      <c r="AM5" s="5">
        <f>IFERROR(VLOOKUP(A5,'[2]BranchesSales01-2020'!$A$2:$Z$78,18,0),0)</f>
        <v>294</v>
      </c>
      <c r="AN5" s="5">
        <f t="shared" si="12"/>
        <v>-39</v>
      </c>
      <c r="AO5" s="17">
        <f t="shared" si="13"/>
        <v>-0.11711711711711714</v>
      </c>
      <c r="AQ5" s="5">
        <f>IFERROR(VLOOKUP(A5,'[1]BranchesSales01-2019'!$A$2:$AB$79,20,0),0)</f>
        <v>687</v>
      </c>
      <c r="AR5" s="5">
        <f>IFERROR(VLOOKUP(A5,'[2]BranchesSales01-2020'!$A$2:$Z$78,20,0),0)</f>
        <v>265</v>
      </c>
      <c r="AS5" s="5">
        <f t="shared" si="14"/>
        <v>-422</v>
      </c>
      <c r="AT5" s="17">
        <f t="shared" si="15"/>
        <v>-0.61426491994177579</v>
      </c>
      <c r="AV5" s="5">
        <f>IFERROR(VLOOKUP(A5,'[1]BranchesSales01-2019'!$A$2:$AB$79,22,0),0)</f>
        <v>405</v>
      </c>
      <c r="AW5" s="5">
        <f>IFERROR(VLOOKUP(A5,'[2]BranchesSales01-2020'!$A$2:$Z$78,22,0),0)</f>
        <v>262</v>
      </c>
      <c r="AX5" s="5">
        <f t="shared" si="18"/>
        <v>-143</v>
      </c>
      <c r="AY5" s="17">
        <f t="shared" si="19"/>
        <v>-0.35308641975308641</v>
      </c>
      <c r="BA5" s="5">
        <f>IFERROR(VLOOKUP(A5,'[1]BranchesSales01-2019'!$A$2:$AB$79,24,0),0)</f>
        <v>309</v>
      </c>
      <c r="BB5" s="5">
        <f>IFERROR(VLOOKUP(A5,'[13]BranchesSales11-2020'!$A$2:$G$78,7,0),0)</f>
        <v>303</v>
      </c>
      <c r="BC5" s="5">
        <f t="shared" si="20"/>
        <v>-6</v>
      </c>
      <c r="BD5" s="17">
        <f t="shared" si="21"/>
        <v>-1.9417475728155331E-2</v>
      </c>
      <c r="BF5" s="5">
        <f>IFERROR(VLOOKUP(A5,'[1]BranchesSales01-2019'!$A$2:$AB$79,26,0),0)</f>
        <v>369</v>
      </c>
      <c r="BG5" s="5">
        <f>IFERROR(VLOOKUP(A5,'[17]BranchesSales12-2020'!$A$2:$G$11,7,0),0)</f>
        <v>317</v>
      </c>
      <c r="BH5" s="5">
        <f t="shared" si="22"/>
        <v>-52</v>
      </c>
      <c r="BI5" s="17">
        <f t="shared" si="23"/>
        <v>-0.14092140921409213</v>
      </c>
      <c r="BK5" s="13">
        <f>IFERROR(VLOOKUP(A5,'[15]BranchesSales01-2019'!$A$2:$G$79,7,0),0)</f>
        <v>962</v>
      </c>
      <c r="BL5" s="13">
        <f>IFERROR(VLOOKUP(A5,'[16]BranchesSales01-2020'!$A$2:$G$78,7,0),0)</f>
        <v>755</v>
      </c>
      <c r="BM5" s="5">
        <f t="shared" si="24"/>
        <v>-207</v>
      </c>
      <c r="BN5" s="17">
        <f t="shared" si="25"/>
        <v>-0.21517671517671522</v>
      </c>
    </row>
    <row r="6" spans="1:66" x14ac:dyDescent="0.25">
      <c r="A6" s="6">
        <v>407</v>
      </c>
      <c r="B6" s="5" t="s">
        <v>95</v>
      </c>
      <c r="C6" s="13">
        <f>IFERROR(VLOOKUP(A6,'[1]BranchesSales01-2019'!$A$2:$AB$79,4,0),0)</f>
        <v>0</v>
      </c>
      <c r="D6" s="5">
        <f>IFERROR(VLOOKUP(A6,'[2]BranchesSales01-2020'!$A$2:$Z$78,4,0),0)</f>
        <v>127</v>
      </c>
      <c r="E6" s="5">
        <f t="shared" si="16"/>
        <v>127</v>
      </c>
      <c r="F6" s="17">
        <f t="shared" si="17"/>
        <v>0</v>
      </c>
      <c r="H6" s="5">
        <f>IFERROR(VLOOKUP(A6,'[1]BranchesSales01-2019'!$A$2:$AB$79,6,0),0)</f>
        <v>0</v>
      </c>
      <c r="I6" s="5">
        <f>IFERROR(VLOOKUP(A6,'[2]BranchesSales01-2020'!$A$2:$Z$78,6,0),0)</f>
        <v>113</v>
      </c>
      <c r="J6" s="5">
        <f t="shared" si="0"/>
        <v>113</v>
      </c>
      <c r="K6" s="17">
        <f t="shared" si="1"/>
        <v>0</v>
      </c>
      <c r="M6" s="5">
        <f>IFERROR(VLOOKUP(A6,'[1]BranchesSales01-2019'!$A$2:$AB$79,8,0),0)</f>
        <v>0</v>
      </c>
      <c r="N6" s="5">
        <f>IFERROR(VLOOKUP(A6,'[2]BranchesSales01-2020'!$A$2:$Z$78,8,0),0)</f>
        <v>235</v>
      </c>
      <c r="O6" s="5">
        <f t="shared" si="2"/>
        <v>235</v>
      </c>
      <c r="P6" s="17">
        <f t="shared" si="3"/>
        <v>0</v>
      </c>
      <c r="R6" s="5">
        <f>IFERROR(VLOOKUP(A6,'[1]BranchesSales01-2019'!$A$2:$AB$79,10,0),0)</f>
        <v>0</v>
      </c>
      <c r="S6" s="5">
        <f>IFERROR(VLOOKUP(A6,'[2]BranchesSales01-2020'!$A$2:$Z$78,10,0),0)</f>
        <v>140</v>
      </c>
      <c r="T6" s="5">
        <f t="shared" si="4"/>
        <v>140</v>
      </c>
      <c r="U6" s="17">
        <f t="shared" si="5"/>
        <v>0</v>
      </c>
      <c r="W6" s="5">
        <f>IFERROR(VLOOKUP(A6,'[1]BranchesSales01-2019'!$A$2:$AB$79,12,0),0)</f>
        <v>0</v>
      </c>
      <c r="X6" s="5">
        <f>IFERROR(VLOOKUP(A6,'[2]BranchesSales01-2020'!$A$2:$Z$78,12,0),0)</f>
        <v>166</v>
      </c>
      <c r="Y6" s="5">
        <f t="shared" si="6"/>
        <v>166</v>
      </c>
      <c r="Z6" s="17">
        <f t="shared" si="7"/>
        <v>0</v>
      </c>
      <c r="AB6" s="5">
        <f>IFERROR(VLOOKUP(A6,'[1]BranchesSales01-2019'!$A$2:$AB$79,14,0),0)</f>
        <v>0</v>
      </c>
      <c r="AC6" s="5">
        <f>IFERROR(VLOOKUP(A6,'[2]BranchesSales01-2020'!$A$2:$Z$78,14,0),0)</f>
        <v>189</v>
      </c>
      <c r="AD6" s="5">
        <f t="shared" si="8"/>
        <v>189</v>
      </c>
      <c r="AE6" s="17">
        <f t="shared" si="9"/>
        <v>0</v>
      </c>
      <c r="AG6" s="5">
        <f>IFERROR(VLOOKUP(A6,'[1]BranchesSales01-2019'!$A$2:$AB$79,16,0),0)</f>
        <v>0</v>
      </c>
      <c r="AH6" s="5">
        <f>IFERROR(VLOOKUP(A6,'[2]BranchesSales01-2020'!$A$2:$Z$78,16,0),0)</f>
        <v>283</v>
      </c>
      <c r="AI6" s="5">
        <f t="shared" si="10"/>
        <v>283</v>
      </c>
      <c r="AJ6" s="17">
        <f t="shared" si="11"/>
        <v>0</v>
      </c>
      <c r="AL6" s="5">
        <f>IFERROR(VLOOKUP(A6,'[1]BranchesSales01-2019'!$A$2:$AB$79,18,0),0)</f>
        <v>0</v>
      </c>
      <c r="AM6" s="5">
        <f>IFERROR(VLOOKUP(A6,'[2]BranchesSales01-2020'!$A$2:$Z$78,18,0),0)</f>
        <v>157</v>
      </c>
      <c r="AN6" s="5">
        <f t="shared" si="12"/>
        <v>157</v>
      </c>
      <c r="AO6" s="17">
        <f t="shared" si="13"/>
        <v>0</v>
      </c>
      <c r="AQ6" s="5">
        <f>IFERROR(VLOOKUP(A6,'[1]BranchesSales01-2019'!$A$2:$AB$79,20,0),0)</f>
        <v>0</v>
      </c>
      <c r="AR6" s="5">
        <f>IFERROR(VLOOKUP(A6,'[2]BranchesSales01-2020'!$A$2:$Z$78,20,0),0)</f>
        <v>180</v>
      </c>
      <c r="AS6" s="5">
        <f t="shared" si="14"/>
        <v>180</v>
      </c>
      <c r="AT6" s="17">
        <f t="shared" si="15"/>
        <v>0</v>
      </c>
      <c r="AV6" s="5">
        <f>IFERROR(VLOOKUP(A6,'[1]BranchesSales01-2019'!$A$2:$AB$79,22,0),0)</f>
        <v>109</v>
      </c>
      <c r="AW6" s="5">
        <f>IFERROR(VLOOKUP(A6,'[2]BranchesSales01-2020'!$A$2:$Z$78,22,0),0)</f>
        <v>143</v>
      </c>
      <c r="AX6" s="5">
        <f t="shared" si="18"/>
        <v>34</v>
      </c>
      <c r="AY6" s="17">
        <f t="shared" si="19"/>
        <v>0.31192660550458706</v>
      </c>
      <c r="BA6" s="5">
        <f>IFERROR(VLOOKUP(A6,'[1]BranchesSales01-2019'!$A$2:$AB$79,24,0),0)</f>
        <v>128</v>
      </c>
      <c r="BB6" s="5">
        <f>IFERROR(VLOOKUP(A6,'[13]BranchesSales11-2020'!$A$2:$G$78,7,0),0)</f>
        <v>147</v>
      </c>
      <c r="BC6" s="5">
        <f t="shared" si="20"/>
        <v>19</v>
      </c>
      <c r="BD6" s="17">
        <f t="shared" si="21"/>
        <v>0.1484375</v>
      </c>
      <c r="BF6" s="5">
        <f>IFERROR(VLOOKUP(A6,'[1]BranchesSales01-2019'!$A$2:$AB$79,26,0),0)</f>
        <v>165</v>
      </c>
      <c r="BG6" s="5">
        <f>IFERROR(VLOOKUP(A6,'[17]BranchesSales12-2020'!$A$2:$G$11,7,0),0)</f>
        <v>143</v>
      </c>
      <c r="BH6" s="5">
        <f t="shared" si="22"/>
        <v>-22</v>
      </c>
      <c r="BI6" s="17">
        <f t="shared" si="23"/>
        <v>-0.1333333333333333</v>
      </c>
      <c r="BK6" s="13">
        <f>IFERROR(VLOOKUP(A6,'[15]BranchesSales01-2019'!$A$2:$G$79,7,0),0)</f>
        <v>224</v>
      </c>
      <c r="BL6" s="13">
        <f>IFERROR(VLOOKUP(A6,'[16]BranchesSales01-2020'!$A$2:$G$78,7,0),0)</f>
        <v>456</v>
      </c>
      <c r="BM6" s="5">
        <f t="shared" si="24"/>
        <v>232</v>
      </c>
      <c r="BN6" s="17">
        <f t="shared" si="25"/>
        <v>1.0357142857142856</v>
      </c>
    </row>
    <row r="7" spans="1:66" x14ac:dyDescent="0.25">
      <c r="A7" s="6">
        <v>411</v>
      </c>
      <c r="B7" s="5" t="s">
        <v>96</v>
      </c>
      <c r="C7" s="13">
        <f>IFERROR(VLOOKUP(A7,'[1]BranchesSales01-2019'!$A$2:$AB$79,4,0),0)</f>
        <v>359</v>
      </c>
      <c r="D7" s="5">
        <f>IFERROR(VLOOKUP(A7,'[2]BranchesSales01-2020'!$A$2:$Z$78,4,0),0)</f>
        <v>284</v>
      </c>
      <c r="E7" s="5">
        <f t="shared" si="16"/>
        <v>-75</v>
      </c>
      <c r="F7" s="17">
        <f t="shared" si="17"/>
        <v>-0.20891364902506959</v>
      </c>
      <c r="H7" s="5">
        <f>IFERROR(VLOOKUP(A7,'[1]BranchesSales01-2019'!$A$2:$AB$79,6,0),0)</f>
        <v>337</v>
      </c>
      <c r="I7" s="5">
        <f>IFERROR(VLOOKUP(A7,'[2]BranchesSales01-2020'!$A$2:$Z$78,6,0),0)</f>
        <v>259</v>
      </c>
      <c r="J7" s="5">
        <f t="shared" si="0"/>
        <v>-78</v>
      </c>
      <c r="K7" s="17">
        <f t="shared" si="1"/>
        <v>-0.2314540059347181</v>
      </c>
      <c r="M7" s="5">
        <f>IFERROR(VLOOKUP(A7,'[1]BranchesSales01-2019'!$A$2:$AB$79,8,0),0)</f>
        <v>298</v>
      </c>
      <c r="N7" s="5">
        <f>IFERROR(VLOOKUP(A7,'[2]BranchesSales01-2020'!$A$2:$Z$78,8,0),0)</f>
        <v>363</v>
      </c>
      <c r="O7" s="5">
        <f t="shared" si="2"/>
        <v>65</v>
      </c>
      <c r="P7" s="17">
        <f t="shared" si="3"/>
        <v>0.21812080536912748</v>
      </c>
      <c r="R7" s="5">
        <f>IFERROR(VLOOKUP(A7,'[1]BranchesSales01-2019'!$A$2:$AB$79,10,0),0)</f>
        <v>305</v>
      </c>
      <c r="S7" s="5">
        <f>IFERROR(VLOOKUP(A7,'[2]BranchesSales01-2020'!$A$2:$Z$78,10,0),0)</f>
        <v>293</v>
      </c>
      <c r="T7" s="5">
        <f t="shared" si="4"/>
        <v>-12</v>
      </c>
      <c r="U7" s="17">
        <f t="shared" si="5"/>
        <v>-3.9344262295081922E-2</v>
      </c>
      <c r="W7" s="5">
        <f>IFERROR(VLOOKUP(A7,'[1]BranchesSales01-2019'!$A$2:$AB$79,12,0),0)</f>
        <v>360</v>
      </c>
      <c r="X7" s="5">
        <f>IFERROR(VLOOKUP(A7,'[2]BranchesSales01-2020'!$A$2:$Z$78,12,0),0)</f>
        <v>304</v>
      </c>
      <c r="Y7" s="5">
        <f t="shared" si="6"/>
        <v>-56</v>
      </c>
      <c r="Z7" s="17">
        <f t="shared" si="7"/>
        <v>-0.15555555555555556</v>
      </c>
      <c r="AB7" s="5">
        <f>IFERROR(VLOOKUP(A7,'[1]BranchesSales01-2019'!$A$2:$AB$79,14,0),0)</f>
        <v>390</v>
      </c>
      <c r="AC7" s="5">
        <f>IFERROR(VLOOKUP(A7,'[2]BranchesSales01-2020'!$A$2:$Z$78,14,0),0)</f>
        <v>324</v>
      </c>
      <c r="AD7" s="5">
        <f t="shared" si="8"/>
        <v>-66</v>
      </c>
      <c r="AE7" s="17">
        <f t="shared" si="9"/>
        <v>-0.16923076923076918</v>
      </c>
      <c r="AG7" s="5">
        <f>IFERROR(VLOOKUP(A7,'[1]BranchesSales01-2019'!$A$2:$AB$79,16,0),0)</f>
        <v>435</v>
      </c>
      <c r="AH7" s="5">
        <f>IFERROR(VLOOKUP(A7,'[2]BranchesSales01-2020'!$A$2:$Z$78,16,0),0)</f>
        <v>277</v>
      </c>
      <c r="AI7" s="5">
        <f t="shared" si="10"/>
        <v>-158</v>
      </c>
      <c r="AJ7" s="17">
        <f t="shared" si="11"/>
        <v>-0.36321839080459772</v>
      </c>
      <c r="AL7" s="5">
        <f>IFERROR(VLOOKUP(A7,'[1]BranchesSales01-2019'!$A$2:$AB$79,18,0),0)</f>
        <v>297</v>
      </c>
      <c r="AM7" s="5">
        <f>IFERROR(VLOOKUP(A7,'[2]BranchesSales01-2020'!$A$2:$Z$78,18,0),0)</f>
        <v>280</v>
      </c>
      <c r="AN7" s="5">
        <f t="shared" si="12"/>
        <v>-17</v>
      </c>
      <c r="AO7" s="17">
        <f t="shared" si="13"/>
        <v>-5.7239057239057201E-2</v>
      </c>
      <c r="AQ7" s="5">
        <f>IFERROR(VLOOKUP(A7,'[1]BranchesSales01-2019'!$A$2:$AB$79,20,0),0)</f>
        <v>740</v>
      </c>
      <c r="AR7" s="5">
        <f>IFERROR(VLOOKUP(A7,'[2]BranchesSales01-2020'!$A$2:$Z$78,20,0),0)</f>
        <v>322</v>
      </c>
      <c r="AS7" s="5">
        <f t="shared" si="14"/>
        <v>-418</v>
      </c>
      <c r="AT7" s="17">
        <f t="shared" si="15"/>
        <v>-0.56486486486486487</v>
      </c>
      <c r="AV7" s="5">
        <f>IFERROR(VLOOKUP(A7,'[1]BranchesSales01-2019'!$A$2:$AB$79,22,0),0)</f>
        <v>238</v>
      </c>
      <c r="AW7" s="5">
        <f>IFERROR(VLOOKUP(A7,'[2]BranchesSales01-2020'!$A$2:$Z$78,22,0),0)</f>
        <v>251</v>
      </c>
      <c r="AX7" s="5">
        <f t="shared" si="18"/>
        <v>13</v>
      </c>
      <c r="AY7" s="17">
        <f t="shared" si="19"/>
        <v>5.4621848739495826E-2</v>
      </c>
      <c r="BA7" s="5">
        <f>IFERROR(VLOOKUP(A7,'[1]BranchesSales01-2019'!$A$2:$AB$79,24,0),0)</f>
        <v>247</v>
      </c>
      <c r="BB7" s="5">
        <f>IFERROR(VLOOKUP(A7,'[13]BranchesSales11-2020'!$A$2:$G$78,7,0),0)</f>
        <v>296</v>
      </c>
      <c r="BC7" s="5">
        <f t="shared" si="20"/>
        <v>49</v>
      </c>
      <c r="BD7" s="17">
        <f t="shared" si="21"/>
        <v>0.19838056680161942</v>
      </c>
      <c r="BF7" s="5">
        <f>IFERROR(VLOOKUP(A7,'[1]BranchesSales01-2019'!$A$2:$AB$79,26,0),0)</f>
        <v>276</v>
      </c>
      <c r="BG7" s="5">
        <f>IFERROR(VLOOKUP(A7,'[17]BranchesSales12-2020'!$A$2:$G$11,7,0),0)</f>
        <v>280</v>
      </c>
      <c r="BH7" s="5">
        <f t="shared" si="22"/>
        <v>4</v>
      </c>
      <c r="BI7" s="17">
        <f t="shared" si="23"/>
        <v>1.449275362318847E-2</v>
      </c>
      <c r="BK7" s="13">
        <f>IFERROR(VLOOKUP(A7,'[15]BranchesSales01-2019'!$A$2:$G$79,7,0),0)</f>
        <v>833</v>
      </c>
      <c r="BL7" s="13">
        <f>IFERROR(VLOOKUP(A7,'[16]BranchesSales01-2020'!$A$2:$G$78,7,0),0)</f>
        <v>674</v>
      </c>
      <c r="BM7" s="5">
        <f t="shared" si="24"/>
        <v>-159</v>
      </c>
      <c r="BN7" s="17">
        <f t="shared" si="25"/>
        <v>-0.19087635054021612</v>
      </c>
    </row>
    <row r="8" spans="1:66" x14ac:dyDescent="0.25">
      <c r="A8" s="6">
        <v>467</v>
      </c>
      <c r="B8" s="5" t="s">
        <v>97</v>
      </c>
      <c r="C8" s="13">
        <f>IFERROR(VLOOKUP(A8,'[1]BranchesSales01-2019'!$A$2:$AB$79,4,0),0)</f>
        <v>175</v>
      </c>
      <c r="D8" s="5">
        <f>IFERROR(VLOOKUP(A8,'[2]BranchesSales01-2020'!$A$2:$Z$78,4,0),0)</f>
        <v>210</v>
      </c>
      <c r="E8" s="5">
        <f t="shared" si="16"/>
        <v>35</v>
      </c>
      <c r="F8" s="17">
        <f t="shared" si="17"/>
        <v>0.19999999999999996</v>
      </c>
      <c r="H8" s="5">
        <f>IFERROR(VLOOKUP(A8,'[1]BranchesSales01-2019'!$A$2:$AB$79,6,0),0)</f>
        <v>146</v>
      </c>
      <c r="I8" s="5">
        <f>IFERROR(VLOOKUP(A8,'[2]BranchesSales01-2020'!$A$2:$Z$78,6,0),0)</f>
        <v>190</v>
      </c>
      <c r="J8" s="5">
        <f t="shared" si="0"/>
        <v>44</v>
      </c>
      <c r="K8" s="17">
        <f t="shared" si="1"/>
        <v>0.30136986301369872</v>
      </c>
      <c r="M8" s="5">
        <f>IFERROR(VLOOKUP(A8,'[1]BranchesSales01-2019'!$A$2:$AB$79,8,0),0)</f>
        <v>121</v>
      </c>
      <c r="N8" s="5">
        <f>IFERROR(VLOOKUP(A8,'[2]BranchesSales01-2020'!$A$2:$Z$78,8,0),0)</f>
        <v>168</v>
      </c>
      <c r="O8" s="5">
        <f t="shared" si="2"/>
        <v>47</v>
      </c>
      <c r="P8" s="17">
        <f t="shared" si="3"/>
        <v>0.38842975206611574</v>
      </c>
      <c r="R8" s="5">
        <f>IFERROR(VLOOKUP(A8,'[1]BranchesSales01-2019'!$A$2:$AB$79,10,0),0)</f>
        <v>90</v>
      </c>
      <c r="S8" s="5">
        <f>IFERROR(VLOOKUP(A8,'[2]BranchesSales01-2020'!$A$2:$Z$78,10,0),0)</f>
        <v>258</v>
      </c>
      <c r="T8" s="5">
        <f t="shared" si="4"/>
        <v>168</v>
      </c>
      <c r="U8" s="17">
        <f t="shared" si="5"/>
        <v>1.8666666666666667</v>
      </c>
      <c r="W8" s="5">
        <f>IFERROR(VLOOKUP(A8,'[1]BranchesSales01-2019'!$A$2:$AB$79,12,0),0)</f>
        <v>127</v>
      </c>
      <c r="X8" s="5">
        <f>IFERROR(VLOOKUP(A8,'[2]BranchesSales01-2020'!$A$2:$Z$78,12,0),0)</f>
        <v>140</v>
      </c>
      <c r="Y8" s="5">
        <f t="shared" si="6"/>
        <v>13</v>
      </c>
      <c r="Z8" s="17">
        <f t="shared" si="7"/>
        <v>0.10236220472440949</v>
      </c>
      <c r="AB8" s="5">
        <f>IFERROR(VLOOKUP(A8,'[1]BranchesSales01-2019'!$A$2:$AB$79,14,0),0)</f>
        <v>114</v>
      </c>
      <c r="AC8" s="5">
        <f>IFERROR(VLOOKUP(A8,'[2]BranchesSales01-2020'!$A$2:$Z$78,14,0),0)</f>
        <v>196</v>
      </c>
      <c r="AD8" s="5">
        <f t="shared" si="8"/>
        <v>82</v>
      </c>
      <c r="AE8" s="17">
        <f t="shared" si="9"/>
        <v>0.7192982456140351</v>
      </c>
      <c r="AG8" s="5">
        <f>IFERROR(VLOOKUP(A8,'[1]BranchesSales01-2019'!$A$2:$AB$79,16,0),0)</f>
        <v>302</v>
      </c>
      <c r="AH8" s="5">
        <f>IFERROR(VLOOKUP(A8,'[2]BranchesSales01-2020'!$A$2:$Z$78,16,0),0)</f>
        <v>158</v>
      </c>
      <c r="AI8" s="5">
        <f t="shared" si="10"/>
        <v>-144</v>
      </c>
      <c r="AJ8" s="17">
        <f t="shared" si="11"/>
        <v>-0.47682119205298013</v>
      </c>
      <c r="AL8" s="5">
        <f>IFERROR(VLOOKUP(A8,'[1]BranchesSales01-2019'!$A$2:$AB$79,18,0),0)</f>
        <v>174</v>
      </c>
      <c r="AM8" s="5">
        <f>IFERROR(VLOOKUP(A8,'[2]BranchesSales01-2020'!$A$2:$Z$78,18,0),0)</f>
        <v>158</v>
      </c>
      <c r="AN8" s="5">
        <f t="shared" si="12"/>
        <v>-16</v>
      </c>
      <c r="AO8" s="17">
        <f t="shared" si="13"/>
        <v>-9.1954022988505746E-2</v>
      </c>
      <c r="AQ8" s="5">
        <f>IFERROR(VLOOKUP(A8,'[1]BranchesSales01-2019'!$A$2:$AB$79,20,0),0)</f>
        <v>419</v>
      </c>
      <c r="AR8" s="5">
        <f>IFERROR(VLOOKUP(A8,'[2]BranchesSales01-2020'!$A$2:$Z$78,20,0),0)</f>
        <v>151</v>
      </c>
      <c r="AS8" s="5">
        <f t="shared" si="14"/>
        <v>-268</v>
      </c>
      <c r="AT8" s="17">
        <f t="shared" si="15"/>
        <v>-0.63961813842482096</v>
      </c>
      <c r="AV8" s="5">
        <f>IFERROR(VLOOKUP(A8,'[1]BranchesSales01-2019'!$A$2:$AB$79,22,0),0)</f>
        <v>140</v>
      </c>
      <c r="AW8" s="5">
        <f>IFERROR(VLOOKUP(A8,'[2]BranchesSales01-2020'!$A$2:$Z$78,22,0),0)</f>
        <v>146</v>
      </c>
      <c r="AX8" s="5">
        <f t="shared" si="18"/>
        <v>6</v>
      </c>
      <c r="AY8" s="17">
        <f t="shared" si="19"/>
        <v>4.2857142857142927E-2</v>
      </c>
      <c r="BA8" s="5">
        <f>IFERROR(VLOOKUP(A8,'[1]BranchesSales01-2019'!$A$2:$AB$79,24,0),0)</f>
        <v>222</v>
      </c>
      <c r="BB8" s="5">
        <f>IFERROR(VLOOKUP(A8,'[13]BranchesSales11-2020'!$A$2:$G$78,7,0),0)</f>
        <v>148</v>
      </c>
      <c r="BC8" s="5">
        <f t="shared" si="20"/>
        <v>-74</v>
      </c>
      <c r="BD8" s="17">
        <f t="shared" si="21"/>
        <v>-0.33333333333333337</v>
      </c>
      <c r="BF8" s="5">
        <f>IFERROR(VLOOKUP(A8,'[1]BranchesSales01-2019'!$A$2:$AB$79,26,0),0)</f>
        <v>148</v>
      </c>
      <c r="BG8" s="5">
        <f>IFERROR(VLOOKUP(A8,'[17]BranchesSales12-2020'!$A$2:$G$11,7,0),0)</f>
        <v>240</v>
      </c>
      <c r="BH8" s="5">
        <f t="shared" si="22"/>
        <v>92</v>
      </c>
      <c r="BI8" s="17">
        <f t="shared" si="23"/>
        <v>0.62162162162162171</v>
      </c>
      <c r="BK8" s="13">
        <f>IFERROR(VLOOKUP(A8,'[15]BranchesSales01-2019'!$A$2:$G$79,7,0),0)</f>
        <v>514</v>
      </c>
      <c r="BL8" s="13">
        <f>IFERROR(VLOOKUP(A8,'[16]BranchesSales01-2020'!$A$2:$G$78,7,0),0)</f>
        <v>533</v>
      </c>
      <c r="BM8" s="5">
        <f t="shared" si="24"/>
        <v>19</v>
      </c>
      <c r="BN8" s="17">
        <f t="shared" si="25"/>
        <v>3.6964980544747172E-2</v>
      </c>
    </row>
    <row r="9" spans="1:66" x14ac:dyDescent="0.25">
      <c r="A9" s="6">
        <v>412</v>
      </c>
      <c r="B9" s="5" t="s">
        <v>98</v>
      </c>
      <c r="C9" s="13">
        <f>IFERROR(VLOOKUP(A9,'[1]BranchesSales01-2019'!$A$2:$AB$79,4,0),0)</f>
        <v>452</v>
      </c>
      <c r="D9" s="5">
        <f>IFERROR(VLOOKUP(A9,'[2]BranchesSales01-2020'!$A$2:$Z$78,4,0),0)</f>
        <v>289</v>
      </c>
      <c r="E9" s="5">
        <f t="shared" si="16"/>
        <v>-163</v>
      </c>
      <c r="F9" s="17">
        <f t="shared" si="17"/>
        <v>-0.36061946902654862</v>
      </c>
      <c r="H9" s="5">
        <f>IFERROR(VLOOKUP(A9,'[1]BranchesSales01-2019'!$A$2:$AB$79,6,0),0)</f>
        <v>444</v>
      </c>
      <c r="I9" s="5">
        <f>IFERROR(VLOOKUP(A9,'[2]BranchesSales01-2020'!$A$2:$Z$78,6,0),0)</f>
        <v>301</v>
      </c>
      <c r="J9" s="5">
        <f t="shared" si="0"/>
        <v>-143</v>
      </c>
      <c r="K9" s="17">
        <f t="shared" si="1"/>
        <v>-0.32207207207207211</v>
      </c>
      <c r="M9" s="5">
        <f>IFERROR(VLOOKUP(A9,'[1]BranchesSales01-2019'!$A$2:$AB$79,8,0),0)</f>
        <v>393</v>
      </c>
      <c r="N9" s="5">
        <f>IFERROR(VLOOKUP(A9,'[2]BranchesSales01-2020'!$A$2:$Z$78,8,0),0)</f>
        <v>414</v>
      </c>
      <c r="O9" s="5">
        <f t="shared" si="2"/>
        <v>21</v>
      </c>
      <c r="P9" s="17">
        <f t="shared" si="3"/>
        <v>5.3435114503816772E-2</v>
      </c>
      <c r="R9" s="5">
        <f>IFERROR(VLOOKUP(A9,'[1]BranchesSales01-2019'!$A$2:$AB$79,10,0),0)</f>
        <v>293</v>
      </c>
      <c r="S9" s="5">
        <f>IFERROR(VLOOKUP(A9,'[2]BranchesSales01-2020'!$A$2:$Z$78,10,0),0)</f>
        <v>298</v>
      </c>
      <c r="T9" s="5">
        <f t="shared" si="4"/>
        <v>5</v>
      </c>
      <c r="U9" s="17">
        <f t="shared" si="5"/>
        <v>1.7064846416382284E-2</v>
      </c>
      <c r="W9" s="5">
        <f>IFERROR(VLOOKUP(A9,'[1]BranchesSales01-2019'!$A$2:$AB$79,12,0),0)</f>
        <v>323</v>
      </c>
      <c r="X9" s="5">
        <f>IFERROR(VLOOKUP(A9,'[2]BranchesSales01-2020'!$A$2:$Z$78,12,0),0)</f>
        <v>274</v>
      </c>
      <c r="Y9" s="5">
        <f t="shared" si="6"/>
        <v>-49</v>
      </c>
      <c r="Z9" s="17">
        <f t="shared" si="7"/>
        <v>-0.15170278637770895</v>
      </c>
      <c r="AB9" s="5">
        <f>IFERROR(VLOOKUP(A9,'[1]BranchesSales01-2019'!$A$2:$AB$79,14,0),0)</f>
        <v>392</v>
      </c>
      <c r="AC9" s="5">
        <f>IFERROR(VLOOKUP(A9,'[2]BranchesSales01-2020'!$A$2:$Z$78,14,0),0)</f>
        <v>340</v>
      </c>
      <c r="AD9" s="5">
        <f t="shared" si="8"/>
        <v>-52</v>
      </c>
      <c r="AE9" s="17">
        <f t="shared" si="9"/>
        <v>-0.13265306122448983</v>
      </c>
      <c r="AG9" s="5">
        <f>IFERROR(VLOOKUP(A9,'[1]BranchesSales01-2019'!$A$2:$AB$79,16,0),0)</f>
        <v>463</v>
      </c>
      <c r="AH9" s="5">
        <f>IFERROR(VLOOKUP(A9,'[2]BranchesSales01-2020'!$A$2:$Z$78,16,0),0)</f>
        <v>302</v>
      </c>
      <c r="AI9" s="5">
        <f t="shared" si="10"/>
        <v>-161</v>
      </c>
      <c r="AJ9" s="17">
        <f t="shared" si="11"/>
        <v>-0.34773218142548601</v>
      </c>
      <c r="AL9" s="5">
        <f>IFERROR(VLOOKUP(A9,'[1]BranchesSales01-2019'!$A$2:$AB$79,18,0),0)</f>
        <v>385</v>
      </c>
      <c r="AM9" s="5">
        <f>IFERROR(VLOOKUP(A9,'[2]BranchesSales01-2020'!$A$2:$Z$78,18,0),0)</f>
        <v>283</v>
      </c>
      <c r="AN9" s="5">
        <f t="shared" si="12"/>
        <v>-102</v>
      </c>
      <c r="AO9" s="17">
        <f t="shared" si="13"/>
        <v>-0.26493506493506491</v>
      </c>
      <c r="AQ9" s="5">
        <f>IFERROR(VLOOKUP(A9,'[1]BranchesSales01-2019'!$A$2:$AB$79,20,0),0)</f>
        <v>597</v>
      </c>
      <c r="AR9" s="5">
        <f>IFERROR(VLOOKUP(A9,'[2]BranchesSales01-2020'!$A$2:$Z$78,20,0),0)</f>
        <v>371</v>
      </c>
      <c r="AS9" s="5">
        <f t="shared" si="14"/>
        <v>-226</v>
      </c>
      <c r="AT9" s="17">
        <f t="shared" si="15"/>
        <v>-0.37855946398659968</v>
      </c>
      <c r="AV9" s="5">
        <f>IFERROR(VLOOKUP(A9,'[1]BranchesSales01-2019'!$A$2:$AB$79,22,0),0)</f>
        <v>310</v>
      </c>
      <c r="AW9" s="5">
        <f>IFERROR(VLOOKUP(A9,'[2]BranchesSales01-2020'!$A$2:$Z$78,22,0),0)</f>
        <v>274</v>
      </c>
      <c r="AX9" s="5">
        <f t="shared" si="18"/>
        <v>-36</v>
      </c>
      <c r="AY9" s="17">
        <f t="shared" si="19"/>
        <v>-0.11612903225806448</v>
      </c>
      <c r="BA9" s="5">
        <f>IFERROR(VLOOKUP(A9,'[1]BranchesSales01-2019'!$A$2:$AB$79,24,0),0)</f>
        <v>375</v>
      </c>
      <c r="BB9" s="5">
        <f>IFERROR(VLOOKUP(A9,'[13]BranchesSales11-2020'!$A$2:$G$78,7,0),0)</f>
        <v>293</v>
      </c>
      <c r="BC9" s="5">
        <f t="shared" si="20"/>
        <v>-82</v>
      </c>
      <c r="BD9" s="17">
        <f t="shared" si="21"/>
        <v>-0.21866666666666668</v>
      </c>
      <c r="BF9" s="5">
        <f>IFERROR(VLOOKUP(A9,'[1]BranchesSales01-2019'!$A$2:$AB$79,26,0),0)</f>
        <v>302</v>
      </c>
      <c r="BG9" s="5">
        <f>IFERROR(VLOOKUP(A9,'[17]BranchesSales12-2020'!$A$2:$G$11,7,0),0)</f>
        <v>355</v>
      </c>
      <c r="BH9" s="5">
        <f t="shared" si="22"/>
        <v>53</v>
      </c>
      <c r="BI9" s="17">
        <f t="shared" si="23"/>
        <v>0.17549668874172175</v>
      </c>
      <c r="BK9" s="13">
        <f>IFERROR(VLOOKUP(A9,'[15]BranchesSales01-2019'!$A$2:$G$79,7,0),0)</f>
        <v>837</v>
      </c>
      <c r="BL9" s="13">
        <f>IFERROR(VLOOKUP(A9,'[16]BranchesSales01-2020'!$A$2:$G$78,7,0),0)</f>
        <v>719</v>
      </c>
      <c r="BM9" s="5">
        <f t="shared" si="24"/>
        <v>-118</v>
      </c>
      <c r="BN9" s="17">
        <f t="shared" si="25"/>
        <v>-0.14097968936678618</v>
      </c>
    </row>
    <row r="10" spans="1:66" x14ac:dyDescent="0.25">
      <c r="A10" s="14">
        <v>999</v>
      </c>
      <c r="B10" s="14" t="s">
        <v>99</v>
      </c>
      <c r="C10" s="14">
        <f>SUM(C2:C9)</f>
        <v>2288</v>
      </c>
      <c r="D10" s="14">
        <f t="shared" ref="D10:BH10" si="26">SUM(D2:D9)</f>
        <v>2121</v>
      </c>
      <c r="E10" s="14">
        <f t="shared" si="16"/>
        <v>-167</v>
      </c>
      <c r="F10" s="18">
        <f t="shared" si="17"/>
        <v>-7.2989510489510523E-2</v>
      </c>
      <c r="G10" s="14">
        <f t="shared" si="26"/>
        <v>0</v>
      </c>
      <c r="H10" s="14">
        <f t="shared" si="26"/>
        <v>2258</v>
      </c>
      <c r="I10" s="14">
        <f t="shared" si="26"/>
        <v>1932</v>
      </c>
      <c r="J10" s="14">
        <f t="shared" si="26"/>
        <v>-326</v>
      </c>
      <c r="K10" s="18">
        <f t="shared" si="1"/>
        <v>-0.1443755535872453</v>
      </c>
      <c r="L10" s="14">
        <f t="shared" si="26"/>
        <v>0</v>
      </c>
      <c r="M10" s="14">
        <f t="shared" si="26"/>
        <v>1811</v>
      </c>
      <c r="N10" s="14">
        <f t="shared" si="26"/>
        <v>2333</v>
      </c>
      <c r="O10" s="14">
        <f t="shared" si="26"/>
        <v>522</v>
      </c>
      <c r="P10" s="18">
        <f t="shared" si="3"/>
        <v>0.28823854224185541</v>
      </c>
      <c r="Q10" s="14">
        <f t="shared" si="26"/>
        <v>0</v>
      </c>
      <c r="R10" s="14">
        <f t="shared" si="26"/>
        <v>1565</v>
      </c>
      <c r="S10" s="14">
        <f t="shared" si="26"/>
        <v>1862</v>
      </c>
      <c r="T10" s="14">
        <f t="shared" si="26"/>
        <v>297</v>
      </c>
      <c r="U10" s="18">
        <f t="shared" si="5"/>
        <v>0.18977635782747604</v>
      </c>
      <c r="V10" s="14">
        <f t="shared" si="26"/>
        <v>0</v>
      </c>
      <c r="W10" s="14">
        <f t="shared" si="26"/>
        <v>1956</v>
      </c>
      <c r="X10" s="14">
        <f t="shared" si="26"/>
        <v>1835</v>
      </c>
      <c r="Y10" s="14">
        <f t="shared" si="26"/>
        <v>-121</v>
      </c>
      <c r="Z10" s="18">
        <f t="shared" si="7"/>
        <v>-6.1860940695296573E-2</v>
      </c>
      <c r="AA10" s="14">
        <f t="shared" si="26"/>
        <v>0</v>
      </c>
      <c r="AB10" s="14">
        <f t="shared" si="26"/>
        <v>2112</v>
      </c>
      <c r="AC10" s="14">
        <f t="shared" si="26"/>
        <v>2409</v>
      </c>
      <c r="AD10" s="14">
        <f t="shared" si="26"/>
        <v>297</v>
      </c>
      <c r="AE10" s="18">
        <f t="shared" si="9"/>
        <v>0.140625</v>
      </c>
      <c r="AF10" s="14">
        <f t="shared" si="26"/>
        <v>0</v>
      </c>
      <c r="AG10" s="14">
        <f t="shared" si="26"/>
        <v>2622</v>
      </c>
      <c r="AH10" s="14">
        <f t="shared" si="26"/>
        <v>2126</v>
      </c>
      <c r="AI10" s="14">
        <f t="shared" si="26"/>
        <v>-496</v>
      </c>
      <c r="AJ10" s="18">
        <f t="shared" si="11"/>
        <v>-0.18916857360793282</v>
      </c>
      <c r="AK10" s="14">
        <f t="shared" si="26"/>
        <v>0</v>
      </c>
      <c r="AL10" s="14">
        <f t="shared" si="26"/>
        <v>2173</v>
      </c>
      <c r="AM10" s="14">
        <f t="shared" si="26"/>
        <v>1982</v>
      </c>
      <c r="AN10" s="14">
        <f t="shared" si="26"/>
        <v>-191</v>
      </c>
      <c r="AO10" s="18">
        <f t="shared" si="13"/>
        <v>-8.7896916705016093E-2</v>
      </c>
      <c r="AP10" s="14">
        <f t="shared" si="26"/>
        <v>0</v>
      </c>
      <c r="AQ10" s="14">
        <f t="shared" si="26"/>
        <v>4160</v>
      </c>
      <c r="AR10" s="14">
        <f t="shared" si="26"/>
        <v>2083</v>
      </c>
      <c r="AS10" s="14">
        <f t="shared" si="26"/>
        <v>-2077</v>
      </c>
      <c r="AT10" s="18">
        <f t="shared" si="15"/>
        <v>-0.4992788461538461</v>
      </c>
      <c r="AU10" s="14">
        <f t="shared" si="26"/>
        <v>0</v>
      </c>
      <c r="AV10" s="14">
        <f t="shared" si="26"/>
        <v>2101</v>
      </c>
      <c r="AW10" s="14">
        <f t="shared" si="26"/>
        <v>1787</v>
      </c>
      <c r="AX10" s="14">
        <f t="shared" si="26"/>
        <v>-314</v>
      </c>
      <c r="AY10" s="18">
        <f>IFERROR(AW10/AV10-1,0)</f>
        <v>-0.14945264159923843</v>
      </c>
      <c r="AZ10" s="14">
        <f t="shared" si="26"/>
        <v>0</v>
      </c>
      <c r="BA10" s="14">
        <f t="shared" si="26"/>
        <v>2308</v>
      </c>
      <c r="BB10" s="14">
        <f t="shared" si="26"/>
        <v>1931</v>
      </c>
      <c r="BC10" s="14">
        <f t="shared" si="26"/>
        <v>-377</v>
      </c>
      <c r="BD10" s="18">
        <f>IFERROR(BB10/BA10-1,0)</f>
        <v>-0.16334488734835351</v>
      </c>
      <c r="BE10" s="14">
        <f t="shared" si="26"/>
        <v>0</v>
      </c>
      <c r="BF10" s="14">
        <f t="shared" si="26"/>
        <v>2179</v>
      </c>
      <c r="BG10" s="14">
        <f t="shared" si="26"/>
        <v>2244</v>
      </c>
      <c r="BH10" s="14">
        <f t="shared" si="26"/>
        <v>65</v>
      </c>
      <c r="BI10" s="18">
        <f t="shared" si="23"/>
        <v>2.9830197338228448E-2</v>
      </c>
      <c r="BK10" s="21">
        <f>SUM(BK2:BK9)</f>
        <v>5500</v>
      </c>
      <c r="BL10" s="21">
        <f>SUM(BL2:BL9)</f>
        <v>4966</v>
      </c>
      <c r="BM10" s="14">
        <f t="shared" si="24"/>
        <v>-534</v>
      </c>
      <c r="BN10" s="18">
        <f t="shared" si="25"/>
        <v>-9.7090909090909117E-2</v>
      </c>
    </row>
    <row r="11" spans="1:66" x14ac:dyDescent="0.25">
      <c r="C11" s="12"/>
      <c r="D11" s="12"/>
      <c r="E11" s="12"/>
      <c r="F11" s="12"/>
      <c r="H11" s="12"/>
      <c r="I11" s="12"/>
      <c r="J11" s="12"/>
      <c r="K11" s="12"/>
      <c r="M11" s="12"/>
      <c r="N11" s="12"/>
      <c r="O11" s="12"/>
      <c r="P11" s="12"/>
      <c r="R11" s="12"/>
      <c r="S11" s="12"/>
      <c r="T11" s="12"/>
      <c r="U11" s="12"/>
      <c r="W11" s="12"/>
      <c r="X11" s="12"/>
      <c r="Y11" s="12"/>
      <c r="Z11" s="12"/>
      <c r="AB11" s="12"/>
      <c r="AC11" s="12"/>
      <c r="AD11" s="12"/>
      <c r="AE11" s="12"/>
      <c r="AG11" s="12"/>
      <c r="AH11" s="12"/>
      <c r="AI11" s="12"/>
      <c r="AJ11" s="12"/>
      <c r="AL11" s="12"/>
      <c r="AM11" s="12"/>
      <c r="AN11" s="12"/>
      <c r="AO11" s="12"/>
      <c r="AQ11" s="12"/>
      <c r="AR11" s="12"/>
      <c r="AS11" s="12"/>
      <c r="AT11" s="12"/>
      <c r="AV11" s="12"/>
      <c r="AW11" s="12"/>
      <c r="AX11" s="12"/>
      <c r="AY11" s="12"/>
      <c r="BA11" s="12"/>
      <c r="BB11" s="12"/>
      <c r="BC11" s="12"/>
      <c r="BD11" s="12"/>
      <c r="BF11" s="12"/>
      <c r="BG11" s="12"/>
      <c r="BH11" s="12"/>
      <c r="BI11" s="12"/>
      <c r="BK11" s="22"/>
      <c r="BL11" s="22"/>
      <c r="BM11" s="12"/>
      <c r="BN11" s="12"/>
    </row>
    <row r="12" spans="1:66" x14ac:dyDescent="0.25">
      <c r="C12" s="12"/>
      <c r="D12" s="12"/>
      <c r="E12" s="12"/>
      <c r="F12" s="12"/>
      <c r="H12" s="12"/>
      <c r="I12" s="12"/>
      <c r="J12" s="12"/>
      <c r="K12" s="12"/>
      <c r="M12" s="12"/>
      <c r="N12" s="12"/>
      <c r="O12" s="12"/>
      <c r="P12" s="12"/>
      <c r="R12" s="12"/>
      <c r="S12" s="12"/>
      <c r="T12" s="12"/>
      <c r="U12" s="12"/>
      <c r="W12" s="12"/>
      <c r="X12" s="12"/>
      <c r="Y12" s="12"/>
      <c r="Z12" s="12"/>
      <c r="AB12" s="12"/>
      <c r="AC12" s="12"/>
      <c r="AD12" s="12"/>
      <c r="AE12" s="12"/>
      <c r="AG12" s="12"/>
      <c r="AH12" s="12"/>
      <c r="AI12" s="12"/>
      <c r="AJ12" s="12"/>
      <c r="AL12" s="12"/>
      <c r="AM12" s="12"/>
      <c r="AN12" s="12"/>
      <c r="AO12" s="12"/>
      <c r="AQ12" s="12"/>
      <c r="AR12" s="12"/>
      <c r="AS12" s="12"/>
      <c r="AT12" s="12"/>
      <c r="AV12" s="12"/>
      <c r="AW12" s="12"/>
      <c r="AX12" s="12"/>
      <c r="AY12" s="12"/>
      <c r="BA12" s="12"/>
      <c r="BB12" s="12"/>
      <c r="BC12" s="12"/>
      <c r="BD12" s="12"/>
      <c r="BF12" s="12"/>
      <c r="BG12" s="12"/>
      <c r="BH12" s="12"/>
      <c r="BI12" s="12"/>
      <c r="BK12" s="22"/>
      <c r="BL12" s="22"/>
      <c r="BM12" s="12"/>
      <c r="BN12" s="12"/>
    </row>
    <row r="13" spans="1:66" x14ac:dyDescent="0.25">
      <c r="C13" s="12"/>
      <c r="D13" s="12"/>
      <c r="E13" s="12"/>
      <c r="F13" s="12"/>
      <c r="H13" s="12"/>
      <c r="I13" s="12"/>
      <c r="J13" s="12"/>
      <c r="K13" s="12"/>
      <c r="M13" s="12"/>
      <c r="N13" s="12"/>
      <c r="O13" s="12"/>
      <c r="P13" s="12"/>
      <c r="R13" s="12"/>
      <c r="S13" s="12"/>
      <c r="T13" s="12"/>
      <c r="U13" s="12"/>
      <c r="W13" s="12"/>
      <c r="X13" s="12"/>
      <c r="Y13" s="12"/>
      <c r="Z13" s="12"/>
      <c r="AB13" s="12"/>
      <c r="AC13" s="12"/>
      <c r="AD13" s="12"/>
      <c r="AE13" s="12"/>
      <c r="AG13" s="12"/>
      <c r="AH13" s="12"/>
      <c r="AI13" s="12"/>
      <c r="AJ13" s="12"/>
      <c r="AL13" s="12"/>
      <c r="AM13" s="12"/>
      <c r="AN13" s="12"/>
      <c r="AO13" s="12"/>
      <c r="AQ13" s="12"/>
      <c r="AR13" s="12"/>
      <c r="AS13" s="12"/>
      <c r="AT13" s="12"/>
      <c r="AV13" s="12"/>
      <c r="AW13" s="12"/>
      <c r="AX13" s="12"/>
      <c r="AY13" s="12"/>
      <c r="BA13" s="12"/>
      <c r="BB13" s="12"/>
      <c r="BC13" s="12"/>
      <c r="BD13" s="12"/>
      <c r="BF13" s="12"/>
      <c r="BG13" s="12"/>
      <c r="BH13" s="12"/>
      <c r="BI13" s="12"/>
      <c r="BK13" s="22"/>
      <c r="BL13" s="22"/>
      <c r="BM13" s="12"/>
      <c r="BN13" s="12"/>
    </row>
    <row r="14" spans="1:66" x14ac:dyDescent="0.25">
      <c r="C14" s="12"/>
      <c r="D14" s="12"/>
      <c r="E14" s="12"/>
      <c r="F14" s="12"/>
      <c r="H14" s="12"/>
      <c r="I14" s="12"/>
      <c r="J14" s="12"/>
      <c r="K14" s="12"/>
      <c r="M14" s="12"/>
      <c r="N14" s="12"/>
      <c r="O14" s="12"/>
      <c r="P14" s="12"/>
      <c r="R14" s="12"/>
      <c r="S14" s="12"/>
      <c r="T14" s="12"/>
      <c r="U14" s="12"/>
      <c r="W14" s="12"/>
      <c r="X14" s="12"/>
      <c r="Y14" s="12"/>
      <c r="Z14" s="12"/>
      <c r="AB14" s="12"/>
      <c r="AC14" s="12"/>
      <c r="AD14" s="12"/>
      <c r="AE14" s="12"/>
      <c r="AG14" s="12"/>
      <c r="AH14" s="12"/>
      <c r="AI14" s="12"/>
      <c r="AJ14" s="12"/>
      <c r="AL14" s="12"/>
      <c r="AM14" s="12"/>
      <c r="AN14" s="12"/>
      <c r="AO14" s="12"/>
      <c r="AQ14" s="12"/>
      <c r="AR14" s="12"/>
      <c r="AS14" s="12"/>
      <c r="AT14" s="12"/>
      <c r="AV14" s="12"/>
      <c r="AW14" s="12"/>
      <c r="AX14" s="12"/>
      <c r="AY14" s="12"/>
      <c r="BA14" s="12"/>
      <c r="BB14" s="12"/>
      <c r="BC14" s="12"/>
      <c r="BD14" s="12"/>
      <c r="BF14" s="12"/>
      <c r="BG14" s="12"/>
      <c r="BH14" s="12"/>
      <c r="BI14" s="12"/>
      <c r="BK14" s="22"/>
      <c r="BL14" s="22"/>
      <c r="BM14" s="12"/>
      <c r="BN14" s="12"/>
    </row>
    <row r="15" spans="1:66" x14ac:dyDescent="0.25">
      <c r="C15" s="12"/>
      <c r="D15" s="12"/>
      <c r="E15" s="12"/>
      <c r="F15" s="12"/>
      <c r="H15" s="12"/>
      <c r="I15" s="12"/>
      <c r="J15" s="12"/>
      <c r="K15" s="12"/>
      <c r="M15" s="12"/>
      <c r="N15" s="12"/>
      <c r="O15" s="12"/>
      <c r="P15" s="12"/>
      <c r="R15" s="12"/>
      <c r="S15" s="12"/>
      <c r="T15" s="12"/>
      <c r="U15" s="12"/>
      <c r="W15" s="12"/>
      <c r="X15" s="12"/>
      <c r="Y15" s="12"/>
      <c r="Z15" s="12"/>
      <c r="AB15" s="12"/>
      <c r="AC15" s="12"/>
      <c r="AD15" s="12"/>
      <c r="AE15" s="12"/>
      <c r="AG15" s="12"/>
      <c r="AH15" s="12"/>
      <c r="AI15" s="12"/>
      <c r="AJ15" s="12"/>
      <c r="AL15" s="12"/>
      <c r="AM15" s="12"/>
      <c r="AN15" s="12"/>
      <c r="AO15" s="12"/>
      <c r="AQ15" s="12"/>
      <c r="AR15" s="12"/>
      <c r="AS15" s="12"/>
      <c r="AT15" s="12"/>
      <c r="AV15" s="12"/>
      <c r="AW15" s="12"/>
      <c r="AX15" s="12"/>
      <c r="AY15" s="12"/>
      <c r="BA15" s="12"/>
      <c r="BB15" s="12"/>
      <c r="BC15" s="12"/>
      <c r="BD15" s="12"/>
      <c r="BF15" s="12"/>
      <c r="BG15" s="12"/>
      <c r="BH15" s="12"/>
      <c r="BI15" s="12"/>
      <c r="BK15" s="22"/>
      <c r="BL15" s="22"/>
      <c r="BM15" s="12"/>
      <c r="BN15" s="12"/>
    </row>
    <row r="16" spans="1:66" x14ac:dyDescent="0.25">
      <c r="C16" s="12"/>
      <c r="D16" s="12"/>
      <c r="E16" s="12"/>
      <c r="F16" s="12"/>
      <c r="H16" s="12"/>
      <c r="I16" s="12"/>
      <c r="J16" s="12"/>
      <c r="K16" s="12"/>
      <c r="M16" s="12"/>
      <c r="N16" s="12"/>
      <c r="O16" s="12"/>
      <c r="P16" s="12"/>
      <c r="R16" s="12"/>
      <c r="S16" s="12"/>
      <c r="T16" s="12"/>
      <c r="U16" s="12"/>
      <c r="W16" s="12"/>
      <c r="X16" s="12"/>
      <c r="Y16" s="12"/>
      <c r="Z16" s="12"/>
      <c r="AB16" s="12"/>
      <c r="AC16" s="12"/>
      <c r="AD16" s="12"/>
      <c r="AE16" s="12"/>
      <c r="AG16" s="12"/>
      <c r="AH16" s="12"/>
      <c r="AI16" s="12"/>
      <c r="AJ16" s="12"/>
      <c r="AL16" s="12"/>
      <c r="AM16" s="12"/>
      <c r="AN16" s="12"/>
      <c r="AO16" s="12"/>
      <c r="AQ16" s="12"/>
      <c r="AR16" s="12"/>
      <c r="AS16" s="12"/>
      <c r="AT16" s="12"/>
      <c r="AV16" s="12"/>
      <c r="AW16" s="12"/>
      <c r="AX16" s="12"/>
      <c r="AY16" s="12"/>
      <c r="BA16" s="12"/>
      <c r="BB16" s="12"/>
      <c r="BC16" s="12"/>
      <c r="BD16" s="12"/>
      <c r="BF16" s="12"/>
      <c r="BG16" s="12"/>
      <c r="BH16" s="12"/>
      <c r="BI16" s="12"/>
      <c r="BK16" s="22"/>
      <c r="BL16" s="22"/>
      <c r="BM16" s="12"/>
      <c r="BN16" s="12"/>
    </row>
    <row r="17" spans="3:66" x14ac:dyDescent="0.25">
      <c r="C17" s="12"/>
      <c r="D17" s="12"/>
      <c r="E17" s="12"/>
      <c r="F17" s="12"/>
      <c r="H17" s="12"/>
      <c r="I17" s="12"/>
      <c r="J17" s="12"/>
      <c r="K17" s="12"/>
      <c r="M17" s="12"/>
      <c r="N17" s="12"/>
      <c r="O17" s="12"/>
      <c r="P17" s="12"/>
      <c r="R17" s="12"/>
      <c r="S17" s="12"/>
      <c r="T17" s="12"/>
      <c r="U17" s="12"/>
      <c r="W17" s="12"/>
      <c r="X17" s="12"/>
      <c r="Y17" s="12"/>
      <c r="Z17" s="12"/>
      <c r="AB17" s="12"/>
      <c r="AC17" s="12"/>
      <c r="AD17" s="12"/>
      <c r="AE17" s="12"/>
      <c r="AG17" s="12"/>
      <c r="AH17" s="12"/>
      <c r="AI17" s="12"/>
      <c r="AJ17" s="12"/>
      <c r="AL17" s="12"/>
      <c r="AM17" s="12"/>
      <c r="AN17" s="12"/>
      <c r="AO17" s="12"/>
      <c r="AQ17" s="12"/>
      <c r="AR17" s="12"/>
      <c r="AS17" s="12"/>
      <c r="AT17" s="12"/>
      <c r="AV17" s="12"/>
      <c r="AW17" s="12"/>
      <c r="AX17" s="12"/>
      <c r="AY17" s="12"/>
      <c r="BA17" s="12"/>
      <c r="BB17" s="12"/>
      <c r="BC17" s="12"/>
      <c r="BD17" s="12"/>
      <c r="BF17" s="12"/>
      <c r="BG17" s="12"/>
      <c r="BH17" s="12"/>
      <c r="BI17" s="12"/>
      <c r="BK17" s="22"/>
      <c r="BL17" s="22"/>
      <c r="BM17" s="12"/>
      <c r="BN17" s="12"/>
    </row>
    <row r="18" spans="3:66" x14ac:dyDescent="0.25">
      <c r="C18" s="12"/>
      <c r="D18" s="12"/>
      <c r="E18" s="12"/>
      <c r="F18" s="12"/>
      <c r="H18" s="12"/>
      <c r="I18" s="12"/>
      <c r="J18" s="12"/>
      <c r="K18" s="12"/>
      <c r="M18" s="12"/>
      <c r="N18" s="12"/>
      <c r="O18" s="12"/>
      <c r="P18" s="12"/>
      <c r="R18" s="12"/>
      <c r="S18" s="12"/>
      <c r="T18" s="12"/>
      <c r="U18" s="12"/>
      <c r="W18" s="12"/>
      <c r="X18" s="12"/>
      <c r="Y18" s="12"/>
      <c r="Z18" s="12"/>
      <c r="AB18" s="12"/>
      <c r="AC18" s="12"/>
      <c r="AD18" s="12"/>
      <c r="AE18" s="12"/>
      <c r="AG18" s="12"/>
      <c r="AH18" s="12"/>
      <c r="AI18" s="12"/>
      <c r="AJ18" s="12"/>
      <c r="AL18" s="12"/>
      <c r="AM18" s="12"/>
      <c r="AN18" s="12"/>
      <c r="AO18" s="12"/>
      <c r="AQ18" s="12"/>
      <c r="AR18" s="12"/>
      <c r="AS18" s="12"/>
      <c r="AT18" s="12"/>
      <c r="AV18" s="12"/>
      <c r="AW18" s="12"/>
      <c r="AX18" s="12"/>
      <c r="AY18" s="12"/>
      <c r="BA18" s="12"/>
      <c r="BB18" s="12"/>
      <c r="BC18" s="12"/>
      <c r="BD18" s="12"/>
      <c r="BF18" s="12"/>
      <c r="BG18" s="12"/>
      <c r="BH18" s="12"/>
      <c r="BI18" s="12"/>
      <c r="BK18" s="22"/>
      <c r="BL18" s="22"/>
      <c r="BM18" s="12"/>
      <c r="BN18" s="12"/>
    </row>
    <row r="19" spans="3:66" x14ac:dyDescent="0.25">
      <c r="C19" s="12"/>
      <c r="D19" s="12"/>
      <c r="E19" s="12"/>
      <c r="F19" s="12"/>
      <c r="H19" s="12"/>
      <c r="I19" s="12"/>
      <c r="J19" s="12"/>
      <c r="K19" s="12"/>
      <c r="M19" s="12"/>
      <c r="N19" s="12"/>
      <c r="O19" s="12"/>
      <c r="P19" s="12"/>
      <c r="R19" s="12"/>
      <c r="S19" s="12"/>
      <c r="T19" s="12"/>
      <c r="U19" s="12"/>
      <c r="W19" s="12"/>
      <c r="X19" s="12"/>
      <c r="Y19" s="12"/>
      <c r="Z19" s="12"/>
      <c r="AB19" s="12"/>
      <c r="AC19" s="12"/>
      <c r="AD19" s="12"/>
      <c r="AE19" s="12"/>
      <c r="AG19" s="12"/>
      <c r="AH19" s="12"/>
      <c r="AI19" s="12"/>
      <c r="AJ19" s="12"/>
      <c r="AL19" s="12"/>
      <c r="AM19" s="12"/>
      <c r="AN19" s="12"/>
      <c r="AO19" s="12"/>
      <c r="AQ19" s="12"/>
      <c r="AR19" s="12"/>
      <c r="AS19" s="12"/>
      <c r="AT19" s="12"/>
      <c r="AV19" s="12"/>
      <c r="AW19" s="12"/>
      <c r="AX19" s="12"/>
      <c r="AY19" s="12"/>
      <c r="BA19" s="12"/>
      <c r="BB19" s="12"/>
      <c r="BC19" s="12"/>
      <c r="BD19" s="12"/>
      <c r="BF19" s="12"/>
      <c r="BG19" s="12"/>
      <c r="BH19" s="12"/>
      <c r="BI19" s="12"/>
      <c r="BK19" s="22"/>
      <c r="BL19" s="22"/>
      <c r="BM19" s="12"/>
      <c r="BN19" s="12"/>
    </row>
    <row r="20" spans="3:66" x14ac:dyDescent="0.25">
      <c r="C20" s="12"/>
      <c r="D20" s="12"/>
      <c r="E20" s="12"/>
      <c r="F20" s="12"/>
      <c r="H20" s="12"/>
      <c r="I20" s="12"/>
      <c r="J20" s="12"/>
      <c r="K20" s="12"/>
      <c r="M20" s="12"/>
      <c r="N20" s="12"/>
      <c r="O20" s="12"/>
      <c r="P20" s="12"/>
      <c r="R20" s="12"/>
      <c r="S20" s="12"/>
      <c r="T20" s="12"/>
      <c r="U20" s="12"/>
      <c r="W20" s="12"/>
      <c r="X20" s="12"/>
      <c r="Y20" s="12"/>
      <c r="Z20" s="12"/>
      <c r="AB20" s="12"/>
      <c r="AC20" s="12"/>
      <c r="AD20" s="12"/>
      <c r="AE20" s="12"/>
      <c r="AG20" s="12"/>
      <c r="AH20" s="12"/>
      <c r="AI20" s="12"/>
      <c r="AJ20" s="12"/>
      <c r="AL20" s="12"/>
      <c r="AM20" s="12"/>
      <c r="AN20" s="12"/>
      <c r="AO20" s="12"/>
      <c r="AQ20" s="12"/>
      <c r="AR20" s="12"/>
      <c r="AS20" s="12"/>
      <c r="AT20" s="12"/>
      <c r="AV20" s="12"/>
      <c r="AW20" s="12"/>
      <c r="AX20" s="12"/>
      <c r="AY20" s="12"/>
      <c r="BA20" s="12"/>
      <c r="BB20" s="12"/>
      <c r="BC20" s="12"/>
      <c r="BD20" s="12"/>
      <c r="BF20" s="12"/>
      <c r="BG20" s="12"/>
      <c r="BH20" s="12"/>
      <c r="BI20" s="12"/>
      <c r="BK20" s="22"/>
      <c r="BL20" s="22"/>
      <c r="BM20" s="12"/>
      <c r="BN20" s="12"/>
    </row>
    <row r="21" spans="3:66" x14ac:dyDescent="0.25">
      <c r="C21" s="12"/>
      <c r="D21" s="12"/>
      <c r="E21" s="12"/>
      <c r="F21" s="12"/>
      <c r="H21" s="12"/>
      <c r="I21" s="12"/>
      <c r="J21" s="12"/>
      <c r="K21" s="12"/>
      <c r="M21" s="12"/>
      <c r="N21" s="12"/>
      <c r="O21" s="12"/>
      <c r="P21" s="12"/>
      <c r="R21" s="12"/>
      <c r="S21" s="12"/>
      <c r="T21" s="12"/>
      <c r="U21" s="12"/>
      <c r="W21" s="12"/>
      <c r="X21" s="12"/>
      <c r="Y21" s="12"/>
      <c r="Z21" s="12"/>
      <c r="AB21" s="12"/>
      <c r="AC21" s="12"/>
      <c r="AD21" s="12"/>
      <c r="AE21" s="12"/>
      <c r="AG21" s="12"/>
      <c r="AH21" s="12"/>
      <c r="AI21" s="12"/>
      <c r="AJ21" s="12"/>
      <c r="AL21" s="12"/>
      <c r="AM21" s="12"/>
      <c r="AN21" s="12"/>
      <c r="AO21" s="12"/>
      <c r="AQ21" s="12"/>
      <c r="AR21" s="12"/>
      <c r="AS21" s="12"/>
      <c r="AT21" s="12"/>
      <c r="AV21" s="12"/>
      <c r="AW21" s="12"/>
      <c r="AX21" s="12"/>
      <c r="AY21" s="12"/>
      <c r="BA21" s="12"/>
      <c r="BB21" s="12"/>
      <c r="BC21" s="12"/>
      <c r="BD21" s="12"/>
      <c r="BF21" s="12"/>
      <c r="BG21" s="12"/>
      <c r="BH21" s="12"/>
      <c r="BI21" s="12"/>
      <c r="BK21" s="22"/>
      <c r="BL21" s="22"/>
      <c r="BM21" s="12"/>
      <c r="BN21" s="12"/>
    </row>
    <row r="22" spans="3:66" x14ac:dyDescent="0.25">
      <c r="C22" s="12"/>
      <c r="D22" s="12"/>
      <c r="E22" s="12"/>
      <c r="F22" s="12"/>
      <c r="H22" s="12"/>
      <c r="I22" s="12"/>
      <c r="J22" s="12"/>
      <c r="K22" s="12"/>
      <c r="M22" s="12"/>
      <c r="N22" s="12"/>
      <c r="O22" s="12"/>
      <c r="P22" s="12"/>
      <c r="R22" s="12"/>
      <c r="S22" s="12"/>
      <c r="T22" s="12"/>
      <c r="U22" s="12"/>
      <c r="W22" s="12"/>
      <c r="X22" s="12"/>
      <c r="Y22" s="12"/>
      <c r="Z22" s="12"/>
      <c r="AB22" s="12"/>
      <c r="AC22" s="12"/>
      <c r="AD22" s="12"/>
      <c r="AE22" s="12"/>
      <c r="AG22" s="12"/>
      <c r="AH22" s="12"/>
      <c r="AI22" s="12"/>
      <c r="AJ22" s="12"/>
      <c r="AL22" s="12"/>
      <c r="AM22" s="12"/>
      <c r="AN22" s="12"/>
      <c r="AO22" s="12"/>
      <c r="AQ22" s="12"/>
      <c r="AR22" s="12"/>
      <c r="AS22" s="12"/>
      <c r="AT22" s="12"/>
      <c r="AV22" s="12"/>
      <c r="AW22" s="12"/>
      <c r="AX22" s="12"/>
      <c r="AY22" s="12"/>
      <c r="BA22" s="12"/>
      <c r="BB22" s="12"/>
      <c r="BC22" s="12"/>
      <c r="BD22" s="12"/>
      <c r="BF22" s="12"/>
      <c r="BG22" s="12"/>
      <c r="BH22" s="12"/>
      <c r="BI22" s="12"/>
      <c r="BK22" s="22"/>
      <c r="BL22" s="22"/>
      <c r="BM22" s="12"/>
      <c r="BN22" s="12"/>
    </row>
    <row r="23" spans="3:66" x14ac:dyDescent="0.25">
      <c r="C23" s="12"/>
      <c r="D23" s="12"/>
      <c r="E23" s="12"/>
      <c r="F23" s="12"/>
      <c r="H23" s="12"/>
      <c r="I23" s="12"/>
      <c r="J23" s="12"/>
      <c r="K23" s="12"/>
      <c r="M23" s="12"/>
      <c r="N23" s="12"/>
      <c r="O23" s="12"/>
      <c r="P23" s="12"/>
      <c r="R23" s="12"/>
      <c r="S23" s="12"/>
      <c r="T23" s="12"/>
      <c r="U23" s="12"/>
      <c r="W23" s="12"/>
      <c r="X23" s="12"/>
      <c r="Y23" s="12"/>
      <c r="Z23" s="12"/>
      <c r="AB23" s="12"/>
      <c r="AC23" s="12"/>
      <c r="AD23" s="12"/>
      <c r="AE23" s="12"/>
      <c r="AG23" s="12"/>
      <c r="AH23" s="12"/>
      <c r="AI23" s="12"/>
      <c r="AJ23" s="12"/>
      <c r="AL23" s="12"/>
      <c r="AM23" s="12"/>
      <c r="AN23" s="12"/>
      <c r="AO23" s="12"/>
      <c r="AQ23" s="12"/>
      <c r="AR23" s="12"/>
      <c r="AS23" s="12"/>
      <c r="AT23" s="12"/>
      <c r="AV23" s="12"/>
      <c r="AW23" s="12"/>
      <c r="AX23" s="12"/>
      <c r="AY23" s="12"/>
      <c r="BA23" s="12"/>
      <c r="BB23" s="12"/>
      <c r="BC23" s="12"/>
      <c r="BD23" s="12"/>
      <c r="BF23" s="12"/>
      <c r="BG23" s="12"/>
      <c r="BH23" s="12"/>
      <c r="BI23" s="12"/>
      <c r="BK23" s="22"/>
      <c r="BL23" s="22"/>
      <c r="BM23" s="12"/>
      <c r="BN23" s="12"/>
    </row>
    <row r="24" spans="3:66" x14ac:dyDescent="0.25">
      <c r="C24" s="12"/>
      <c r="D24" s="12"/>
      <c r="E24" s="12"/>
      <c r="F24" s="12"/>
      <c r="H24" s="12"/>
      <c r="I24" s="12"/>
      <c r="J24" s="12"/>
      <c r="K24" s="12"/>
      <c r="M24" s="12"/>
      <c r="N24" s="12"/>
      <c r="O24" s="12"/>
      <c r="P24" s="12"/>
      <c r="R24" s="12"/>
      <c r="S24" s="12"/>
      <c r="T24" s="12"/>
      <c r="U24" s="12"/>
      <c r="W24" s="12"/>
      <c r="X24" s="12"/>
      <c r="Y24" s="12"/>
      <c r="Z24" s="12"/>
      <c r="AB24" s="12"/>
      <c r="AC24" s="12"/>
      <c r="AD24" s="12"/>
      <c r="AE24" s="12"/>
      <c r="AG24" s="12"/>
      <c r="AH24" s="12"/>
      <c r="AI24" s="12"/>
      <c r="AJ24" s="12"/>
      <c r="AL24" s="12"/>
      <c r="AM24" s="12"/>
      <c r="AN24" s="12"/>
      <c r="AO24" s="12"/>
      <c r="AQ24" s="12"/>
      <c r="AR24" s="12"/>
      <c r="AS24" s="12"/>
      <c r="AT24" s="12"/>
      <c r="AV24" s="12"/>
      <c r="AW24" s="12"/>
      <c r="AX24" s="12"/>
      <c r="AY24" s="12"/>
      <c r="BA24" s="12"/>
      <c r="BB24" s="12"/>
      <c r="BC24" s="12"/>
      <c r="BD24" s="12"/>
      <c r="BF24" s="12"/>
      <c r="BG24" s="12"/>
      <c r="BH24" s="12"/>
      <c r="BI24" s="12"/>
      <c r="BK24" s="22"/>
      <c r="BL24" s="22"/>
      <c r="BM24" s="12"/>
      <c r="BN24" s="12"/>
    </row>
    <row r="25" spans="3:66" x14ac:dyDescent="0.25">
      <c r="C25" s="12"/>
      <c r="D25" s="12"/>
      <c r="E25" s="12"/>
      <c r="F25" s="12"/>
      <c r="H25" s="12"/>
      <c r="I25" s="12"/>
      <c r="J25" s="12"/>
      <c r="K25" s="12"/>
      <c r="M25" s="12"/>
      <c r="N25" s="12"/>
      <c r="O25" s="12"/>
      <c r="P25" s="12"/>
      <c r="R25" s="12"/>
      <c r="S25" s="12"/>
      <c r="T25" s="12"/>
      <c r="U25" s="12"/>
      <c r="W25" s="12"/>
      <c r="X25" s="12"/>
      <c r="Y25" s="12"/>
      <c r="Z25" s="12"/>
      <c r="AB25" s="12"/>
      <c r="AC25" s="12"/>
      <c r="AD25" s="12"/>
      <c r="AE25" s="12"/>
      <c r="AG25" s="12"/>
      <c r="AH25" s="12"/>
      <c r="AI25" s="12"/>
      <c r="AJ25" s="12"/>
      <c r="AL25" s="12"/>
      <c r="AM25" s="12"/>
      <c r="AN25" s="12"/>
      <c r="AO25" s="12"/>
      <c r="AQ25" s="12"/>
      <c r="AR25" s="12"/>
      <c r="AS25" s="12"/>
      <c r="AT25" s="12"/>
      <c r="AV25" s="12"/>
      <c r="AW25" s="12"/>
      <c r="AX25" s="12"/>
      <c r="AY25" s="12"/>
      <c r="BA25" s="12"/>
      <c r="BB25" s="12"/>
      <c r="BC25" s="12"/>
      <c r="BD25" s="12"/>
      <c r="BF25" s="12"/>
      <c r="BG25" s="12"/>
      <c r="BH25" s="12"/>
      <c r="BI25" s="12"/>
      <c r="BK25" s="22"/>
      <c r="BL25" s="22"/>
      <c r="BM25" s="12"/>
      <c r="BN25" s="12"/>
    </row>
    <row r="26" spans="3:66" x14ac:dyDescent="0.25">
      <c r="C26" s="12"/>
      <c r="D26" s="12"/>
      <c r="E26" s="12"/>
      <c r="F26" s="12"/>
      <c r="H26" s="12"/>
      <c r="I26" s="12"/>
      <c r="J26" s="12"/>
      <c r="K26" s="12"/>
      <c r="M26" s="12"/>
      <c r="N26" s="12"/>
      <c r="O26" s="12"/>
      <c r="P26" s="12"/>
      <c r="R26" s="12"/>
      <c r="S26" s="12"/>
      <c r="T26" s="12"/>
      <c r="U26" s="12"/>
      <c r="W26" s="12"/>
      <c r="X26" s="12"/>
      <c r="Y26" s="12"/>
      <c r="Z26" s="12"/>
      <c r="AB26" s="12"/>
      <c r="AC26" s="12"/>
      <c r="AD26" s="12"/>
      <c r="AE26" s="12"/>
      <c r="AG26" s="12"/>
      <c r="AH26" s="12"/>
      <c r="AI26" s="12"/>
      <c r="AJ26" s="12"/>
      <c r="AL26" s="12"/>
      <c r="AM26" s="12"/>
      <c r="AN26" s="12"/>
      <c r="AO26" s="12"/>
      <c r="AQ26" s="12"/>
      <c r="AR26" s="12"/>
      <c r="AS26" s="12"/>
      <c r="AT26" s="12"/>
      <c r="AV26" s="12"/>
      <c r="AW26" s="12"/>
      <c r="AX26" s="12"/>
      <c r="AY26" s="12"/>
      <c r="BA26" s="12"/>
      <c r="BB26" s="12"/>
      <c r="BC26" s="12"/>
      <c r="BD26" s="12"/>
      <c r="BF26" s="12"/>
      <c r="BG26" s="12"/>
      <c r="BH26" s="12"/>
      <c r="BI26" s="12"/>
      <c r="BK26" s="22"/>
      <c r="BL26" s="22"/>
      <c r="BM26" s="12"/>
      <c r="BN26" s="12"/>
    </row>
    <row r="27" spans="3:66" x14ac:dyDescent="0.25">
      <c r="C27" s="12"/>
      <c r="D27" s="12"/>
      <c r="E27" s="12"/>
      <c r="F27" s="12"/>
      <c r="H27" s="12"/>
      <c r="I27" s="12"/>
      <c r="J27" s="12"/>
      <c r="K27" s="12"/>
      <c r="M27" s="12"/>
      <c r="N27" s="12"/>
      <c r="O27" s="12"/>
      <c r="P27" s="12"/>
      <c r="R27" s="12"/>
      <c r="S27" s="12"/>
      <c r="T27" s="12"/>
      <c r="U27" s="12"/>
      <c r="W27" s="12"/>
      <c r="X27" s="12"/>
      <c r="Y27" s="12"/>
      <c r="Z27" s="12"/>
      <c r="AB27" s="12"/>
      <c r="AC27" s="12"/>
      <c r="AD27" s="12"/>
      <c r="AE27" s="12"/>
      <c r="AG27" s="12"/>
      <c r="AH27" s="12"/>
      <c r="AI27" s="12"/>
      <c r="AJ27" s="12"/>
      <c r="AL27" s="12"/>
      <c r="AM27" s="12"/>
      <c r="AN27" s="12"/>
      <c r="AO27" s="12"/>
      <c r="AQ27" s="12"/>
      <c r="AR27" s="12"/>
      <c r="AS27" s="12"/>
      <c r="AT27" s="12"/>
      <c r="AV27" s="12"/>
      <c r="AW27" s="12"/>
      <c r="AX27" s="12"/>
      <c r="AY27" s="12"/>
      <c r="BA27" s="12"/>
      <c r="BB27" s="12"/>
      <c r="BC27" s="12"/>
      <c r="BD27" s="12"/>
      <c r="BF27" s="12"/>
      <c r="BG27" s="12"/>
      <c r="BH27" s="12"/>
      <c r="BI27" s="12"/>
      <c r="BK27" s="22"/>
      <c r="BL27" s="22"/>
      <c r="BM27" s="12"/>
      <c r="BN27" s="12"/>
    </row>
    <row r="28" spans="3:66" x14ac:dyDescent="0.25">
      <c r="C28" s="12"/>
      <c r="D28" s="12"/>
      <c r="E28" s="12"/>
      <c r="F28" s="12"/>
      <c r="H28" s="12"/>
      <c r="I28" s="12"/>
      <c r="J28" s="12"/>
      <c r="K28" s="12"/>
      <c r="M28" s="12"/>
      <c r="N28" s="12"/>
      <c r="O28" s="12"/>
      <c r="P28" s="12"/>
      <c r="R28" s="12"/>
      <c r="S28" s="12"/>
      <c r="T28" s="12"/>
      <c r="U28" s="12"/>
      <c r="W28" s="12"/>
      <c r="X28" s="12"/>
      <c r="Y28" s="12"/>
      <c r="Z28" s="12"/>
      <c r="AB28" s="12"/>
      <c r="AC28" s="12"/>
      <c r="AD28" s="12"/>
      <c r="AE28" s="12"/>
      <c r="AG28" s="12"/>
      <c r="AH28" s="12"/>
      <c r="AI28" s="12"/>
      <c r="AJ28" s="12"/>
      <c r="AL28" s="12"/>
      <c r="AM28" s="12"/>
      <c r="AN28" s="12"/>
      <c r="AO28" s="12"/>
      <c r="AQ28" s="12"/>
      <c r="AR28" s="12"/>
      <c r="AS28" s="12"/>
      <c r="AT28" s="12"/>
      <c r="AV28" s="12"/>
      <c r="AW28" s="12"/>
      <c r="AX28" s="12"/>
      <c r="AY28" s="12"/>
      <c r="BA28" s="12"/>
      <c r="BB28" s="12"/>
      <c r="BC28" s="12"/>
      <c r="BD28" s="12"/>
      <c r="BF28" s="12"/>
      <c r="BG28" s="12"/>
      <c r="BH28" s="12"/>
      <c r="BI28" s="12"/>
      <c r="BK28" s="22"/>
      <c r="BL28" s="22"/>
      <c r="BM28" s="12"/>
      <c r="BN28" s="12"/>
    </row>
    <row r="29" spans="3:66" x14ac:dyDescent="0.25">
      <c r="C29" s="12"/>
      <c r="D29" s="12"/>
      <c r="E29" s="12"/>
      <c r="F29" s="12"/>
      <c r="H29" s="12"/>
      <c r="I29" s="12"/>
      <c r="J29" s="12"/>
      <c r="K29" s="12"/>
      <c r="M29" s="12"/>
      <c r="N29" s="12"/>
      <c r="O29" s="12"/>
      <c r="P29" s="12"/>
      <c r="R29" s="12"/>
      <c r="S29" s="12"/>
      <c r="T29" s="12"/>
      <c r="U29" s="12"/>
      <c r="W29" s="12"/>
      <c r="X29" s="12"/>
      <c r="Y29" s="12"/>
      <c r="Z29" s="12"/>
      <c r="AB29" s="12"/>
      <c r="AC29" s="12"/>
      <c r="AD29" s="12"/>
      <c r="AE29" s="12"/>
      <c r="AG29" s="12"/>
      <c r="AH29" s="12"/>
      <c r="AI29" s="12"/>
      <c r="AJ29" s="12"/>
      <c r="AL29" s="12"/>
      <c r="AM29" s="12"/>
      <c r="AN29" s="12"/>
      <c r="AO29" s="12"/>
      <c r="AQ29" s="12"/>
      <c r="AR29" s="12"/>
      <c r="AS29" s="12"/>
      <c r="AT29" s="12"/>
      <c r="AV29" s="12"/>
      <c r="AW29" s="12"/>
      <c r="AX29" s="12"/>
      <c r="AY29" s="12"/>
      <c r="BA29" s="12"/>
      <c r="BB29" s="12"/>
      <c r="BC29" s="12"/>
      <c r="BD29" s="12"/>
      <c r="BF29" s="12"/>
      <c r="BG29" s="12"/>
      <c r="BH29" s="12"/>
      <c r="BI29" s="12"/>
      <c r="BK29" s="22"/>
      <c r="BL29" s="22"/>
      <c r="BM29" s="12"/>
      <c r="BN29" s="12"/>
    </row>
    <row r="30" spans="3:66" x14ac:dyDescent="0.25">
      <c r="C30" s="12"/>
      <c r="D30" s="12"/>
      <c r="E30" s="12"/>
      <c r="F30" s="12"/>
      <c r="H30" s="12"/>
      <c r="I30" s="12"/>
      <c r="J30" s="12"/>
      <c r="K30" s="12"/>
      <c r="M30" s="12"/>
      <c r="N30" s="12"/>
      <c r="O30" s="12"/>
      <c r="P30" s="12"/>
      <c r="R30" s="12"/>
      <c r="S30" s="12"/>
      <c r="T30" s="12"/>
      <c r="U30" s="12"/>
      <c r="W30" s="12"/>
      <c r="X30" s="12"/>
      <c r="Y30" s="12"/>
      <c r="Z30" s="12"/>
      <c r="AB30" s="12"/>
      <c r="AC30" s="12"/>
      <c r="AD30" s="12"/>
      <c r="AE30" s="12"/>
      <c r="AG30" s="12"/>
      <c r="AH30" s="12"/>
      <c r="AI30" s="12"/>
      <c r="AJ30" s="12"/>
      <c r="AL30" s="12"/>
      <c r="AM30" s="12"/>
      <c r="AN30" s="12"/>
      <c r="AO30" s="12"/>
      <c r="AQ30" s="12"/>
      <c r="AR30" s="12"/>
      <c r="AS30" s="12"/>
      <c r="AT30" s="12"/>
      <c r="AV30" s="12"/>
      <c r="AW30" s="12"/>
      <c r="AX30" s="12"/>
      <c r="AY30" s="12"/>
      <c r="BA30" s="12"/>
      <c r="BB30" s="12"/>
      <c r="BC30" s="12"/>
      <c r="BD30" s="12"/>
      <c r="BF30" s="12"/>
      <c r="BG30" s="12"/>
      <c r="BH30" s="12"/>
      <c r="BI30" s="12"/>
      <c r="BK30" s="22"/>
      <c r="BL30" s="22"/>
      <c r="BM30" s="12"/>
      <c r="BN30" s="12"/>
    </row>
    <row r="31" spans="3:66" x14ac:dyDescent="0.25">
      <c r="C31" s="12"/>
      <c r="D31" s="12"/>
      <c r="E31" s="12"/>
      <c r="F31" s="12"/>
      <c r="H31" s="12"/>
      <c r="I31" s="12"/>
      <c r="J31" s="12"/>
      <c r="K31" s="12"/>
      <c r="M31" s="12"/>
      <c r="N31" s="12"/>
      <c r="O31" s="12"/>
      <c r="P31" s="12"/>
      <c r="R31" s="12"/>
      <c r="S31" s="12"/>
      <c r="T31" s="12"/>
      <c r="U31" s="12"/>
      <c r="W31" s="12"/>
      <c r="X31" s="12"/>
      <c r="Y31" s="12"/>
      <c r="Z31" s="12"/>
      <c r="AB31" s="12"/>
      <c r="AC31" s="12"/>
      <c r="AD31" s="12"/>
      <c r="AE31" s="12"/>
      <c r="AG31" s="12"/>
      <c r="AH31" s="12"/>
      <c r="AI31" s="12"/>
      <c r="AJ31" s="12"/>
      <c r="AL31" s="12"/>
      <c r="AM31" s="12"/>
      <c r="AN31" s="12"/>
      <c r="AO31" s="12"/>
      <c r="AQ31" s="12"/>
      <c r="AR31" s="12"/>
      <c r="AS31" s="12"/>
      <c r="AT31" s="12"/>
      <c r="AV31" s="12"/>
      <c r="AW31" s="12"/>
      <c r="AX31" s="12"/>
      <c r="AY31" s="12"/>
      <c r="BA31" s="12"/>
      <c r="BB31" s="12"/>
      <c r="BC31" s="12"/>
      <c r="BD31" s="12"/>
      <c r="BF31" s="12"/>
      <c r="BG31" s="12"/>
      <c r="BH31" s="12"/>
      <c r="BI31" s="12"/>
      <c r="BK31" s="22"/>
      <c r="BL31" s="22"/>
      <c r="BM31" s="12"/>
      <c r="BN31" s="12"/>
    </row>
    <row r="32" spans="3:66" x14ac:dyDescent="0.25">
      <c r="C32" s="12"/>
      <c r="D32" s="12"/>
      <c r="E32" s="12"/>
      <c r="F32" s="12"/>
      <c r="H32" s="12"/>
      <c r="I32" s="12"/>
      <c r="J32" s="12"/>
      <c r="K32" s="12"/>
      <c r="M32" s="12"/>
      <c r="N32" s="12"/>
      <c r="O32" s="12"/>
      <c r="P32" s="12"/>
      <c r="R32" s="12"/>
      <c r="S32" s="12"/>
      <c r="T32" s="12"/>
      <c r="U32" s="12"/>
      <c r="W32" s="12"/>
      <c r="X32" s="12"/>
      <c r="Y32" s="12"/>
      <c r="Z32" s="12"/>
      <c r="AB32" s="12"/>
      <c r="AC32" s="12"/>
      <c r="AD32" s="12"/>
      <c r="AE32" s="12"/>
      <c r="AG32" s="12"/>
      <c r="AH32" s="12"/>
      <c r="AI32" s="12"/>
      <c r="AJ32" s="12"/>
      <c r="AL32" s="12"/>
      <c r="AM32" s="12"/>
      <c r="AN32" s="12"/>
      <c r="AO32" s="12"/>
      <c r="AQ32" s="12"/>
      <c r="AR32" s="12"/>
      <c r="AS32" s="12"/>
      <c r="AT32" s="12"/>
      <c r="AV32" s="12"/>
      <c r="AW32" s="12"/>
      <c r="AX32" s="12"/>
      <c r="AY32" s="12"/>
      <c r="BA32" s="12"/>
      <c r="BB32" s="12"/>
      <c r="BC32" s="12"/>
      <c r="BD32" s="12"/>
      <c r="BF32" s="12"/>
      <c r="BG32" s="12"/>
      <c r="BH32" s="12"/>
      <c r="BI32" s="12"/>
      <c r="BK32" s="22"/>
      <c r="BL32" s="22"/>
      <c r="BM32" s="12"/>
      <c r="BN32" s="12"/>
    </row>
    <row r="33" spans="3:66" x14ac:dyDescent="0.25">
      <c r="C33" s="12"/>
      <c r="D33" s="12"/>
      <c r="E33" s="12"/>
      <c r="F33" s="12"/>
      <c r="H33" s="12"/>
      <c r="I33" s="12"/>
      <c r="J33" s="12"/>
      <c r="K33" s="12"/>
      <c r="M33" s="12"/>
      <c r="N33" s="12"/>
      <c r="O33" s="12"/>
      <c r="P33" s="12"/>
      <c r="R33" s="12"/>
      <c r="S33" s="12"/>
      <c r="T33" s="12"/>
      <c r="U33" s="12"/>
      <c r="W33" s="12"/>
      <c r="X33" s="12"/>
      <c r="Y33" s="12"/>
      <c r="Z33" s="12"/>
      <c r="AB33" s="12"/>
      <c r="AC33" s="12"/>
      <c r="AD33" s="12"/>
      <c r="AE33" s="12"/>
      <c r="AG33" s="12"/>
      <c r="AH33" s="12"/>
      <c r="AI33" s="12"/>
      <c r="AJ33" s="12"/>
      <c r="AL33" s="12"/>
      <c r="AM33" s="12"/>
      <c r="AN33" s="12"/>
      <c r="AO33" s="12"/>
      <c r="AQ33" s="12"/>
      <c r="AR33" s="12"/>
      <c r="AS33" s="12"/>
      <c r="AT33" s="12"/>
      <c r="AV33" s="12"/>
      <c r="AW33" s="12"/>
      <c r="AX33" s="12"/>
      <c r="AY33" s="12"/>
      <c r="BA33" s="12"/>
      <c r="BB33" s="12"/>
      <c r="BC33" s="12"/>
      <c r="BD33" s="12"/>
      <c r="BF33" s="12"/>
      <c r="BG33" s="12"/>
      <c r="BH33" s="12"/>
      <c r="BI33" s="12"/>
      <c r="BK33" s="22"/>
      <c r="BL33" s="22"/>
      <c r="BM33" s="12"/>
      <c r="BN33" s="12"/>
    </row>
    <row r="34" spans="3:66" x14ac:dyDescent="0.25">
      <c r="C34" s="12"/>
      <c r="D34" s="12"/>
      <c r="E34" s="12"/>
      <c r="F34" s="12"/>
      <c r="H34" s="12"/>
      <c r="I34" s="12"/>
      <c r="J34" s="12"/>
      <c r="K34" s="12"/>
      <c r="M34" s="12"/>
      <c r="N34" s="12"/>
      <c r="O34" s="12"/>
      <c r="P34" s="12"/>
      <c r="R34" s="12"/>
      <c r="S34" s="12"/>
      <c r="T34" s="12"/>
      <c r="U34" s="12"/>
      <c r="W34" s="12"/>
      <c r="X34" s="12"/>
      <c r="Y34" s="12"/>
      <c r="Z34" s="12"/>
      <c r="AB34" s="12"/>
      <c r="AC34" s="12"/>
      <c r="AD34" s="12"/>
      <c r="AE34" s="12"/>
      <c r="AG34" s="12"/>
      <c r="AH34" s="12"/>
      <c r="AI34" s="12"/>
      <c r="AJ34" s="12"/>
      <c r="AL34" s="12"/>
      <c r="AM34" s="12"/>
      <c r="AN34" s="12"/>
      <c r="AO34" s="12"/>
      <c r="AQ34" s="12"/>
      <c r="AR34" s="12"/>
      <c r="AS34" s="12"/>
      <c r="AT34" s="12"/>
      <c r="AV34" s="12"/>
      <c r="AW34" s="12"/>
      <c r="AX34" s="12"/>
      <c r="AY34" s="12"/>
      <c r="BA34" s="12"/>
      <c r="BB34" s="12"/>
      <c r="BC34" s="12"/>
      <c r="BD34" s="12"/>
      <c r="BF34" s="12"/>
      <c r="BG34" s="12"/>
      <c r="BH34" s="12"/>
      <c r="BI34" s="12"/>
      <c r="BK34" s="22"/>
      <c r="BL34" s="22"/>
      <c r="BM34" s="12"/>
      <c r="BN34" s="12"/>
    </row>
    <row r="35" spans="3:66" x14ac:dyDescent="0.25">
      <c r="C35" s="12"/>
      <c r="D35" s="12"/>
      <c r="E35" s="12"/>
      <c r="F35" s="12"/>
      <c r="H35" s="12"/>
      <c r="I35" s="12"/>
      <c r="J35" s="12"/>
      <c r="K35" s="12"/>
      <c r="M35" s="12"/>
      <c r="N35" s="12"/>
      <c r="O35" s="12"/>
      <c r="P35" s="12"/>
      <c r="R35" s="12"/>
      <c r="S35" s="12"/>
      <c r="T35" s="12"/>
      <c r="U35" s="12"/>
      <c r="W35" s="12"/>
      <c r="X35" s="12"/>
      <c r="Y35" s="12"/>
      <c r="Z35" s="12"/>
      <c r="AB35" s="12"/>
      <c r="AC35" s="12"/>
      <c r="AD35" s="12"/>
      <c r="AE35" s="12"/>
      <c r="AG35" s="12"/>
      <c r="AH35" s="12"/>
      <c r="AI35" s="12"/>
      <c r="AJ35" s="12"/>
      <c r="AL35" s="12"/>
      <c r="AM35" s="12"/>
      <c r="AN35" s="12"/>
      <c r="AO35" s="12"/>
      <c r="AQ35" s="12"/>
      <c r="AR35" s="12"/>
      <c r="AS35" s="12"/>
      <c r="AT35" s="12"/>
      <c r="AV35" s="12"/>
      <c r="AW35" s="12"/>
      <c r="AX35" s="12"/>
      <c r="AY35" s="12"/>
      <c r="BA35" s="12"/>
      <c r="BB35" s="12"/>
      <c r="BC35" s="12"/>
      <c r="BD35" s="12"/>
      <c r="BF35" s="12"/>
      <c r="BG35" s="12"/>
      <c r="BH35" s="12"/>
      <c r="BI35" s="12"/>
      <c r="BK35" s="22"/>
      <c r="BL35" s="22"/>
      <c r="BM35" s="12"/>
      <c r="BN35" s="12"/>
    </row>
    <row r="36" spans="3:66" x14ac:dyDescent="0.25">
      <c r="C36" s="12"/>
      <c r="D36" s="12"/>
      <c r="E36" s="12"/>
      <c r="F36" s="12"/>
      <c r="H36" s="12"/>
      <c r="I36" s="12"/>
      <c r="J36" s="12"/>
      <c r="K36" s="12"/>
      <c r="M36" s="12"/>
      <c r="N36" s="12"/>
      <c r="O36" s="12"/>
      <c r="P36" s="12"/>
      <c r="R36" s="12"/>
      <c r="S36" s="12"/>
      <c r="T36" s="12"/>
      <c r="U36" s="12"/>
      <c r="W36" s="12"/>
      <c r="X36" s="12"/>
      <c r="Y36" s="12"/>
      <c r="Z36" s="12"/>
      <c r="AB36" s="12"/>
      <c r="AC36" s="12"/>
      <c r="AD36" s="12"/>
      <c r="AE36" s="12"/>
      <c r="AG36" s="12"/>
      <c r="AH36" s="12"/>
      <c r="AI36" s="12"/>
      <c r="AJ36" s="12"/>
      <c r="AL36" s="12"/>
      <c r="AM36" s="12"/>
      <c r="AN36" s="12"/>
      <c r="AO36" s="12"/>
      <c r="AQ36" s="12"/>
      <c r="AR36" s="12"/>
      <c r="AS36" s="12"/>
      <c r="AT36" s="12"/>
      <c r="AV36" s="12"/>
      <c r="AW36" s="12"/>
      <c r="AX36" s="12"/>
      <c r="AY36" s="12"/>
      <c r="BA36" s="12"/>
      <c r="BB36" s="12"/>
      <c r="BC36" s="12"/>
      <c r="BD36" s="12"/>
      <c r="BF36" s="12"/>
      <c r="BG36" s="12"/>
      <c r="BH36" s="12"/>
      <c r="BI36" s="12"/>
      <c r="BK36" s="22"/>
      <c r="BL36" s="22"/>
      <c r="BM36" s="12"/>
      <c r="BN36" s="12"/>
    </row>
    <row r="37" spans="3:66" x14ac:dyDescent="0.25">
      <c r="C37" s="12"/>
      <c r="D37" s="12"/>
      <c r="E37" s="12"/>
      <c r="F37" s="12"/>
      <c r="H37" s="12"/>
      <c r="I37" s="12"/>
      <c r="J37" s="12"/>
      <c r="K37" s="12"/>
      <c r="M37" s="12"/>
      <c r="N37" s="12"/>
      <c r="O37" s="12"/>
      <c r="P37" s="12"/>
      <c r="R37" s="12"/>
      <c r="S37" s="12"/>
      <c r="T37" s="12"/>
      <c r="U37" s="12"/>
      <c r="W37" s="12"/>
      <c r="X37" s="12"/>
      <c r="Y37" s="12"/>
      <c r="Z37" s="12"/>
      <c r="AB37" s="12"/>
      <c r="AC37" s="12"/>
      <c r="AD37" s="12"/>
      <c r="AE37" s="12"/>
      <c r="AG37" s="12"/>
      <c r="AH37" s="12"/>
      <c r="AI37" s="12"/>
      <c r="AJ37" s="12"/>
      <c r="AL37" s="12"/>
      <c r="AM37" s="12"/>
      <c r="AN37" s="12"/>
      <c r="AO37" s="12"/>
      <c r="AQ37" s="12"/>
      <c r="AR37" s="12"/>
      <c r="AS37" s="12"/>
      <c r="AT37" s="12"/>
      <c r="AV37" s="12"/>
      <c r="AW37" s="12"/>
      <c r="AX37" s="12"/>
      <c r="AY37" s="12"/>
      <c r="BA37" s="12"/>
      <c r="BB37" s="12"/>
      <c r="BC37" s="12"/>
      <c r="BD37" s="12"/>
      <c r="BF37" s="12"/>
      <c r="BG37" s="12"/>
      <c r="BH37" s="12"/>
      <c r="BI37" s="12"/>
      <c r="BK37" s="22"/>
      <c r="BL37" s="22"/>
      <c r="BM37" s="12"/>
      <c r="BN37" s="12"/>
    </row>
    <row r="38" spans="3:66" x14ac:dyDescent="0.25">
      <c r="C38" s="12"/>
      <c r="D38" s="12"/>
      <c r="E38" s="12"/>
      <c r="F38" s="12"/>
      <c r="H38" s="12"/>
      <c r="I38" s="12"/>
      <c r="J38" s="12"/>
      <c r="K38" s="12"/>
      <c r="M38" s="12"/>
      <c r="N38" s="12"/>
      <c r="O38" s="12"/>
      <c r="P38" s="12"/>
      <c r="R38" s="12"/>
      <c r="S38" s="12"/>
      <c r="T38" s="12"/>
      <c r="U38" s="12"/>
      <c r="W38" s="12"/>
      <c r="X38" s="12"/>
      <c r="Y38" s="12"/>
      <c r="Z38" s="12"/>
      <c r="AB38" s="12"/>
      <c r="AC38" s="12"/>
      <c r="AD38" s="12"/>
      <c r="AE38" s="12"/>
      <c r="AG38" s="12"/>
      <c r="AH38" s="12"/>
      <c r="AI38" s="12"/>
      <c r="AJ38" s="12"/>
      <c r="AL38" s="12"/>
      <c r="AM38" s="12"/>
      <c r="AN38" s="12"/>
      <c r="AO38" s="12"/>
      <c r="AQ38" s="12"/>
      <c r="AR38" s="12"/>
      <c r="AS38" s="12"/>
      <c r="AT38" s="12"/>
      <c r="AV38" s="12"/>
      <c r="AW38" s="12"/>
      <c r="AX38" s="12"/>
      <c r="AY38" s="12"/>
      <c r="BA38" s="12"/>
      <c r="BB38" s="12"/>
      <c r="BC38" s="12"/>
      <c r="BD38" s="12"/>
      <c r="BF38" s="12"/>
      <c r="BG38" s="12"/>
      <c r="BH38" s="12"/>
      <c r="BI38" s="12"/>
      <c r="BK38" s="22"/>
      <c r="BL38" s="22"/>
      <c r="BM38" s="12"/>
      <c r="BN38" s="12"/>
    </row>
    <row r="39" spans="3:66" x14ac:dyDescent="0.25">
      <c r="C39" s="12"/>
      <c r="D39" s="12"/>
      <c r="E39" s="12"/>
      <c r="F39" s="12"/>
      <c r="H39" s="12"/>
      <c r="I39" s="12"/>
      <c r="J39" s="12"/>
      <c r="K39" s="12"/>
      <c r="M39" s="12"/>
      <c r="N39" s="12"/>
      <c r="O39" s="12"/>
      <c r="P39" s="12"/>
      <c r="R39" s="12"/>
      <c r="S39" s="12"/>
      <c r="T39" s="12"/>
      <c r="U39" s="12"/>
      <c r="W39" s="12"/>
      <c r="X39" s="12"/>
      <c r="Y39" s="12"/>
      <c r="Z39" s="12"/>
      <c r="AB39" s="12"/>
      <c r="AC39" s="12"/>
      <c r="AD39" s="12"/>
      <c r="AE39" s="12"/>
      <c r="AG39" s="12"/>
      <c r="AH39" s="12"/>
      <c r="AI39" s="12"/>
      <c r="AJ39" s="12"/>
      <c r="AL39" s="12"/>
      <c r="AM39" s="12"/>
      <c r="AN39" s="12"/>
      <c r="AO39" s="12"/>
      <c r="AQ39" s="12"/>
      <c r="AR39" s="12"/>
      <c r="AS39" s="12"/>
      <c r="AT39" s="12"/>
      <c r="AV39" s="12"/>
      <c r="AW39" s="12"/>
      <c r="AX39" s="12"/>
      <c r="AY39" s="12"/>
      <c r="BA39" s="12"/>
      <c r="BB39" s="12"/>
      <c r="BC39" s="12"/>
      <c r="BD39" s="12"/>
      <c r="BF39" s="12"/>
      <c r="BG39" s="12"/>
      <c r="BH39" s="12"/>
      <c r="BI39" s="12"/>
      <c r="BK39" s="22"/>
      <c r="BL39" s="22"/>
      <c r="BM39" s="12"/>
      <c r="BN39" s="12"/>
    </row>
    <row r="40" spans="3:66" x14ac:dyDescent="0.25">
      <c r="C40" s="12"/>
      <c r="D40" s="12"/>
      <c r="E40" s="12"/>
      <c r="F40" s="12"/>
      <c r="H40" s="12"/>
      <c r="I40" s="12"/>
      <c r="J40" s="12"/>
      <c r="K40" s="12"/>
      <c r="M40" s="12"/>
      <c r="N40" s="12"/>
      <c r="O40" s="12"/>
      <c r="P40" s="12"/>
      <c r="R40" s="12"/>
      <c r="S40" s="12"/>
      <c r="T40" s="12"/>
      <c r="U40" s="12"/>
      <c r="W40" s="12"/>
      <c r="X40" s="12"/>
      <c r="Y40" s="12"/>
      <c r="Z40" s="12"/>
      <c r="AB40" s="12"/>
      <c r="AC40" s="12"/>
      <c r="AD40" s="12"/>
      <c r="AE40" s="12"/>
      <c r="AG40" s="12"/>
      <c r="AH40" s="12"/>
      <c r="AI40" s="12"/>
      <c r="AJ40" s="12"/>
      <c r="AL40" s="12"/>
      <c r="AM40" s="12"/>
      <c r="AN40" s="12"/>
      <c r="AO40" s="12"/>
      <c r="AQ40" s="12"/>
      <c r="AR40" s="12"/>
      <c r="AS40" s="12"/>
      <c r="AT40" s="12"/>
      <c r="AV40" s="12"/>
      <c r="AW40" s="12"/>
      <c r="AX40" s="12"/>
      <c r="AY40" s="12"/>
      <c r="BA40" s="12"/>
      <c r="BB40" s="12"/>
      <c r="BC40" s="12"/>
      <c r="BD40" s="12"/>
      <c r="BF40" s="12"/>
      <c r="BG40" s="12"/>
      <c r="BH40" s="12"/>
      <c r="BI40" s="12"/>
      <c r="BK40" s="22"/>
      <c r="BL40" s="22"/>
      <c r="BM40" s="12"/>
      <c r="BN40" s="12"/>
    </row>
    <row r="41" spans="3:66" x14ac:dyDescent="0.25">
      <c r="C41" s="12"/>
      <c r="D41" s="12"/>
      <c r="E41" s="12"/>
      <c r="F41" s="12"/>
      <c r="H41" s="12"/>
      <c r="I41" s="12"/>
      <c r="J41" s="12"/>
      <c r="K41" s="12"/>
      <c r="M41" s="12"/>
      <c r="N41" s="12"/>
      <c r="O41" s="12"/>
      <c r="P41" s="12"/>
      <c r="R41" s="12"/>
      <c r="S41" s="12"/>
      <c r="T41" s="12"/>
      <c r="U41" s="12"/>
      <c r="W41" s="12"/>
      <c r="X41" s="12"/>
      <c r="Y41" s="12"/>
      <c r="Z41" s="12"/>
      <c r="AB41" s="12"/>
      <c r="AC41" s="12"/>
      <c r="AD41" s="12"/>
      <c r="AE41" s="12"/>
      <c r="AG41" s="12"/>
      <c r="AH41" s="12"/>
      <c r="AI41" s="12"/>
      <c r="AJ41" s="12"/>
      <c r="AL41" s="12"/>
      <c r="AM41" s="12"/>
      <c r="AN41" s="12"/>
      <c r="AO41" s="12"/>
      <c r="AQ41" s="12"/>
      <c r="AR41" s="12"/>
      <c r="AS41" s="12"/>
      <c r="AT41" s="12"/>
      <c r="AV41" s="12"/>
      <c r="AW41" s="12"/>
      <c r="AX41" s="12"/>
      <c r="AY41" s="12"/>
      <c r="BA41" s="12"/>
      <c r="BB41" s="12"/>
      <c r="BC41" s="12"/>
      <c r="BD41" s="12"/>
      <c r="BF41" s="12"/>
      <c r="BG41" s="12"/>
      <c r="BH41" s="12"/>
      <c r="BI41" s="12"/>
      <c r="BK41" s="22"/>
      <c r="BL41" s="22"/>
      <c r="BM41" s="12"/>
      <c r="BN41" s="12"/>
    </row>
    <row r="42" spans="3:66" x14ac:dyDescent="0.25">
      <c r="C42" s="12"/>
      <c r="D42" s="12"/>
      <c r="E42" s="12"/>
      <c r="F42" s="12"/>
      <c r="H42" s="12"/>
      <c r="I42" s="12"/>
      <c r="J42" s="12"/>
      <c r="K42" s="12"/>
      <c r="M42" s="12"/>
      <c r="N42" s="12"/>
      <c r="O42" s="12"/>
      <c r="P42" s="12"/>
      <c r="R42" s="12"/>
      <c r="S42" s="12"/>
      <c r="T42" s="12"/>
      <c r="U42" s="12"/>
      <c r="W42" s="12"/>
      <c r="X42" s="12"/>
      <c r="Y42" s="12"/>
      <c r="Z42" s="12"/>
      <c r="AB42" s="12"/>
      <c r="AC42" s="12"/>
      <c r="AD42" s="12"/>
      <c r="AE42" s="12"/>
      <c r="AG42" s="12"/>
      <c r="AH42" s="12"/>
      <c r="AI42" s="12"/>
      <c r="AJ42" s="12"/>
      <c r="AL42" s="12"/>
      <c r="AM42" s="12"/>
      <c r="AN42" s="12"/>
      <c r="AO42" s="12"/>
      <c r="AQ42" s="12"/>
      <c r="AR42" s="12"/>
      <c r="AS42" s="12"/>
      <c r="AT42" s="12"/>
      <c r="AV42" s="12"/>
      <c r="AW42" s="12"/>
      <c r="AX42" s="12"/>
      <c r="AY42" s="12"/>
      <c r="BA42" s="12"/>
      <c r="BB42" s="12"/>
      <c r="BC42" s="12"/>
      <c r="BD42" s="12"/>
      <c r="BF42" s="12"/>
      <c r="BG42" s="12"/>
      <c r="BH42" s="12"/>
      <c r="BI42" s="12"/>
      <c r="BK42" s="22"/>
      <c r="BL42" s="22"/>
      <c r="BM42" s="12"/>
      <c r="BN42" s="12"/>
    </row>
    <row r="43" spans="3:66" x14ac:dyDescent="0.25">
      <c r="C43" s="12"/>
      <c r="D43" s="12"/>
      <c r="E43" s="12"/>
      <c r="F43" s="12"/>
      <c r="H43" s="12"/>
      <c r="I43" s="12"/>
      <c r="J43" s="12"/>
      <c r="K43" s="12"/>
      <c r="M43" s="12"/>
      <c r="N43" s="12"/>
      <c r="O43" s="12"/>
      <c r="P43" s="12"/>
      <c r="R43" s="12"/>
      <c r="S43" s="12"/>
      <c r="T43" s="12"/>
      <c r="U43" s="12"/>
      <c r="W43" s="12"/>
      <c r="X43" s="12"/>
      <c r="Y43" s="12"/>
      <c r="Z43" s="12"/>
      <c r="AB43" s="12"/>
      <c r="AC43" s="12"/>
      <c r="AD43" s="12"/>
      <c r="AE43" s="12"/>
      <c r="AG43" s="12"/>
      <c r="AH43" s="12"/>
      <c r="AI43" s="12"/>
      <c r="AJ43" s="12"/>
      <c r="AL43" s="12"/>
      <c r="AM43" s="12"/>
      <c r="AN43" s="12"/>
      <c r="AO43" s="12"/>
      <c r="AQ43" s="12"/>
      <c r="AR43" s="12"/>
      <c r="AS43" s="12"/>
      <c r="AT43" s="12"/>
      <c r="AV43" s="12"/>
      <c r="AW43" s="12"/>
      <c r="AX43" s="12"/>
      <c r="AY43" s="12"/>
      <c r="BA43" s="12"/>
      <c r="BB43" s="12"/>
      <c r="BC43" s="12"/>
      <c r="BD43" s="12"/>
      <c r="BF43" s="12"/>
      <c r="BG43" s="12"/>
      <c r="BH43" s="12"/>
      <c r="BI43" s="12"/>
      <c r="BK43" s="22"/>
      <c r="BL43" s="22"/>
      <c r="BM43" s="12"/>
      <c r="BN43" s="12"/>
    </row>
    <row r="44" spans="3:66" x14ac:dyDescent="0.25">
      <c r="C44" s="12"/>
      <c r="D44" s="12"/>
      <c r="E44" s="12"/>
      <c r="F44" s="12"/>
      <c r="H44" s="12"/>
      <c r="I44" s="12"/>
      <c r="J44" s="12"/>
      <c r="K44" s="12"/>
      <c r="M44" s="12"/>
      <c r="N44" s="12"/>
      <c r="O44" s="12"/>
      <c r="P44" s="12"/>
      <c r="R44" s="12"/>
      <c r="S44" s="12"/>
      <c r="T44" s="12"/>
      <c r="U44" s="12"/>
      <c r="W44" s="12"/>
      <c r="X44" s="12"/>
      <c r="Y44" s="12"/>
      <c r="Z44" s="12"/>
      <c r="AB44" s="12"/>
      <c r="AC44" s="12"/>
      <c r="AD44" s="12"/>
      <c r="AE44" s="12"/>
      <c r="AG44" s="12"/>
      <c r="AH44" s="12"/>
      <c r="AI44" s="12"/>
      <c r="AJ44" s="12"/>
      <c r="AL44" s="12"/>
      <c r="AM44" s="12"/>
      <c r="AN44" s="12"/>
      <c r="AO44" s="12"/>
      <c r="AQ44" s="12"/>
      <c r="AR44" s="12"/>
      <c r="AS44" s="12"/>
      <c r="AT44" s="12"/>
      <c r="AV44" s="12"/>
      <c r="AW44" s="12"/>
      <c r="AX44" s="12"/>
      <c r="AY44" s="12"/>
      <c r="BA44" s="12"/>
      <c r="BB44" s="12"/>
      <c r="BC44" s="12"/>
      <c r="BD44" s="12"/>
      <c r="BF44" s="12"/>
      <c r="BG44" s="12"/>
      <c r="BH44" s="12"/>
      <c r="BI44" s="12"/>
      <c r="BK44" s="22"/>
      <c r="BL44" s="22"/>
      <c r="BM44" s="12"/>
      <c r="BN44" s="12"/>
    </row>
    <row r="45" spans="3:66" x14ac:dyDescent="0.25">
      <c r="C45" s="12"/>
      <c r="D45" s="12"/>
      <c r="E45" s="12"/>
      <c r="F45" s="12"/>
      <c r="H45" s="12"/>
      <c r="I45" s="12"/>
      <c r="J45" s="12"/>
      <c r="K45" s="12"/>
      <c r="M45" s="12"/>
      <c r="N45" s="12"/>
      <c r="O45" s="12"/>
      <c r="P45" s="12"/>
      <c r="R45" s="12"/>
      <c r="S45" s="12"/>
      <c r="T45" s="12"/>
      <c r="U45" s="12"/>
      <c r="W45" s="12"/>
      <c r="X45" s="12"/>
      <c r="Y45" s="12"/>
      <c r="Z45" s="12"/>
      <c r="AB45" s="12"/>
      <c r="AC45" s="12"/>
      <c r="AD45" s="12"/>
      <c r="AE45" s="12"/>
      <c r="AG45" s="12"/>
      <c r="AH45" s="12"/>
      <c r="AI45" s="12"/>
      <c r="AJ45" s="12"/>
      <c r="AL45" s="12"/>
      <c r="AM45" s="12"/>
      <c r="AN45" s="12"/>
      <c r="AO45" s="12"/>
      <c r="AQ45" s="12"/>
      <c r="AR45" s="12"/>
      <c r="AS45" s="12"/>
      <c r="AT45" s="12"/>
      <c r="AV45" s="12"/>
      <c r="AW45" s="12"/>
      <c r="AX45" s="12"/>
      <c r="AY45" s="12"/>
      <c r="BA45" s="12"/>
      <c r="BB45" s="12"/>
      <c r="BC45" s="12"/>
      <c r="BD45" s="12"/>
      <c r="BF45" s="12"/>
      <c r="BG45" s="12"/>
      <c r="BH45" s="12"/>
      <c r="BI45" s="12"/>
      <c r="BK45" s="22"/>
      <c r="BL45" s="22"/>
      <c r="BM45" s="12"/>
      <c r="BN45" s="12"/>
    </row>
    <row r="46" spans="3:66" x14ac:dyDescent="0.25">
      <c r="C46" s="12"/>
      <c r="D46" s="12"/>
      <c r="E46" s="12"/>
      <c r="F46" s="12"/>
      <c r="H46" s="12"/>
      <c r="I46" s="12"/>
      <c r="J46" s="12"/>
      <c r="K46" s="12"/>
      <c r="M46" s="12"/>
      <c r="N46" s="12"/>
      <c r="O46" s="12"/>
      <c r="P46" s="12"/>
      <c r="R46" s="12"/>
      <c r="S46" s="12"/>
      <c r="T46" s="12"/>
      <c r="U46" s="12"/>
      <c r="W46" s="12"/>
      <c r="X46" s="12"/>
      <c r="Y46" s="12"/>
      <c r="Z46" s="12"/>
      <c r="AB46" s="12"/>
      <c r="AC46" s="12"/>
      <c r="AD46" s="12"/>
      <c r="AE46" s="12"/>
      <c r="AG46" s="12"/>
      <c r="AH46" s="12"/>
      <c r="AI46" s="12"/>
      <c r="AJ46" s="12"/>
      <c r="AL46" s="12"/>
      <c r="AM46" s="12"/>
      <c r="AN46" s="12"/>
      <c r="AO46" s="12"/>
      <c r="AQ46" s="12"/>
      <c r="AR46" s="12"/>
      <c r="AS46" s="12"/>
      <c r="AT46" s="12"/>
      <c r="AV46" s="12"/>
      <c r="AW46" s="12"/>
      <c r="AX46" s="12"/>
      <c r="AY46" s="12"/>
      <c r="BA46" s="12"/>
      <c r="BB46" s="12"/>
      <c r="BC46" s="12"/>
      <c r="BD46" s="12"/>
      <c r="BF46" s="12"/>
      <c r="BG46" s="12"/>
      <c r="BH46" s="12"/>
      <c r="BI46" s="12"/>
      <c r="BK46" s="22"/>
      <c r="BL46" s="22"/>
      <c r="BM46" s="12"/>
      <c r="BN46" s="12"/>
    </row>
    <row r="47" spans="3:66" x14ac:dyDescent="0.25">
      <c r="C47" s="12"/>
      <c r="D47" s="12"/>
      <c r="E47" s="12"/>
      <c r="F47" s="12"/>
      <c r="H47" s="12"/>
      <c r="I47" s="12"/>
      <c r="J47" s="12"/>
      <c r="K47" s="12"/>
      <c r="M47" s="12"/>
      <c r="N47" s="12"/>
      <c r="O47" s="12"/>
      <c r="P47" s="12"/>
      <c r="R47" s="12"/>
      <c r="S47" s="12"/>
      <c r="T47" s="12"/>
      <c r="U47" s="12"/>
      <c r="W47" s="12"/>
      <c r="X47" s="12"/>
      <c r="Y47" s="12"/>
      <c r="Z47" s="12"/>
      <c r="AB47" s="12"/>
      <c r="AC47" s="12"/>
      <c r="AD47" s="12"/>
      <c r="AE47" s="12"/>
      <c r="AG47" s="12"/>
      <c r="AH47" s="12"/>
      <c r="AI47" s="12"/>
      <c r="AJ47" s="12"/>
      <c r="AL47" s="12"/>
      <c r="AM47" s="12"/>
      <c r="AN47" s="12"/>
      <c r="AO47" s="12"/>
      <c r="AQ47" s="12"/>
      <c r="AR47" s="12"/>
      <c r="AS47" s="12"/>
      <c r="AT47" s="12"/>
      <c r="AV47" s="12"/>
      <c r="AW47" s="12"/>
      <c r="AX47" s="12"/>
      <c r="AY47" s="12"/>
      <c r="BA47" s="12"/>
      <c r="BB47" s="12"/>
      <c r="BC47" s="12"/>
      <c r="BD47" s="12"/>
      <c r="BF47" s="12"/>
      <c r="BG47" s="12"/>
      <c r="BH47" s="12"/>
      <c r="BI47" s="12"/>
      <c r="BK47" s="22"/>
      <c r="BL47" s="22"/>
      <c r="BM47" s="12"/>
      <c r="BN47" s="12"/>
    </row>
    <row r="48" spans="3:66" x14ac:dyDescent="0.25">
      <c r="C48" s="12"/>
      <c r="D48" s="12"/>
      <c r="E48" s="12"/>
      <c r="F48" s="12"/>
      <c r="H48" s="12"/>
      <c r="I48" s="12"/>
      <c r="J48" s="12"/>
      <c r="K48" s="12"/>
      <c r="M48" s="12"/>
      <c r="N48" s="12"/>
      <c r="O48" s="12"/>
      <c r="P48" s="12"/>
      <c r="R48" s="12"/>
      <c r="S48" s="12"/>
      <c r="T48" s="12"/>
      <c r="U48" s="12"/>
      <c r="W48" s="12"/>
      <c r="X48" s="12"/>
      <c r="Y48" s="12"/>
      <c r="Z48" s="12"/>
      <c r="AB48" s="12"/>
      <c r="AC48" s="12"/>
      <c r="AD48" s="12"/>
      <c r="AE48" s="12"/>
      <c r="AG48" s="12"/>
      <c r="AH48" s="12"/>
      <c r="AI48" s="12"/>
      <c r="AJ48" s="12"/>
      <c r="AL48" s="12"/>
      <c r="AM48" s="12"/>
      <c r="AN48" s="12"/>
      <c r="AO48" s="12"/>
      <c r="AQ48" s="12"/>
      <c r="AR48" s="12"/>
      <c r="AS48" s="12"/>
      <c r="AT48" s="12"/>
      <c r="AV48" s="12"/>
      <c r="AW48" s="12"/>
      <c r="AX48" s="12"/>
      <c r="AY48" s="12"/>
      <c r="BA48" s="12"/>
      <c r="BB48" s="12"/>
      <c r="BC48" s="12"/>
      <c r="BD48" s="12"/>
      <c r="BF48" s="12"/>
      <c r="BG48" s="12"/>
      <c r="BH48" s="12"/>
      <c r="BI48" s="12"/>
      <c r="BK48" s="22"/>
      <c r="BL48" s="22"/>
      <c r="BM48" s="12"/>
      <c r="BN48" s="12"/>
    </row>
    <row r="49" spans="3:66" x14ac:dyDescent="0.25">
      <c r="C49" s="12"/>
      <c r="D49" s="12"/>
      <c r="E49" s="12"/>
      <c r="F49" s="12"/>
      <c r="H49" s="12"/>
      <c r="I49" s="12"/>
      <c r="J49" s="12"/>
      <c r="K49" s="12"/>
      <c r="M49" s="12"/>
      <c r="N49" s="12"/>
      <c r="O49" s="12"/>
      <c r="P49" s="12"/>
      <c r="R49" s="12"/>
      <c r="S49" s="12"/>
      <c r="T49" s="12"/>
      <c r="U49" s="12"/>
      <c r="W49" s="12"/>
      <c r="X49" s="12"/>
      <c r="Y49" s="12"/>
      <c r="Z49" s="12"/>
      <c r="AB49" s="12"/>
      <c r="AC49" s="12"/>
      <c r="AD49" s="12"/>
      <c r="AE49" s="12"/>
      <c r="AG49" s="12"/>
      <c r="AH49" s="12"/>
      <c r="AI49" s="12"/>
      <c r="AJ49" s="12"/>
      <c r="AL49" s="12"/>
      <c r="AM49" s="12"/>
      <c r="AN49" s="12"/>
      <c r="AO49" s="12"/>
      <c r="AQ49" s="12"/>
      <c r="AR49" s="12"/>
      <c r="AS49" s="12"/>
      <c r="AT49" s="12"/>
      <c r="AV49" s="12"/>
      <c r="AW49" s="12"/>
      <c r="AX49" s="12"/>
      <c r="AY49" s="12"/>
      <c r="BA49" s="12"/>
      <c r="BB49" s="12"/>
      <c r="BC49" s="12"/>
      <c r="BD49" s="12"/>
      <c r="BF49" s="12"/>
      <c r="BG49" s="12"/>
      <c r="BH49" s="12"/>
      <c r="BI49" s="12"/>
      <c r="BK49" s="22"/>
      <c r="BL49" s="22"/>
      <c r="BM49" s="12"/>
      <c r="BN49" s="12"/>
    </row>
    <row r="50" spans="3:66" x14ac:dyDescent="0.25">
      <c r="C50" s="12"/>
      <c r="D50" s="12"/>
      <c r="E50" s="12"/>
      <c r="F50" s="12"/>
      <c r="H50" s="12"/>
      <c r="I50" s="12"/>
      <c r="J50" s="12"/>
      <c r="K50" s="12"/>
      <c r="M50" s="12"/>
      <c r="N50" s="12"/>
      <c r="O50" s="12"/>
      <c r="P50" s="12"/>
      <c r="R50" s="12"/>
      <c r="S50" s="12"/>
      <c r="T50" s="12"/>
      <c r="U50" s="12"/>
      <c r="W50" s="12"/>
      <c r="X50" s="12"/>
      <c r="Y50" s="12"/>
      <c r="Z50" s="12"/>
      <c r="AB50" s="12"/>
      <c r="AC50" s="12"/>
      <c r="AD50" s="12"/>
      <c r="AE50" s="12"/>
      <c r="AG50" s="12"/>
      <c r="AH50" s="12"/>
      <c r="AI50" s="12"/>
      <c r="AJ50" s="12"/>
      <c r="AL50" s="12"/>
      <c r="AM50" s="12"/>
      <c r="AN50" s="12"/>
      <c r="AO50" s="12"/>
      <c r="AQ50" s="12"/>
      <c r="AR50" s="12"/>
      <c r="AS50" s="12"/>
      <c r="AT50" s="12"/>
      <c r="AV50" s="12"/>
      <c r="AW50" s="12"/>
      <c r="AX50" s="12"/>
      <c r="AY50" s="12"/>
      <c r="BA50" s="12"/>
      <c r="BB50" s="12"/>
      <c r="BC50" s="12"/>
      <c r="BD50" s="12"/>
      <c r="BF50" s="12"/>
      <c r="BG50" s="12"/>
      <c r="BH50" s="12"/>
      <c r="BI50" s="12"/>
      <c r="BK50" s="22"/>
      <c r="BL50" s="22"/>
      <c r="BM50" s="12"/>
      <c r="BN50" s="12"/>
    </row>
    <row r="51" spans="3:66" x14ac:dyDescent="0.25">
      <c r="C51" s="12"/>
      <c r="D51" s="12"/>
      <c r="E51" s="12"/>
      <c r="F51" s="12"/>
      <c r="H51" s="12"/>
      <c r="I51" s="12"/>
      <c r="J51" s="12"/>
      <c r="K51" s="12"/>
      <c r="M51" s="12"/>
      <c r="N51" s="12"/>
      <c r="O51" s="12"/>
      <c r="P51" s="12"/>
      <c r="R51" s="12"/>
      <c r="S51" s="12"/>
      <c r="T51" s="12"/>
      <c r="U51" s="12"/>
      <c r="W51" s="12"/>
      <c r="X51" s="12"/>
      <c r="Y51" s="12"/>
      <c r="Z51" s="12"/>
      <c r="AB51" s="12"/>
      <c r="AC51" s="12"/>
      <c r="AD51" s="12"/>
      <c r="AE51" s="12"/>
      <c r="AG51" s="12"/>
      <c r="AH51" s="12"/>
      <c r="AI51" s="12"/>
      <c r="AJ51" s="12"/>
      <c r="AL51" s="12"/>
      <c r="AM51" s="12"/>
      <c r="AN51" s="12"/>
      <c r="AO51" s="12"/>
      <c r="AQ51" s="12"/>
      <c r="AR51" s="12"/>
      <c r="AS51" s="12"/>
      <c r="AT51" s="12"/>
      <c r="AV51" s="12"/>
      <c r="AW51" s="12"/>
      <c r="AX51" s="12"/>
      <c r="AY51" s="12"/>
      <c r="BA51" s="12"/>
      <c r="BB51" s="12"/>
      <c r="BC51" s="12"/>
      <c r="BD51" s="12"/>
      <c r="BF51" s="12"/>
      <c r="BG51" s="12"/>
      <c r="BH51" s="12"/>
      <c r="BI51" s="12"/>
      <c r="BK51" s="22"/>
      <c r="BL51" s="22"/>
      <c r="BM51" s="12"/>
      <c r="BN51" s="12"/>
    </row>
    <row r="52" spans="3:66" x14ac:dyDescent="0.25">
      <c r="C52" s="12"/>
      <c r="D52" s="12"/>
      <c r="E52" s="12"/>
      <c r="F52" s="12"/>
      <c r="H52" s="12"/>
      <c r="I52" s="12"/>
      <c r="J52" s="12"/>
      <c r="K52" s="12"/>
      <c r="M52" s="12"/>
      <c r="N52" s="12"/>
      <c r="O52" s="12"/>
      <c r="P52" s="12"/>
      <c r="R52" s="12"/>
      <c r="S52" s="12"/>
      <c r="T52" s="12"/>
      <c r="U52" s="12"/>
      <c r="W52" s="12"/>
      <c r="X52" s="12"/>
      <c r="Y52" s="12"/>
      <c r="Z52" s="12"/>
      <c r="AB52" s="12"/>
      <c r="AC52" s="12"/>
      <c r="AD52" s="12"/>
      <c r="AE52" s="12"/>
      <c r="AG52" s="12"/>
      <c r="AH52" s="12"/>
      <c r="AI52" s="12"/>
      <c r="AJ52" s="12"/>
      <c r="AL52" s="12"/>
      <c r="AM52" s="12"/>
      <c r="AN52" s="12"/>
      <c r="AO52" s="12"/>
      <c r="AQ52" s="12"/>
      <c r="AR52" s="12"/>
      <c r="AS52" s="12"/>
      <c r="AT52" s="12"/>
      <c r="AV52" s="12"/>
      <c r="AW52" s="12"/>
      <c r="AX52" s="12"/>
      <c r="AY52" s="12"/>
      <c r="BA52" s="12"/>
      <c r="BB52" s="12"/>
      <c r="BC52" s="12"/>
      <c r="BD52" s="12"/>
      <c r="BF52" s="12"/>
      <c r="BG52" s="12"/>
      <c r="BH52" s="12"/>
      <c r="BI52" s="12"/>
      <c r="BK52" s="22"/>
      <c r="BL52" s="22"/>
      <c r="BM52" s="12"/>
      <c r="BN52" s="12"/>
    </row>
    <row r="53" spans="3:66" x14ac:dyDescent="0.25">
      <c r="C53" s="12"/>
      <c r="D53" s="12"/>
      <c r="E53" s="12"/>
      <c r="F53" s="12"/>
      <c r="H53" s="12"/>
      <c r="I53" s="12"/>
      <c r="J53" s="12"/>
      <c r="K53" s="12"/>
      <c r="M53" s="12"/>
      <c r="N53" s="12"/>
      <c r="O53" s="12"/>
      <c r="P53" s="12"/>
      <c r="R53" s="12"/>
      <c r="S53" s="12"/>
      <c r="T53" s="12"/>
      <c r="U53" s="12"/>
      <c r="W53" s="12"/>
      <c r="X53" s="12"/>
      <c r="Y53" s="12"/>
      <c r="Z53" s="12"/>
      <c r="AB53" s="12"/>
      <c r="AC53" s="12"/>
      <c r="AD53" s="12"/>
      <c r="AE53" s="12"/>
      <c r="AG53" s="12"/>
      <c r="AH53" s="12"/>
      <c r="AI53" s="12"/>
      <c r="AJ53" s="12"/>
      <c r="AL53" s="12"/>
      <c r="AM53" s="12"/>
      <c r="AN53" s="12"/>
      <c r="AO53" s="12"/>
      <c r="AQ53" s="12"/>
      <c r="AR53" s="12"/>
      <c r="AS53" s="12"/>
      <c r="AT53" s="12"/>
      <c r="AV53" s="12"/>
      <c r="AW53" s="12"/>
      <c r="AX53" s="12"/>
      <c r="AY53" s="12"/>
      <c r="BA53" s="12"/>
      <c r="BB53" s="12"/>
      <c r="BC53" s="12"/>
      <c r="BD53" s="12"/>
      <c r="BF53" s="12"/>
      <c r="BG53" s="12"/>
      <c r="BH53" s="12"/>
      <c r="BI53" s="12"/>
      <c r="BK53" s="22"/>
      <c r="BL53" s="22"/>
      <c r="BM53" s="12"/>
      <c r="BN53" s="12"/>
    </row>
    <row r="54" spans="3:66" x14ac:dyDescent="0.25">
      <c r="C54" s="12"/>
      <c r="D54" s="12"/>
      <c r="E54" s="12"/>
      <c r="F54" s="12"/>
      <c r="H54" s="12"/>
      <c r="I54" s="12"/>
      <c r="J54" s="12"/>
      <c r="K54" s="12"/>
      <c r="M54" s="12"/>
      <c r="N54" s="12"/>
      <c r="O54" s="12"/>
      <c r="P54" s="12"/>
      <c r="R54" s="12"/>
      <c r="S54" s="12"/>
      <c r="T54" s="12"/>
      <c r="U54" s="12"/>
      <c r="W54" s="12"/>
      <c r="X54" s="12"/>
      <c r="Y54" s="12"/>
      <c r="Z54" s="12"/>
      <c r="AB54" s="12"/>
      <c r="AC54" s="12"/>
      <c r="AD54" s="12"/>
      <c r="AE54" s="12"/>
      <c r="AG54" s="12"/>
      <c r="AH54" s="12"/>
      <c r="AI54" s="12"/>
      <c r="AJ54" s="12"/>
      <c r="AL54" s="12"/>
      <c r="AM54" s="12"/>
      <c r="AN54" s="12"/>
      <c r="AO54" s="12"/>
      <c r="AQ54" s="12"/>
      <c r="AR54" s="12"/>
      <c r="AS54" s="12"/>
      <c r="AT54" s="12"/>
      <c r="AV54" s="12"/>
      <c r="AW54" s="12"/>
      <c r="AX54" s="12"/>
      <c r="AY54" s="12"/>
      <c r="BA54" s="12"/>
      <c r="BB54" s="12"/>
      <c r="BC54" s="12"/>
      <c r="BD54" s="12"/>
      <c r="BF54" s="12"/>
      <c r="BG54" s="12"/>
      <c r="BH54" s="12"/>
      <c r="BI54" s="12"/>
      <c r="BK54" s="22"/>
      <c r="BL54" s="22"/>
      <c r="BM54" s="12"/>
      <c r="BN54" s="12"/>
    </row>
    <row r="55" spans="3:66" x14ac:dyDescent="0.25">
      <c r="C55" s="12"/>
      <c r="D55" s="12"/>
      <c r="E55" s="12"/>
      <c r="F55" s="12"/>
      <c r="H55" s="12"/>
      <c r="I55" s="12"/>
      <c r="J55" s="12"/>
      <c r="K55" s="12"/>
      <c r="M55" s="12"/>
      <c r="N55" s="12"/>
      <c r="O55" s="12"/>
      <c r="P55" s="12"/>
      <c r="R55" s="12"/>
      <c r="S55" s="12"/>
      <c r="T55" s="12"/>
      <c r="U55" s="12"/>
      <c r="W55" s="12"/>
      <c r="X55" s="12"/>
      <c r="Y55" s="12"/>
      <c r="Z55" s="12"/>
      <c r="AB55" s="12"/>
      <c r="AC55" s="12"/>
      <c r="AD55" s="12"/>
      <c r="AE55" s="12"/>
      <c r="AG55" s="12"/>
      <c r="AH55" s="12"/>
      <c r="AI55" s="12"/>
      <c r="AJ55" s="12"/>
      <c r="AL55" s="12"/>
      <c r="AM55" s="12"/>
      <c r="AN55" s="12"/>
      <c r="AO55" s="12"/>
      <c r="AQ55" s="12"/>
      <c r="AR55" s="12"/>
      <c r="AS55" s="12"/>
      <c r="AT55" s="12"/>
      <c r="AV55" s="12"/>
      <c r="AW55" s="12"/>
      <c r="AX55" s="12"/>
      <c r="AY55" s="12"/>
      <c r="BA55" s="12"/>
      <c r="BB55" s="12"/>
      <c r="BC55" s="12"/>
      <c r="BD55" s="12"/>
      <c r="BF55" s="12"/>
      <c r="BG55" s="12"/>
      <c r="BH55" s="12"/>
      <c r="BI55" s="12"/>
      <c r="BK55" s="22"/>
      <c r="BL55" s="22"/>
      <c r="BM55" s="12"/>
      <c r="BN55" s="12"/>
    </row>
    <row r="56" spans="3:66" x14ac:dyDescent="0.25">
      <c r="C56" s="12"/>
      <c r="D56" s="12"/>
      <c r="E56" s="12"/>
      <c r="F56" s="12"/>
      <c r="H56" s="12"/>
      <c r="I56" s="12"/>
      <c r="J56" s="12"/>
      <c r="K56" s="12"/>
      <c r="M56" s="12"/>
      <c r="N56" s="12"/>
      <c r="O56" s="12"/>
      <c r="P56" s="12"/>
      <c r="R56" s="12"/>
      <c r="S56" s="12"/>
      <c r="T56" s="12"/>
      <c r="U56" s="12"/>
      <c r="W56" s="12"/>
      <c r="X56" s="12"/>
      <c r="Y56" s="12"/>
      <c r="Z56" s="12"/>
      <c r="AB56" s="12"/>
      <c r="AC56" s="12"/>
      <c r="AD56" s="12"/>
      <c r="AE56" s="12"/>
      <c r="AG56" s="12"/>
      <c r="AH56" s="12"/>
      <c r="AI56" s="12"/>
      <c r="AJ56" s="12"/>
      <c r="AL56" s="12"/>
      <c r="AM56" s="12"/>
      <c r="AN56" s="12"/>
      <c r="AO56" s="12"/>
      <c r="AQ56" s="12"/>
      <c r="AR56" s="12"/>
      <c r="AS56" s="12"/>
      <c r="AT56" s="12"/>
      <c r="AV56" s="12"/>
      <c r="AW56" s="12"/>
      <c r="AX56" s="12"/>
      <c r="AY56" s="12"/>
      <c r="BA56" s="12"/>
      <c r="BB56" s="12"/>
      <c r="BC56" s="12"/>
      <c r="BD56" s="12"/>
      <c r="BF56" s="12"/>
      <c r="BG56" s="12"/>
      <c r="BH56" s="12"/>
      <c r="BI56" s="12"/>
      <c r="BK56" s="22"/>
      <c r="BL56" s="22"/>
      <c r="BM56" s="12"/>
      <c r="BN56" s="12"/>
    </row>
    <row r="57" spans="3:66" x14ac:dyDescent="0.25">
      <c r="C57" s="12"/>
      <c r="D57" s="12"/>
      <c r="E57" s="12"/>
      <c r="F57" s="12"/>
      <c r="H57" s="12"/>
      <c r="I57" s="12"/>
      <c r="J57" s="12"/>
      <c r="K57" s="12"/>
      <c r="M57" s="12"/>
      <c r="N57" s="12"/>
      <c r="O57" s="12"/>
      <c r="P57" s="12"/>
      <c r="R57" s="12"/>
      <c r="S57" s="12"/>
      <c r="T57" s="12"/>
      <c r="U57" s="12"/>
      <c r="W57" s="12"/>
      <c r="X57" s="12"/>
      <c r="Y57" s="12"/>
      <c r="Z57" s="12"/>
      <c r="AB57" s="12"/>
      <c r="AC57" s="12"/>
      <c r="AD57" s="12"/>
      <c r="AE57" s="12"/>
      <c r="AG57" s="12"/>
      <c r="AH57" s="12"/>
      <c r="AI57" s="12"/>
      <c r="AJ57" s="12"/>
      <c r="AL57" s="12"/>
      <c r="AM57" s="12"/>
      <c r="AN57" s="12"/>
      <c r="AO57" s="12"/>
      <c r="AQ57" s="12"/>
      <c r="AR57" s="12"/>
      <c r="AS57" s="12"/>
      <c r="AT57" s="12"/>
      <c r="AV57" s="12"/>
      <c r="AW57" s="12"/>
      <c r="AX57" s="12"/>
      <c r="AY57" s="12"/>
      <c r="BA57" s="12"/>
      <c r="BB57" s="12"/>
      <c r="BC57" s="12"/>
      <c r="BD57" s="12"/>
      <c r="BF57" s="12"/>
      <c r="BG57" s="12"/>
      <c r="BH57" s="12"/>
      <c r="BI57" s="12"/>
      <c r="BK57" s="22"/>
      <c r="BL57" s="22"/>
      <c r="BM57" s="12"/>
      <c r="BN57" s="12"/>
    </row>
    <row r="58" spans="3:66" x14ac:dyDescent="0.25">
      <c r="C58" s="12"/>
      <c r="D58" s="12"/>
      <c r="E58" s="12"/>
      <c r="F58" s="12"/>
      <c r="H58" s="12"/>
      <c r="I58" s="12"/>
      <c r="J58" s="12"/>
      <c r="K58" s="12"/>
      <c r="M58" s="12"/>
      <c r="N58" s="12"/>
      <c r="O58" s="12"/>
      <c r="P58" s="12"/>
      <c r="R58" s="12"/>
      <c r="S58" s="12"/>
      <c r="T58" s="12"/>
      <c r="U58" s="12"/>
      <c r="W58" s="12"/>
      <c r="X58" s="12"/>
      <c r="Y58" s="12"/>
      <c r="Z58" s="12"/>
      <c r="AB58" s="12"/>
      <c r="AC58" s="12"/>
      <c r="AD58" s="12"/>
      <c r="AE58" s="12"/>
      <c r="AG58" s="12"/>
      <c r="AH58" s="12"/>
      <c r="AI58" s="12"/>
      <c r="AJ58" s="12"/>
      <c r="AL58" s="12"/>
      <c r="AM58" s="12"/>
      <c r="AN58" s="12"/>
      <c r="AO58" s="12"/>
      <c r="AQ58" s="12"/>
      <c r="AR58" s="12"/>
      <c r="AS58" s="12"/>
      <c r="AT58" s="12"/>
      <c r="AV58" s="12"/>
      <c r="AW58" s="12"/>
      <c r="AX58" s="12"/>
      <c r="AY58" s="12"/>
      <c r="BA58" s="12"/>
      <c r="BB58" s="12"/>
      <c r="BC58" s="12"/>
      <c r="BD58" s="12"/>
      <c r="BF58" s="12"/>
      <c r="BG58" s="12"/>
      <c r="BH58" s="12"/>
      <c r="BI58" s="12"/>
      <c r="BK58" s="22"/>
      <c r="BL58" s="22"/>
      <c r="BM58" s="12"/>
      <c r="BN58" s="12"/>
    </row>
    <row r="59" spans="3:66" x14ac:dyDescent="0.25">
      <c r="C59" s="12"/>
      <c r="D59" s="12"/>
      <c r="E59" s="12"/>
      <c r="F59" s="12"/>
      <c r="H59" s="12"/>
      <c r="I59" s="12"/>
      <c r="J59" s="12"/>
      <c r="K59" s="12"/>
      <c r="M59" s="12"/>
      <c r="N59" s="12"/>
      <c r="O59" s="12"/>
      <c r="P59" s="12"/>
      <c r="R59" s="12"/>
      <c r="S59" s="12"/>
      <c r="T59" s="12"/>
      <c r="U59" s="12"/>
      <c r="W59" s="12"/>
      <c r="X59" s="12"/>
      <c r="Y59" s="12"/>
      <c r="Z59" s="12"/>
      <c r="AB59" s="12"/>
      <c r="AC59" s="12"/>
      <c r="AD59" s="12"/>
      <c r="AE59" s="12"/>
      <c r="AG59" s="12"/>
      <c r="AH59" s="12"/>
      <c r="AI59" s="12"/>
      <c r="AJ59" s="12"/>
      <c r="AL59" s="12"/>
      <c r="AM59" s="12"/>
      <c r="AN59" s="12"/>
      <c r="AO59" s="12"/>
      <c r="AQ59" s="12"/>
      <c r="AR59" s="12"/>
      <c r="AS59" s="12"/>
      <c r="AT59" s="12"/>
      <c r="AV59" s="12"/>
      <c r="AW59" s="12"/>
      <c r="AX59" s="12"/>
      <c r="AY59" s="12"/>
      <c r="BA59" s="12"/>
      <c r="BB59" s="12"/>
      <c r="BC59" s="12"/>
      <c r="BD59" s="12"/>
      <c r="BF59" s="12"/>
      <c r="BG59" s="12"/>
      <c r="BH59" s="12"/>
      <c r="BI59" s="12"/>
      <c r="BK59" s="22"/>
      <c r="BL59" s="22"/>
      <c r="BM59" s="12"/>
      <c r="BN59" s="12"/>
    </row>
    <row r="60" spans="3:66" x14ac:dyDescent="0.25">
      <c r="C60" s="12"/>
      <c r="D60" s="12"/>
      <c r="E60" s="12"/>
      <c r="F60" s="12"/>
      <c r="H60" s="12"/>
      <c r="I60" s="12"/>
      <c r="J60" s="12"/>
      <c r="K60" s="12"/>
      <c r="M60" s="12"/>
      <c r="N60" s="12"/>
      <c r="O60" s="12"/>
      <c r="P60" s="12"/>
      <c r="R60" s="12"/>
      <c r="S60" s="12"/>
      <c r="T60" s="12"/>
      <c r="U60" s="12"/>
      <c r="W60" s="12"/>
      <c r="X60" s="12"/>
      <c r="Y60" s="12"/>
      <c r="Z60" s="12"/>
      <c r="AB60" s="12"/>
      <c r="AC60" s="12"/>
      <c r="AD60" s="12"/>
      <c r="AE60" s="12"/>
      <c r="AG60" s="12"/>
      <c r="AH60" s="12"/>
      <c r="AI60" s="12"/>
      <c r="AJ60" s="12"/>
      <c r="AL60" s="12"/>
      <c r="AM60" s="12"/>
      <c r="AN60" s="12"/>
      <c r="AO60" s="12"/>
      <c r="AQ60" s="12"/>
      <c r="AR60" s="12"/>
      <c r="AS60" s="12"/>
      <c r="AT60" s="12"/>
      <c r="AV60" s="12"/>
      <c r="AW60" s="12"/>
      <c r="AX60" s="12"/>
      <c r="AY60" s="12"/>
      <c r="BA60" s="12"/>
      <c r="BB60" s="12"/>
      <c r="BC60" s="12"/>
      <c r="BD60" s="12"/>
      <c r="BF60" s="12"/>
      <c r="BG60" s="12"/>
      <c r="BH60" s="12"/>
      <c r="BI60" s="12"/>
      <c r="BK60" s="22"/>
      <c r="BL60" s="22"/>
      <c r="BM60" s="12"/>
      <c r="BN60" s="12"/>
    </row>
    <row r="61" spans="3:66" x14ac:dyDescent="0.25">
      <c r="C61" s="12"/>
      <c r="D61" s="12"/>
      <c r="E61" s="12"/>
      <c r="F61" s="12"/>
      <c r="H61" s="12"/>
      <c r="I61" s="12"/>
      <c r="J61" s="12"/>
      <c r="K61" s="12"/>
      <c r="M61" s="12"/>
      <c r="N61" s="12"/>
      <c r="O61" s="12"/>
      <c r="P61" s="12"/>
      <c r="R61" s="12"/>
      <c r="S61" s="12"/>
      <c r="T61" s="12"/>
      <c r="U61" s="12"/>
      <c r="W61" s="12"/>
      <c r="X61" s="12"/>
      <c r="Y61" s="12"/>
      <c r="Z61" s="12"/>
      <c r="AB61" s="12"/>
      <c r="AC61" s="12"/>
      <c r="AD61" s="12"/>
      <c r="AE61" s="12"/>
      <c r="AG61" s="12"/>
      <c r="AH61" s="12"/>
      <c r="AI61" s="12"/>
      <c r="AJ61" s="12"/>
      <c r="AL61" s="12"/>
      <c r="AM61" s="12"/>
      <c r="AN61" s="12"/>
      <c r="AO61" s="12"/>
      <c r="AQ61" s="12"/>
      <c r="AR61" s="12"/>
      <c r="AS61" s="12"/>
      <c r="AT61" s="12"/>
      <c r="AV61" s="12"/>
      <c r="AW61" s="12"/>
      <c r="AX61" s="12"/>
      <c r="AY61" s="12"/>
      <c r="BA61" s="12"/>
      <c r="BB61" s="12"/>
      <c r="BC61" s="12"/>
      <c r="BD61" s="12"/>
      <c r="BF61" s="12"/>
      <c r="BG61" s="12"/>
      <c r="BH61" s="12"/>
      <c r="BI61" s="12"/>
      <c r="BK61" s="22"/>
      <c r="BL61" s="22"/>
      <c r="BM61" s="12"/>
      <c r="BN61" s="12"/>
    </row>
    <row r="62" spans="3:66" x14ac:dyDescent="0.25">
      <c r="C62" s="12"/>
      <c r="D62" s="12"/>
      <c r="E62" s="12"/>
      <c r="F62" s="12"/>
      <c r="H62" s="12"/>
      <c r="I62" s="12"/>
      <c r="J62" s="12"/>
      <c r="K62" s="12"/>
      <c r="M62" s="12"/>
      <c r="N62" s="12"/>
      <c r="O62" s="12"/>
      <c r="P62" s="12"/>
      <c r="R62" s="12"/>
      <c r="S62" s="12"/>
      <c r="T62" s="12"/>
      <c r="U62" s="12"/>
      <c r="W62" s="12"/>
      <c r="X62" s="12"/>
      <c r="Y62" s="12"/>
      <c r="Z62" s="12"/>
      <c r="AB62" s="12"/>
      <c r="AC62" s="12"/>
      <c r="AD62" s="12"/>
      <c r="AE62" s="12"/>
      <c r="AG62" s="12"/>
      <c r="AH62" s="12"/>
      <c r="AI62" s="12"/>
      <c r="AJ62" s="12"/>
      <c r="AL62" s="12"/>
      <c r="AM62" s="12"/>
      <c r="AN62" s="12"/>
      <c r="AO62" s="12"/>
      <c r="AQ62" s="12"/>
      <c r="AR62" s="12"/>
      <c r="AS62" s="12"/>
      <c r="AT62" s="12"/>
      <c r="AV62" s="12"/>
      <c r="AW62" s="12"/>
      <c r="AX62" s="12"/>
      <c r="AY62" s="12"/>
      <c r="BA62" s="12"/>
      <c r="BB62" s="12"/>
      <c r="BC62" s="12"/>
      <c r="BD62" s="12"/>
      <c r="BF62" s="12"/>
      <c r="BG62" s="12"/>
      <c r="BH62" s="12"/>
      <c r="BI62" s="12"/>
      <c r="BK62" s="22"/>
      <c r="BL62" s="22"/>
      <c r="BM62" s="12"/>
      <c r="BN62" s="12"/>
    </row>
    <row r="63" spans="3:66" x14ac:dyDescent="0.25">
      <c r="C63" s="12"/>
      <c r="D63" s="12"/>
      <c r="E63" s="12"/>
      <c r="F63" s="12"/>
      <c r="H63" s="12"/>
      <c r="I63" s="12"/>
      <c r="J63" s="12"/>
      <c r="K63" s="12"/>
      <c r="M63" s="12"/>
      <c r="N63" s="12"/>
      <c r="O63" s="12"/>
      <c r="P63" s="12"/>
      <c r="R63" s="12"/>
      <c r="S63" s="12"/>
      <c r="T63" s="12"/>
      <c r="U63" s="12"/>
      <c r="W63" s="12"/>
      <c r="X63" s="12"/>
      <c r="Y63" s="12"/>
      <c r="Z63" s="12"/>
      <c r="AB63" s="12"/>
      <c r="AC63" s="12"/>
      <c r="AD63" s="12"/>
      <c r="AE63" s="12"/>
      <c r="AG63" s="12"/>
      <c r="AH63" s="12"/>
      <c r="AI63" s="12"/>
      <c r="AJ63" s="12"/>
      <c r="AL63" s="12"/>
      <c r="AM63" s="12"/>
      <c r="AN63" s="12"/>
      <c r="AO63" s="12"/>
      <c r="AQ63" s="12"/>
      <c r="AR63" s="12"/>
      <c r="AS63" s="12"/>
      <c r="AT63" s="12"/>
      <c r="AV63" s="12"/>
      <c r="AW63" s="12"/>
      <c r="AX63" s="12"/>
      <c r="AY63" s="12"/>
      <c r="BA63" s="12"/>
      <c r="BB63" s="12"/>
      <c r="BC63" s="12"/>
      <c r="BD63" s="12"/>
      <c r="BF63" s="12"/>
      <c r="BG63" s="12"/>
      <c r="BH63" s="12"/>
      <c r="BI63" s="12"/>
      <c r="BK63" s="22"/>
      <c r="BL63" s="22"/>
      <c r="BM63" s="12"/>
      <c r="BN63" s="12"/>
    </row>
    <row r="64" spans="3:66" x14ac:dyDescent="0.25">
      <c r="C64" s="12"/>
      <c r="D64" s="12"/>
      <c r="E64" s="12"/>
      <c r="F64" s="12"/>
      <c r="H64" s="12"/>
      <c r="I64" s="12"/>
      <c r="J64" s="12"/>
      <c r="K64" s="12"/>
      <c r="M64" s="12"/>
      <c r="N64" s="12"/>
      <c r="O64" s="12"/>
      <c r="P64" s="12"/>
      <c r="R64" s="12"/>
      <c r="S64" s="12"/>
      <c r="T64" s="12"/>
      <c r="U64" s="12"/>
      <c r="W64" s="12"/>
      <c r="X64" s="12"/>
      <c r="Y64" s="12"/>
      <c r="Z64" s="12"/>
      <c r="AB64" s="12"/>
      <c r="AC64" s="12"/>
      <c r="AD64" s="12"/>
      <c r="AE64" s="12"/>
      <c r="AG64" s="12"/>
      <c r="AH64" s="12"/>
      <c r="AI64" s="12"/>
      <c r="AJ64" s="12"/>
      <c r="AL64" s="12"/>
      <c r="AM64" s="12"/>
      <c r="AN64" s="12"/>
      <c r="AO64" s="12"/>
      <c r="AQ64" s="12"/>
      <c r="AR64" s="12"/>
      <c r="AS64" s="12"/>
      <c r="AT64" s="12"/>
      <c r="AV64" s="12"/>
      <c r="AW64" s="12"/>
      <c r="AX64" s="12"/>
      <c r="AY64" s="12"/>
      <c r="BA64" s="12"/>
      <c r="BB64" s="12"/>
      <c r="BC64" s="12"/>
      <c r="BD64" s="12"/>
      <c r="BF64" s="12"/>
      <c r="BG64" s="12"/>
      <c r="BH64" s="12"/>
      <c r="BI64" s="12"/>
      <c r="BK64" s="22"/>
      <c r="BL64" s="22"/>
      <c r="BM64" s="12"/>
      <c r="BN64" s="12"/>
    </row>
    <row r="65" spans="3:66" x14ac:dyDescent="0.25">
      <c r="C65" s="12"/>
      <c r="D65" s="12"/>
      <c r="E65" s="12"/>
      <c r="F65" s="12"/>
      <c r="H65" s="12"/>
      <c r="I65" s="12"/>
      <c r="J65" s="12"/>
      <c r="K65" s="12"/>
      <c r="M65" s="12"/>
      <c r="N65" s="12"/>
      <c r="O65" s="12"/>
      <c r="P65" s="12"/>
      <c r="R65" s="12"/>
      <c r="S65" s="12"/>
      <c r="T65" s="12"/>
      <c r="U65" s="12"/>
      <c r="W65" s="12"/>
      <c r="X65" s="12"/>
      <c r="Y65" s="12"/>
      <c r="Z65" s="12"/>
      <c r="AB65" s="12"/>
      <c r="AC65" s="12"/>
      <c r="AD65" s="12"/>
      <c r="AE65" s="12"/>
      <c r="AG65" s="12"/>
      <c r="AH65" s="12"/>
      <c r="AI65" s="12"/>
      <c r="AJ65" s="12"/>
      <c r="AL65" s="12"/>
      <c r="AM65" s="12"/>
      <c r="AN65" s="12"/>
      <c r="AO65" s="12"/>
      <c r="AQ65" s="12"/>
      <c r="AR65" s="12"/>
      <c r="AS65" s="12"/>
      <c r="AT65" s="12"/>
      <c r="AV65" s="12"/>
      <c r="AW65" s="12"/>
      <c r="AX65" s="12"/>
      <c r="AY65" s="12"/>
      <c r="BA65" s="12"/>
      <c r="BB65" s="12"/>
      <c r="BC65" s="12"/>
      <c r="BD65" s="12"/>
      <c r="BF65" s="12"/>
      <c r="BG65" s="12"/>
      <c r="BH65" s="12"/>
      <c r="BI65" s="12"/>
      <c r="BK65" s="22"/>
      <c r="BL65" s="22"/>
      <c r="BM65" s="12"/>
      <c r="BN65" s="12"/>
    </row>
    <row r="66" spans="3:66" x14ac:dyDescent="0.25">
      <c r="C66" s="12"/>
      <c r="D66" s="12"/>
      <c r="E66" s="12"/>
      <c r="F66" s="12"/>
      <c r="H66" s="12"/>
      <c r="I66" s="12"/>
      <c r="J66" s="12"/>
      <c r="K66" s="12"/>
      <c r="M66" s="12"/>
      <c r="N66" s="12"/>
      <c r="O66" s="12"/>
      <c r="P66" s="12"/>
      <c r="R66" s="12"/>
      <c r="S66" s="12"/>
      <c r="T66" s="12"/>
      <c r="U66" s="12"/>
      <c r="W66" s="12"/>
      <c r="X66" s="12"/>
      <c r="Y66" s="12"/>
      <c r="Z66" s="12"/>
      <c r="AB66" s="12"/>
      <c r="AC66" s="12"/>
      <c r="AD66" s="12"/>
      <c r="AE66" s="12"/>
      <c r="AG66" s="12"/>
      <c r="AH66" s="12"/>
      <c r="AI66" s="12"/>
      <c r="AJ66" s="12"/>
      <c r="AL66" s="12"/>
      <c r="AM66" s="12"/>
      <c r="AN66" s="12"/>
      <c r="AO66" s="12"/>
      <c r="AQ66" s="12"/>
      <c r="AR66" s="12"/>
      <c r="AS66" s="12"/>
      <c r="AT66" s="12"/>
      <c r="AV66" s="12"/>
      <c r="AW66" s="12"/>
      <c r="AX66" s="12"/>
      <c r="AY66" s="12"/>
      <c r="BA66" s="12"/>
      <c r="BB66" s="12"/>
      <c r="BC66" s="12"/>
      <c r="BD66" s="12"/>
      <c r="BF66" s="12"/>
      <c r="BG66" s="12"/>
      <c r="BH66" s="12"/>
      <c r="BI66" s="12"/>
      <c r="BK66" s="22"/>
      <c r="BL66" s="22"/>
      <c r="BM66" s="12"/>
      <c r="BN66" s="12"/>
    </row>
    <row r="67" spans="3:66" x14ac:dyDescent="0.25">
      <c r="C67" s="12"/>
      <c r="D67" s="12"/>
      <c r="E67" s="12"/>
      <c r="F67" s="12"/>
      <c r="H67" s="12"/>
      <c r="I67" s="12"/>
      <c r="J67" s="12"/>
      <c r="K67" s="12"/>
      <c r="M67" s="12"/>
      <c r="N67" s="12"/>
      <c r="O67" s="12"/>
      <c r="P67" s="12"/>
      <c r="R67" s="12"/>
      <c r="S67" s="12"/>
      <c r="T67" s="12"/>
      <c r="U67" s="12"/>
      <c r="W67" s="12"/>
      <c r="X67" s="12"/>
      <c r="Y67" s="12"/>
      <c r="Z67" s="12"/>
      <c r="AB67" s="12"/>
      <c r="AC67" s="12"/>
      <c r="AD67" s="12"/>
      <c r="AE67" s="12"/>
      <c r="AG67" s="12"/>
      <c r="AH67" s="12"/>
      <c r="AI67" s="12"/>
      <c r="AJ67" s="12"/>
      <c r="AL67" s="12"/>
      <c r="AM67" s="12"/>
      <c r="AN67" s="12"/>
      <c r="AO67" s="12"/>
      <c r="AQ67" s="12"/>
      <c r="AR67" s="12"/>
      <c r="AS67" s="12"/>
      <c r="AT67" s="12"/>
      <c r="AV67" s="12"/>
      <c r="AW67" s="12"/>
      <c r="AX67" s="12"/>
      <c r="AY67" s="12"/>
      <c r="BA67" s="12"/>
      <c r="BB67" s="12"/>
      <c r="BC67" s="12"/>
      <c r="BD67" s="12"/>
      <c r="BF67" s="12"/>
      <c r="BG67" s="12"/>
      <c r="BH67" s="12"/>
      <c r="BI67" s="12"/>
      <c r="BK67" s="22"/>
      <c r="BL67" s="22"/>
      <c r="BM67" s="12"/>
      <c r="BN67" s="12"/>
    </row>
    <row r="68" spans="3:66" x14ac:dyDescent="0.25">
      <c r="C68" s="12"/>
      <c r="D68" s="12"/>
      <c r="E68" s="12"/>
      <c r="F68" s="12"/>
      <c r="H68" s="12"/>
      <c r="I68" s="12"/>
      <c r="J68" s="12"/>
      <c r="K68" s="12"/>
      <c r="M68" s="12"/>
      <c r="N68" s="12"/>
      <c r="O68" s="12"/>
      <c r="P68" s="12"/>
      <c r="R68" s="12"/>
      <c r="S68" s="12"/>
      <c r="T68" s="12"/>
      <c r="U68" s="12"/>
      <c r="W68" s="12"/>
      <c r="X68" s="12"/>
      <c r="Y68" s="12"/>
      <c r="Z68" s="12"/>
      <c r="AB68" s="12"/>
      <c r="AC68" s="12"/>
      <c r="AD68" s="12"/>
      <c r="AE68" s="12"/>
      <c r="AG68" s="12"/>
      <c r="AH68" s="12"/>
      <c r="AI68" s="12"/>
      <c r="AJ68" s="12"/>
      <c r="AL68" s="12"/>
      <c r="AM68" s="12"/>
      <c r="AN68" s="12"/>
      <c r="AO68" s="12"/>
      <c r="AQ68" s="12"/>
      <c r="AR68" s="12"/>
      <c r="AS68" s="12"/>
      <c r="AT68" s="12"/>
      <c r="AV68" s="12"/>
      <c r="AW68" s="12"/>
      <c r="AX68" s="12"/>
      <c r="AY68" s="12"/>
      <c r="BA68" s="12"/>
      <c r="BB68" s="12"/>
      <c r="BC68" s="12"/>
      <c r="BD68" s="12"/>
      <c r="BF68" s="12"/>
      <c r="BG68" s="12"/>
      <c r="BH68" s="12"/>
      <c r="BI68" s="12"/>
      <c r="BK68" s="22"/>
      <c r="BL68" s="22"/>
      <c r="BM68" s="12"/>
      <c r="BN68" s="12"/>
    </row>
    <row r="69" spans="3:66" x14ac:dyDescent="0.25">
      <c r="C69" s="12"/>
      <c r="D69" s="12"/>
      <c r="E69" s="12"/>
      <c r="F69" s="12"/>
      <c r="H69" s="12"/>
      <c r="I69" s="12"/>
      <c r="J69" s="12"/>
      <c r="K69" s="12"/>
      <c r="M69" s="12"/>
      <c r="N69" s="12"/>
      <c r="O69" s="12"/>
      <c r="P69" s="12"/>
      <c r="R69" s="12"/>
      <c r="S69" s="12"/>
      <c r="T69" s="12"/>
      <c r="U69" s="12"/>
      <c r="W69" s="12"/>
      <c r="X69" s="12"/>
      <c r="Y69" s="12"/>
      <c r="Z69" s="12"/>
      <c r="AB69" s="12"/>
      <c r="AC69" s="12"/>
      <c r="AD69" s="12"/>
      <c r="AE69" s="12"/>
      <c r="AG69" s="12"/>
      <c r="AH69" s="12"/>
      <c r="AI69" s="12"/>
      <c r="AJ69" s="12"/>
      <c r="AL69" s="12"/>
      <c r="AM69" s="12"/>
      <c r="AN69" s="12"/>
      <c r="AO69" s="12"/>
      <c r="AQ69" s="12"/>
      <c r="AR69" s="12"/>
      <c r="AS69" s="12"/>
      <c r="AT69" s="12"/>
      <c r="AV69" s="12"/>
      <c r="AW69" s="12"/>
      <c r="AX69" s="12"/>
      <c r="AY69" s="12"/>
      <c r="BA69" s="12"/>
      <c r="BB69" s="12"/>
      <c r="BC69" s="12"/>
      <c r="BD69" s="12"/>
      <c r="BF69" s="12"/>
      <c r="BG69" s="12"/>
      <c r="BH69" s="12"/>
      <c r="BI69" s="12"/>
      <c r="BK69" s="22"/>
      <c r="BL69" s="22"/>
      <c r="BM69" s="12"/>
      <c r="BN69" s="12"/>
    </row>
    <row r="70" spans="3:66" x14ac:dyDescent="0.25">
      <c r="C70" s="12"/>
      <c r="D70" s="12"/>
      <c r="E70" s="12"/>
      <c r="F70" s="12"/>
      <c r="H70" s="12"/>
      <c r="I70" s="12"/>
      <c r="J70" s="12"/>
      <c r="K70" s="12"/>
      <c r="M70" s="12"/>
      <c r="N70" s="12"/>
      <c r="O70" s="12"/>
      <c r="P70" s="12"/>
      <c r="R70" s="12"/>
      <c r="S70" s="12"/>
      <c r="T70" s="12"/>
      <c r="U70" s="12"/>
      <c r="W70" s="12"/>
      <c r="X70" s="12"/>
      <c r="Y70" s="12"/>
      <c r="Z70" s="12"/>
      <c r="AB70" s="12"/>
      <c r="AC70" s="12"/>
      <c r="AD70" s="12"/>
      <c r="AE70" s="12"/>
      <c r="AG70" s="12"/>
      <c r="AH70" s="12"/>
      <c r="AI70" s="12"/>
      <c r="AJ70" s="12"/>
      <c r="AL70" s="12"/>
      <c r="AM70" s="12"/>
      <c r="AN70" s="12"/>
      <c r="AO70" s="12"/>
      <c r="AQ70" s="12"/>
      <c r="AR70" s="12"/>
      <c r="AS70" s="12"/>
      <c r="AT70" s="12"/>
      <c r="AV70" s="12"/>
      <c r="AW70" s="12"/>
      <c r="AX70" s="12"/>
      <c r="AY70" s="12"/>
      <c r="BA70" s="12"/>
      <c r="BB70" s="12"/>
      <c r="BC70" s="12"/>
      <c r="BD70" s="12"/>
      <c r="BF70" s="12"/>
      <c r="BG70" s="12"/>
      <c r="BH70" s="12"/>
      <c r="BI70" s="12"/>
      <c r="BK70" s="22"/>
      <c r="BL70" s="22"/>
      <c r="BM70" s="12"/>
      <c r="BN70" s="12"/>
    </row>
    <row r="71" spans="3:66" x14ac:dyDescent="0.25">
      <c r="C71" s="12"/>
      <c r="D71" s="12"/>
      <c r="E71" s="12"/>
      <c r="F71" s="12"/>
      <c r="H71" s="12"/>
      <c r="I71" s="12"/>
      <c r="J71" s="12"/>
      <c r="K71" s="12"/>
      <c r="M71" s="12"/>
      <c r="N71" s="12"/>
      <c r="O71" s="12"/>
      <c r="P71" s="12"/>
      <c r="R71" s="12"/>
      <c r="S71" s="12"/>
      <c r="T71" s="12"/>
      <c r="U71" s="12"/>
      <c r="W71" s="12"/>
      <c r="X71" s="12"/>
      <c r="Y71" s="12"/>
      <c r="Z71" s="12"/>
      <c r="AB71" s="12"/>
      <c r="AC71" s="12"/>
      <c r="AD71" s="12"/>
      <c r="AE71" s="12"/>
      <c r="AG71" s="12"/>
      <c r="AH71" s="12"/>
      <c r="AI71" s="12"/>
      <c r="AJ71" s="12"/>
      <c r="AL71" s="12"/>
      <c r="AM71" s="12"/>
      <c r="AN71" s="12"/>
      <c r="AO71" s="12"/>
      <c r="AQ71" s="12"/>
      <c r="AR71" s="12"/>
      <c r="AS71" s="12"/>
      <c r="AT71" s="12"/>
      <c r="AV71" s="12"/>
      <c r="AW71" s="12"/>
      <c r="AX71" s="12"/>
      <c r="AY71" s="12"/>
      <c r="BA71" s="12"/>
      <c r="BB71" s="12"/>
      <c r="BC71" s="12"/>
      <c r="BD71" s="12"/>
      <c r="BF71" s="12"/>
      <c r="BG71" s="12"/>
      <c r="BH71" s="12"/>
      <c r="BI71" s="12"/>
      <c r="BK71" s="22"/>
      <c r="BL71" s="22"/>
      <c r="BM71" s="12"/>
      <c r="BN71" s="12"/>
    </row>
    <row r="72" spans="3:66" x14ac:dyDescent="0.25">
      <c r="C72" s="12"/>
      <c r="D72" s="12"/>
      <c r="E72" s="12"/>
      <c r="F72" s="12"/>
      <c r="H72" s="12"/>
      <c r="I72" s="12"/>
      <c r="J72" s="12"/>
      <c r="K72" s="12"/>
      <c r="M72" s="12"/>
      <c r="N72" s="12"/>
      <c r="O72" s="12"/>
      <c r="P72" s="12"/>
      <c r="R72" s="12"/>
      <c r="S72" s="12"/>
      <c r="T72" s="12"/>
      <c r="U72" s="12"/>
      <c r="W72" s="12"/>
      <c r="X72" s="12"/>
      <c r="Y72" s="12"/>
      <c r="Z72" s="12"/>
      <c r="AB72" s="12"/>
      <c r="AC72" s="12"/>
      <c r="AD72" s="12"/>
      <c r="AE72" s="12"/>
      <c r="AG72" s="12"/>
      <c r="AH72" s="12"/>
      <c r="AI72" s="12"/>
      <c r="AJ72" s="12"/>
      <c r="AL72" s="12"/>
      <c r="AM72" s="12"/>
      <c r="AN72" s="12"/>
      <c r="AO72" s="12"/>
      <c r="AQ72" s="12"/>
      <c r="AR72" s="12"/>
      <c r="AS72" s="12"/>
      <c r="AT72" s="12"/>
      <c r="AV72" s="12"/>
      <c r="AW72" s="12"/>
      <c r="AX72" s="12"/>
      <c r="AY72" s="12"/>
      <c r="BA72" s="12"/>
      <c r="BB72" s="12"/>
      <c r="BC72" s="12"/>
      <c r="BD72" s="12"/>
      <c r="BF72" s="12"/>
      <c r="BG72" s="12"/>
      <c r="BH72" s="12"/>
      <c r="BI72" s="12"/>
      <c r="BK72" s="22"/>
      <c r="BL72" s="22"/>
      <c r="BM72" s="12"/>
      <c r="BN72" s="12"/>
    </row>
    <row r="73" spans="3:66" x14ac:dyDescent="0.25">
      <c r="C73" s="12"/>
      <c r="D73" s="12"/>
      <c r="E73" s="12"/>
      <c r="F73" s="12"/>
      <c r="H73" s="12"/>
      <c r="I73" s="12"/>
      <c r="J73" s="12"/>
      <c r="K73" s="12"/>
      <c r="M73" s="12"/>
      <c r="N73" s="12"/>
      <c r="O73" s="12"/>
      <c r="P73" s="12"/>
      <c r="R73" s="12"/>
      <c r="S73" s="12"/>
      <c r="T73" s="12"/>
      <c r="U73" s="12"/>
      <c r="W73" s="12"/>
      <c r="X73" s="12"/>
      <c r="Y73" s="12"/>
      <c r="Z73" s="12"/>
      <c r="AB73" s="12"/>
      <c r="AC73" s="12"/>
      <c r="AD73" s="12"/>
      <c r="AE73" s="12"/>
      <c r="AG73" s="12"/>
      <c r="AH73" s="12"/>
      <c r="AI73" s="12"/>
      <c r="AJ73" s="12"/>
      <c r="AL73" s="12"/>
      <c r="AM73" s="12"/>
      <c r="AN73" s="12"/>
      <c r="AO73" s="12"/>
      <c r="AQ73" s="12"/>
      <c r="AR73" s="12"/>
      <c r="AS73" s="12"/>
      <c r="AT73" s="12"/>
      <c r="AV73" s="12"/>
      <c r="AW73" s="12"/>
      <c r="AX73" s="12"/>
      <c r="AY73" s="12"/>
      <c r="BA73" s="12"/>
      <c r="BB73" s="12"/>
      <c r="BC73" s="12"/>
      <c r="BD73" s="12"/>
      <c r="BF73" s="12"/>
      <c r="BG73" s="12"/>
      <c r="BH73" s="12"/>
      <c r="BI73" s="12"/>
      <c r="BK73" s="22"/>
      <c r="BL73" s="22"/>
      <c r="BM73" s="12"/>
      <c r="BN73" s="12"/>
    </row>
    <row r="74" spans="3:66" x14ac:dyDescent="0.25">
      <c r="C74" s="12"/>
      <c r="D74" s="12"/>
      <c r="E74" s="12"/>
      <c r="F74" s="12"/>
      <c r="H74" s="12"/>
      <c r="I74" s="12"/>
      <c r="J74" s="12"/>
      <c r="K74" s="12"/>
      <c r="M74" s="12"/>
      <c r="N74" s="12"/>
      <c r="O74" s="12"/>
      <c r="P74" s="12"/>
      <c r="R74" s="12"/>
      <c r="S74" s="12"/>
      <c r="T74" s="12"/>
      <c r="U74" s="12"/>
      <c r="W74" s="12"/>
      <c r="X74" s="12"/>
      <c r="Y74" s="12"/>
      <c r="Z74" s="12"/>
      <c r="AB74" s="12"/>
      <c r="AC74" s="12"/>
      <c r="AD74" s="12"/>
      <c r="AE74" s="12"/>
      <c r="AG74" s="12"/>
      <c r="AH74" s="12"/>
      <c r="AI74" s="12"/>
      <c r="AJ74" s="12"/>
      <c r="AL74" s="12"/>
      <c r="AM74" s="12"/>
      <c r="AN74" s="12"/>
      <c r="AO74" s="12"/>
      <c r="AQ74" s="12"/>
      <c r="AR74" s="12"/>
      <c r="AS74" s="12"/>
      <c r="AT74" s="12"/>
      <c r="AV74" s="12"/>
      <c r="AW74" s="12"/>
      <c r="AX74" s="12"/>
      <c r="AY74" s="12"/>
      <c r="BA74" s="12"/>
      <c r="BB74" s="12"/>
      <c r="BC74" s="12"/>
      <c r="BD74" s="12"/>
      <c r="BF74" s="12"/>
      <c r="BG74" s="12"/>
      <c r="BH74" s="12"/>
      <c r="BI74" s="12"/>
      <c r="BK74" s="22"/>
      <c r="BL74" s="22"/>
      <c r="BM74" s="12"/>
      <c r="BN74" s="12"/>
    </row>
    <row r="75" spans="3:66" x14ac:dyDescent="0.25">
      <c r="C75" s="12"/>
      <c r="D75" s="12"/>
      <c r="E75" s="12"/>
      <c r="F75" s="12"/>
      <c r="H75" s="12"/>
      <c r="I75" s="12"/>
      <c r="J75" s="12"/>
      <c r="K75" s="12"/>
      <c r="M75" s="12"/>
      <c r="N75" s="12"/>
      <c r="O75" s="12"/>
      <c r="P75" s="12"/>
      <c r="R75" s="12"/>
      <c r="S75" s="12"/>
      <c r="T75" s="12"/>
      <c r="U75" s="12"/>
      <c r="W75" s="12"/>
      <c r="X75" s="12"/>
      <c r="Y75" s="12"/>
      <c r="Z75" s="12"/>
      <c r="AB75" s="12"/>
      <c r="AC75" s="12"/>
      <c r="AD75" s="12"/>
      <c r="AE75" s="12"/>
      <c r="AG75" s="12"/>
      <c r="AH75" s="12"/>
      <c r="AI75" s="12"/>
      <c r="AJ75" s="12"/>
      <c r="AL75" s="12"/>
      <c r="AM75" s="12"/>
      <c r="AN75" s="12"/>
      <c r="AO75" s="12"/>
      <c r="AQ75" s="12"/>
      <c r="AR75" s="12"/>
      <c r="AS75" s="12"/>
      <c r="AT75" s="12"/>
      <c r="AV75" s="12"/>
      <c r="AW75" s="12"/>
      <c r="AX75" s="12"/>
      <c r="AY75" s="12"/>
      <c r="BA75" s="12"/>
      <c r="BB75" s="12"/>
      <c r="BC75" s="12"/>
      <c r="BD75" s="12"/>
      <c r="BF75" s="12"/>
      <c r="BG75" s="12"/>
      <c r="BH75" s="12"/>
      <c r="BI75" s="12"/>
      <c r="BK75" s="22"/>
      <c r="BL75" s="22"/>
      <c r="BM75" s="12"/>
      <c r="BN75" s="12"/>
    </row>
    <row r="76" spans="3:66" x14ac:dyDescent="0.25">
      <c r="C76" s="12"/>
      <c r="D76" s="12"/>
      <c r="E76" s="12"/>
      <c r="F76" s="12"/>
      <c r="H76" s="12"/>
      <c r="I76" s="12"/>
      <c r="J76" s="12"/>
      <c r="K76" s="12"/>
      <c r="M76" s="12"/>
      <c r="N76" s="12"/>
      <c r="O76" s="12"/>
      <c r="P76" s="12"/>
      <c r="R76" s="12"/>
      <c r="S76" s="12"/>
      <c r="T76" s="12"/>
      <c r="U76" s="12"/>
      <c r="W76" s="12"/>
      <c r="X76" s="12"/>
      <c r="Y76" s="12"/>
      <c r="Z76" s="12"/>
      <c r="AB76" s="12"/>
      <c r="AC76" s="12"/>
      <c r="AD76" s="12"/>
      <c r="AE76" s="12"/>
      <c r="AG76" s="12"/>
      <c r="AH76" s="12"/>
      <c r="AI76" s="12"/>
      <c r="AJ76" s="12"/>
      <c r="AL76" s="12"/>
      <c r="AM76" s="12"/>
      <c r="AN76" s="12"/>
      <c r="AO76" s="12"/>
      <c r="AQ76" s="12"/>
      <c r="AR76" s="12"/>
      <c r="AS76" s="12"/>
      <c r="AT76" s="12"/>
      <c r="AV76" s="12"/>
      <c r="AW76" s="12"/>
      <c r="AX76" s="12"/>
      <c r="AY76" s="12"/>
      <c r="BA76" s="12"/>
      <c r="BB76" s="12"/>
      <c r="BC76" s="12"/>
      <c r="BD76" s="12"/>
      <c r="BF76" s="12"/>
      <c r="BG76" s="12"/>
      <c r="BH76" s="12"/>
      <c r="BI76" s="12"/>
      <c r="BK76" s="22"/>
      <c r="BL76" s="22"/>
      <c r="BM76" s="12"/>
      <c r="BN76" s="12"/>
    </row>
    <row r="77" spans="3:66" x14ac:dyDescent="0.25">
      <c r="C77" s="12"/>
      <c r="D77" s="12"/>
      <c r="E77" s="12"/>
      <c r="F77" s="12"/>
      <c r="H77" s="12"/>
      <c r="I77" s="12"/>
      <c r="J77" s="12"/>
      <c r="K77" s="12"/>
      <c r="M77" s="12"/>
      <c r="N77" s="12"/>
      <c r="O77" s="12"/>
      <c r="P77" s="12"/>
      <c r="R77" s="12"/>
      <c r="S77" s="12"/>
      <c r="T77" s="12"/>
      <c r="U77" s="12"/>
      <c r="W77" s="12"/>
      <c r="X77" s="12"/>
      <c r="Y77" s="12"/>
      <c r="Z77" s="12"/>
      <c r="AB77" s="12"/>
      <c r="AC77" s="12"/>
      <c r="AD77" s="12"/>
      <c r="AE77" s="12"/>
      <c r="AG77" s="12"/>
      <c r="AH77" s="12"/>
      <c r="AI77" s="12"/>
      <c r="AJ77" s="12"/>
      <c r="AL77" s="12"/>
      <c r="AM77" s="12"/>
      <c r="AN77" s="12"/>
      <c r="AO77" s="12"/>
      <c r="AQ77" s="12"/>
      <c r="AR77" s="12"/>
      <c r="AS77" s="12"/>
      <c r="AT77" s="12"/>
      <c r="AV77" s="12"/>
      <c r="AW77" s="12"/>
      <c r="AX77" s="12"/>
      <c r="AY77" s="12"/>
      <c r="BA77" s="12"/>
      <c r="BB77" s="12"/>
      <c r="BC77" s="12"/>
      <c r="BD77" s="12"/>
      <c r="BF77" s="12"/>
      <c r="BG77" s="12"/>
      <c r="BH77" s="12"/>
      <c r="BI77" s="12"/>
      <c r="BK77" s="22"/>
      <c r="BL77" s="22"/>
      <c r="BM77" s="12"/>
      <c r="BN77" s="12"/>
    </row>
    <row r="78" spans="3:66" x14ac:dyDescent="0.25">
      <c r="C78" s="12"/>
      <c r="D78" s="12"/>
      <c r="E78" s="12"/>
      <c r="F78" s="12"/>
      <c r="H78" s="12"/>
      <c r="I78" s="12"/>
      <c r="J78" s="12"/>
      <c r="K78" s="12"/>
      <c r="M78" s="12"/>
      <c r="N78" s="12"/>
      <c r="O78" s="12"/>
      <c r="P78" s="12"/>
      <c r="R78" s="12"/>
      <c r="S78" s="12"/>
      <c r="T78" s="12"/>
      <c r="U78" s="12"/>
      <c r="W78" s="12"/>
      <c r="X78" s="12"/>
      <c r="Y78" s="12"/>
      <c r="Z78" s="12"/>
      <c r="AB78" s="12"/>
      <c r="AC78" s="12"/>
      <c r="AD78" s="12"/>
      <c r="AE78" s="12"/>
      <c r="AG78" s="12"/>
      <c r="AH78" s="12"/>
      <c r="AI78" s="12"/>
      <c r="AJ78" s="12"/>
      <c r="AL78" s="12"/>
      <c r="AM78" s="12"/>
      <c r="AN78" s="12"/>
      <c r="AO78" s="12"/>
      <c r="AQ78" s="12"/>
      <c r="AR78" s="12"/>
      <c r="AS78" s="12"/>
      <c r="AT78" s="12"/>
      <c r="AV78" s="12"/>
      <c r="AW78" s="12"/>
      <c r="AX78" s="12"/>
      <c r="AY78" s="12"/>
      <c r="BA78" s="12"/>
      <c r="BB78" s="12"/>
      <c r="BC78" s="12"/>
      <c r="BD78" s="12"/>
      <c r="BF78" s="12"/>
      <c r="BG78" s="12"/>
      <c r="BH78" s="12"/>
      <c r="BI78" s="12"/>
      <c r="BK78" s="22"/>
      <c r="BL78" s="22"/>
      <c r="BM78" s="12"/>
      <c r="BN78" s="12"/>
    </row>
    <row r="79" spans="3:66" x14ac:dyDescent="0.25">
      <c r="C79" s="12"/>
      <c r="D79" s="12"/>
      <c r="E79" s="12"/>
      <c r="F79" s="12"/>
      <c r="H79" s="12"/>
      <c r="I79" s="12"/>
      <c r="J79" s="12"/>
      <c r="K79" s="12"/>
      <c r="M79" s="12"/>
      <c r="N79" s="12"/>
      <c r="O79" s="12"/>
      <c r="P79" s="12"/>
      <c r="R79" s="12"/>
      <c r="S79" s="12"/>
      <c r="T79" s="12"/>
      <c r="U79" s="12"/>
      <c r="W79" s="12"/>
      <c r="X79" s="12"/>
      <c r="Y79" s="12"/>
      <c r="Z79" s="12"/>
      <c r="AB79" s="12"/>
      <c r="AC79" s="12"/>
      <c r="AD79" s="12"/>
      <c r="AE79" s="12"/>
      <c r="AG79" s="12"/>
      <c r="AH79" s="12"/>
      <c r="AI79" s="12"/>
      <c r="AJ79" s="12"/>
      <c r="AL79" s="12"/>
      <c r="AM79" s="12"/>
      <c r="AN79" s="12"/>
      <c r="AO79" s="12"/>
      <c r="AQ79" s="12"/>
      <c r="AR79" s="12"/>
      <c r="AS79" s="12"/>
      <c r="AT79" s="12"/>
      <c r="AV79" s="12"/>
      <c r="AW79" s="12"/>
      <c r="AX79" s="12"/>
      <c r="AY79" s="12"/>
      <c r="BA79" s="12"/>
      <c r="BB79" s="12"/>
      <c r="BC79" s="12"/>
      <c r="BD79" s="12"/>
      <c r="BF79" s="12"/>
      <c r="BG79" s="12"/>
      <c r="BH79" s="12"/>
      <c r="BI79" s="12"/>
      <c r="BK79" s="22"/>
      <c r="BL79" s="22"/>
      <c r="BM79" s="12"/>
      <c r="BN79" s="12"/>
    </row>
    <row r="80" spans="3:66" x14ac:dyDescent="0.25">
      <c r="C80" s="12"/>
      <c r="D80" s="12"/>
      <c r="E80" s="12"/>
      <c r="F80" s="12"/>
      <c r="H80" s="12"/>
      <c r="I80" s="12"/>
      <c r="J80" s="12"/>
      <c r="K80" s="12"/>
      <c r="M80" s="12"/>
      <c r="N80" s="12"/>
      <c r="O80" s="12"/>
      <c r="P80" s="12"/>
      <c r="R80" s="12"/>
      <c r="S80" s="12"/>
      <c r="T80" s="12"/>
      <c r="U80" s="12"/>
      <c r="W80" s="12"/>
      <c r="X80" s="12"/>
      <c r="Y80" s="12"/>
      <c r="Z80" s="12"/>
      <c r="AB80" s="12"/>
      <c r="AC80" s="12"/>
      <c r="AD80" s="12"/>
      <c r="AE80" s="12"/>
      <c r="AG80" s="12"/>
      <c r="AH80" s="12"/>
      <c r="AI80" s="12"/>
      <c r="AJ80" s="12"/>
      <c r="AL80" s="12"/>
      <c r="AM80" s="12"/>
      <c r="AN80" s="12"/>
      <c r="AO80" s="12"/>
      <c r="AQ80" s="12"/>
      <c r="AR80" s="12"/>
      <c r="AS80" s="12"/>
      <c r="AT80" s="12"/>
      <c r="AV80" s="12"/>
      <c r="AW80" s="12"/>
      <c r="AX80" s="12"/>
      <c r="AY80" s="12"/>
      <c r="BA80" s="12"/>
      <c r="BB80" s="12"/>
      <c r="BC80" s="12"/>
      <c r="BD80" s="12"/>
      <c r="BF80" s="12"/>
      <c r="BG80" s="12"/>
      <c r="BH80" s="12"/>
      <c r="BI80" s="12"/>
      <c r="BK80" s="22"/>
      <c r="BL80" s="22"/>
      <c r="BM80" s="12"/>
      <c r="BN80" s="12"/>
    </row>
    <row r="81" spans="3:66" x14ac:dyDescent="0.25">
      <c r="C81" s="12"/>
      <c r="D81" s="12"/>
      <c r="E81" s="12"/>
      <c r="F81" s="12"/>
      <c r="H81" s="12"/>
      <c r="I81" s="12"/>
      <c r="J81" s="12"/>
      <c r="K81" s="12"/>
      <c r="M81" s="12"/>
      <c r="N81" s="12"/>
      <c r="O81" s="12"/>
      <c r="P81" s="12"/>
      <c r="R81" s="12"/>
      <c r="S81" s="12"/>
      <c r="T81" s="12"/>
      <c r="U81" s="12"/>
      <c r="W81" s="12"/>
      <c r="X81" s="12"/>
      <c r="Y81" s="12"/>
      <c r="Z81" s="12"/>
      <c r="AB81" s="12"/>
      <c r="AC81" s="12"/>
      <c r="AD81" s="12"/>
      <c r="AE81" s="12"/>
      <c r="AG81" s="12"/>
      <c r="AH81" s="12"/>
      <c r="AI81" s="12"/>
      <c r="AJ81" s="12"/>
      <c r="AL81" s="12"/>
      <c r="AM81" s="12"/>
      <c r="AN81" s="12"/>
      <c r="AO81" s="12"/>
      <c r="AQ81" s="12"/>
      <c r="AR81" s="12"/>
      <c r="AS81" s="12"/>
      <c r="AT81" s="12"/>
      <c r="AV81" s="12"/>
      <c r="AW81" s="12"/>
      <c r="AX81" s="12"/>
      <c r="AY81" s="12"/>
      <c r="BA81" s="12"/>
      <c r="BB81" s="12"/>
      <c r="BC81" s="12"/>
      <c r="BD81" s="12"/>
      <c r="BF81" s="12"/>
      <c r="BG81" s="12"/>
      <c r="BH81" s="12"/>
      <c r="BI81" s="12"/>
      <c r="BK81" s="22"/>
      <c r="BL81" s="22"/>
      <c r="BM81" s="12"/>
      <c r="BN81" s="12"/>
    </row>
    <row r="82" spans="3:66" x14ac:dyDescent="0.25">
      <c r="C82" s="12"/>
      <c r="D82" s="12"/>
      <c r="E82" s="12"/>
      <c r="F82" s="12"/>
      <c r="H82" s="12"/>
      <c r="I82" s="12"/>
      <c r="J82" s="12"/>
      <c r="K82" s="12"/>
      <c r="M82" s="12"/>
      <c r="N82" s="12"/>
      <c r="O82" s="12"/>
      <c r="P82" s="12"/>
      <c r="R82" s="12"/>
      <c r="S82" s="12"/>
      <c r="T82" s="12"/>
      <c r="U82" s="12"/>
      <c r="W82" s="12"/>
      <c r="X82" s="12"/>
      <c r="Y82" s="12"/>
      <c r="Z82" s="12"/>
      <c r="AB82" s="12"/>
      <c r="AC82" s="12"/>
      <c r="AD82" s="12"/>
      <c r="AE82" s="12"/>
      <c r="AG82" s="12"/>
      <c r="AH82" s="12"/>
      <c r="AI82" s="12"/>
      <c r="AJ82" s="12"/>
      <c r="AL82" s="12"/>
      <c r="AM82" s="12"/>
      <c r="AN82" s="12"/>
      <c r="AO82" s="12"/>
      <c r="AQ82" s="12"/>
      <c r="AR82" s="12"/>
      <c r="AS82" s="12"/>
      <c r="AT82" s="12"/>
      <c r="AV82" s="12"/>
      <c r="AW82" s="12"/>
      <c r="AX82" s="12"/>
      <c r="AY82" s="12"/>
      <c r="BA82" s="12"/>
      <c r="BB82" s="12"/>
      <c r="BC82" s="12"/>
      <c r="BD82" s="12"/>
      <c r="BF82" s="12"/>
      <c r="BG82" s="12"/>
      <c r="BH82" s="12"/>
      <c r="BI82" s="12"/>
      <c r="BK82" s="22"/>
      <c r="BL82" s="22"/>
      <c r="BM82" s="12"/>
      <c r="BN82" s="12"/>
    </row>
    <row r="83" spans="3:66" x14ac:dyDescent="0.25">
      <c r="C83" s="12"/>
      <c r="D83" s="12"/>
      <c r="E83" s="12"/>
      <c r="F83" s="12"/>
      <c r="H83" s="12"/>
      <c r="I83" s="12"/>
      <c r="J83" s="12"/>
      <c r="K83" s="12"/>
      <c r="M83" s="12"/>
      <c r="N83" s="12"/>
      <c r="O83" s="12"/>
      <c r="P83" s="12"/>
      <c r="R83" s="12"/>
      <c r="S83" s="12"/>
      <c r="T83" s="12"/>
      <c r="U83" s="12"/>
      <c r="W83" s="12"/>
      <c r="X83" s="12"/>
      <c r="Y83" s="12"/>
      <c r="Z83" s="12"/>
      <c r="AB83" s="12"/>
      <c r="AC83" s="12"/>
      <c r="AD83" s="12"/>
      <c r="AE83" s="12"/>
      <c r="AG83" s="12"/>
      <c r="AH83" s="12"/>
      <c r="AI83" s="12"/>
      <c r="AJ83" s="12"/>
      <c r="AL83" s="12"/>
      <c r="AM83" s="12"/>
      <c r="AN83" s="12"/>
      <c r="AO83" s="12"/>
      <c r="AQ83" s="12"/>
      <c r="AR83" s="12"/>
      <c r="AS83" s="12"/>
      <c r="AT83" s="12"/>
      <c r="AV83" s="12"/>
      <c r="AW83" s="12"/>
      <c r="AX83" s="12"/>
      <c r="AY83" s="12"/>
      <c r="BA83" s="12"/>
      <c r="BB83" s="12"/>
      <c r="BC83" s="12"/>
      <c r="BD83" s="12"/>
      <c r="BF83" s="12"/>
      <c r="BG83" s="12"/>
      <c r="BH83" s="12"/>
      <c r="BI83" s="12"/>
      <c r="BK83" s="22"/>
      <c r="BL83" s="22"/>
      <c r="BM83" s="12"/>
      <c r="BN83" s="12"/>
    </row>
    <row r="84" spans="3:66" x14ac:dyDescent="0.25">
      <c r="C84" s="12"/>
      <c r="D84" s="12"/>
      <c r="E84" s="12"/>
      <c r="F84" s="12"/>
      <c r="H84" s="12"/>
      <c r="I84" s="12"/>
      <c r="J84" s="12"/>
      <c r="K84" s="12"/>
      <c r="M84" s="12"/>
      <c r="N84" s="12"/>
      <c r="O84" s="12"/>
      <c r="P84" s="12"/>
      <c r="R84" s="12"/>
      <c r="S84" s="12"/>
      <c r="T84" s="12"/>
      <c r="U84" s="12"/>
      <c r="W84" s="12"/>
      <c r="X84" s="12"/>
      <c r="Y84" s="12"/>
      <c r="Z84" s="12"/>
      <c r="AB84" s="12"/>
      <c r="AC84" s="12"/>
      <c r="AD84" s="12"/>
      <c r="AE84" s="12"/>
      <c r="AG84" s="12"/>
      <c r="AH84" s="12"/>
      <c r="AI84" s="12"/>
      <c r="AJ84" s="12"/>
      <c r="AL84" s="12"/>
      <c r="AM84" s="12"/>
      <c r="AN84" s="12"/>
      <c r="AO84" s="12"/>
      <c r="AQ84" s="12"/>
      <c r="AR84" s="12"/>
      <c r="AS84" s="12"/>
      <c r="AT84" s="12"/>
      <c r="AV84" s="12"/>
      <c r="AW84" s="12"/>
      <c r="AX84" s="12"/>
      <c r="AY84" s="12"/>
      <c r="BA84" s="12"/>
      <c r="BB84" s="12"/>
      <c r="BC84" s="12"/>
      <c r="BD84" s="12"/>
      <c r="BF84" s="12"/>
      <c r="BG84" s="12"/>
      <c r="BH84" s="12"/>
      <c r="BI84" s="12"/>
      <c r="BK84" s="22"/>
      <c r="BL84" s="22"/>
      <c r="BM84" s="12"/>
      <c r="BN84" s="12"/>
    </row>
    <row r="85" spans="3:66" x14ac:dyDescent="0.25">
      <c r="C85" s="12"/>
      <c r="D85" s="12"/>
      <c r="E85" s="12"/>
      <c r="F85" s="12"/>
      <c r="H85" s="12"/>
      <c r="I85" s="12"/>
      <c r="J85" s="12"/>
      <c r="K85" s="12"/>
      <c r="M85" s="12"/>
      <c r="N85" s="12"/>
      <c r="O85" s="12"/>
      <c r="P85" s="12"/>
      <c r="R85" s="12"/>
      <c r="S85" s="12"/>
      <c r="T85" s="12"/>
      <c r="U85" s="12"/>
      <c r="W85" s="12"/>
      <c r="X85" s="12"/>
      <c r="Y85" s="12"/>
      <c r="Z85" s="12"/>
      <c r="AB85" s="12"/>
      <c r="AC85" s="12"/>
      <c r="AD85" s="12"/>
      <c r="AE85" s="12"/>
      <c r="AG85" s="12"/>
      <c r="AH85" s="12"/>
      <c r="AI85" s="12"/>
      <c r="AJ85" s="12"/>
      <c r="AL85" s="12"/>
      <c r="AM85" s="12"/>
      <c r="AN85" s="12"/>
      <c r="AO85" s="12"/>
      <c r="AQ85" s="12"/>
      <c r="AR85" s="12"/>
      <c r="AS85" s="12"/>
      <c r="AT85" s="12"/>
      <c r="AV85" s="12"/>
      <c r="AW85" s="12"/>
      <c r="AX85" s="12"/>
      <c r="AY85" s="12"/>
      <c r="BA85" s="12"/>
      <c r="BB85" s="12"/>
      <c r="BC85" s="12"/>
      <c r="BD85" s="12"/>
      <c r="BF85" s="12"/>
      <c r="BG85" s="12"/>
      <c r="BH85" s="12"/>
      <c r="BI85" s="12"/>
      <c r="BK85" s="22"/>
      <c r="BL85" s="22"/>
      <c r="BM85" s="12"/>
      <c r="BN85" s="12"/>
    </row>
    <row r="86" spans="3:66" x14ac:dyDescent="0.25">
      <c r="C86" s="12"/>
      <c r="D86" s="12"/>
      <c r="E86" s="12"/>
      <c r="F86" s="12"/>
      <c r="H86" s="12"/>
      <c r="I86" s="12"/>
      <c r="J86" s="12"/>
      <c r="K86" s="12"/>
      <c r="M86" s="12"/>
      <c r="N86" s="12"/>
      <c r="O86" s="12"/>
      <c r="P86" s="12"/>
      <c r="R86" s="12"/>
      <c r="S86" s="12"/>
      <c r="T86" s="12"/>
      <c r="U86" s="12"/>
      <c r="W86" s="12"/>
      <c r="X86" s="12"/>
      <c r="Y86" s="12"/>
      <c r="Z86" s="12"/>
      <c r="AB86" s="12"/>
      <c r="AC86" s="12"/>
      <c r="AD86" s="12"/>
      <c r="AE86" s="12"/>
      <c r="AG86" s="12"/>
      <c r="AH86" s="12"/>
      <c r="AI86" s="12"/>
      <c r="AJ86" s="12"/>
      <c r="AL86" s="12"/>
      <c r="AM86" s="12"/>
      <c r="AN86" s="12"/>
      <c r="AO86" s="12"/>
      <c r="AQ86" s="12"/>
      <c r="AR86" s="12"/>
      <c r="AS86" s="12"/>
      <c r="AT86" s="12"/>
      <c r="AV86" s="12"/>
      <c r="AW86" s="12"/>
      <c r="AX86" s="12"/>
      <c r="AY86" s="12"/>
      <c r="BA86" s="12"/>
      <c r="BB86" s="12"/>
      <c r="BC86" s="12"/>
      <c r="BD86" s="12"/>
      <c r="BF86" s="12"/>
      <c r="BG86" s="12"/>
      <c r="BH86" s="12"/>
      <c r="BI86" s="12"/>
      <c r="BK86" s="22"/>
      <c r="BL86" s="22"/>
      <c r="BM86" s="12"/>
      <c r="BN86" s="12"/>
    </row>
    <row r="87" spans="3:66" x14ac:dyDescent="0.25">
      <c r="C87" s="12"/>
      <c r="D87" s="12"/>
      <c r="E87" s="12"/>
      <c r="F87" s="12"/>
      <c r="H87" s="12"/>
      <c r="I87" s="12"/>
      <c r="J87" s="12"/>
      <c r="K87" s="12"/>
      <c r="M87" s="12"/>
      <c r="N87" s="12"/>
      <c r="O87" s="12"/>
      <c r="P87" s="12"/>
      <c r="R87" s="12"/>
      <c r="S87" s="12"/>
      <c r="T87" s="12"/>
      <c r="U87" s="12"/>
      <c r="W87" s="12"/>
      <c r="X87" s="12"/>
      <c r="Y87" s="12"/>
      <c r="Z87" s="12"/>
      <c r="AB87" s="12"/>
      <c r="AC87" s="12"/>
      <c r="AD87" s="12"/>
      <c r="AE87" s="12"/>
      <c r="AG87" s="12"/>
      <c r="AH87" s="12"/>
      <c r="AI87" s="12"/>
      <c r="AJ87" s="12"/>
      <c r="AL87" s="12"/>
      <c r="AM87" s="12"/>
      <c r="AN87" s="12"/>
      <c r="AO87" s="12"/>
      <c r="AQ87" s="12"/>
      <c r="AR87" s="12"/>
      <c r="AS87" s="12"/>
      <c r="AT87" s="12"/>
      <c r="AV87" s="12"/>
      <c r="AW87" s="12"/>
      <c r="AX87" s="12"/>
      <c r="AY87" s="12"/>
      <c r="BA87" s="12"/>
      <c r="BB87" s="12"/>
      <c r="BC87" s="12"/>
      <c r="BD87" s="12"/>
      <c r="BF87" s="12"/>
      <c r="BG87" s="12"/>
      <c r="BH87" s="12"/>
      <c r="BI87" s="12"/>
      <c r="BK87" s="22"/>
      <c r="BL87" s="22"/>
      <c r="BM87" s="12"/>
      <c r="BN87" s="12"/>
    </row>
    <row r="88" spans="3:66" x14ac:dyDescent="0.25">
      <c r="C88" s="12"/>
      <c r="D88" s="12"/>
      <c r="E88" s="12"/>
      <c r="F88" s="12"/>
      <c r="H88" s="12"/>
      <c r="I88" s="12"/>
      <c r="J88" s="12"/>
      <c r="K88" s="12"/>
      <c r="M88" s="12"/>
      <c r="N88" s="12"/>
      <c r="O88" s="12"/>
      <c r="P88" s="12"/>
      <c r="R88" s="12"/>
      <c r="S88" s="12"/>
      <c r="T88" s="12"/>
      <c r="U88" s="12"/>
      <c r="W88" s="12"/>
      <c r="X88" s="12"/>
      <c r="Y88" s="12"/>
      <c r="Z88" s="12"/>
      <c r="AB88" s="12"/>
      <c r="AC88" s="12"/>
      <c r="AD88" s="12"/>
      <c r="AE88" s="12"/>
      <c r="AG88" s="12"/>
      <c r="AH88" s="12"/>
      <c r="AI88" s="12"/>
      <c r="AJ88" s="12"/>
      <c r="AL88" s="12"/>
      <c r="AM88" s="12"/>
      <c r="AN88" s="12"/>
      <c r="AO88" s="12"/>
      <c r="AQ88" s="12"/>
      <c r="AR88" s="12"/>
      <c r="AS88" s="12"/>
      <c r="AT88" s="12"/>
      <c r="AV88" s="12"/>
      <c r="AW88" s="12"/>
      <c r="AX88" s="12"/>
      <c r="AY88" s="12"/>
      <c r="BA88" s="12"/>
      <c r="BB88" s="12"/>
      <c r="BC88" s="12"/>
      <c r="BD88" s="12"/>
      <c r="BF88" s="12"/>
      <c r="BG88" s="12"/>
      <c r="BH88" s="12"/>
      <c r="BI88" s="12"/>
      <c r="BK88" s="22"/>
      <c r="BL88" s="22"/>
      <c r="BM88" s="12"/>
      <c r="BN88" s="12"/>
    </row>
    <row r="89" spans="3:66" x14ac:dyDescent="0.25">
      <c r="C89" s="12"/>
      <c r="D89" s="12"/>
      <c r="E89" s="12"/>
      <c r="F89" s="12"/>
      <c r="H89" s="12"/>
      <c r="I89" s="12"/>
      <c r="J89" s="12"/>
      <c r="K89" s="12"/>
      <c r="M89" s="12"/>
      <c r="N89" s="12"/>
      <c r="O89" s="12"/>
      <c r="P89" s="12"/>
      <c r="R89" s="12"/>
      <c r="S89" s="12"/>
      <c r="T89" s="12"/>
      <c r="U89" s="12"/>
      <c r="W89" s="12"/>
      <c r="X89" s="12"/>
      <c r="Y89" s="12"/>
      <c r="Z89" s="12"/>
      <c r="AB89" s="12"/>
      <c r="AC89" s="12"/>
      <c r="AD89" s="12"/>
      <c r="AE89" s="12"/>
      <c r="AG89" s="12"/>
      <c r="AH89" s="12"/>
      <c r="AI89" s="12"/>
      <c r="AJ89" s="12"/>
      <c r="AL89" s="12"/>
      <c r="AM89" s="12"/>
      <c r="AN89" s="12"/>
      <c r="AO89" s="12"/>
      <c r="AQ89" s="12"/>
      <c r="AR89" s="12"/>
      <c r="AS89" s="12"/>
      <c r="AT89" s="12"/>
      <c r="AV89" s="12"/>
      <c r="AW89" s="12"/>
      <c r="AX89" s="12"/>
      <c r="AY89" s="12"/>
      <c r="BA89" s="12"/>
      <c r="BB89" s="12"/>
      <c r="BC89" s="12"/>
      <c r="BD89" s="12"/>
      <c r="BF89" s="12"/>
      <c r="BG89" s="12"/>
      <c r="BH89" s="12"/>
      <c r="BI89" s="12"/>
      <c r="BK89" s="22"/>
      <c r="BL89" s="22"/>
      <c r="BM89" s="12"/>
      <c r="BN89" s="12"/>
    </row>
    <row r="90" spans="3:66" x14ac:dyDescent="0.25">
      <c r="C90" s="12"/>
      <c r="D90" s="12"/>
      <c r="E90" s="12"/>
      <c r="F90" s="12"/>
      <c r="H90" s="12"/>
      <c r="I90" s="12"/>
      <c r="J90" s="12"/>
      <c r="K90" s="12"/>
      <c r="M90" s="12"/>
      <c r="N90" s="12"/>
      <c r="O90" s="12"/>
      <c r="P90" s="12"/>
      <c r="R90" s="12"/>
      <c r="S90" s="12"/>
      <c r="T90" s="12"/>
      <c r="U90" s="12"/>
      <c r="W90" s="12"/>
      <c r="X90" s="12"/>
      <c r="Y90" s="12"/>
      <c r="Z90" s="12"/>
      <c r="AB90" s="12"/>
      <c r="AC90" s="12"/>
      <c r="AD90" s="12"/>
      <c r="AE90" s="12"/>
      <c r="AG90" s="12"/>
      <c r="AH90" s="12"/>
      <c r="AI90" s="12"/>
      <c r="AJ90" s="12"/>
      <c r="AL90" s="12"/>
      <c r="AM90" s="12"/>
      <c r="AN90" s="12"/>
      <c r="AO90" s="12"/>
      <c r="AQ90" s="12"/>
      <c r="AR90" s="12"/>
      <c r="AS90" s="12"/>
      <c r="AT90" s="12"/>
      <c r="AV90" s="12"/>
      <c r="AW90" s="12"/>
      <c r="AX90" s="12"/>
      <c r="AY90" s="12"/>
      <c r="BA90" s="12"/>
      <c r="BB90" s="12"/>
      <c r="BC90" s="12"/>
      <c r="BD90" s="12"/>
      <c r="BF90" s="12"/>
      <c r="BG90" s="12"/>
      <c r="BH90" s="12"/>
      <c r="BI90" s="12"/>
      <c r="BK90" s="22"/>
      <c r="BL90" s="22"/>
      <c r="BM90" s="12"/>
      <c r="BN90" s="12"/>
    </row>
  </sheetData>
  <conditionalFormatting sqref="BG2:BH9 L10:O10 M2:O2 N3:O9 H2:J2 I3:J9 AA10:AD10 AB2:AD2 AC3:AD9 V10:Y10 W2:Y2 X3:Y9 Q10:T10 R2:T2 S3:T9 AK10:AN10 AL2:AN2 AM3:AN9 AF10:AI10 AG2:AI2 AH3:AI9 AQ2:AS2 AR3:AS9">
    <cfRule type="expression" dxfId="457" priority="175">
      <formula>$A2=0</formula>
    </cfRule>
    <cfRule type="expression" dxfId="456" priority="176">
      <formula>$A2=1</formula>
    </cfRule>
    <cfRule type="expression" dxfId="455" priority="177">
      <formula>$A2=2</formula>
    </cfRule>
  </conditionalFormatting>
  <conditionalFormatting sqref="BF3:BF9 BA3:BA9 AV3:AV9 AQ3:AQ9 AL3:AL9 AG3:AG9 AB3:AB9 W3:W9 R3:R9 M3:M9 H3:H9">
    <cfRule type="expression" dxfId="454" priority="169">
      <formula>$A3=0</formula>
    </cfRule>
    <cfRule type="expression" dxfId="453" priority="170">
      <formula>$A3=1</formula>
    </cfRule>
    <cfRule type="expression" dxfId="452" priority="171">
      <formula>$A3=2</formula>
    </cfRule>
  </conditionalFormatting>
  <conditionalFormatting sqref="C10:D10 AU10:AX10 AZ10:BC10 BE10:BH10 G10:J10 AP10:AS10">
    <cfRule type="expression" dxfId="451" priority="154">
      <formula>$A10=0</formula>
    </cfRule>
    <cfRule type="expression" dxfId="450" priority="155">
      <formula>$A10=1</formula>
    </cfRule>
    <cfRule type="expression" dxfId="449" priority="156">
      <formula>$A10=2</formula>
    </cfRule>
  </conditionalFormatting>
  <conditionalFormatting sqref="C3:C9">
    <cfRule type="expression" dxfId="448" priority="151">
      <formula>$A3=0</formula>
    </cfRule>
    <cfRule type="expression" dxfId="447" priority="152">
      <formula>$A3=1</formula>
    </cfRule>
    <cfRule type="expression" dxfId="446" priority="153">
      <formula>$A3=2</formula>
    </cfRule>
  </conditionalFormatting>
  <conditionalFormatting sqref="A10:B10">
    <cfRule type="expression" dxfId="445" priority="148">
      <formula>$A10=0</formula>
    </cfRule>
    <cfRule type="expression" dxfId="444" priority="149">
      <formula>$A10=1</formula>
    </cfRule>
    <cfRule type="expression" dxfId="443" priority="150">
      <formula>$A10=2</formula>
    </cfRule>
  </conditionalFormatting>
  <conditionalFormatting sqref="B1">
    <cfRule type="expression" dxfId="442" priority="145">
      <formula>$A1=0</formula>
    </cfRule>
    <cfRule type="expression" dxfId="441" priority="146">
      <formula>$A1=1</formula>
    </cfRule>
    <cfRule type="expression" dxfId="440" priority="147">
      <formula>$A1=2</formula>
    </cfRule>
  </conditionalFormatting>
  <conditionalFormatting sqref="A1">
    <cfRule type="expression" dxfId="439" priority="142">
      <formula>$A1=0</formula>
    </cfRule>
    <cfRule type="expression" dxfId="438" priority="143">
      <formula>$A1=1</formula>
    </cfRule>
    <cfRule type="expression" dxfId="437" priority="144">
      <formula>$A1=2</formula>
    </cfRule>
  </conditionalFormatting>
  <conditionalFormatting sqref="C2:D2 AV2:AX2 BA2:BC2 BF2 AW3:AX9 BB3:BC9 D3:D9">
    <cfRule type="expression" dxfId="436" priority="139">
      <formula>$A2=0</formula>
    </cfRule>
    <cfRule type="expression" dxfId="435" priority="140">
      <formula>$A2=1</formula>
    </cfRule>
    <cfRule type="expression" dxfId="434" priority="141">
      <formula>$A2=2</formula>
    </cfRule>
  </conditionalFormatting>
  <conditionalFormatting sqref="F2:F9">
    <cfRule type="expression" dxfId="433" priority="136">
      <formula>$A2=0</formula>
    </cfRule>
    <cfRule type="expression" dxfId="432" priority="137">
      <formula>$A2=1</formula>
    </cfRule>
    <cfRule type="expression" dxfId="431" priority="138">
      <formula>$A2=2</formula>
    </cfRule>
  </conditionalFormatting>
  <conditionalFormatting sqref="K2:K9">
    <cfRule type="expression" dxfId="430" priority="130">
      <formula>$A2=0</formula>
    </cfRule>
    <cfRule type="expression" dxfId="429" priority="131">
      <formula>$A2=1</formula>
    </cfRule>
    <cfRule type="expression" dxfId="428" priority="132">
      <formula>$A2=2</formula>
    </cfRule>
  </conditionalFormatting>
  <conditionalFormatting sqref="K10">
    <cfRule type="expression" dxfId="427" priority="127">
      <formula>$A10=0</formula>
    </cfRule>
    <cfRule type="expression" dxfId="426" priority="128">
      <formula>$A10=1</formula>
    </cfRule>
    <cfRule type="expression" dxfId="425" priority="129">
      <formula>$A10=2</formula>
    </cfRule>
  </conditionalFormatting>
  <conditionalFormatting sqref="P2:P9">
    <cfRule type="expression" dxfId="424" priority="124">
      <formula>$A2=0</formula>
    </cfRule>
    <cfRule type="expression" dxfId="423" priority="125">
      <formula>$A2=1</formula>
    </cfRule>
    <cfRule type="expression" dxfId="422" priority="126">
      <formula>$A2=2</formula>
    </cfRule>
  </conditionalFormatting>
  <conditionalFormatting sqref="P10">
    <cfRule type="expression" dxfId="421" priority="121">
      <formula>$A10=0</formula>
    </cfRule>
    <cfRule type="expression" dxfId="420" priority="122">
      <formula>$A10=1</formula>
    </cfRule>
    <cfRule type="expression" dxfId="419" priority="123">
      <formula>$A10=2</formula>
    </cfRule>
  </conditionalFormatting>
  <conditionalFormatting sqref="U2:U9">
    <cfRule type="expression" dxfId="418" priority="118">
      <formula>$A2=0</formula>
    </cfRule>
    <cfRule type="expression" dxfId="417" priority="119">
      <formula>$A2=1</formula>
    </cfRule>
    <cfRule type="expression" dxfId="416" priority="120">
      <formula>$A2=2</formula>
    </cfRule>
  </conditionalFormatting>
  <conditionalFormatting sqref="U10">
    <cfRule type="expression" dxfId="415" priority="115">
      <formula>$A10=0</formula>
    </cfRule>
    <cfRule type="expression" dxfId="414" priority="116">
      <formula>$A10=1</formula>
    </cfRule>
    <cfRule type="expression" dxfId="413" priority="117">
      <formula>$A10=2</formula>
    </cfRule>
  </conditionalFormatting>
  <conditionalFormatting sqref="Z2:Z9">
    <cfRule type="expression" dxfId="412" priority="112">
      <formula>$A2=0</formula>
    </cfRule>
    <cfRule type="expression" dxfId="411" priority="113">
      <formula>$A2=1</formula>
    </cfRule>
    <cfRule type="expression" dxfId="410" priority="114">
      <formula>$A2=2</formula>
    </cfRule>
  </conditionalFormatting>
  <conditionalFormatting sqref="Z10">
    <cfRule type="expression" dxfId="409" priority="109">
      <formula>$A10=0</formula>
    </cfRule>
    <cfRule type="expression" dxfId="408" priority="110">
      <formula>$A10=1</formula>
    </cfRule>
    <cfRule type="expression" dxfId="407" priority="111">
      <formula>$A10=2</formula>
    </cfRule>
  </conditionalFormatting>
  <conditionalFormatting sqref="AE2:AE9">
    <cfRule type="expression" dxfId="406" priority="106">
      <formula>$A2=0</formula>
    </cfRule>
    <cfRule type="expression" dxfId="405" priority="107">
      <formula>$A2=1</formula>
    </cfRule>
    <cfRule type="expression" dxfId="404" priority="108">
      <formula>$A2=2</formula>
    </cfRule>
  </conditionalFormatting>
  <conditionalFormatting sqref="AE10">
    <cfRule type="expression" dxfId="403" priority="103">
      <formula>$A10=0</formula>
    </cfRule>
    <cfRule type="expression" dxfId="402" priority="104">
      <formula>$A10=1</formula>
    </cfRule>
    <cfRule type="expression" dxfId="401" priority="105">
      <formula>$A10=2</formula>
    </cfRule>
  </conditionalFormatting>
  <conditionalFormatting sqref="AJ2:AJ9">
    <cfRule type="expression" dxfId="400" priority="100">
      <formula>$A2=0</formula>
    </cfRule>
    <cfRule type="expression" dxfId="399" priority="101">
      <formula>$A2=1</formula>
    </cfRule>
    <cfRule type="expression" dxfId="398" priority="102">
      <formula>$A2=2</formula>
    </cfRule>
  </conditionalFormatting>
  <conditionalFormatting sqref="AJ10">
    <cfRule type="expression" dxfId="397" priority="97">
      <formula>$A10=0</formula>
    </cfRule>
    <cfRule type="expression" dxfId="396" priority="98">
      <formula>$A10=1</formula>
    </cfRule>
    <cfRule type="expression" dxfId="395" priority="99">
      <formula>$A10=2</formula>
    </cfRule>
  </conditionalFormatting>
  <conditionalFormatting sqref="AO2:AO9">
    <cfRule type="expression" dxfId="394" priority="94">
      <formula>$A2=0</formula>
    </cfRule>
    <cfRule type="expression" dxfId="393" priority="95">
      <formula>$A2=1</formula>
    </cfRule>
    <cfRule type="expression" dxfId="392" priority="96">
      <formula>$A2=2</formula>
    </cfRule>
  </conditionalFormatting>
  <conditionalFormatting sqref="AO10">
    <cfRule type="expression" dxfId="391" priority="91">
      <formula>$A10=0</formula>
    </cfRule>
    <cfRule type="expression" dxfId="390" priority="92">
      <formula>$A10=1</formula>
    </cfRule>
    <cfRule type="expression" dxfId="389" priority="93">
      <formula>$A10=2</formula>
    </cfRule>
  </conditionalFormatting>
  <conditionalFormatting sqref="AT2:AT9">
    <cfRule type="expression" dxfId="388" priority="88">
      <formula>$A2=0</formula>
    </cfRule>
    <cfRule type="expression" dxfId="387" priority="89">
      <formula>$A2=1</formula>
    </cfRule>
    <cfRule type="expression" dxfId="386" priority="90">
      <formula>$A2=2</formula>
    </cfRule>
  </conditionalFormatting>
  <conditionalFormatting sqref="AT10">
    <cfRule type="expression" dxfId="385" priority="85">
      <formula>$A10=0</formula>
    </cfRule>
    <cfRule type="expression" dxfId="384" priority="86">
      <formula>$A10=1</formula>
    </cfRule>
    <cfRule type="expression" dxfId="383" priority="87">
      <formula>$A10=2</formula>
    </cfRule>
  </conditionalFormatting>
  <conditionalFormatting sqref="AY2:AY9">
    <cfRule type="expression" dxfId="382" priority="82">
      <formula>$A2=0</formula>
    </cfRule>
    <cfRule type="expression" dxfId="381" priority="83">
      <formula>$A2=1</formula>
    </cfRule>
    <cfRule type="expression" dxfId="380" priority="84">
      <formula>$A2=2</formula>
    </cfRule>
  </conditionalFormatting>
  <conditionalFormatting sqref="AY10">
    <cfRule type="expression" dxfId="379" priority="79">
      <formula>$A10=0</formula>
    </cfRule>
    <cfRule type="expression" dxfId="378" priority="80">
      <formula>$A10=1</formula>
    </cfRule>
    <cfRule type="expression" dxfId="377" priority="81">
      <formula>$A10=2</formula>
    </cfRule>
  </conditionalFormatting>
  <conditionalFormatting sqref="BD2:BD9">
    <cfRule type="expression" dxfId="376" priority="76">
      <formula>$A2=0</formula>
    </cfRule>
    <cfRule type="expression" dxfId="375" priority="77">
      <formula>$A2=1</formula>
    </cfRule>
    <cfRule type="expression" dxfId="374" priority="78">
      <formula>$A2=2</formula>
    </cfRule>
  </conditionalFormatting>
  <conditionalFormatting sqref="BD10">
    <cfRule type="expression" dxfId="373" priority="73">
      <formula>$A10=0</formula>
    </cfRule>
    <cfRule type="expression" dxfId="372" priority="74">
      <formula>$A10=1</formula>
    </cfRule>
    <cfRule type="expression" dxfId="371" priority="75">
      <formula>$A10=2</formula>
    </cfRule>
  </conditionalFormatting>
  <conditionalFormatting sqref="BK10">
    <cfRule type="expression" dxfId="370" priority="52">
      <formula>$A10=0</formula>
    </cfRule>
    <cfRule type="expression" dxfId="369" priority="53">
      <formula>$A10=1</formula>
    </cfRule>
    <cfRule type="expression" dxfId="368" priority="54">
      <formula>$A10=2</formula>
    </cfRule>
  </conditionalFormatting>
  <conditionalFormatting sqref="BK2:BK9">
    <cfRule type="expression" dxfId="367" priority="49">
      <formula>$A2=0</formula>
    </cfRule>
    <cfRule type="expression" dxfId="366" priority="50">
      <formula>$A2=1</formula>
    </cfRule>
    <cfRule type="expression" dxfId="365" priority="51">
      <formula>$A2=2</formula>
    </cfRule>
  </conditionalFormatting>
  <conditionalFormatting sqref="BL2:BL9">
    <cfRule type="expression" dxfId="364" priority="43">
      <formula>$A2=0</formula>
    </cfRule>
    <cfRule type="expression" dxfId="363" priority="44">
      <formula>$A2=1</formula>
    </cfRule>
    <cfRule type="expression" dxfId="362" priority="45">
      <formula>$A2=2</formula>
    </cfRule>
  </conditionalFormatting>
  <conditionalFormatting sqref="BM10">
    <cfRule type="expression" dxfId="361" priority="40">
      <formula>$A10=0</formula>
    </cfRule>
    <cfRule type="expression" dxfId="360" priority="41">
      <formula>$A10=1</formula>
    </cfRule>
    <cfRule type="expression" dxfId="359" priority="42">
      <formula>$A10=2</formula>
    </cfRule>
  </conditionalFormatting>
  <conditionalFormatting sqref="BM2:BM9">
    <cfRule type="expression" dxfId="358" priority="37">
      <formula>$A2=0</formula>
    </cfRule>
    <cfRule type="expression" dxfId="357" priority="38">
      <formula>$A2=1</formula>
    </cfRule>
    <cfRule type="expression" dxfId="356" priority="39">
      <formula>$A2=2</formula>
    </cfRule>
  </conditionalFormatting>
  <conditionalFormatting sqref="BN2:BN9">
    <cfRule type="expression" dxfId="355" priority="34">
      <formula>$A2=0</formula>
    </cfRule>
    <cfRule type="expression" dxfId="354" priority="35">
      <formula>$A2=1</formula>
    </cfRule>
    <cfRule type="expression" dxfId="353" priority="36">
      <formula>$A2=2</formula>
    </cfRule>
  </conditionalFormatting>
  <conditionalFormatting sqref="BN10">
    <cfRule type="expression" dxfId="352" priority="31">
      <formula>$A10=0</formula>
    </cfRule>
    <cfRule type="expression" dxfId="351" priority="32">
      <formula>$A10=1</formula>
    </cfRule>
    <cfRule type="expression" dxfId="350" priority="33">
      <formula>$A10=2</formula>
    </cfRule>
  </conditionalFormatting>
  <conditionalFormatting sqref="BI2:BI9">
    <cfRule type="expression" dxfId="349" priority="28">
      <formula>$A2=0</formula>
    </cfRule>
    <cfRule type="expression" dxfId="348" priority="29">
      <formula>$A2=1</formula>
    </cfRule>
    <cfRule type="expression" dxfId="347" priority="30">
      <formula>$A2=2</formula>
    </cfRule>
  </conditionalFormatting>
  <conditionalFormatting sqref="BI10">
    <cfRule type="expression" dxfId="346" priority="25">
      <formula>$A10=0</formula>
    </cfRule>
    <cfRule type="expression" dxfId="345" priority="26">
      <formula>$A10=1</formula>
    </cfRule>
    <cfRule type="expression" dxfId="344" priority="27">
      <formula>$A10=2</formula>
    </cfRule>
  </conditionalFormatting>
  <conditionalFormatting sqref="BL10">
    <cfRule type="expression" dxfId="343" priority="22">
      <formula>$A10=0</formula>
    </cfRule>
    <cfRule type="expression" dxfId="342" priority="23">
      <formula>$A10=1</formula>
    </cfRule>
    <cfRule type="expression" dxfId="341" priority="24">
      <formula>$A10=2</formula>
    </cfRule>
  </conditionalFormatting>
  <conditionalFormatting sqref="E2:E9">
    <cfRule type="expression" dxfId="340" priority="10">
      <formula>$A2=0</formula>
    </cfRule>
    <cfRule type="expression" dxfId="339" priority="11">
      <formula>$A2=1</formula>
    </cfRule>
    <cfRule type="expression" dxfId="338" priority="12">
      <formula>$A2=2</formula>
    </cfRule>
  </conditionalFormatting>
  <conditionalFormatting sqref="F10">
    <cfRule type="expression" dxfId="337" priority="1">
      <formula>$A10=0</formula>
    </cfRule>
    <cfRule type="expression" dxfId="336" priority="2">
      <formula>$A10=1</formula>
    </cfRule>
    <cfRule type="expression" dxfId="335" priority="3">
      <formula>$A10=2</formula>
    </cfRule>
  </conditionalFormatting>
  <conditionalFormatting sqref="E10">
    <cfRule type="expression" dxfId="334" priority="4">
      <formula>$A10=0</formula>
    </cfRule>
    <cfRule type="expression" dxfId="333" priority="5">
      <formula>$A10=1</formula>
    </cfRule>
    <cfRule type="expression" dxfId="332" priority="6">
      <formula>$A10=2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91"/>
  <sheetViews>
    <sheetView tabSelected="1" zoomScale="93" zoomScaleNormal="93" workbookViewId="0">
      <selection activeCell="G1" sqref="G1"/>
    </sheetView>
  </sheetViews>
  <sheetFormatPr defaultRowHeight="15" x14ac:dyDescent="0.25"/>
  <cols>
    <col min="1" max="1" width="5.42578125" bestFit="1" customWidth="1"/>
    <col min="2" max="2" width="12.5703125" bestFit="1" customWidth="1"/>
    <col min="3" max="3" width="14.5703125" customWidth="1"/>
    <col min="4" max="4" width="14" customWidth="1"/>
    <col min="5" max="5" width="11.28515625" customWidth="1"/>
    <col min="6" max="6" width="7.7109375" customWidth="1"/>
    <col min="7" max="7" width="0.85546875" customWidth="1"/>
    <col min="8" max="8" width="15.140625" customWidth="1"/>
    <col min="9" max="9" width="14.5703125" customWidth="1"/>
    <col min="10" max="10" width="11.5703125" customWidth="1"/>
    <col min="11" max="11" width="7.7109375" customWidth="1"/>
    <col min="12" max="12" width="0.85546875" customWidth="1"/>
    <col min="13" max="13" width="15.42578125" customWidth="1"/>
    <col min="14" max="14" width="14.85546875" customWidth="1"/>
    <col min="15" max="15" width="11.28515625" customWidth="1"/>
    <col min="16" max="16" width="7.7109375" customWidth="1"/>
    <col min="17" max="17" width="0.85546875" customWidth="1"/>
    <col min="18" max="18" width="15.140625" customWidth="1"/>
    <col min="19" max="19" width="14.5703125" customWidth="1"/>
    <col min="20" max="20" width="9.7109375" customWidth="1"/>
    <col min="21" max="21" width="7.7109375" customWidth="1"/>
    <col min="22" max="22" width="0.85546875" customWidth="1"/>
    <col min="23" max="23" width="15.7109375" customWidth="1"/>
    <col min="24" max="24" width="15.140625" customWidth="1"/>
    <col min="25" max="25" width="11.28515625" customWidth="1"/>
    <col min="26" max="26" width="7.7109375" customWidth="1"/>
    <col min="27" max="27" width="0.85546875" customWidth="1"/>
    <col min="28" max="28" width="14.7109375" customWidth="1"/>
    <col min="29" max="29" width="14.140625" customWidth="1"/>
    <col min="30" max="30" width="11.28515625" customWidth="1"/>
    <col min="31" max="31" width="7.7109375" customWidth="1"/>
    <col min="32" max="32" width="0.85546875" customWidth="1"/>
    <col min="33" max="33" width="14" customWidth="1"/>
    <col min="34" max="34" width="13.28515625" customWidth="1"/>
    <col min="35" max="35" width="11.28515625" customWidth="1"/>
    <col min="36" max="36" width="7.7109375" customWidth="1"/>
    <col min="37" max="37" width="0.85546875" customWidth="1"/>
    <col min="38" max="38" width="15.5703125" customWidth="1"/>
    <col min="39" max="39" width="15" customWidth="1"/>
    <col min="40" max="40" width="11.28515625" customWidth="1"/>
    <col min="41" max="41" width="7.7109375" customWidth="1"/>
    <col min="42" max="42" width="0.85546875" customWidth="1"/>
    <col min="43" max="43" width="15" customWidth="1"/>
    <col min="44" max="44" width="14.42578125" customWidth="1"/>
    <col min="45" max="45" width="11.28515625" customWidth="1"/>
    <col min="46" max="46" width="7.7109375" customWidth="1"/>
    <col min="47" max="47" width="0.85546875" customWidth="1"/>
    <col min="48" max="48" width="15.28515625" customWidth="1"/>
    <col min="49" max="49" width="14.7109375" customWidth="1"/>
    <col min="50" max="50" width="11.28515625" customWidth="1"/>
    <col min="51" max="51" width="7.7109375" customWidth="1"/>
    <col min="52" max="52" width="0.85546875" customWidth="1"/>
    <col min="53" max="53" width="15.5703125" customWidth="1"/>
    <col min="54" max="54" width="15" customWidth="1"/>
    <col min="55" max="55" width="11.28515625" customWidth="1"/>
    <col min="56" max="56" width="7.7109375" customWidth="1"/>
    <col min="57" max="57" width="0.85546875" customWidth="1"/>
    <col min="58" max="58" width="15.42578125" bestFit="1" customWidth="1"/>
    <col min="59" max="59" width="14.85546875" bestFit="1" customWidth="1"/>
    <col min="60" max="60" width="11.28515625" bestFit="1" customWidth="1"/>
    <col min="61" max="61" width="7.7109375" bestFit="1" customWidth="1"/>
    <col min="62" max="62" width="0.85546875" customWidth="1"/>
    <col min="63" max="63" width="15.42578125" bestFit="1" customWidth="1"/>
    <col min="64" max="64" width="15" bestFit="1" customWidth="1"/>
    <col min="65" max="65" width="12.28515625" bestFit="1" customWidth="1"/>
    <col min="66" max="66" width="7.7109375" bestFit="1" customWidth="1"/>
    <col min="67" max="68" width="18" hidden="1" customWidth="1"/>
  </cols>
  <sheetData>
    <row r="1" spans="1:68" ht="18.75" x14ac:dyDescent="0.25">
      <c r="A1" s="14" t="s">
        <v>90</v>
      </c>
      <c r="B1" s="14" t="s">
        <v>0</v>
      </c>
      <c r="C1" s="9" t="s">
        <v>102</v>
      </c>
      <c r="D1" s="8" t="s">
        <v>103</v>
      </c>
      <c r="E1" s="10" t="s">
        <v>100</v>
      </c>
      <c r="F1" s="11" t="s">
        <v>101</v>
      </c>
      <c r="H1" s="9" t="s">
        <v>104</v>
      </c>
      <c r="I1" s="8" t="s">
        <v>105</v>
      </c>
      <c r="J1" s="10" t="s">
        <v>100</v>
      </c>
      <c r="K1" s="11" t="s">
        <v>101</v>
      </c>
      <c r="M1" s="9" t="s">
        <v>106</v>
      </c>
      <c r="N1" s="8" t="s">
        <v>107</v>
      </c>
      <c r="O1" s="10" t="s">
        <v>100</v>
      </c>
      <c r="P1" s="11" t="s">
        <v>101</v>
      </c>
      <c r="R1" s="9" t="s">
        <v>109</v>
      </c>
      <c r="S1" s="8" t="s">
        <v>108</v>
      </c>
      <c r="T1" s="10" t="s">
        <v>100</v>
      </c>
      <c r="U1" s="11" t="s">
        <v>101</v>
      </c>
      <c r="W1" s="9" t="s">
        <v>110</v>
      </c>
      <c r="X1" s="8" t="s">
        <v>111</v>
      </c>
      <c r="Y1" s="10" t="s">
        <v>100</v>
      </c>
      <c r="Z1" s="11" t="s">
        <v>101</v>
      </c>
      <c r="AB1" s="9" t="s">
        <v>112</v>
      </c>
      <c r="AC1" s="8" t="s">
        <v>113</v>
      </c>
      <c r="AD1" s="10" t="s">
        <v>100</v>
      </c>
      <c r="AE1" s="11" t="s">
        <v>101</v>
      </c>
      <c r="AG1" s="9" t="s">
        <v>114</v>
      </c>
      <c r="AH1" s="8" t="s">
        <v>115</v>
      </c>
      <c r="AI1" s="10" t="s">
        <v>100</v>
      </c>
      <c r="AJ1" s="11" t="s">
        <v>101</v>
      </c>
      <c r="AL1" s="9" t="s">
        <v>116</v>
      </c>
      <c r="AM1" s="8" t="s">
        <v>117</v>
      </c>
      <c r="AN1" s="10" t="s">
        <v>100</v>
      </c>
      <c r="AO1" s="11" t="s">
        <v>101</v>
      </c>
      <c r="AQ1" s="9" t="s">
        <v>118</v>
      </c>
      <c r="AR1" s="8" t="s">
        <v>119</v>
      </c>
      <c r="AS1" s="10" t="s">
        <v>100</v>
      </c>
      <c r="AT1" s="11" t="s">
        <v>101</v>
      </c>
      <c r="AV1" s="9" t="s">
        <v>120</v>
      </c>
      <c r="AW1" s="8" t="s">
        <v>121</v>
      </c>
      <c r="AX1" s="10" t="s">
        <v>100</v>
      </c>
      <c r="AY1" s="11" t="s">
        <v>101</v>
      </c>
      <c r="BA1" s="9" t="s">
        <v>122</v>
      </c>
      <c r="BB1" s="8" t="s">
        <v>123</v>
      </c>
      <c r="BC1" s="10" t="s">
        <v>100</v>
      </c>
      <c r="BD1" s="11" t="s">
        <v>101</v>
      </c>
      <c r="BF1" s="9" t="s">
        <v>124</v>
      </c>
      <c r="BG1" s="8" t="s">
        <v>125</v>
      </c>
      <c r="BH1" s="10" t="s">
        <v>100</v>
      </c>
      <c r="BI1" s="11" t="s">
        <v>101</v>
      </c>
      <c r="BK1" s="9" t="s">
        <v>150</v>
      </c>
      <c r="BL1" s="8" t="s">
        <v>151</v>
      </c>
      <c r="BM1" s="10" t="s">
        <v>100</v>
      </c>
      <c r="BN1" s="11" t="s">
        <v>101</v>
      </c>
      <c r="BO1" s="25" t="s">
        <v>154</v>
      </c>
      <c r="BP1" s="25" t="s">
        <v>155</v>
      </c>
    </row>
    <row r="2" spans="1:68" x14ac:dyDescent="0.25">
      <c r="A2" s="6">
        <v>414</v>
      </c>
      <c r="B2" s="5" t="s">
        <v>91</v>
      </c>
      <c r="C2" s="13">
        <f>IFERROR(VLOOKUP(A2,'[1]BranchesSales01-2019'!$A$2:$AB$79,3,0),0)-C11</f>
        <v>618829</v>
      </c>
      <c r="D2" s="13">
        <f>IFERROR(VLOOKUP(A2,'[2]BranchesSales01-2020'!$A$2:$Z$78,3,0),0)-D11</f>
        <v>486686</v>
      </c>
      <c r="E2" s="15">
        <f t="shared" ref="E2:E10" si="0">D2-C2</f>
        <v>-132143</v>
      </c>
      <c r="F2" s="17">
        <f t="shared" ref="F2:F10" si="1">IFERROR(D2/C2-1,0)</f>
        <v>-0.21353718070743288</v>
      </c>
      <c r="H2" s="13">
        <f>IFERROR(VLOOKUP(A2,'[1]BranchesSales01-2019'!$A$2:$AB$79,5,0),0)-H11</f>
        <v>516480</v>
      </c>
      <c r="I2" s="13">
        <f>IFERROR(VLOOKUP(A2,'[2]BranchesSales01-2020'!$A$2:$Z$78,5,0),0)-I11</f>
        <v>309803</v>
      </c>
      <c r="J2" s="15">
        <f t="shared" ref="J2:J9" si="2">I2-H2</f>
        <v>-206677</v>
      </c>
      <c r="K2" s="17">
        <f t="shared" ref="K2:K9" si="3">IFERROR(I2/H2-1,0)</f>
        <v>-0.40016457558859975</v>
      </c>
      <c r="M2" s="13">
        <f>IFERROR(VLOOKUP(A2,'[1]BranchesSales01-2019'!$A$2:$AB$79,7,0),0)</f>
        <v>354033</v>
      </c>
      <c r="N2" s="13">
        <f>IFERROR(VLOOKUP(A2,'[2]BranchesSales01-2020'!$A$2:$Z$78,7,0),0)-N11</f>
        <v>915677</v>
      </c>
      <c r="O2" s="15">
        <f t="shared" ref="O2:O9" si="4">N2-M2</f>
        <v>561644</v>
      </c>
      <c r="P2" s="17">
        <f t="shared" ref="P2:P10" si="5">IFERROR(N2/M2-1,0)</f>
        <v>1.5864170854129416</v>
      </c>
      <c r="R2" s="13">
        <f>IFERROR(VLOOKUP(A2,'[1]BranchesSales01-2019'!$A$2:$AB$79,9,0),0)-R11</f>
        <v>691308</v>
      </c>
      <c r="S2" s="13">
        <f>IFERROR(VLOOKUP(A2,'[2]BranchesSales01-2020'!$A$2:$Z$78,9,0),0)-S11</f>
        <v>156111</v>
      </c>
      <c r="T2" s="15">
        <f t="shared" ref="T2:T9" si="6">S2-R2</f>
        <v>-535197</v>
      </c>
      <c r="U2" s="17">
        <f t="shared" ref="U2:U10" si="7">IFERROR(S2/R2-1,0)</f>
        <v>-0.77418024961377563</v>
      </c>
      <c r="W2" s="13">
        <f>IFERROR(VLOOKUP(A2,'[1]BranchesSales01-2019'!$A$2:$AB$79,11,0),0)-W11</f>
        <v>587800</v>
      </c>
      <c r="X2" s="13">
        <f>IFERROR(VLOOKUP(A2,'[2]BranchesSales01-2020'!$A$2:$Z$78,11,0),0)-X11</f>
        <v>478136</v>
      </c>
      <c r="Y2" s="15">
        <f t="shared" ref="Y2:Y10" si="8">X2-W2</f>
        <v>-109664</v>
      </c>
      <c r="Z2" s="17">
        <f t="shared" ref="Z2:Z10" si="9">IFERROR(X2/W2-1,0)</f>
        <v>-0.18656685947601226</v>
      </c>
      <c r="AB2" s="13">
        <f>IFERROR(VLOOKUP(A2,'[1]BranchesSales01-2019'!$A$2:$AB$79,13,0),0)-AB11</f>
        <v>882210</v>
      </c>
      <c r="AC2" s="13">
        <f>IFERROR(VLOOKUP(A2,'[2]BranchesSales01-2020'!$A$2:$Z$78,13,0),0)-AC11</f>
        <v>958165</v>
      </c>
      <c r="AD2" s="15">
        <f t="shared" ref="AD2:AD9" si="10">AC2-AB2</f>
        <v>75955</v>
      </c>
      <c r="AE2" s="17">
        <f t="shared" ref="AE2:AE10" si="11">IFERROR(AC2/AB2-1,0)</f>
        <v>8.6096280930844094E-2</v>
      </c>
      <c r="AG2" s="13">
        <f>IFERROR(VLOOKUP(A2,'[1]BranchesSales01-2019'!$A$2:$AB$79,15,0),0)-AG11</f>
        <v>652426</v>
      </c>
      <c r="AH2" s="13">
        <f>IFERROR(VLOOKUP(A2,'[2]BranchesSales01-2020'!$A$2:$Z$78,15,0),0)-AH11</f>
        <v>634671</v>
      </c>
      <c r="AI2" s="15">
        <f t="shared" ref="AI2:AI9" si="12">AH2-AG2</f>
        <v>-17755</v>
      </c>
      <c r="AJ2" s="17">
        <f t="shared" ref="AJ2:AJ10" si="13">IFERROR(AH2/AG2-1,0)</f>
        <v>-2.7213814286984217E-2</v>
      </c>
      <c r="AL2" s="13">
        <f>IFERROR(VLOOKUP(A2,'[1]BranchesSales01-2019'!$A$2:$AB$79,17,0),0)-AL11</f>
        <v>783942</v>
      </c>
      <c r="AM2" s="13">
        <f>IFERROR(VLOOKUP(A2,'[2]BranchesSales01-2020'!$A$2:$Z$78,17,0),0)-AM11</f>
        <v>884844</v>
      </c>
      <c r="AN2" s="15">
        <f t="shared" ref="AN2:AN9" si="14">AM2-AL2</f>
        <v>100902</v>
      </c>
      <c r="AO2" s="17">
        <f t="shared" ref="AO2:AO10" si="15">IFERROR(AM2/AL2-1,0)</f>
        <v>0.12871105260338145</v>
      </c>
      <c r="AQ2" s="13">
        <f>IFERROR(VLOOKUP(A2,'[1]BranchesSales01-2019'!$A$2:$AB$79,19,0),0)-AQ11</f>
        <v>779183</v>
      </c>
      <c r="AR2" s="13">
        <f>IFERROR(VLOOKUP(A2,'[2]BranchesSales01-2020'!$A$2:$Z$78,19,0),0)-AR11</f>
        <v>1036907</v>
      </c>
      <c r="AS2" s="15">
        <f t="shared" ref="AS2:AS9" si="16">AR2-AQ2</f>
        <v>257724</v>
      </c>
      <c r="AT2" s="17">
        <f t="shared" ref="AT2:AT10" si="17">IFERROR(AR2/AQ2-1,0)</f>
        <v>0.3307618364363698</v>
      </c>
      <c r="AV2" s="13">
        <f>IFERROR(VLOOKUP(A2,'[1]BranchesSales01-2019'!$A$2:$AB$79,21,0),0)-AV11</f>
        <v>519637</v>
      </c>
      <c r="AW2" s="13">
        <f>IFERROR(VLOOKUP(A2,'[2]BranchesSales01-2020'!$A$2:$Z$78,21,0),0)-AW11</f>
        <v>390264</v>
      </c>
      <c r="AX2" s="15">
        <f>AW2-AV2</f>
        <v>-129373</v>
      </c>
      <c r="AY2" s="17">
        <f>IFERROR(AW2/AV2-1,0)</f>
        <v>-0.24896802960528219</v>
      </c>
      <c r="BA2" s="13">
        <f>IFERROR(VLOOKUP(A2,'[1]BranchesSales01-2019'!$A$2:$AB$79,23,0),0)-BA11</f>
        <v>993745</v>
      </c>
      <c r="BB2" s="13">
        <f>IFERROR(VLOOKUP(A2,'[13]BranchesSales11-2020'!$A$2:$G$78,6,0),0)-BB11</f>
        <v>413694</v>
      </c>
      <c r="BC2" s="15">
        <f>BB2-BA2</f>
        <v>-580051</v>
      </c>
      <c r="BD2" s="17">
        <f>IFERROR(BB2/BA2-1,0)</f>
        <v>-0.58370205636254768</v>
      </c>
      <c r="BF2" s="13">
        <f>IFERROR(VLOOKUP(A2,'[1]BranchesSales01-2019'!$A$2:$AB$79,25,0),0)-BF11</f>
        <v>748941</v>
      </c>
      <c r="BG2" s="13">
        <f>IFERROR(VLOOKUP(A2,'[17]BranchesSales12-2020'!$A$2:$G$10,6,0),0)-BG11</f>
        <v>736053</v>
      </c>
      <c r="BH2" s="15">
        <f>BG2-BF2</f>
        <v>-12888</v>
      </c>
      <c r="BI2" s="17">
        <f>IFERROR(BG2/BF2-1,0)</f>
        <v>-1.7208298116941134E-2</v>
      </c>
      <c r="BK2" s="13">
        <f t="shared" ref="BK2:BK10" si="18">(BF2+BA2+AV2+AQ2+AL2+AG2+AB2+W2+R2+M2+H2+C2)</f>
        <v>8128534</v>
      </c>
      <c r="BL2" s="13">
        <f t="shared" ref="BL2:BL10" si="19">(BG2+BB2+AW2+AR2+AM2+AH2+AC2+X2+S2+N2+I2+D2)</f>
        <v>7401011</v>
      </c>
      <c r="BM2" s="15">
        <f>BL2-BK2</f>
        <v>-727523</v>
      </c>
      <c r="BN2" s="17">
        <f t="shared" ref="BN2:BN10" si="20">IFERROR(BL2/BK2-1,0)</f>
        <v>-8.9502362910704458E-2</v>
      </c>
      <c r="BO2" s="24">
        <v>150773</v>
      </c>
      <c r="BP2">
        <v>146241</v>
      </c>
    </row>
    <row r="3" spans="1:68" x14ac:dyDescent="0.25">
      <c r="A3" s="6">
        <v>410</v>
      </c>
      <c r="B3" s="5" t="s">
        <v>92</v>
      </c>
      <c r="C3" s="13">
        <f>IFERROR(VLOOKUP(A3,'[1]BranchesSales01-2019'!$A$2:$AB$79,3,0),0)-C12</f>
        <v>199315</v>
      </c>
      <c r="D3" s="13">
        <f>IFERROR(VLOOKUP(A3,'[2]BranchesSales01-2020'!$A$2:$Z$78,3,0),0)-D12</f>
        <v>175390</v>
      </c>
      <c r="E3" s="15">
        <f t="shared" si="0"/>
        <v>-23925</v>
      </c>
      <c r="F3" s="17">
        <f t="shared" si="1"/>
        <v>-0.12003612372375383</v>
      </c>
      <c r="H3" s="13">
        <f>IFERROR(VLOOKUP(A3,'[1]BranchesSales01-2019'!$A$2:$AB$79,5,0),0)-H12</f>
        <v>271334</v>
      </c>
      <c r="I3" s="13">
        <f>IFERROR(VLOOKUP(A3,'[2]BranchesSales01-2020'!$A$2:$Z$78,5,0),0)-I12</f>
        <v>252983</v>
      </c>
      <c r="J3" s="15">
        <f t="shared" si="2"/>
        <v>-18351</v>
      </c>
      <c r="K3" s="17">
        <f t="shared" si="3"/>
        <v>-6.7632511959430097E-2</v>
      </c>
      <c r="M3" s="13">
        <f>IFERROR(VLOOKUP(A3,'[1]BranchesSales01-2019'!$A$2:$AB$79,7,0),0)</f>
        <v>278706</v>
      </c>
      <c r="N3" s="13">
        <f>IFERROR(VLOOKUP(A3,'[2]BranchesSales01-2020'!$A$2:$Z$78,7,0),0)-N12</f>
        <v>141491</v>
      </c>
      <c r="O3" s="15">
        <f t="shared" si="4"/>
        <v>-137215</v>
      </c>
      <c r="P3" s="17">
        <f t="shared" si="5"/>
        <v>-0.49232883396841121</v>
      </c>
      <c r="R3" s="13">
        <f>IFERROR(VLOOKUP(A3,'[1]BranchesSales01-2019'!$A$2:$AB$79,9,0),0)-R12</f>
        <v>482442</v>
      </c>
      <c r="S3" s="13">
        <f>IFERROR(VLOOKUP(A3,'[2]BranchesSales01-2020'!$A$2:$Z$78,9,0),0)-S12</f>
        <v>-20172</v>
      </c>
      <c r="T3" s="15">
        <f t="shared" si="6"/>
        <v>-502614</v>
      </c>
      <c r="U3" s="17">
        <f t="shared" si="7"/>
        <v>-1.0418122800253709</v>
      </c>
      <c r="W3" s="13">
        <f>IFERROR(VLOOKUP(A3,'[1]BranchesSales01-2019'!$A$2:$AB$79,11,0),0)-W12</f>
        <v>367781</v>
      </c>
      <c r="X3" s="13">
        <f>IFERROR(VLOOKUP(A3,'[2]BranchesSales01-2020'!$A$2:$Z$78,11,0),0)-X12</f>
        <v>70545</v>
      </c>
      <c r="Y3" s="15">
        <f t="shared" si="8"/>
        <v>-297236</v>
      </c>
      <c r="Z3" s="17">
        <f t="shared" si="9"/>
        <v>-0.80818748113687222</v>
      </c>
      <c r="AB3" s="13">
        <f>IFERROR(VLOOKUP(A3,'[1]BranchesSales01-2019'!$A$2:$AB$79,13,0),0)-AB12</f>
        <v>440776</v>
      </c>
      <c r="AC3" s="13">
        <f>IFERROR(VLOOKUP(A3,'[2]BranchesSales01-2020'!$A$2:$Z$78,13,0),0)-AC12</f>
        <v>73020</v>
      </c>
      <c r="AD3" s="15">
        <f t="shared" si="10"/>
        <v>-367756</v>
      </c>
      <c r="AE3" s="17">
        <f t="shared" si="11"/>
        <v>-0.8343376227380801</v>
      </c>
      <c r="AG3" s="13">
        <f>IFERROR(VLOOKUP(A3,'[1]BranchesSales01-2019'!$A$2:$AB$79,15,0),0)-AG12</f>
        <v>356796</v>
      </c>
      <c r="AH3" s="13">
        <f>IFERROR(VLOOKUP(A3,'[2]BranchesSales01-2020'!$A$2:$Z$78,15,0),0)-AH12</f>
        <v>142884</v>
      </c>
      <c r="AI3" s="15">
        <f t="shared" si="12"/>
        <v>-213912</v>
      </c>
      <c r="AJ3" s="17">
        <f t="shared" si="13"/>
        <v>-0.59953586923620228</v>
      </c>
      <c r="AL3" s="13">
        <f>IFERROR(VLOOKUP(A3,'[1]BranchesSales01-2019'!$A$2:$AB$79,17,0),0)-AL12</f>
        <v>559451</v>
      </c>
      <c r="AM3" s="13">
        <f>IFERROR(VLOOKUP(A3,'[2]BranchesSales01-2020'!$A$2:$Z$78,17,0),0)-AM12</f>
        <v>235389</v>
      </c>
      <c r="AN3" s="15">
        <f t="shared" si="14"/>
        <v>-324062</v>
      </c>
      <c r="AO3" s="17">
        <f t="shared" si="15"/>
        <v>-0.57925001474659976</v>
      </c>
      <c r="AQ3" s="13">
        <f>IFERROR(VLOOKUP(A3,'[1]BranchesSales01-2019'!$A$2:$AB$79,19,0),0)-AQ12</f>
        <v>340854</v>
      </c>
      <c r="AR3" s="13">
        <f>IFERROR(VLOOKUP(A3,'[2]BranchesSales01-2020'!$A$2:$Z$78,19,0),0)-AR12</f>
        <v>136298</v>
      </c>
      <c r="AS3" s="15">
        <f t="shared" si="16"/>
        <v>-204556</v>
      </c>
      <c r="AT3" s="17">
        <f t="shared" si="17"/>
        <v>-0.60012791400423637</v>
      </c>
      <c r="AV3" s="13">
        <f>IFERROR(VLOOKUP(A3,'[1]BranchesSales01-2019'!$A$2:$AB$79,21,0),0)-AV12</f>
        <v>175648</v>
      </c>
      <c r="AW3" s="13">
        <f>IFERROR(VLOOKUP(A3,'[2]BranchesSales01-2020'!$A$2:$Z$78,21,0),0)-AW12</f>
        <v>155356</v>
      </c>
      <c r="AX3" s="15">
        <f t="shared" ref="AX3:AX9" si="21">AW3-AV3</f>
        <v>-20292</v>
      </c>
      <c r="AY3" s="17">
        <f t="shared" ref="AY3:AY10" si="22">IFERROR(AW3/AV3-1,0)</f>
        <v>-0.1155265075605757</v>
      </c>
      <c r="BA3" s="13">
        <f>IFERROR(VLOOKUP(A3,'[1]BranchesSales01-2019'!$A$2:$AB$79,23,0),0)-BA12</f>
        <v>198986</v>
      </c>
      <c r="BB3" s="13">
        <f>IFERROR(VLOOKUP(A3,'[13]BranchesSales11-2020'!$A$2:$G$78,6,0),0)-BB12</f>
        <v>146431</v>
      </c>
      <c r="BC3" s="15">
        <f t="shared" ref="BC3:BC9" si="23">BB3-BA3</f>
        <v>-52555</v>
      </c>
      <c r="BD3" s="17">
        <f t="shared" ref="BD3:BD10" si="24">IFERROR(BB3/BA3-1,0)</f>
        <v>-0.26411405827545653</v>
      </c>
      <c r="BF3" s="13">
        <f>IFERROR(VLOOKUP(A3,'[1]BranchesSales01-2019'!$A$2:$AB$79,25,0),0)-BF12</f>
        <v>141531</v>
      </c>
      <c r="BG3" s="13">
        <f>IFERROR(VLOOKUP(A3,'[17]BranchesSales12-2020'!$A$2:$G$10,6,0),0)-BG12</f>
        <v>121340</v>
      </c>
      <c r="BH3" s="15">
        <f t="shared" ref="BH3:BH9" si="25">BG3-BF3</f>
        <v>-20191</v>
      </c>
      <c r="BI3" s="17">
        <f t="shared" ref="BI3:BI10" si="26">IFERROR(BG3/BF3-1,0)</f>
        <v>-0.14266132508072438</v>
      </c>
      <c r="BK3" s="13">
        <f t="shared" si="18"/>
        <v>3813620</v>
      </c>
      <c r="BL3" s="13">
        <f t="shared" si="19"/>
        <v>1630955</v>
      </c>
      <c r="BM3" s="15">
        <f t="shared" ref="BM3:BM10" si="27">BL3-BK3</f>
        <v>-2182665</v>
      </c>
      <c r="BN3" s="17">
        <f t="shared" si="20"/>
        <v>-0.5723341601942511</v>
      </c>
      <c r="BO3" s="24">
        <v>108583</v>
      </c>
      <c r="BP3">
        <v>388255</v>
      </c>
    </row>
    <row r="4" spans="1:68" x14ac:dyDescent="0.25">
      <c r="A4" s="6">
        <v>413</v>
      </c>
      <c r="B4" s="5" t="s">
        <v>93</v>
      </c>
      <c r="C4" s="13">
        <f>IFERROR(VLOOKUP(A4,'[1]BranchesSales01-2019'!$A$2:$AB$79,3,0),0)-C13</f>
        <v>326878</v>
      </c>
      <c r="D4" s="13">
        <f>IFERROR(VLOOKUP(A4,'[2]BranchesSales01-2020'!$A$2:$Z$78,3,0),0)-D13</f>
        <v>329115</v>
      </c>
      <c r="E4" s="15">
        <f t="shared" si="0"/>
        <v>2237</v>
      </c>
      <c r="F4" s="17">
        <f t="shared" si="1"/>
        <v>6.8435318375663634E-3</v>
      </c>
      <c r="H4" s="13">
        <f>IFERROR(VLOOKUP(A4,'[1]BranchesSales01-2019'!$A$2:$AB$79,5,0),0)-H13</f>
        <v>241150</v>
      </c>
      <c r="I4" s="13">
        <f>IFERROR(VLOOKUP(A4,'[2]BranchesSales01-2020'!$A$2:$Z$78,5,0),0)-I13</f>
        <v>157354</v>
      </c>
      <c r="J4" s="15">
        <f t="shared" si="2"/>
        <v>-83796</v>
      </c>
      <c r="K4" s="17">
        <f t="shared" si="3"/>
        <v>-0.3474849678623263</v>
      </c>
      <c r="M4" s="13">
        <f>IFERROR(VLOOKUP(A4,'[1]BranchesSales01-2019'!$A$2:$AB$79,7,0),0)</f>
        <v>331505</v>
      </c>
      <c r="N4" s="13">
        <f>IFERROR(VLOOKUP(A4,'[2]BranchesSales01-2020'!$A$2:$Z$78,7,0),0)-N13</f>
        <v>931931</v>
      </c>
      <c r="O4" s="15">
        <f t="shared" si="4"/>
        <v>600426</v>
      </c>
      <c r="P4" s="17">
        <f t="shared" si="5"/>
        <v>1.8112125005656021</v>
      </c>
      <c r="R4" s="13">
        <f>IFERROR(VLOOKUP(A4,'[1]BranchesSales01-2019'!$A$2:$AB$79,9,0),0)-R13</f>
        <v>250363</v>
      </c>
      <c r="S4" s="13">
        <f>IFERROR(VLOOKUP(A4,'[2]BranchesSales01-2020'!$A$2:$Z$78,9,0),0)-S13</f>
        <v>674531</v>
      </c>
      <c r="T4" s="15">
        <f t="shared" si="6"/>
        <v>424168</v>
      </c>
      <c r="U4" s="17">
        <f t="shared" si="7"/>
        <v>1.6942120041699451</v>
      </c>
      <c r="W4" s="13">
        <f>IFERROR(VLOOKUP(A4,'[1]BranchesSales01-2019'!$A$2:$AB$79,11,0),0)-W13</f>
        <v>332424</v>
      </c>
      <c r="X4" s="13">
        <f>IFERROR(VLOOKUP(A4,'[2]BranchesSales01-2020'!$A$2:$Z$78,11,0),0)-X13</f>
        <v>382057</v>
      </c>
      <c r="Y4" s="15">
        <f t="shared" si="8"/>
        <v>49633</v>
      </c>
      <c r="Z4" s="17">
        <f t="shared" si="9"/>
        <v>0.14930630760715236</v>
      </c>
      <c r="AB4" s="13">
        <f>IFERROR(VLOOKUP(A4,'[1]BranchesSales01-2019'!$A$2:$AB$79,13,0),0)-AB13</f>
        <v>417129</v>
      </c>
      <c r="AC4" s="13">
        <f>IFERROR(VLOOKUP(A4,'[2]BranchesSales01-2020'!$A$2:$Z$78,13,0),0)-AC13</f>
        <v>451787</v>
      </c>
      <c r="AD4" s="15">
        <f t="shared" si="10"/>
        <v>34658</v>
      </c>
      <c r="AE4" s="17">
        <f t="shared" si="11"/>
        <v>8.3087006657412976E-2</v>
      </c>
      <c r="AG4" s="13">
        <f>IFERROR(VLOOKUP(A4,'[1]BranchesSales01-2019'!$A$2:$AB$79,15,0),0)-AG13</f>
        <v>324191</v>
      </c>
      <c r="AH4" s="13">
        <f>IFERROR(VLOOKUP(A4,'[2]BranchesSales01-2020'!$A$2:$Z$78,15,0),0)-AH13</f>
        <v>264445</v>
      </c>
      <c r="AI4" s="15">
        <f t="shared" si="12"/>
        <v>-59746</v>
      </c>
      <c r="AJ4" s="17">
        <f t="shared" si="13"/>
        <v>-0.18429259294675049</v>
      </c>
      <c r="AL4" s="13">
        <f>IFERROR(VLOOKUP(A4,'[1]BranchesSales01-2019'!$A$2:$AB$79,17,0),0)-AL13</f>
        <v>418625</v>
      </c>
      <c r="AM4" s="13">
        <f>IFERROR(VLOOKUP(A4,'[2]BranchesSales01-2020'!$A$2:$Z$78,17,0),0)-AM13</f>
        <v>401128</v>
      </c>
      <c r="AN4" s="15">
        <f t="shared" si="14"/>
        <v>-17497</v>
      </c>
      <c r="AO4" s="17">
        <f t="shared" si="15"/>
        <v>-4.1796357121528849E-2</v>
      </c>
      <c r="AQ4" s="13">
        <f>IFERROR(VLOOKUP(A4,'[1]BranchesSales01-2019'!$A$2:$AB$79,19,0),0)-AQ13</f>
        <v>379743</v>
      </c>
      <c r="AR4" s="13">
        <f>IFERROR(VLOOKUP(A4,'[2]BranchesSales01-2020'!$A$2:$Z$78,19,0),0)-AR13</f>
        <v>485883</v>
      </c>
      <c r="AS4" s="15">
        <f t="shared" si="16"/>
        <v>106140</v>
      </c>
      <c r="AT4" s="17">
        <f t="shared" si="17"/>
        <v>0.27950482299871227</v>
      </c>
      <c r="AV4" s="13">
        <f>IFERROR(VLOOKUP(A4,'[1]BranchesSales01-2019'!$A$2:$AB$79,21,0),0)-AV13</f>
        <v>316524</v>
      </c>
      <c r="AW4" s="13">
        <f>IFERROR(VLOOKUP(A4,'[2]BranchesSales01-2020'!$A$2:$Z$78,21,0),0)-AW13</f>
        <v>293945</v>
      </c>
      <c r="AX4" s="15">
        <f t="shared" si="21"/>
        <v>-22579</v>
      </c>
      <c r="AY4" s="17">
        <f t="shared" si="22"/>
        <v>-7.1334243216944038E-2</v>
      </c>
      <c r="BA4" s="13">
        <f>IFERROR(VLOOKUP(A4,'[1]BranchesSales01-2019'!$A$2:$AB$79,23,0),0)-BA13</f>
        <v>248291</v>
      </c>
      <c r="BB4" s="13">
        <f>IFERROR(VLOOKUP(A4,'[13]BranchesSales11-2020'!$A$2:$G$78,6,0),0)-BB13</f>
        <v>436144</v>
      </c>
      <c r="BC4" s="15">
        <f t="shared" si="23"/>
        <v>187853</v>
      </c>
      <c r="BD4" s="17">
        <f t="shared" si="24"/>
        <v>0.75658400828060612</v>
      </c>
      <c r="BF4" s="13">
        <f>IFERROR(VLOOKUP(A4,'[1]BranchesSales01-2019'!$A$2:$AB$79,25,0),0)-BF13</f>
        <v>359295</v>
      </c>
      <c r="BG4" s="13">
        <f>IFERROR(VLOOKUP(A4,'[17]BranchesSales12-2020'!$A$2:$G$10,6,0),0)-BG13</f>
        <v>475935</v>
      </c>
      <c r="BH4" s="15">
        <f t="shared" si="25"/>
        <v>116640</v>
      </c>
      <c r="BI4" s="17">
        <f t="shared" si="26"/>
        <v>0.32463574500062631</v>
      </c>
      <c r="BK4" s="13">
        <f t="shared" si="18"/>
        <v>3946118</v>
      </c>
      <c r="BL4" s="13">
        <f t="shared" si="19"/>
        <v>5284255</v>
      </c>
      <c r="BM4" s="15">
        <f t="shared" si="27"/>
        <v>1338137</v>
      </c>
      <c r="BN4" s="17">
        <f t="shared" si="20"/>
        <v>0.33910212517719951</v>
      </c>
      <c r="BO4" s="24">
        <v>1909433</v>
      </c>
      <c r="BP4">
        <v>1398622</v>
      </c>
    </row>
    <row r="5" spans="1:68" x14ac:dyDescent="0.25">
      <c r="A5" s="6">
        <v>415</v>
      </c>
      <c r="B5" s="5" t="s">
        <v>94</v>
      </c>
      <c r="C5" s="13">
        <f>IFERROR(VLOOKUP(A5,'[1]BranchesSales01-2019'!$A$2:$AB$79,3,0),0)-C14</f>
        <v>367936</v>
      </c>
      <c r="D5" s="13">
        <f>IFERROR(VLOOKUP(A5,'[2]BranchesSales01-2020'!$A$2:$Z$78,3,0),0)-D14</f>
        <v>412257</v>
      </c>
      <c r="E5" s="15">
        <f t="shared" si="0"/>
        <v>44321</v>
      </c>
      <c r="F5" s="17">
        <f t="shared" si="1"/>
        <v>0.12045844929552962</v>
      </c>
      <c r="H5" s="13">
        <f>IFERROR(VLOOKUP(A5,'[1]BranchesSales01-2019'!$A$2:$AB$79,5,0),0)-H14</f>
        <v>393512</v>
      </c>
      <c r="I5" s="13">
        <f>IFERROR(VLOOKUP(A5,'[2]BranchesSales01-2020'!$A$2:$Z$78,5,0),0)-I14</f>
        <v>213006</v>
      </c>
      <c r="J5" s="15">
        <f t="shared" si="2"/>
        <v>-180506</v>
      </c>
      <c r="K5" s="17">
        <f t="shared" si="3"/>
        <v>-0.45870519831669687</v>
      </c>
      <c r="M5" s="13">
        <f>IFERROR(VLOOKUP(A5,'[1]BranchesSales01-2019'!$A$2:$AB$79,7,0),0)</f>
        <v>258446</v>
      </c>
      <c r="N5" s="13">
        <f>IFERROR(VLOOKUP(A5,'[2]BranchesSales01-2020'!$A$2:$Z$78,7,0),0)-N14</f>
        <v>317441</v>
      </c>
      <c r="O5" s="15">
        <f t="shared" si="4"/>
        <v>58995</v>
      </c>
      <c r="P5" s="17">
        <f t="shared" si="5"/>
        <v>0.2282681875517516</v>
      </c>
      <c r="R5" s="13">
        <f>IFERROR(VLOOKUP(A5,'[1]BranchesSales01-2019'!$A$2:$AB$79,9,0),0)-R14</f>
        <v>251355</v>
      </c>
      <c r="S5" s="13">
        <f>IFERROR(VLOOKUP(A5,'[2]BranchesSales01-2020'!$A$2:$Z$78,9,0),0)-S14</f>
        <v>408815</v>
      </c>
      <c r="T5" s="15">
        <f t="shared" si="6"/>
        <v>157460</v>
      </c>
      <c r="U5" s="17">
        <f t="shared" si="7"/>
        <v>0.62644466988920056</v>
      </c>
      <c r="W5" s="13">
        <f>IFERROR(VLOOKUP(A5,'[1]BranchesSales01-2019'!$A$2:$AB$79,11,0),0)-W14</f>
        <v>298280</v>
      </c>
      <c r="X5" s="13">
        <f>IFERROR(VLOOKUP(A5,'[2]BranchesSales01-2020'!$A$2:$Z$78,11,0),0)-X14</f>
        <v>438126</v>
      </c>
      <c r="Y5" s="15">
        <f t="shared" si="8"/>
        <v>139846</v>
      </c>
      <c r="Z5" s="17">
        <f t="shared" si="9"/>
        <v>0.468841357114121</v>
      </c>
      <c r="AB5" s="13">
        <f>IFERROR(VLOOKUP(A5,'[1]BranchesSales01-2019'!$A$2:$AB$79,13,0),0)-AB14</f>
        <v>312558</v>
      </c>
      <c r="AC5" s="13">
        <f>IFERROR(VLOOKUP(A5,'[2]BranchesSales01-2020'!$A$2:$Z$78,13,0),0)-AC14</f>
        <v>628138</v>
      </c>
      <c r="AD5" s="15">
        <f t="shared" si="10"/>
        <v>315580</v>
      </c>
      <c r="AE5" s="17">
        <f t="shared" si="11"/>
        <v>1.009668605506818</v>
      </c>
      <c r="AG5" s="13">
        <f>IFERROR(VLOOKUP(A5,'[1]BranchesSales01-2019'!$A$2:$AB$79,15,0),0)-AG14</f>
        <v>282209</v>
      </c>
      <c r="AH5" s="13">
        <f>IFERROR(VLOOKUP(A5,'[2]BranchesSales01-2020'!$A$2:$Z$78,15,0),0)-AH14</f>
        <v>371926</v>
      </c>
      <c r="AI5" s="15">
        <f t="shared" si="12"/>
        <v>89717</v>
      </c>
      <c r="AJ5" s="17">
        <f t="shared" si="13"/>
        <v>0.3179097760879348</v>
      </c>
      <c r="AL5" s="13">
        <f>IFERROR(VLOOKUP(A5,'[1]BranchesSales01-2019'!$A$2:$AB$79,17,0),0)-AL14</f>
        <v>408646</v>
      </c>
      <c r="AM5" s="13">
        <f>IFERROR(VLOOKUP(A5,'[2]BranchesSales01-2020'!$A$2:$Z$78,17,0),0)-AM14</f>
        <v>576541</v>
      </c>
      <c r="AN5" s="15">
        <f t="shared" si="14"/>
        <v>167895</v>
      </c>
      <c r="AO5" s="17">
        <f t="shared" si="15"/>
        <v>0.4108568296275994</v>
      </c>
      <c r="AQ5" s="13">
        <f>IFERROR(VLOOKUP(A5,'[1]BranchesSales01-2019'!$A$2:$AB$79,19,0),0)-AQ14</f>
        <v>444821</v>
      </c>
      <c r="AR5" s="13">
        <f>IFERROR(VLOOKUP(A5,'[2]BranchesSales01-2020'!$A$2:$Z$78,19,0),0)-AR14</f>
        <v>412927</v>
      </c>
      <c r="AS5" s="15">
        <f t="shared" si="16"/>
        <v>-31894</v>
      </c>
      <c r="AT5" s="17">
        <f t="shared" si="17"/>
        <v>-7.1700751538259166E-2</v>
      </c>
      <c r="AV5" s="13">
        <f>IFERROR(VLOOKUP(A5,'[1]BranchesSales01-2019'!$A$2:$AB$79,21,0),0)-AV14</f>
        <v>623694</v>
      </c>
      <c r="AW5" s="13">
        <f>IFERROR(VLOOKUP(A5,'[2]BranchesSales01-2020'!$A$2:$Z$78,21,0),0)-AW14</f>
        <v>350619</v>
      </c>
      <c r="AX5" s="15">
        <f t="shared" si="21"/>
        <v>-273075</v>
      </c>
      <c r="AY5" s="17">
        <f t="shared" si="22"/>
        <v>-0.43783489980663592</v>
      </c>
      <c r="BA5" s="13">
        <f>IFERROR(VLOOKUP(A5,'[1]BranchesSales01-2019'!$A$2:$AB$79,23,0),0)-BA14</f>
        <v>377915</v>
      </c>
      <c r="BB5" s="13">
        <f>IFERROR(VLOOKUP(A5,'[13]BranchesSales11-2020'!$A$2:$G$78,6,0),0)-BB14</f>
        <v>397636</v>
      </c>
      <c r="BC5" s="15">
        <f t="shared" si="23"/>
        <v>19721</v>
      </c>
      <c r="BD5" s="17">
        <f t="shared" si="24"/>
        <v>5.2183692100075341E-2</v>
      </c>
      <c r="BF5" s="13">
        <f>IFERROR(VLOOKUP(A5,'[1]BranchesSales01-2019'!$A$2:$AB$79,25,0),0)-BF14</f>
        <v>403768</v>
      </c>
      <c r="BG5" s="13">
        <f>IFERROR(VLOOKUP(A5,'[17]BranchesSales12-2020'!$A$2:$G$10,6,0),0)-BG14</f>
        <v>512208</v>
      </c>
      <c r="BH5" s="15">
        <f t="shared" si="25"/>
        <v>108440</v>
      </c>
      <c r="BI5" s="17">
        <f t="shared" si="26"/>
        <v>0.2685700699411544</v>
      </c>
      <c r="BK5" s="13">
        <f t="shared" si="18"/>
        <v>4423140</v>
      </c>
      <c r="BL5" s="13">
        <f t="shared" si="19"/>
        <v>5039640</v>
      </c>
      <c r="BM5" s="15">
        <f t="shared" si="27"/>
        <v>616500</v>
      </c>
      <c r="BN5" s="17">
        <f t="shared" si="20"/>
        <v>0.13938062100679605</v>
      </c>
      <c r="BO5" s="24">
        <v>106702</v>
      </c>
      <c r="BP5">
        <v>167957</v>
      </c>
    </row>
    <row r="6" spans="1:68" x14ac:dyDescent="0.25">
      <c r="A6" s="6">
        <v>407</v>
      </c>
      <c r="B6" s="5" t="s">
        <v>95</v>
      </c>
      <c r="C6" s="13">
        <f>IFERROR(VLOOKUP(A6,'[1]BranchesSales01-2019'!$A$2:$AB$79,3,0),0)-C15</f>
        <v>0</v>
      </c>
      <c r="D6" s="13">
        <f>IFERROR(VLOOKUP(A6,'[2]BranchesSales01-2020'!$A$2:$Z$78,3,0),0)-D15</f>
        <v>407503</v>
      </c>
      <c r="E6" s="15">
        <f t="shared" si="0"/>
        <v>407503</v>
      </c>
      <c r="F6" s="17">
        <f t="shared" si="1"/>
        <v>0</v>
      </c>
      <c r="H6" s="13">
        <f>IFERROR(VLOOKUP(A6,'[1]BranchesSales01-2019'!$A$2:$AB$79,5,0),0)-H15</f>
        <v>0</v>
      </c>
      <c r="I6" s="13">
        <f>IFERROR(VLOOKUP(A6,'[2]BranchesSales01-2020'!$A$2:$Z$78,5,0),0)-I15</f>
        <v>129645</v>
      </c>
      <c r="J6" s="15">
        <f t="shared" si="2"/>
        <v>129645</v>
      </c>
      <c r="K6" s="17">
        <f t="shared" si="3"/>
        <v>0</v>
      </c>
      <c r="M6" s="13">
        <f>IFERROR(VLOOKUP(A6,'[1]BranchesSales01-2019'!$A$2:$AB$79,7,0),0)</f>
        <v>0</v>
      </c>
      <c r="N6" s="13">
        <f>IFERROR(VLOOKUP(A6,'[2]BranchesSales01-2020'!$A$2:$Z$78,7,0),0)-N15</f>
        <v>3496152</v>
      </c>
      <c r="O6" s="15">
        <f t="shared" si="4"/>
        <v>3496152</v>
      </c>
      <c r="P6" s="17">
        <f t="shared" si="5"/>
        <v>0</v>
      </c>
      <c r="R6" s="13">
        <f>IFERROR(VLOOKUP(A6,'[1]BranchesSales01-2019'!$A$2:$AB$79,9,0),0)-R15</f>
        <v>0</v>
      </c>
      <c r="S6" s="13">
        <f>IFERROR(VLOOKUP(A6,'[2]BranchesSales01-2020'!$A$2:$Z$78,9,0),0)-S15</f>
        <v>252710</v>
      </c>
      <c r="T6" s="15">
        <f t="shared" si="6"/>
        <v>252710</v>
      </c>
      <c r="U6" s="17">
        <f t="shared" si="7"/>
        <v>0</v>
      </c>
      <c r="W6" s="13">
        <f>IFERROR(VLOOKUP(A6,'[1]BranchesSales01-2019'!$A$2:$AB$79,11,0),0)-W15</f>
        <v>0</v>
      </c>
      <c r="X6" s="13">
        <f>IFERROR(VLOOKUP(A6,'[2]BranchesSales01-2020'!$A$2:$Z$78,11,0),0)-X15</f>
        <v>1138907</v>
      </c>
      <c r="Y6" s="15">
        <f t="shared" si="8"/>
        <v>1138907</v>
      </c>
      <c r="Z6" s="17">
        <f t="shared" si="9"/>
        <v>0</v>
      </c>
      <c r="AB6" s="13">
        <f>IFERROR(VLOOKUP(A6,'[1]BranchesSales01-2019'!$A$2:$AB$79,13,0),0)-AB15</f>
        <v>0</v>
      </c>
      <c r="AC6" s="13">
        <f>IFERROR(VLOOKUP(A6,'[2]BranchesSales01-2020'!$A$2:$Z$78,13,0),0)-AC15</f>
        <v>983356</v>
      </c>
      <c r="AD6" s="15">
        <f t="shared" si="10"/>
        <v>983356</v>
      </c>
      <c r="AE6" s="17">
        <f t="shared" si="11"/>
        <v>0</v>
      </c>
      <c r="AG6" s="13">
        <f>IFERROR(VLOOKUP(A6,'[1]BranchesSales01-2019'!$A$2:$AB$79,15,0),0)-AG15</f>
        <v>0</v>
      </c>
      <c r="AH6" s="13">
        <f>IFERROR(VLOOKUP(A6,'[2]BranchesSales01-2020'!$A$2:$Z$78,15,0),0)-AH15</f>
        <v>736000</v>
      </c>
      <c r="AI6" s="15">
        <f t="shared" si="12"/>
        <v>736000</v>
      </c>
      <c r="AJ6" s="17">
        <f t="shared" si="13"/>
        <v>0</v>
      </c>
      <c r="AL6" s="13">
        <f>IFERROR(VLOOKUP(A6,'[1]BranchesSales01-2019'!$A$2:$AB$79,17,0),0)-AL15</f>
        <v>0</v>
      </c>
      <c r="AM6" s="13">
        <f>IFERROR(VLOOKUP(A6,'[2]BranchesSales01-2020'!$A$2:$Z$78,17,0),0)-AM15</f>
        <v>1243667</v>
      </c>
      <c r="AN6" s="15">
        <f t="shared" si="14"/>
        <v>1243667</v>
      </c>
      <c r="AO6" s="17">
        <f t="shared" si="15"/>
        <v>0</v>
      </c>
      <c r="AQ6" s="13">
        <f>IFERROR(VLOOKUP(A6,'[1]BranchesSales01-2019'!$A$2:$AB$79,19,0),0)-AQ15</f>
        <v>0</v>
      </c>
      <c r="AR6" s="13">
        <f>IFERROR(VLOOKUP(A6,'[2]BranchesSales01-2020'!$A$2:$Z$78,19,0),0)-AR15</f>
        <v>1474314</v>
      </c>
      <c r="AS6" s="15">
        <f t="shared" si="16"/>
        <v>1474314</v>
      </c>
      <c r="AT6" s="17">
        <f t="shared" si="17"/>
        <v>0</v>
      </c>
      <c r="AV6" s="13">
        <f>IFERROR(VLOOKUP(A6,'[1]BranchesSales01-2019'!$A$2:$AB$79,21,0),0)-AV15</f>
        <v>939123</v>
      </c>
      <c r="AW6" s="13">
        <f>IFERROR(VLOOKUP(A6,'[2]BranchesSales01-2020'!$A$2:$Z$78,21,0),0)-AW15</f>
        <v>307328</v>
      </c>
      <c r="AX6" s="15">
        <f t="shared" si="21"/>
        <v>-631795</v>
      </c>
      <c r="AY6" s="17">
        <f t="shared" si="22"/>
        <v>-0.67275000186344069</v>
      </c>
      <c r="BA6" s="13">
        <f>IFERROR(VLOOKUP(A6,'[1]BranchesSales01-2019'!$A$2:$AB$79,23,0),0)-BA15</f>
        <v>1320548</v>
      </c>
      <c r="BB6" s="13">
        <f>IFERROR(VLOOKUP(A6,'[13]BranchesSales11-2020'!$A$2:$G$78,6,0),0)-BB15</f>
        <v>783064</v>
      </c>
      <c r="BC6" s="15">
        <f t="shared" si="23"/>
        <v>-537484</v>
      </c>
      <c r="BD6" s="17">
        <f t="shared" si="24"/>
        <v>-0.407015875227557</v>
      </c>
      <c r="BF6" s="13">
        <f>IFERROR(VLOOKUP(A6,'[1]BranchesSales01-2019'!$A$2:$AB$79,25,0),0)-BF15</f>
        <v>433464</v>
      </c>
      <c r="BG6" s="13">
        <f>IFERROR(VLOOKUP(A6,'[17]BranchesSales12-2020'!$A$2:$G$10,6,0),0)-BG15</f>
        <v>1975322</v>
      </c>
      <c r="BH6" s="15">
        <f t="shared" si="25"/>
        <v>1541858</v>
      </c>
      <c r="BI6" s="17">
        <f t="shared" si="26"/>
        <v>3.5570612553753023</v>
      </c>
      <c r="BK6" s="13">
        <f t="shared" si="18"/>
        <v>2693135</v>
      </c>
      <c r="BL6" s="13">
        <f t="shared" si="19"/>
        <v>12927968</v>
      </c>
      <c r="BM6" s="15">
        <f t="shared" si="27"/>
        <v>10234833</v>
      </c>
      <c r="BN6" s="17">
        <f t="shared" si="20"/>
        <v>3.8003416093140521</v>
      </c>
      <c r="BO6" s="24">
        <v>356068</v>
      </c>
      <c r="BP6">
        <v>16349</v>
      </c>
    </row>
    <row r="7" spans="1:68" x14ac:dyDescent="0.25">
      <c r="A7" s="6">
        <v>411</v>
      </c>
      <c r="B7" s="5" t="s">
        <v>96</v>
      </c>
      <c r="C7" s="13">
        <f>IFERROR(VLOOKUP(A7,'[1]BranchesSales01-2019'!$A$2:$AB$79,3,0),0)-C16</f>
        <v>2087192</v>
      </c>
      <c r="D7" s="13">
        <f>IFERROR(VLOOKUP(A7,'[2]BranchesSales01-2020'!$A$2:$Z$78,3,0),0)-D16</f>
        <v>433550</v>
      </c>
      <c r="E7" s="15">
        <f t="shared" si="0"/>
        <v>-1653642</v>
      </c>
      <c r="F7" s="17">
        <f t="shared" si="1"/>
        <v>-0.79228072932437454</v>
      </c>
      <c r="H7" s="13">
        <f>IFERROR(VLOOKUP(A7,'[1]BranchesSales01-2019'!$A$2:$AB$79,5,0),0)-H16</f>
        <v>2010873</v>
      </c>
      <c r="I7" s="13">
        <f>IFERROR(VLOOKUP(A7,'[2]BranchesSales01-2020'!$A$2:$Z$78,5,0),0)-I16</f>
        <v>517661</v>
      </c>
      <c r="J7" s="15">
        <f t="shared" si="2"/>
        <v>-1493212</v>
      </c>
      <c r="K7" s="17">
        <f t="shared" si="3"/>
        <v>-0.742569023503722</v>
      </c>
      <c r="M7" s="13">
        <f>IFERROR(VLOOKUP(A7,'[1]BranchesSales01-2019'!$A$2:$AB$79,7,0),0)</f>
        <v>2951109</v>
      </c>
      <c r="N7" s="13">
        <f>IFERROR(VLOOKUP(A7,'[2]BranchesSales01-2020'!$A$2:$Z$78,7,0),0)-N16</f>
        <v>827752</v>
      </c>
      <c r="O7" s="15">
        <f t="shared" si="4"/>
        <v>-2123357</v>
      </c>
      <c r="P7" s="17">
        <f t="shared" si="5"/>
        <v>-0.71951154633732606</v>
      </c>
      <c r="R7" s="13">
        <f>IFERROR(VLOOKUP(A7,'[1]BranchesSales01-2019'!$A$2:$AB$79,9,0),0)-R16</f>
        <v>1299987</v>
      </c>
      <c r="S7" s="13">
        <f>IFERROR(VLOOKUP(A7,'[2]BranchesSales01-2020'!$A$2:$Z$78,9,0),0)-S16</f>
        <v>1979186</v>
      </c>
      <c r="T7" s="15">
        <f t="shared" si="6"/>
        <v>679199</v>
      </c>
      <c r="U7" s="17">
        <f t="shared" si="7"/>
        <v>0.52246599389070814</v>
      </c>
      <c r="W7" s="13">
        <f>IFERROR(VLOOKUP(A7,'[1]BranchesSales01-2019'!$A$2:$AB$79,11,0),0)-W16</f>
        <v>2123406</v>
      </c>
      <c r="X7" s="13">
        <f>IFERROR(VLOOKUP(A7,'[2]BranchesSales01-2020'!$A$2:$Z$78,11,0),0)-X16</f>
        <v>893755</v>
      </c>
      <c r="Y7" s="15">
        <f t="shared" si="8"/>
        <v>-1229651</v>
      </c>
      <c r="Z7" s="17">
        <f t="shared" si="9"/>
        <v>-0.57909368250819671</v>
      </c>
      <c r="AB7" s="13">
        <f>IFERROR(VLOOKUP(A7,'[1]BranchesSales01-2019'!$A$2:$AB$79,13,0),0)-AB16</f>
        <v>2196971</v>
      </c>
      <c r="AC7" s="13">
        <f>IFERROR(VLOOKUP(A7,'[2]BranchesSales01-2020'!$A$2:$Z$78,13,0),0)-AC16</f>
        <v>542839</v>
      </c>
      <c r="AD7" s="15">
        <f t="shared" si="10"/>
        <v>-1654132</v>
      </c>
      <c r="AE7" s="17">
        <f t="shared" si="11"/>
        <v>-0.75291480861604454</v>
      </c>
      <c r="AG7" s="13">
        <f>IFERROR(VLOOKUP(A7,'[1]BranchesSales01-2019'!$A$2:$AB$79,15,0),0)-AG16</f>
        <v>3031820</v>
      </c>
      <c r="AH7" s="13">
        <f>IFERROR(VLOOKUP(A7,'[2]BranchesSales01-2020'!$A$2:$Z$78,15,0),0)-AH16</f>
        <v>679318</v>
      </c>
      <c r="AI7" s="15">
        <f t="shared" si="12"/>
        <v>-2352502</v>
      </c>
      <c r="AJ7" s="17">
        <f t="shared" si="13"/>
        <v>-0.77593722582475211</v>
      </c>
      <c r="AL7" s="13">
        <f>IFERROR(VLOOKUP(A7,'[1]BranchesSales01-2019'!$A$2:$AB$79,17,0),0)-AL16</f>
        <v>2943266</v>
      </c>
      <c r="AM7" s="13">
        <f>IFERROR(VLOOKUP(A7,'[2]BranchesSales01-2020'!$A$2:$Z$78,17,0),0)-AM16</f>
        <v>461790</v>
      </c>
      <c r="AN7" s="15">
        <f t="shared" si="14"/>
        <v>-2481476</v>
      </c>
      <c r="AO7" s="17">
        <f t="shared" si="15"/>
        <v>-0.84310286599987905</v>
      </c>
      <c r="AQ7" s="13">
        <f>IFERROR(VLOOKUP(A7,'[1]BranchesSales01-2019'!$A$2:$AB$79,19,0),0)-AQ16</f>
        <v>3033057</v>
      </c>
      <c r="AR7" s="13">
        <f>IFERROR(VLOOKUP(A7,'[2]BranchesSales01-2020'!$A$2:$Z$78,19,0),0)-AR16</f>
        <v>466472</v>
      </c>
      <c r="AS7" s="15">
        <f t="shared" si="16"/>
        <v>-2566585</v>
      </c>
      <c r="AT7" s="17">
        <f t="shared" si="17"/>
        <v>-0.84620401133246093</v>
      </c>
      <c r="AV7" s="13">
        <f>IFERROR(VLOOKUP(A7,'[1]BranchesSales01-2019'!$A$2:$AB$79,21,0),0)-AV16</f>
        <v>715943</v>
      </c>
      <c r="AW7" s="13">
        <f>IFERROR(VLOOKUP(A7,'[2]BranchesSales01-2020'!$A$2:$Z$78,21,0),0)-AW16</f>
        <v>355687</v>
      </c>
      <c r="AX7" s="15">
        <f t="shared" si="21"/>
        <v>-360256</v>
      </c>
      <c r="AY7" s="17">
        <f t="shared" si="22"/>
        <v>-0.50319089648198245</v>
      </c>
      <c r="BA7" s="13">
        <f>IFERROR(VLOOKUP(A7,'[1]BranchesSales01-2019'!$A$2:$AB$79,23,0),0)-BA16</f>
        <v>1459551</v>
      </c>
      <c r="BB7" s="13">
        <f>IFERROR(VLOOKUP(A7,'[13]BranchesSales11-2020'!$A$2:$G$78,6,0),0)-BB16</f>
        <v>441286</v>
      </c>
      <c r="BC7" s="15">
        <f t="shared" si="23"/>
        <v>-1018265</v>
      </c>
      <c r="BD7" s="17">
        <f t="shared" si="24"/>
        <v>-0.69765633403697436</v>
      </c>
      <c r="BF7" s="13">
        <f>IFERROR(VLOOKUP(A7,'[1]BranchesSales01-2019'!$A$2:$AB$79,25,0),0)-BF16</f>
        <v>3143215</v>
      </c>
      <c r="BG7" s="13">
        <f>IFERROR(VLOOKUP(A7,'[17]BranchesSales12-2020'!$A$2:$G$10,6,0),0)-BG16</f>
        <v>393601</v>
      </c>
      <c r="BH7" s="15">
        <f t="shared" si="25"/>
        <v>-2749614</v>
      </c>
      <c r="BI7" s="17">
        <f t="shared" si="26"/>
        <v>-0.87477757646231646</v>
      </c>
      <c r="BK7" s="13">
        <f t="shared" si="18"/>
        <v>26996390</v>
      </c>
      <c r="BL7" s="13">
        <f t="shared" si="19"/>
        <v>7992897</v>
      </c>
      <c r="BM7" s="15">
        <f t="shared" si="27"/>
        <v>-19003493</v>
      </c>
      <c r="BN7" s="17">
        <f t="shared" si="20"/>
        <v>-0.70392719174674834</v>
      </c>
      <c r="BO7" s="24">
        <v>83904</v>
      </c>
      <c r="BP7">
        <v>301277</v>
      </c>
    </row>
    <row r="8" spans="1:68" x14ac:dyDescent="0.25">
      <c r="A8" s="6">
        <v>467</v>
      </c>
      <c r="B8" s="5" t="s">
        <v>97</v>
      </c>
      <c r="C8" s="13">
        <f>IFERROR(VLOOKUP(A8,'[1]BranchesSales01-2019'!$A$2:$AB$79,3,0),0)-C17</f>
        <v>160456</v>
      </c>
      <c r="D8" s="13">
        <f>IFERROR(VLOOKUP(A8,'[2]BranchesSales01-2020'!$A$2:$Z$78,3,0),0)-D17</f>
        <v>398085</v>
      </c>
      <c r="E8" s="15">
        <f t="shared" si="0"/>
        <v>237629</v>
      </c>
      <c r="F8" s="17">
        <f t="shared" si="1"/>
        <v>1.4809605125392631</v>
      </c>
      <c r="H8" s="13">
        <f>IFERROR(VLOOKUP(A8,'[1]BranchesSales01-2019'!$A$2:$AB$79,5,0),0)-H17</f>
        <v>151055</v>
      </c>
      <c r="I8" s="13">
        <f>IFERROR(VLOOKUP(A8,'[2]BranchesSales01-2020'!$A$2:$Z$78,5,0),0)-I17</f>
        <v>236329</v>
      </c>
      <c r="J8" s="15">
        <f t="shared" si="2"/>
        <v>85274</v>
      </c>
      <c r="K8" s="17">
        <f t="shared" si="3"/>
        <v>0.56452285591340901</v>
      </c>
      <c r="M8" s="13">
        <f>IFERROR(VLOOKUP(A8,'[1]BranchesSales01-2019'!$A$2:$AB$79,7,0),0)</f>
        <v>129379</v>
      </c>
      <c r="N8" s="13">
        <f>IFERROR(VLOOKUP(A8,'[2]BranchesSales01-2020'!$A$2:$Z$78,7,0),0)-N17</f>
        <v>409760</v>
      </c>
      <c r="O8" s="15">
        <f t="shared" si="4"/>
        <v>280381</v>
      </c>
      <c r="P8" s="17">
        <f t="shared" si="5"/>
        <v>2.1671291322393897</v>
      </c>
      <c r="R8" s="13">
        <f>IFERROR(VLOOKUP(A8,'[1]BranchesSales01-2019'!$A$2:$AB$79,9,0),0)-R17</f>
        <v>78533</v>
      </c>
      <c r="S8" s="13">
        <f>IFERROR(VLOOKUP(A8,'[2]BranchesSales01-2020'!$A$2:$Z$78,9,0),0)-S17</f>
        <v>123283</v>
      </c>
      <c r="T8" s="15">
        <f t="shared" si="6"/>
        <v>44750</v>
      </c>
      <c r="U8" s="17">
        <f t="shared" si="7"/>
        <v>0.5698241503571746</v>
      </c>
      <c r="W8" s="13">
        <f>IFERROR(VLOOKUP(A8,'[1]BranchesSales01-2019'!$A$2:$AB$79,11,0),0)-W17</f>
        <v>138906</v>
      </c>
      <c r="X8" s="13">
        <f>IFERROR(VLOOKUP(A8,'[2]BranchesSales01-2020'!$A$2:$Z$78,11,0),0)-X17</f>
        <v>181642</v>
      </c>
      <c r="Y8" s="15">
        <f t="shared" si="8"/>
        <v>42736</v>
      </c>
      <c r="Z8" s="17">
        <f t="shared" si="9"/>
        <v>0.30766129612831694</v>
      </c>
      <c r="AB8" s="13">
        <f>IFERROR(VLOOKUP(A8,'[1]BranchesSales01-2019'!$A$2:$AB$79,13,0),0)-AB17</f>
        <v>114854</v>
      </c>
      <c r="AC8" s="13">
        <f>IFERROR(VLOOKUP(A8,'[2]BranchesSales01-2020'!$A$2:$Z$78,13,0),0)-AC17</f>
        <v>391739</v>
      </c>
      <c r="AD8" s="15">
        <f t="shared" si="10"/>
        <v>276885</v>
      </c>
      <c r="AE8" s="17">
        <f t="shared" si="11"/>
        <v>2.4107562644748985</v>
      </c>
      <c r="AG8" s="13">
        <f>IFERROR(VLOOKUP(A8,'[1]BranchesSales01-2019'!$A$2:$AB$79,15,0),0)-AG17</f>
        <v>328544</v>
      </c>
      <c r="AH8" s="13">
        <f>IFERROR(VLOOKUP(A8,'[2]BranchesSales01-2020'!$A$2:$Z$78,15,0),0)-AH17</f>
        <v>217852</v>
      </c>
      <c r="AI8" s="15">
        <f t="shared" si="12"/>
        <v>-110692</v>
      </c>
      <c r="AJ8" s="17">
        <f t="shared" si="13"/>
        <v>-0.33691682088243891</v>
      </c>
      <c r="AL8" s="13">
        <f>IFERROR(VLOOKUP(A8,'[1]BranchesSales01-2019'!$A$2:$AB$79,17,0),0)-AL17</f>
        <v>291284</v>
      </c>
      <c r="AM8" s="13">
        <f>IFERROR(VLOOKUP(A8,'[2]BranchesSales01-2020'!$A$2:$Z$78,17,0),0)-AM17</f>
        <v>356703</v>
      </c>
      <c r="AN8" s="15">
        <f t="shared" si="14"/>
        <v>65419</v>
      </c>
      <c r="AO8" s="17">
        <f t="shared" si="15"/>
        <v>0.2245883742327075</v>
      </c>
      <c r="AQ8" s="13">
        <f>IFERROR(VLOOKUP(A8,'[1]BranchesSales01-2019'!$A$2:$AB$79,19,0),0)-AQ17</f>
        <v>424418</v>
      </c>
      <c r="AR8" s="13">
        <f>IFERROR(VLOOKUP(A8,'[2]BranchesSales01-2020'!$A$2:$Z$78,19,0),0)-AR17</f>
        <v>288574</v>
      </c>
      <c r="AS8" s="15">
        <f t="shared" si="16"/>
        <v>-135844</v>
      </c>
      <c r="AT8" s="17">
        <f t="shared" si="17"/>
        <v>-0.32007125051246643</v>
      </c>
      <c r="AV8" s="13">
        <f>IFERROR(VLOOKUP(A8,'[1]BranchesSales01-2019'!$A$2:$AB$79,21,0),0)-AV17</f>
        <v>510194</v>
      </c>
      <c r="AW8" s="13">
        <f>IFERROR(VLOOKUP(A8,'[2]BranchesSales01-2020'!$A$2:$Z$78,21,0),0)-AW17</f>
        <v>303239</v>
      </c>
      <c r="AX8" s="15">
        <f t="shared" si="21"/>
        <v>-206955</v>
      </c>
      <c r="AY8" s="17">
        <f t="shared" si="22"/>
        <v>-0.40563981544275318</v>
      </c>
      <c r="BA8" s="13">
        <f>IFERROR(VLOOKUP(A8,'[1]BranchesSales01-2019'!$A$2:$AB$79,23,0),0)-BA17</f>
        <v>446371</v>
      </c>
      <c r="BB8" s="13">
        <f>IFERROR(VLOOKUP(A8,'[13]BranchesSales11-2020'!$A$2:$G$78,6,0),0)-BB17</f>
        <v>358740</v>
      </c>
      <c r="BC8" s="15">
        <f t="shared" si="23"/>
        <v>-87631</v>
      </c>
      <c r="BD8" s="17">
        <f t="shared" si="24"/>
        <v>-0.19631875726693715</v>
      </c>
      <c r="BF8" s="13">
        <f>IFERROR(VLOOKUP(A8,'[1]BranchesSales01-2019'!$A$2:$AB$79,25,0),0)-BF17</f>
        <v>180753</v>
      </c>
      <c r="BG8" s="13">
        <f>IFERROR(VLOOKUP(A8,'[17]BranchesSales12-2020'!$A$2:$G$10,6,0),0)-BG17</f>
        <v>390734</v>
      </c>
      <c r="BH8" s="15">
        <f t="shared" si="25"/>
        <v>209981</v>
      </c>
      <c r="BI8" s="17">
        <f t="shared" si="26"/>
        <v>1.161701327225551</v>
      </c>
      <c r="BK8" s="13">
        <f t="shared" si="18"/>
        <v>2954747</v>
      </c>
      <c r="BL8" s="13">
        <f t="shared" si="19"/>
        <v>3656680</v>
      </c>
      <c r="BM8" s="15">
        <f t="shared" si="27"/>
        <v>701933</v>
      </c>
      <c r="BN8" s="17">
        <f t="shared" si="20"/>
        <v>0.23756111775390587</v>
      </c>
      <c r="BO8" s="24">
        <v>1635195</v>
      </c>
      <c r="BP8">
        <v>1894235</v>
      </c>
    </row>
    <row r="9" spans="1:68" x14ac:dyDescent="0.25">
      <c r="A9" s="6">
        <v>412</v>
      </c>
      <c r="B9" s="5" t="s">
        <v>98</v>
      </c>
      <c r="C9" s="13">
        <f>IFERROR(VLOOKUP(A9,'[1]BranchesSales01-2019'!$A$2:$AB$79,3,0),0)-C18</f>
        <v>2125670</v>
      </c>
      <c r="D9" s="13">
        <f>IFERROR(VLOOKUP(A9,'[2]BranchesSales01-2020'!$A$2:$Z$78,3,0),0)-D18</f>
        <v>1012670</v>
      </c>
      <c r="E9" s="15">
        <f t="shared" si="0"/>
        <v>-1113000</v>
      </c>
      <c r="F9" s="17">
        <f t="shared" si="1"/>
        <v>-0.52359961800279442</v>
      </c>
      <c r="H9" s="13">
        <f>IFERROR(VLOOKUP(A9,'[1]BranchesSales01-2019'!$A$2:$AB$79,5,0),0)-H18</f>
        <v>2164088</v>
      </c>
      <c r="I9" s="13">
        <f>IFERROR(VLOOKUP(A9,'[2]BranchesSales01-2020'!$A$2:$Z$78,5,0),0)-I18</f>
        <v>929064</v>
      </c>
      <c r="J9" s="15">
        <f t="shared" si="2"/>
        <v>-1235024</v>
      </c>
      <c r="K9" s="17">
        <f t="shared" si="3"/>
        <v>-0.57069028616211548</v>
      </c>
      <c r="M9" s="13">
        <f>IFERROR(VLOOKUP(A9,'[1]BranchesSales01-2019'!$A$2:$AB$79,7,0),0)</f>
        <v>2160634</v>
      </c>
      <c r="N9" s="13">
        <f>IFERROR(VLOOKUP(A9,'[2]BranchesSales01-2020'!$A$2:$Z$78,7,0),0)-N18</f>
        <v>2376343</v>
      </c>
      <c r="O9" s="15">
        <f t="shared" si="4"/>
        <v>215709</v>
      </c>
      <c r="P9" s="17">
        <f t="shared" si="5"/>
        <v>9.9835974070573652E-2</v>
      </c>
      <c r="R9" s="13">
        <f>IFERROR(VLOOKUP(A9,'[1]BranchesSales01-2019'!$A$2:$AB$79,9,0),0)-R18</f>
        <v>1684716</v>
      </c>
      <c r="S9" s="13">
        <f>IFERROR(VLOOKUP(A9,'[2]BranchesSales01-2020'!$A$2:$Z$78,9,0),0)-S18</f>
        <v>1088030</v>
      </c>
      <c r="T9" s="15">
        <f t="shared" si="6"/>
        <v>-596686</v>
      </c>
      <c r="U9" s="17">
        <f t="shared" si="7"/>
        <v>-0.35417601542337107</v>
      </c>
      <c r="W9" s="13">
        <f>IFERROR(VLOOKUP(A9,'[1]BranchesSales01-2019'!$A$2:$AB$79,11,0),0)-W18</f>
        <v>2569939</v>
      </c>
      <c r="X9" s="13">
        <f>IFERROR(VLOOKUP(A9,'[2]BranchesSales01-2020'!$A$2:$Z$78,11,0),0)-X18</f>
        <v>2170528</v>
      </c>
      <c r="Y9" s="15">
        <f t="shared" si="8"/>
        <v>-399411</v>
      </c>
      <c r="Z9" s="17">
        <f t="shared" si="9"/>
        <v>-0.15541652934174699</v>
      </c>
      <c r="AB9" s="13">
        <f>IFERROR(VLOOKUP(A9,'[1]BranchesSales01-2019'!$A$2:$AB$79,13,0),0)-AB18</f>
        <v>2895187</v>
      </c>
      <c r="AC9" s="13">
        <f>IFERROR(VLOOKUP(A9,'[2]BranchesSales01-2020'!$A$2:$Z$78,13,0),0)-AC18</f>
        <v>3374629</v>
      </c>
      <c r="AD9" s="15">
        <f t="shared" si="10"/>
        <v>479442</v>
      </c>
      <c r="AE9" s="17">
        <f t="shared" si="11"/>
        <v>0.16559966592831477</v>
      </c>
      <c r="AG9" s="13">
        <f>IFERROR(VLOOKUP(A9,'[1]BranchesSales01-2019'!$A$2:$AB$79,15,0),0)-AG18</f>
        <v>2675501</v>
      </c>
      <c r="AH9" s="13">
        <f>IFERROR(VLOOKUP(A9,'[2]BranchesSales01-2020'!$A$2:$Z$78,15,0),0)-AH18</f>
        <v>1511356</v>
      </c>
      <c r="AI9" s="15">
        <f t="shared" si="12"/>
        <v>-1164145</v>
      </c>
      <c r="AJ9" s="17">
        <f t="shared" si="13"/>
        <v>-0.43511290035025219</v>
      </c>
      <c r="AL9" s="13">
        <f>IFERROR(VLOOKUP(A9,'[1]BranchesSales01-2019'!$A$2:$AB$79,17,0),0)-AL18</f>
        <v>3171801</v>
      </c>
      <c r="AM9" s="13">
        <f>IFERROR(VLOOKUP(A9,'[2]BranchesSales01-2020'!$A$2:$Z$78,17,0),0)-AM18</f>
        <v>2800114</v>
      </c>
      <c r="AN9" s="15">
        <f t="shared" si="14"/>
        <v>-371687</v>
      </c>
      <c r="AO9" s="17">
        <f t="shared" si="15"/>
        <v>-0.11718484230252779</v>
      </c>
      <c r="AQ9" s="13">
        <f>IFERROR(VLOOKUP(A9,'[1]BranchesSales01-2019'!$A$2:$AB$79,19,0),0)-AQ18</f>
        <v>2510722</v>
      </c>
      <c r="AR9" s="13">
        <f>IFERROR(VLOOKUP(A9,'[2]BranchesSales01-2020'!$A$2:$Z$78,19,0),0)-AR18</f>
        <v>2410881</v>
      </c>
      <c r="AS9" s="15">
        <f t="shared" si="16"/>
        <v>-99841</v>
      </c>
      <c r="AT9" s="17">
        <f t="shared" si="17"/>
        <v>-3.9765852213028752E-2</v>
      </c>
      <c r="AV9" s="13">
        <f>IFERROR(VLOOKUP(A9,'[1]BranchesSales01-2019'!$A$2:$AB$79,21,0),0)-AV18</f>
        <v>1693451</v>
      </c>
      <c r="AW9" s="13">
        <f>IFERROR(VLOOKUP(A9,'[2]BranchesSales01-2020'!$A$2:$Z$78,21,0),0)-AW18</f>
        <v>3103041</v>
      </c>
      <c r="AX9" s="15">
        <f t="shared" si="21"/>
        <v>1409590</v>
      </c>
      <c r="AY9" s="17">
        <f t="shared" si="22"/>
        <v>0.83237719898597606</v>
      </c>
      <c r="BA9" s="13">
        <f>IFERROR(VLOOKUP(A9,'[1]BranchesSales01-2019'!$A$2:$AB$79,23,0),0)-BA18</f>
        <v>1769533</v>
      </c>
      <c r="BB9" s="13">
        <f>IFERROR(VLOOKUP(A9,'[13]BranchesSales11-2020'!$A$2:$G$78,6,0),0)-BB18</f>
        <v>2402174</v>
      </c>
      <c r="BC9" s="15">
        <f t="shared" si="23"/>
        <v>632641</v>
      </c>
      <c r="BD9" s="17">
        <f t="shared" si="24"/>
        <v>0.3575186221449389</v>
      </c>
      <c r="BF9" s="13">
        <f>IFERROR(VLOOKUP(A9,'[1]BranchesSales01-2019'!$A$2:$AB$79,25,0),0)-BF18</f>
        <v>1585464</v>
      </c>
      <c r="BG9" s="13">
        <f>IFERROR(VLOOKUP(A9,'[17]BranchesSales12-2020'!$A$2:$G$10,6,0),0)-BG18</f>
        <v>2771476</v>
      </c>
      <c r="BH9" s="15">
        <f t="shared" si="25"/>
        <v>1186012</v>
      </c>
      <c r="BI9" s="17">
        <f t="shared" si="26"/>
        <v>0.74805356665304279</v>
      </c>
      <c r="BK9" s="13">
        <f t="shared" si="18"/>
        <v>27006706</v>
      </c>
      <c r="BL9" s="13">
        <f t="shared" si="19"/>
        <v>25950306</v>
      </c>
      <c r="BM9" s="15">
        <f t="shared" si="27"/>
        <v>-1056400</v>
      </c>
      <c r="BN9" s="17">
        <f t="shared" si="20"/>
        <v>-3.9116210618207248E-2</v>
      </c>
      <c r="BO9" s="24">
        <v>139052</v>
      </c>
      <c r="BP9">
        <v>1561186</v>
      </c>
    </row>
    <row r="10" spans="1:68" x14ac:dyDescent="0.25">
      <c r="A10" s="14">
        <v>999</v>
      </c>
      <c r="B10" s="14" t="s">
        <v>99</v>
      </c>
      <c r="C10" s="14">
        <f>SUM(C2:C9)</f>
        <v>5886276</v>
      </c>
      <c r="D10" s="14">
        <f t="shared" ref="D10:BH10" si="28">SUM(D2:D9)</f>
        <v>3655256</v>
      </c>
      <c r="E10" s="14">
        <f t="shared" si="0"/>
        <v>-2231020</v>
      </c>
      <c r="F10" s="18">
        <f t="shared" si="1"/>
        <v>-0.37902062356573152</v>
      </c>
      <c r="G10" s="14">
        <f t="shared" si="28"/>
        <v>0</v>
      </c>
      <c r="H10" s="14">
        <f t="shared" si="28"/>
        <v>5748492</v>
      </c>
      <c r="I10" s="14">
        <f t="shared" si="28"/>
        <v>2745845</v>
      </c>
      <c r="J10" s="14">
        <f t="shared" si="28"/>
        <v>-3002647</v>
      </c>
      <c r="K10" s="18">
        <f t="shared" ref="K10" si="29">I10/H10-1</f>
        <v>-0.52233646667682587</v>
      </c>
      <c r="L10" s="14">
        <f t="shared" si="28"/>
        <v>0</v>
      </c>
      <c r="M10" s="14">
        <f t="shared" si="28"/>
        <v>6463812</v>
      </c>
      <c r="N10" s="14">
        <f t="shared" si="28"/>
        <v>9416547</v>
      </c>
      <c r="O10" s="14">
        <f t="shared" si="28"/>
        <v>2952735</v>
      </c>
      <c r="P10" s="18">
        <f t="shared" si="5"/>
        <v>0.45681016093908666</v>
      </c>
      <c r="Q10" s="14">
        <f t="shared" si="28"/>
        <v>0</v>
      </c>
      <c r="R10" s="14">
        <f t="shared" si="28"/>
        <v>4738704</v>
      </c>
      <c r="S10" s="14">
        <f t="shared" si="28"/>
        <v>4662494</v>
      </c>
      <c r="T10" s="14">
        <f t="shared" si="28"/>
        <v>-76210</v>
      </c>
      <c r="U10" s="18">
        <f t="shared" si="7"/>
        <v>-1.6082456300288039E-2</v>
      </c>
      <c r="V10" s="14">
        <f t="shared" si="28"/>
        <v>0</v>
      </c>
      <c r="W10" s="14">
        <f>SUM(W2:W9)</f>
        <v>6418536</v>
      </c>
      <c r="X10" s="14">
        <f>SUM(X2:X9)</f>
        <v>5753696</v>
      </c>
      <c r="Y10" s="14">
        <f t="shared" si="8"/>
        <v>-664840</v>
      </c>
      <c r="Z10" s="18">
        <f t="shared" si="9"/>
        <v>-0.10358125279658792</v>
      </c>
      <c r="AA10" s="14">
        <f t="shared" si="28"/>
        <v>0</v>
      </c>
      <c r="AB10" s="14">
        <f t="shared" si="28"/>
        <v>7259685</v>
      </c>
      <c r="AC10" s="14">
        <f t="shared" si="28"/>
        <v>7403673</v>
      </c>
      <c r="AD10" s="14">
        <f t="shared" si="28"/>
        <v>143988</v>
      </c>
      <c r="AE10" s="18">
        <f t="shared" si="11"/>
        <v>1.9833918413815432E-2</v>
      </c>
      <c r="AF10" s="14">
        <f t="shared" si="28"/>
        <v>0</v>
      </c>
      <c r="AG10" s="14">
        <f t="shared" si="28"/>
        <v>7651487</v>
      </c>
      <c r="AH10" s="14">
        <f t="shared" si="28"/>
        <v>4558452</v>
      </c>
      <c r="AI10" s="14">
        <f t="shared" si="28"/>
        <v>-3093035</v>
      </c>
      <c r="AJ10" s="18">
        <f t="shared" si="13"/>
        <v>-0.4042397249057601</v>
      </c>
      <c r="AK10" s="14">
        <f t="shared" si="28"/>
        <v>0</v>
      </c>
      <c r="AL10" s="14">
        <f t="shared" si="28"/>
        <v>8577015</v>
      </c>
      <c r="AM10" s="14">
        <f t="shared" si="28"/>
        <v>6960176</v>
      </c>
      <c r="AN10" s="14">
        <f t="shared" si="28"/>
        <v>-1616839</v>
      </c>
      <c r="AO10" s="18">
        <f t="shared" si="15"/>
        <v>-0.18850835634541852</v>
      </c>
      <c r="AP10" s="14">
        <f t="shared" si="28"/>
        <v>0</v>
      </c>
      <c r="AQ10" s="14">
        <f t="shared" si="28"/>
        <v>7912798</v>
      </c>
      <c r="AR10" s="14">
        <f t="shared" si="28"/>
        <v>6712256</v>
      </c>
      <c r="AS10" s="14">
        <f t="shared" si="28"/>
        <v>-1200542</v>
      </c>
      <c r="AT10" s="18">
        <f t="shared" si="17"/>
        <v>-0.15172155285652433</v>
      </c>
      <c r="AU10" s="14">
        <f t="shared" si="28"/>
        <v>0</v>
      </c>
      <c r="AV10" s="14">
        <f t="shared" si="28"/>
        <v>5494214</v>
      </c>
      <c r="AW10" s="14">
        <f t="shared" si="28"/>
        <v>5259479</v>
      </c>
      <c r="AX10" s="14">
        <f t="shared" si="28"/>
        <v>-234735</v>
      </c>
      <c r="AY10" s="18">
        <f t="shared" si="22"/>
        <v>-4.2724036595589432E-2</v>
      </c>
      <c r="AZ10" s="14">
        <f t="shared" si="28"/>
        <v>0</v>
      </c>
      <c r="BA10" s="14">
        <f t="shared" si="28"/>
        <v>6814940</v>
      </c>
      <c r="BB10" s="14">
        <f t="shared" si="28"/>
        <v>5379169</v>
      </c>
      <c r="BC10" s="14">
        <f t="shared" si="28"/>
        <v>-1435771</v>
      </c>
      <c r="BD10" s="18">
        <f t="shared" si="24"/>
        <v>-0.21067991794498553</v>
      </c>
      <c r="BE10" s="14">
        <f t="shared" si="28"/>
        <v>0</v>
      </c>
      <c r="BF10" s="14">
        <f t="shared" si="28"/>
        <v>6996431</v>
      </c>
      <c r="BG10" s="14">
        <f t="shared" si="28"/>
        <v>7376669</v>
      </c>
      <c r="BH10" s="14">
        <f t="shared" si="28"/>
        <v>380238</v>
      </c>
      <c r="BI10" s="18">
        <f t="shared" si="26"/>
        <v>5.4347423707887588E-2</v>
      </c>
      <c r="BK10" s="14">
        <f t="shared" si="18"/>
        <v>79962390</v>
      </c>
      <c r="BL10" s="14">
        <f t="shared" si="19"/>
        <v>69883712</v>
      </c>
      <c r="BM10" s="14">
        <f t="shared" si="27"/>
        <v>-10078678</v>
      </c>
      <c r="BN10" s="18">
        <f t="shared" si="20"/>
        <v>-0.12604273083883566</v>
      </c>
      <c r="BO10" s="24">
        <f>SUM(BO2:BO9)</f>
        <v>4489710</v>
      </c>
      <c r="BP10" s="24">
        <f>SUM(BP2:BP9)</f>
        <v>5874122</v>
      </c>
    </row>
    <row r="11" spans="1:68" hidden="1" x14ac:dyDescent="0.25">
      <c r="C11" s="12">
        <v>14517</v>
      </c>
      <c r="D11" s="12">
        <v>32184</v>
      </c>
      <c r="E11" s="12"/>
      <c r="F11" s="12"/>
      <c r="H11" s="12">
        <v>48164</v>
      </c>
      <c r="I11" s="12">
        <v>-3799</v>
      </c>
      <c r="J11" s="12"/>
      <c r="K11" s="12"/>
      <c r="M11" s="12">
        <v>1536</v>
      </c>
      <c r="N11" s="12">
        <v>-3799</v>
      </c>
      <c r="O11" s="12"/>
      <c r="P11" s="12"/>
      <c r="R11" s="12">
        <v>3608</v>
      </c>
      <c r="S11" s="12">
        <v>-3799</v>
      </c>
      <c r="T11" s="12"/>
      <c r="U11" s="12"/>
      <c r="W11" s="12">
        <v>1171</v>
      </c>
      <c r="X11" s="12">
        <v>34850</v>
      </c>
      <c r="Y11" s="12"/>
      <c r="Z11" s="12"/>
      <c r="AB11" s="12">
        <v>5400</v>
      </c>
      <c r="AC11" s="12">
        <v>4725</v>
      </c>
      <c r="AD11" s="12"/>
      <c r="AE11" s="12"/>
      <c r="AG11" s="12">
        <v>1941</v>
      </c>
      <c r="AH11" s="12">
        <v>7704</v>
      </c>
      <c r="AI11" s="12"/>
      <c r="AJ11" s="12"/>
      <c r="AL11" s="12">
        <v>3662</v>
      </c>
      <c r="AM11" s="12">
        <v>27800</v>
      </c>
      <c r="AN11" s="12"/>
      <c r="AO11" s="12"/>
      <c r="AQ11" s="12">
        <v>2514</v>
      </c>
      <c r="AR11" s="12">
        <v>-161</v>
      </c>
      <c r="AS11" s="12"/>
      <c r="AT11" s="12"/>
      <c r="AV11" s="12">
        <v>3187</v>
      </c>
      <c r="AW11" s="12">
        <v>1023</v>
      </c>
      <c r="AX11" s="12"/>
      <c r="AY11" s="12"/>
      <c r="BA11" s="12">
        <v>33427</v>
      </c>
      <c r="BB11" s="12">
        <v>18868</v>
      </c>
      <c r="BC11" s="12"/>
      <c r="BD11" s="12"/>
      <c r="BF11" s="12">
        <v>27118</v>
      </c>
      <c r="BG11" s="12">
        <v>1512</v>
      </c>
      <c r="BH11" s="12"/>
      <c r="BI11" s="12"/>
      <c r="BK11" s="12"/>
      <c r="BL11" s="12"/>
      <c r="BM11" s="12"/>
      <c r="BN11" s="12"/>
    </row>
    <row r="12" spans="1:68" hidden="1" x14ac:dyDescent="0.25">
      <c r="C12" s="12">
        <v>5228</v>
      </c>
      <c r="D12" s="12">
        <v>3565</v>
      </c>
      <c r="E12" s="12"/>
      <c r="F12" s="12"/>
      <c r="H12" s="12">
        <v>83451</v>
      </c>
      <c r="I12" s="12">
        <v>20356</v>
      </c>
      <c r="J12" s="12"/>
      <c r="K12" s="12"/>
      <c r="M12" s="12">
        <v>51111</v>
      </c>
      <c r="N12" s="12">
        <v>20356</v>
      </c>
      <c r="O12" s="12"/>
      <c r="P12" s="12"/>
      <c r="R12" s="12">
        <v>34912</v>
      </c>
      <c r="S12" s="12">
        <v>20356</v>
      </c>
      <c r="T12" s="12"/>
      <c r="U12" s="12"/>
      <c r="W12" s="12">
        <v>289</v>
      </c>
      <c r="X12" s="12">
        <v>50413</v>
      </c>
      <c r="Y12" s="12"/>
      <c r="Z12" s="12"/>
      <c r="AB12" s="12">
        <v>1775</v>
      </c>
      <c r="AC12" s="12">
        <v>1375</v>
      </c>
      <c r="AD12" s="12"/>
      <c r="AE12" s="12"/>
      <c r="AG12" s="12">
        <v>2832</v>
      </c>
      <c r="AH12" s="12">
        <v>6398</v>
      </c>
      <c r="AI12" s="12"/>
      <c r="AJ12" s="12"/>
      <c r="AL12" s="12">
        <v>96868</v>
      </c>
      <c r="AM12" s="12">
        <v>35216</v>
      </c>
      <c r="AN12" s="12"/>
      <c r="AO12" s="12"/>
      <c r="AQ12" s="12">
        <v>57617</v>
      </c>
      <c r="AR12" s="12">
        <v>3414</v>
      </c>
      <c r="AS12" s="12"/>
      <c r="AT12" s="12"/>
      <c r="AV12" s="12">
        <v>30691</v>
      </c>
      <c r="AW12" s="12">
        <v>552</v>
      </c>
      <c r="AX12" s="12"/>
      <c r="AY12" s="12"/>
      <c r="BA12" s="12">
        <v>17647</v>
      </c>
      <c r="BB12" s="12">
        <v>1336</v>
      </c>
      <c r="BC12" s="12"/>
      <c r="BD12" s="12"/>
      <c r="BF12" s="12">
        <v>5834</v>
      </c>
      <c r="BG12" s="12">
        <v>13505</v>
      </c>
      <c r="BH12" s="12"/>
      <c r="BI12" s="12"/>
      <c r="BK12" s="12"/>
      <c r="BL12" s="12"/>
      <c r="BM12" s="12"/>
      <c r="BN12" s="12"/>
    </row>
    <row r="13" spans="1:68" hidden="1" x14ac:dyDescent="0.25">
      <c r="C13" s="12">
        <v>19183</v>
      </c>
      <c r="D13" s="12">
        <v>225777</v>
      </c>
      <c r="E13" s="12"/>
      <c r="F13" s="12"/>
      <c r="H13" s="12">
        <v>22185</v>
      </c>
      <c r="I13" s="12">
        <v>64816</v>
      </c>
      <c r="J13" s="12"/>
      <c r="K13" s="12"/>
      <c r="M13" s="12">
        <v>10509</v>
      </c>
      <c r="N13" s="12">
        <v>64816</v>
      </c>
      <c r="O13" s="12"/>
      <c r="P13" s="12"/>
      <c r="R13" s="12">
        <v>145597</v>
      </c>
      <c r="S13" s="12">
        <v>64816</v>
      </c>
      <c r="T13" s="12"/>
      <c r="U13" s="12"/>
      <c r="W13" s="12">
        <v>3038</v>
      </c>
      <c r="X13" s="12">
        <v>26088</v>
      </c>
      <c r="Y13" s="12"/>
      <c r="Z13" s="12"/>
      <c r="AB13" s="12">
        <v>9017</v>
      </c>
      <c r="AC13" s="12">
        <v>2763</v>
      </c>
      <c r="AD13" s="12"/>
      <c r="AE13" s="12"/>
      <c r="AG13" s="12">
        <v>125581</v>
      </c>
      <c r="AH13" s="12">
        <v>629281</v>
      </c>
      <c r="AI13" s="12"/>
      <c r="AJ13" s="12"/>
      <c r="AL13" s="12">
        <v>147952</v>
      </c>
      <c r="AM13" s="12">
        <v>15077</v>
      </c>
      <c r="AN13" s="12"/>
      <c r="AO13" s="12"/>
      <c r="AQ13" s="12">
        <v>213289</v>
      </c>
      <c r="AR13" s="12">
        <v>4843</v>
      </c>
      <c r="AS13" s="12"/>
      <c r="AT13" s="12"/>
      <c r="AV13" s="12">
        <v>307407</v>
      </c>
      <c r="AW13" s="12">
        <v>3780</v>
      </c>
      <c r="AX13" s="12"/>
      <c r="AY13" s="12"/>
      <c r="BA13" s="12">
        <v>400404</v>
      </c>
      <c r="BB13" s="12">
        <v>63014</v>
      </c>
      <c r="BC13" s="12"/>
      <c r="BD13" s="12"/>
      <c r="BF13" s="12">
        <v>-5538</v>
      </c>
      <c r="BG13" s="12">
        <v>39965</v>
      </c>
      <c r="BH13" s="12"/>
      <c r="BI13" s="12"/>
      <c r="BK13" s="12"/>
      <c r="BL13" s="12"/>
      <c r="BM13" s="12"/>
      <c r="BN13" s="12"/>
    </row>
    <row r="14" spans="1:68" hidden="1" x14ac:dyDescent="0.25">
      <c r="C14" s="12">
        <v>25351</v>
      </c>
      <c r="D14" s="12">
        <v>13900</v>
      </c>
      <c r="E14" s="12"/>
      <c r="F14" s="12"/>
      <c r="H14" s="12">
        <v>21971</v>
      </c>
      <c r="I14" s="12">
        <v>9041</v>
      </c>
      <c r="J14" s="12"/>
      <c r="K14" s="12"/>
      <c r="M14" s="12">
        <v>1028</v>
      </c>
      <c r="N14" s="12">
        <v>9041</v>
      </c>
      <c r="O14" s="12"/>
      <c r="P14" s="12"/>
      <c r="R14" s="12">
        <v>1570</v>
      </c>
      <c r="S14" s="12">
        <v>9041</v>
      </c>
      <c r="T14" s="12"/>
      <c r="U14" s="12"/>
      <c r="W14" s="12">
        <v>6968</v>
      </c>
      <c r="X14" s="12">
        <v>1099</v>
      </c>
      <c r="Y14" s="12"/>
      <c r="Z14" s="12"/>
      <c r="AB14" s="12">
        <v>1447</v>
      </c>
      <c r="AC14" s="12">
        <v>5720</v>
      </c>
      <c r="AD14" s="12"/>
      <c r="AE14" s="12"/>
      <c r="AG14" s="12">
        <v>2631</v>
      </c>
      <c r="AH14" s="12">
        <v>7946</v>
      </c>
      <c r="AI14" s="12"/>
      <c r="AJ14" s="12"/>
      <c r="AL14" s="12">
        <v>41160</v>
      </c>
      <c r="AM14" s="12">
        <v>22109</v>
      </c>
      <c r="AN14" s="12"/>
      <c r="AO14" s="12"/>
      <c r="AQ14" s="12">
        <v>16114</v>
      </c>
      <c r="AR14" s="12">
        <v>615</v>
      </c>
      <c r="AS14" s="12"/>
      <c r="AT14" s="12"/>
      <c r="AV14" s="12">
        <v>21407</v>
      </c>
      <c r="AW14" s="12">
        <v>24856</v>
      </c>
      <c r="AX14" s="12"/>
      <c r="AY14" s="12"/>
      <c r="BA14" s="12">
        <v>28124</v>
      </c>
      <c r="BB14" s="12">
        <v>5855</v>
      </c>
      <c r="BC14" s="12"/>
      <c r="BD14" s="12"/>
      <c r="BF14" s="12">
        <v>185</v>
      </c>
      <c r="BG14" s="12">
        <v>1219</v>
      </c>
      <c r="BH14" s="12"/>
      <c r="BI14" s="12"/>
      <c r="BK14" s="12"/>
      <c r="BL14" s="12"/>
      <c r="BM14" s="12"/>
      <c r="BN14" s="12"/>
    </row>
    <row r="15" spans="1:68" hidden="1" x14ac:dyDescent="0.25">
      <c r="C15" s="12">
        <v>0</v>
      </c>
      <c r="D15" s="12">
        <v>2068</v>
      </c>
      <c r="E15" s="12"/>
      <c r="F15" s="12"/>
      <c r="H15" s="12">
        <v>0</v>
      </c>
      <c r="I15" s="12">
        <v>9245</v>
      </c>
      <c r="J15" s="12"/>
      <c r="K15" s="12"/>
      <c r="M15" s="12">
        <v>0</v>
      </c>
      <c r="N15" s="12">
        <v>9245</v>
      </c>
      <c r="O15" s="12"/>
      <c r="P15" s="12"/>
      <c r="R15" s="12">
        <v>0</v>
      </c>
      <c r="S15" s="12">
        <v>9245</v>
      </c>
      <c r="T15" s="12"/>
      <c r="U15" s="12"/>
      <c r="W15" s="12">
        <v>0</v>
      </c>
      <c r="X15" s="12">
        <v>104320</v>
      </c>
      <c r="Y15" s="12"/>
      <c r="Z15" s="12"/>
      <c r="AB15" s="12">
        <v>0</v>
      </c>
      <c r="AC15" s="12">
        <v>5515</v>
      </c>
      <c r="AD15" s="12"/>
      <c r="AE15" s="12"/>
      <c r="AG15" s="12">
        <v>0</v>
      </c>
      <c r="AH15" s="12">
        <v>139043</v>
      </c>
      <c r="AI15" s="12"/>
      <c r="AJ15" s="12"/>
      <c r="AL15" s="12">
        <v>0</v>
      </c>
      <c r="AM15" s="12">
        <v>34770</v>
      </c>
      <c r="AN15" s="12"/>
      <c r="AO15" s="12"/>
      <c r="AQ15" s="12">
        <v>0</v>
      </c>
      <c r="AR15" s="12">
        <v>10998</v>
      </c>
      <c r="AS15" s="12"/>
      <c r="AT15" s="12"/>
      <c r="AV15" s="12">
        <v>2417</v>
      </c>
      <c r="AW15" s="12">
        <v>12914</v>
      </c>
      <c r="AX15" s="12"/>
      <c r="AY15" s="12"/>
      <c r="BA15" s="12">
        <v>9304</v>
      </c>
      <c r="BB15" s="12">
        <v>8681</v>
      </c>
      <c r="BC15" s="12"/>
      <c r="BD15" s="12"/>
      <c r="BF15" s="12">
        <v>4628</v>
      </c>
      <c r="BG15" s="12">
        <v>12469</v>
      </c>
      <c r="BH15" s="12"/>
      <c r="BI15" s="12"/>
      <c r="BK15" s="12"/>
      <c r="BL15" s="12"/>
      <c r="BM15" s="12"/>
      <c r="BN15" s="12"/>
    </row>
    <row r="16" spans="1:68" hidden="1" x14ac:dyDescent="0.25">
      <c r="C16" s="12">
        <v>136436</v>
      </c>
      <c r="D16" s="12">
        <v>3716</v>
      </c>
      <c r="E16" s="12"/>
      <c r="F16" s="12"/>
      <c r="H16" s="12">
        <v>10524</v>
      </c>
      <c r="I16" s="12">
        <v>426</v>
      </c>
      <c r="J16" s="12"/>
      <c r="K16" s="12"/>
      <c r="M16" s="12">
        <v>12255</v>
      </c>
      <c r="N16" s="12">
        <v>426</v>
      </c>
      <c r="O16" s="12"/>
      <c r="P16" s="12"/>
      <c r="R16" s="12">
        <v>788</v>
      </c>
      <c r="S16" s="12">
        <v>426</v>
      </c>
      <c r="T16" s="12"/>
      <c r="U16" s="12"/>
      <c r="W16" s="12">
        <v>20123</v>
      </c>
      <c r="X16" s="12">
        <v>1051</v>
      </c>
      <c r="Y16" s="12"/>
      <c r="Z16" s="12"/>
      <c r="AB16" s="12">
        <v>5165</v>
      </c>
      <c r="AC16" s="12">
        <v>25988</v>
      </c>
      <c r="AD16" s="12"/>
      <c r="AE16" s="12"/>
      <c r="AG16" s="12">
        <v>7403</v>
      </c>
      <c r="AH16" s="12">
        <v>14800</v>
      </c>
      <c r="AI16" s="12"/>
      <c r="AJ16" s="12"/>
      <c r="AL16" s="12">
        <v>13505</v>
      </c>
      <c r="AM16" s="12">
        <v>7087</v>
      </c>
      <c r="AN16" s="12"/>
      <c r="AO16" s="12"/>
      <c r="AQ16" s="12">
        <v>-4094</v>
      </c>
      <c r="AR16" s="12">
        <v>8564</v>
      </c>
      <c r="AS16" s="12"/>
      <c r="AT16" s="12"/>
      <c r="AV16" s="12">
        <v>8545</v>
      </c>
      <c r="AW16" s="12">
        <v>3103</v>
      </c>
      <c r="AX16" s="12"/>
      <c r="AY16" s="12"/>
      <c r="BA16" s="12">
        <v>89469</v>
      </c>
      <c r="BB16" s="12">
        <v>4191</v>
      </c>
      <c r="BC16" s="12"/>
      <c r="BD16" s="12"/>
      <c r="BF16" s="12">
        <v>1158</v>
      </c>
      <c r="BG16" s="12">
        <v>2679</v>
      </c>
      <c r="BH16" s="12"/>
      <c r="BI16" s="12"/>
      <c r="BK16" s="12"/>
      <c r="BL16" s="12"/>
      <c r="BM16" s="12"/>
      <c r="BN16" s="12"/>
    </row>
    <row r="17" spans="3:66" hidden="1" x14ac:dyDescent="0.25">
      <c r="C17" s="12">
        <v>5752</v>
      </c>
      <c r="D17" s="12">
        <v>11403</v>
      </c>
      <c r="E17" s="12"/>
      <c r="F17" s="12"/>
      <c r="H17" s="12">
        <v>6085</v>
      </c>
      <c r="I17" s="12">
        <v>299934</v>
      </c>
      <c r="J17" s="12"/>
      <c r="K17" s="12"/>
      <c r="M17" s="12">
        <v>577</v>
      </c>
      <c r="N17" s="12">
        <v>299934</v>
      </c>
      <c r="O17" s="12"/>
      <c r="P17" s="12"/>
      <c r="R17" s="12">
        <v>0</v>
      </c>
      <c r="S17" s="12">
        <v>299934</v>
      </c>
      <c r="T17" s="12"/>
      <c r="U17" s="12"/>
      <c r="W17" s="12">
        <v>4446</v>
      </c>
      <c r="X17" s="12">
        <v>383479</v>
      </c>
      <c r="Y17" s="12"/>
      <c r="Z17" s="12"/>
      <c r="AB17" s="12">
        <v>0</v>
      </c>
      <c r="AC17" s="12">
        <v>-3073</v>
      </c>
      <c r="AD17" s="12"/>
      <c r="AE17" s="12"/>
      <c r="AG17" s="12">
        <v>1568</v>
      </c>
      <c r="AH17" s="12">
        <v>247129</v>
      </c>
      <c r="AI17" s="12"/>
      <c r="AJ17" s="12"/>
      <c r="AL17" s="12">
        <v>31</v>
      </c>
      <c r="AM17" s="12">
        <v>-3603</v>
      </c>
      <c r="AN17" s="12"/>
      <c r="AO17" s="12"/>
      <c r="AQ17" s="12">
        <v>45865</v>
      </c>
      <c r="AR17" s="12">
        <v>649</v>
      </c>
      <c r="AS17" s="12"/>
      <c r="AT17" s="12"/>
      <c r="AV17" s="12">
        <v>152723</v>
      </c>
      <c r="AW17" s="12">
        <v>2043</v>
      </c>
      <c r="AX17" s="12"/>
      <c r="AY17" s="12"/>
      <c r="BA17" s="12">
        <v>1676582</v>
      </c>
      <c r="BB17" s="12">
        <v>0</v>
      </c>
      <c r="BC17" s="12"/>
      <c r="BD17" s="12"/>
      <c r="BF17" s="12">
        <v>605</v>
      </c>
      <c r="BG17" s="12">
        <v>11315</v>
      </c>
      <c r="BH17" s="12"/>
      <c r="BI17" s="12"/>
      <c r="BK17" s="12"/>
      <c r="BL17" s="12"/>
      <c r="BM17" s="12"/>
      <c r="BN17" s="12"/>
    </row>
    <row r="18" spans="3:66" hidden="1" x14ac:dyDescent="0.25">
      <c r="C18" s="12">
        <v>308298</v>
      </c>
      <c r="D18" s="12">
        <v>6341</v>
      </c>
      <c r="E18" s="12"/>
      <c r="F18" s="12"/>
      <c r="H18" s="12">
        <v>269782</v>
      </c>
      <c r="I18" s="12">
        <v>2486</v>
      </c>
      <c r="J18" s="12"/>
      <c r="K18" s="12"/>
      <c r="M18" s="12">
        <v>287008</v>
      </c>
      <c r="N18" s="12">
        <v>2486</v>
      </c>
      <c r="O18" s="12"/>
      <c r="P18" s="12"/>
      <c r="R18" s="12">
        <v>4820</v>
      </c>
      <c r="S18" s="12">
        <v>2486</v>
      </c>
      <c r="T18" s="12"/>
      <c r="U18" s="12"/>
      <c r="W18" s="12">
        <v>8556</v>
      </c>
      <c r="X18" s="12">
        <v>92455</v>
      </c>
      <c r="Y18" s="12"/>
      <c r="Z18" s="12"/>
      <c r="AB18" s="12">
        <v>4023</v>
      </c>
      <c r="AC18" s="12">
        <v>3544</v>
      </c>
      <c r="AD18" s="12"/>
      <c r="AE18" s="12"/>
      <c r="AG18" s="12">
        <v>7600</v>
      </c>
      <c r="AH18" s="12">
        <v>239</v>
      </c>
      <c r="AI18" s="12"/>
      <c r="AJ18" s="12"/>
      <c r="AL18" s="12">
        <v>-2124</v>
      </c>
      <c r="AM18" s="12">
        <v>2607</v>
      </c>
      <c r="AN18" s="12"/>
      <c r="AO18" s="12"/>
      <c r="AQ18" s="12">
        <v>19569</v>
      </c>
      <c r="AR18" s="12">
        <v>836</v>
      </c>
      <c r="AS18" s="12"/>
      <c r="AT18" s="12"/>
      <c r="AV18" s="12">
        <v>645222</v>
      </c>
      <c r="AW18" s="12">
        <v>22401</v>
      </c>
      <c r="AX18" s="12"/>
      <c r="AY18" s="12"/>
      <c r="BA18" s="12">
        <v>6923</v>
      </c>
      <c r="BB18" s="12">
        <v>4136</v>
      </c>
      <c r="BC18" s="12"/>
      <c r="BD18" s="12"/>
      <c r="BF18" s="12">
        <v>1514</v>
      </c>
      <c r="BG18" s="12">
        <v>1952</v>
      </c>
      <c r="BH18" s="12"/>
      <c r="BI18" s="12"/>
      <c r="BK18" s="12"/>
      <c r="BL18" s="12"/>
      <c r="BM18" s="12"/>
      <c r="BN18" s="12"/>
    </row>
    <row r="19" spans="3:66" x14ac:dyDescent="0.25">
      <c r="C19" s="12"/>
      <c r="D19" s="12"/>
      <c r="E19" s="12"/>
      <c r="F19" s="12"/>
      <c r="H19" s="12"/>
      <c r="I19" s="12"/>
      <c r="J19" s="12"/>
      <c r="K19" s="12"/>
      <c r="M19" s="12"/>
      <c r="N19" s="12"/>
      <c r="O19" s="12"/>
      <c r="P19" s="12"/>
      <c r="R19" s="12"/>
      <c r="S19" s="12"/>
      <c r="T19" s="12"/>
      <c r="U19" s="12"/>
      <c r="W19" s="12"/>
      <c r="X19" s="12"/>
      <c r="Y19" s="12"/>
      <c r="Z19" s="12"/>
      <c r="AB19" s="12"/>
      <c r="AC19" s="12"/>
      <c r="AD19" s="12"/>
      <c r="AE19" s="12"/>
      <c r="AG19" s="12"/>
      <c r="AH19" s="12"/>
      <c r="AI19" s="12"/>
      <c r="AJ19" s="12"/>
      <c r="AL19" s="12"/>
      <c r="AM19" s="12"/>
      <c r="AN19" s="12"/>
      <c r="AO19" s="12"/>
      <c r="AQ19" s="12"/>
      <c r="AR19" s="12"/>
      <c r="AS19" s="12"/>
      <c r="AT19" s="12"/>
      <c r="AV19" s="12"/>
      <c r="AW19" s="12"/>
      <c r="AX19" s="12"/>
      <c r="AY19" s="12"/>
      <c r="BA19" s="12"/>
      <c r="BB19" s="12"/>
      <c r="BC19" s="12"/>
      <c r="BD19" s="12"/>
      <c r="BF19" s="12"/>
      <c r="BG19" s="12"/>
      <c r="BH19" s="12"/>
      <c r="BI19" s="12"/>
      <c r="BK19" s="12"/>
      <c r="BL19" s="12"/>
      <c r="BM19" s="12"/>
      <c r="BN19" s="12"/>
    </row>
    <row r="20" spans="3:66" x14ac:dyDescent="0.25">
      <c r="C20" s="12"/>
      <c r="D20" s="12"/>
      <c r="E20" s="12"/>
      <c r="F20" s="12"/>
      <c r="H20" s="12"/>
      <c r="I20" s="12"/>
      <c r="J20" s="12"/>
      <c r="K20" s="12"/>
      <c r="M20" s="12"/>
      <c r="N20" s="12"/>
      <c r="O20" s="12"/>
      <c r="P20" s="12"/>
      <c r="R20" s="12"/>
      <c r="S20" s="12"/>
      <c r="T20" s="12"/>
      <c r="U20" s="12"/>
      <c r="W20" s="12"/>
      <c r="X20" s="12"/>
      <c r="Y20" s="12"/>
      <c r="Z20" s="12"/>
      <c r="AB20" s="12"/>
      <c r="AC20" s="12"/>
      <c r="AD20" s="12"/>
      <c r="AE20" s="12"/>
      <c r="AG20" s="12"/>
      <c r="AH20" s="12"/>
      <c r="AI20" s="12"/>
      <c r="AJ20" s="12"/>
      <c r="AL20" s="12"/>
      <c r="AM20" s="12"/>
      <c r="AN20" s="12"/>
      <c r="AO20" s="12"/>
      <c r="AQ20" s="12"/>
      <c r="AR20" s="12"/>
      <c r="AS20" s="12"/>
      <c r="AT20" s="12"/>
      <c r="AV20" s="12"/>
      <c r="AW20" s="12"/>
      <c r="AX20" s="12"/>
      <c r="AY20" s="12"/>
      <c r="BA20" s="12"/>
      <c r="BB20" s="12"/>
      <c r="BC20" s="12"/>
      <c r="BD20" s="12"/>
      <c r="BF20" s="12"/>
      <c r="BG20" s="12"/>
      <c r="BH20" s="12"/>
      <c r="BI20" s="12"/>
      <c r="BK20" s="12"/>
      <c r="BL20" s="12"/>
      <c r="BM20" s="12"/>
      <c r="BN20" s="12"/>
    </row>
    <row r="21" spans="3:66" x14ac:dyDescent="0.25">
      <c r="C21" s="12"/>
      <c r="D21" s="12"/>
      <c r="E21" s="12"/>
      <c r="F21" s="12"/>
      <c r="H21" s="12"/>
      <c r="I21" s="12"/>
      <c r="J21" s="12"/>
      <c r="K21" s="12"/>
      <c r="M21" s="12"/>
      <c r="N21" s="12"/>
      <c r="O21" s="12"/>
      <c r="P21" s="12"/>
      <c r="R21" s="12"/>
      <c r="S21" s="12"/>
      <c r="T21" s="12"/>
      <c r="U21" s="12"/>
      <c r="W21" s="12"/>
      <c r="X21" s="12"/>
      <c r="Y21" s="12"/>
      <c r="Z21" s="12"/>
      <c r="AB21" s="12"/>
      <c r="AC21" s="12"/>
      <c r="AD21" s="12"/>
      <c r="AE21" s="12"/>
      <c r="AG21" s="12"/>
      <c r="AH21" s="12"/>
      <c r="AI21" s="12"/>
      <c r="AJ21" s="12"/>
      <c r="AL21" s="12"/>
      <c r="AM21" s="12"/>
      <c r="AN21" s="12"/>
      <c r="AO21" s="12"/>
      <c r="AQ21" s="12"/>
      <c r="AR21" s="12"/>
      <c r="AS21" s="12"/>
      <c r="AT21" s="12"/>
      <c r="AV21" s="12"/>
      <c r="AW21" s="12"/>
      <c r="AX21" s="12"/>
      <c r="AY21" s="12"/>
      <c r="BA21" s="12"/>
      <c r="BB21" s="12"/>
      <c r="BC21" s="12"/>
      <c r="BD21" s="12"/>
      <c r="BF21" s="12"/>
      <c r="BG21" s="12"/>
      <c r="BH21" s="12"/>
      <c r="BI21" s="12"/>
      <c r="BK21" s="12"/>
      <c r="BL21" s="12"/>
      <c r="BM21" s="12"/>
      <c r="BN21" s="12"/>
    </row>
    <row r="22" spans="3:66" x14ac:dyDescent="0.25">
      <c r="C22" s="12"/>
      <c r="D22" s="12"/>
      <c r="E22" s="12"/>
      <c r="F22" s="12"/>
      <c r="H22" s="12"/>
      <c r="I22" s="12"/>
      <c r="J22" s="12"/>
      <c r="K22" s="12"/>
      <c r="M22" s="12"/>
      <c r="N22" s="12"/>
      <c r="O22" s="12"/>
      <c r="P22" s="12"/>
      <c r="R22" s="12"/>
      <c r="S22" s="12"/>
      <c r="T22" s="12"/>
      <c r="U22" s="12"/>
      <c r="W22" s="12"/>
      <c r="X22" s="12"/>
      <c r="Y22" s="12"/>
      <c r="Z22" s="12"/>
      <c r="AB22" s="12"/>
      <c r="AC22" s="12"/>
      <c r="AD22" s="12"/>
      <c r="AE22" s="12"/>
      <c r="AG22" s="12"/>
      <c r="AH22" s="12"/>
      <c r="AI22" s="12"/>
      <c r="AJ22" s="12"/>
      <c r="AL22" s="12"/>
      <c r="AM22" s="12"/>
      <c r="AN22" s="12"/>
      <c r="AO22" s="12"/>
      <c r="AQ22" s="12"/>
      <c r="AR22" s="12"/>
      <c r="AS22" s="12"/>
      <c r="AT22" s="12"/>
      <c r="AV22" s="12"/>
      <c r="AW22" s="12"/>
      <c r="AX22" s="12"/>
      <c r="AY22" s="12"/>
      <c r="BA22" s="12"/>
      <c r="BB22" s="12"/>
      <c r="BC22" s="12"/>
      <c r="BD22" s="12"/>
      <c r="BF22" s="12"/>
      <c r="BG22" s="12"/>
      <c r="BH22" s="12"/>
      <c r="BI22" s="12"/>
      <c r="BK22" s="12"/>
      <c r="BL22" s="12"/>
      <c r="BM22" s="12"/>
      <c r="BN22" s="12"/>
    </row>
    <row r="23" spans="3:66" x14ac:dyDescent="0.25">
      <c r="C23" s="12"/>
      <c r="D23" s="12"/>
      <c r="E23" s="12"/>
      <c r="F23" s="12"/>
      <c r="H23" s="12"/>
      <c r="I23" s="12"/>
      <c r="J23" s="12"/>
      <c r="K23" s="12"/>
      <c r="M23" s="12"/>
      <c r="N23" s="12"/>
      <c r="O23" s="12"/>
      <c r="P23" s="12"/>
      <c r="R23" s="12"/>
      <c r="S23" s="12"/>
      <c r="T23" s="12"/>
      <c r="U23" s="12"/>
      <c r="W23" s="12"/>
      <c r="X23" s="12"/>
      <c r="Y23" s="12"/>
      <c r="Z23" s="12"/>
      <c r="AB23" s="12"/>
      <c r="AC23" s="12"/>
      <c r="AD23" s="12"/>
      <c r="AE23" s="12"/>
      <c r="AG23" s="12"/>
      <c r="AH23" s="12"/>
      <c r="AI23" s="12"/>
      <c r="AJ23" s="12"/>
      <c r="AL23" s="12"/>
      <c r="AM23" s="12"/>
      <c r="AN23" s="12"/>
      <c r="AO23" s="12"/>
      <c r="AQ23" s="12"/>
      <c r="AR23" s="12"/>
      <c r="AS23" s="12"/>
      <c r="AT23" s="12"/>
      <c r="AV23" s="12"/>
      <c r="AW23" s="12"/>
      <c r="AX23" s="12"/>
      <c r="AY23" s="12"/>
      <c r="BA23" s="12"/>
      <c r="BB23" s="12"/>
      <c r="BC23" s="12"/>
      <c r="BD23" s="12"/>
      <c r="BF23" s="12"/>
      <c r="BG23" s="12"/>
      <c r="BH23" s="12"/>
      <c r="BI23" s="12"/>
      <c r="BK23" s="12"/>
      <c r="BL23" s="12"/>
      <c r="BM23" s="12"/>
      <c r="BN23" s="12"/>
    </row>
    <row r="24" spans="3:66" x14ac:dyDescent="0.25">
      <c r="C24" s="12"/>
      <c r="D24" s="12"/>
      <c r="E24" s="12"/>
      <c r="F24" s="12"/>
      <c r="H24" s="12"/>
      <c r="I24" s="12"/>
      <c r="J24" s="12"/>
      <c r="K24" s="12"/>
      <c r="M24" s="12"/>
      <c r="N24" s="12"/>
      <c r="O24" s="12"/>
      <c r="P24" s="12"/>
      <c r="R24" s="12"/>
      <c r="S24" s="12"/>
      <c r="T24" s="12"/>
      <c r="U24" s="12"/>
      <c r="W24" s="12"/>
      <c r="X24" s="12"/>
      <c r="Y24" s="12"/>
      <c r="Z24" s="12"/>
      <c r="AB24" s="12"/>
      <c r="AC24" s="12"/>
      <c r="AD24" s="12"/>
      <c r="AE24" s="12"/>
      <c r="AG24" s="12"/>
      <c r="AH24" s="12"/>
      <c r="AI24" s="12"/>
      <c r="AJ24" s="12"/>
      <c r="AL24" s="12"/>
      <c r="AM24" s="12"/>
      <c r="AN24" s="12"/>
      <c r="AO24" s="12"/>
      <c r="AQ24" s="12"/>
      <c r="AR24" s="12"/>
      <c r="AS24" s="12"/>
      <c r="AT24" s="12"/>
      <c r="AV24" s="12"/>
      <c r="AW24" s="12"/>
      <c r="AX24" s="12"/>
      <c r="AY24" s="12"/>
      <c r="BA24" s="12"/>
      <c r="BB24" s="12"/>
      <c r="BC24" s="12"/>
      <c r="BD24" s="12"/>
      <c r="BF24" s="12"/>
      <c r="BG24" s="12"/>
      <c r="BH24" s="12"/>
      <c r="BI24" s="12"/>
      <c r="BK24" s="12"/>
      <c r="BL24" s="12"/>
      <c r="BM24" s="12"/>
      <c r="BN24" s="12"/>
    </row>
    <row r="25" spans="3:66" x14ac:dyDescent="0.25">
      <c r="C25" s="12"/>
      <c r="D25" s="12"/>
      <c r="E25" s="12"/>
      <c r="F25" s="12"/>
      <c r="H25" s="12"/>
      <c r="I25" s="12"/>
      <c r="J25" s="12"/>
      <c r="K25" s="12"/>
      <c r="M25" s="12"/>
      <c r="N25" s="12"/>
      <c r="O25" s="12"/>
      <c r="P25" s="12"/>
      <c r="R25" s="12"/>
      <c r="S25" s="12"/>
      <c r="T25" s="12"/>
      <c r="U25" s="12"/>
      <c r="W25" s="12"/>
      <c r="X25" s="12"/>
      <c r="Y25" s="12"/>
      <c r="Z25" s="12"/>
      <c r="AB25" s="12"/>
      <c r="AC25" s="12"/>
      <c r="AD25" s="12"/>
      <c r="AE25" s="12"/>
      <c r="AG25" s="12"/>
      <c r="AH25" s="12"/>
      <c r="AI25" s="12"/>
      <c r="AJ25" s="12"/>
      <c r="AL25" s="12"/>
      <c r="AM25" s="12"/>
      <c r="AN25" s="12"/>
      <c r="AO25" s="12"/>
      <c r="AQ25" s="12"/>
      <c r="AR25" s="12"/>
      <c r="AS25" s="12"/>
      <c r="AT25" s="12"/>
      <c r="AV25" s="12"/>
      <c r="AW25" s="12"/>
      <c r="AX25" s="12"/>
      <c r="AY25" s="12"/>
      <c r="BA25" s="12"/>
      <c r="BB25" s="12"/>
      <c r="BC25" s="12"/>
      <c r="BD25" s="12"/>
      <c r="BF25" s="12"/>
      <c r="BG25" s="12"/>
      <c r="BH25" s="12"/>
      <c r="BI25" s="12"/>
      <c r="BK25" s="12"/>
      <c r="BL25" s="12"/>
      <c r="BM25" s="12"/>
      <c r="BN25" s="12"/>
    </row>
    <row r="26" spans="3:66" x14ac:dyDescent="0.25">
      <c r="C26" s="12"/>
      <c r="D26" s="12"/>
      <c r="E26" s="12"/>
      <c r="F26" s="12"/>
      <c r="H26" s="12"/>
      <c r="I26" s="12"/>
      <c r="J26" s="12"/>
      <c r="K26" s="12"/>
      <c r="M26" s="12"/>
      <c r="N26" s="12"/>
      <c r="O26" s="12"/>
      <c r="P26" s="12"/>
      <c r="R26" s="12"/>
      <c r="S26" s="12"/>
      <c r="T26" s="12"/>
      <c r="U26" s="12"/>
      <c r="W26" s="12"/>
      <c r="X26" s="12"/>
      <c r="Y26" s="12"/>
      <c r="Z26" s="12"/>
      <c r="AB26" s="12"/>
      <c r="AC26" s="12"/>
      <c r="AD26" s="12"/>
      <c r="AE26" s="12"/>
      <c r="AG26" s="12"/>
      <c r="AH26" s="12"/>
      <c r="AI26" s="12"/>
      <c r="AJ26" s="12"/>
      <c r="AL26" s="12"/>
      <c r="AM26" s="12"/>
      <c r="AN26" s="12"/>
      <c r="AO26" s="12"/>
      <c r="AQ26" s="12"/>
      <c r="AR26" s="12"/>
      <c r="AS26" s="12"/>
      <c r="AT26" s="12"/>
      <c r="AV26" s="12"/>
      <c r="AW26" s="12"/>
      <c r="AX26" s="12"/>
      <c r="AY26" s="12"/>
      <c r="BA26" s="12"/>
      <c r="BB26" s="12"/>
      <c r="BC26" s="12"/>
      <c r="BD26" s="12"/>
      <c r="BF26" s="12"/>
      <c r="BG26" s="12"/>
      <c r="BH26" s="12"/>
      <c r="BI26" s="12"/>
      <c r="BK26" s="12"/>
      <c r="BL26" s="12"/>
      <c r="BM26" s="12"/>
      <c r="BN26" s="12"/>
    </row>
    <row r="27" spans="3:66" x14ac:dyDescent="0.25">
      <c r="C27" s="12"/>
      <c r="D27" s="12"/>
      <c r="E27" s="12"/>
      <c r="F27" s="12"/>
      <c r="H27" s="12"/>
      <c r="I27" s="12"/>
      <c r="J27" s="12"/>
      <c r="K27" s="12"/>
      <c r="M27" s="12"/>
      <c r="N27" s="12"/>
      <c r="O27" s="12"/>
      <c r="P27" s="12"/>
      <c r="R27" s="12"/>
      <c r="S27" s="12"/>
      <c r="T27" s="12"/>
      <c r="U27" s="12"/>
      <c r="W27" s="12"/>
      <c r="X27" s="12"/>
      <c r="Y27" s="12"/>
      <c r="Z27" s="12"/>
      <c r="AB27" s="12"/>
      <c r="AC27" s="12"/>
      <c r="AD27" s="12"/>
      <c r="AE27" s="12"/>
      <c r="AG27" s="12"/>
      <c r="AH27" s="12"/>
      <c r="AI27" s="12"/>
      <c r="AJ27" s="12"/>
      <c r="AL27" s="12"/>
      <c r="AM27" s="12"/>
      <c r="AN27" s="12"/>
      <c r="AO27" s="12"/>
      <c r="AQ27" s="12"/>
      <c r="AR27" s="12"/>
      <c r="AS27" s="12"/>
      <c r="AT27" s="12"/>
      <c r="AV27" s="12"/>
      <c r="AW27" s="12"/>
      <c r="AX27" s="12"/>
      <c r="AY27" s="12"/>
      <c r="BA27" s="12"/>
      <c r="BB27" s="12"/>
      <c r="BC27" s="12"/>
      <c r="BD27" s="12"/>
      <c r="BF27" s="12"/>
      <c r="BG27" s="12"/>
      <c r="BH27" s="12"/>
      <c r="BI27" s="12"/>
      <c r="BK27" s="12"/>
      <c r="BL27" s="12"/>
      <c r="BM27" s="12"/>
      <c r="BN27" s="12"/>
    </row>
    <row r="28" spans="3:66" x14ac:dyDescent="0.25">
      <c r="C28" s="12"/>
      <c r="D28" s="12"/>
      <c r="E28" s="12"/>
      <c r="F28" s="12"/>
      <c r="H28" s="12"/>
      <c r="I28" s="12"/>
      <c r="J28" s="12"/>
      <c r="K28" s="12"/>
      <c r="M28" s="12"/>
      <c r="N28" s="12"/>
      <c r="O28" s="12"/>
      <c r="P28" s="12"/>
      <c r="R28" s="12"/>
      <c r="S28" s="12"/>
      <c r="T28" s="12"/>
      <c r="U28" s="12"/>
      <c r="W28" s="12"/>
      <c r="X28" s="12"/>
      <c r="Y28" s="12"/>
      <c r="Z28" s="12"/>
      <c r="AB28" s="12"/>
      <c r="AC28" s="12"/>
      <c r="AD28" s="12"/>
      <c r="AE28" s="12"/>
      <c r="AG28" s="12"/>
      <c r="AH28" s="12"/>
      <c r="AI28" s="12"/>
      <c r="AJ28" s="12"/>
      <c r="AL28" s="12"/>
      <c r="AM28" s="12"/>
      <c r="AN28" s="12"/>
      <c r="AO28" s="12"/>
      <c r="AQ28" s="12"/>
      <c r="AR28" s="12"/>
      <c r="AS28" s="12"/>
      <c r="AT28" s="12"/>
      <c r="AV28" s="12"/>
      <c r="AW28" s="12"/>
      <c r="AX28" s="12"/>
      <c r="AY28" s="12"/>
      <c r="BA28" s="12"/>
      <c r="BB28" s="12"/>
      <c r="BC28" s="12"/>
      <c r="BD28" s="12"/>
      <c r="BF28" s="12"/>
      <c r="BG28" s="12"/>
      <c r="BH28" s="12"/>
      <c r="BI28" s="12"/>
      <c r="BK28" s="12"/>
      <c r="BL28" s="12"/>
      <c r="BM28" s="12"/>
      <c r="BN28" s="12"/>
    </row>
    <row r="29" spans="3:66" x14ac:dyDescent="0.25">
      <c r="C29" s="12"/>
      <c r="D29" s="12"/>
      <c r="E29" s="12"/>
      <c r="F29" s="12"/>
      <c r="H29" s="12"/>
      <c r="I29" s="12"/>
      <c r="J29" s="12"/>
      <c r="K29" s="12"/>
      <c r="M29" s="12"/>
      <c r="N29" s="12"/>
      <c r="O29" s="12"/>
      <c r="P29" s="12"/>
      <c r="R29" s="12"/>
      <c r="S29" s="12"/>
      <c r="T29" s="12"/>
      <c r="U29" s="12"/>
      <c r="W29" s="12"/>
      <c r="X29" s="12"/>
      <c r="Y29" s="12"/>
      <c r="Z29" s="12"/>
      <c r="AB29" s="12"/>
      <c r="AC29" s="12"/>
      <c r="AD29" s="12"/>
      <c r="AE29" s="12"/>
      <c r="AG29" s="12"/>
      <c r="AH29" s="12"/>
      <c r="AI29" s="12"/>
      <c r="AJ29" s="12"/>
      <c r="AL29" s="12"/>
      <c r="AM29" s="12"/>
      <c r="AN29" s="12"/>
      <c r="AO29" s="12"/>
      <c r="AQ29" s="12"/>
      <c r="AR29" s="12"/>
      <c r="AS29" s="12"/>
      <c r="AT29" s="12"/>
      <c r="AV29" s="12"/>
      <c r="AW29" s="12"/>
      <c r="AX29" s="12"/>
      <c r="AY29" s="12"/>
      <c r="BA29" s="12"/>
      <c r="BB29" s="12"/>
      <c r="BC29" s="12"/>
      <c r="BD29" s="12"/>
      <c r="BF29" s="12"/>
      <c r="BG29" s="12"/>
      <c r="BH29" s="12"/>
      <c r="BI29" s="12"/>
      <c r="BK29" s="12"/>
      <c r="BL29" s="12"/>
      <c r="BM29" s="12"/>
      <c r="BN29" s="12"/>
    </row>
    <row r="30" spans="3:66" x14ac:dyDescent="0.25">
      <c r="C30" s="12"/>
      <c r="D30" s="12"/>
      <c r="E30" s="12"/>
      <c r="F30" s="12"/>
      <c r="H30" s="12"/>
      <c r="I30" s="12"/>
      <c r="J30" s="12"/>
      <c r="K30" s="12"/>
      <c r="M30" s="12"/>
      <c r="N30" s="12"/>
      <c r="O30" s="12"/>
      <c r="P30" s="12"/>
      <c r="R30" s="12"/>
      <c r="S30" s="12"/>
      <c r="T30" s="12"/>
      <c r="U30" s="12"/>
      <c r="W30" s="12"/>
      <c r="X30" s="12"/>
      <c r="Y30" s="12"/>
      <c r="Z30" s="12"/>
      <c r="AB30" s="12"/>
      <c r="AC30" s="12"/>
      <c r="AD30" s="12"/>
      <c r="AE30" s="12"/>
      <c r="AG30" s="12"/>
      <c r="AH30" s="12"/>
      <c r="AI30" s="12"/>
      <c r="AJ30" s="12"/>
      <c r="AL30" s="12"/>
      <c r="AM30" s="12"/>
      <c r="AN30" s="12"/>
      <c r="AO30" s="12"/>
      <c r="AQ30" s="12"/>
      <c r="AR30" s="12"/>
      <c r="AS30" s="12"/>
      <c r="AT30" s="12"/>
      <c r="AV30" s="12"/>
      <c r="AW30" s="12"/>
      <c r="AX30" s="12"/>
      <c r="AY30" s="12"/>
      <c r="BA30" s="12"/>
      <c r="BB30" s="12"/>
      <c r="BC30" s="12"/>
      <c r="BD30" s="12"/>
      <c r="BF30" s="12"/>
      <c r="BG30" s="12"/>
      <c r="BH30" s="12"/>
      <c r="BI30" s="12"/>
      <c r="BK30" s="12"/>
      <c r="BL30" s="12"/>
      <c r="BM30" s="12"/>
      <c r="BN30" s="12"/>
    </row>
    <row r="31" spans="3:66" x14ac:dyDescent="0.25">
      <c r="C31" s="12"/>
      <c r="D31" s="12"/>
      <c r="E31" s="12"/>
      <c r="F31" s="12"/>
      <c r="H31" s="12"/>
      <c r="I31" s="12"/>
      <c r="J31" s="12"/>
      <c r="K31" s="12"/>
      <c r="M31" s="12"/>
      <c r="N31" s="12"/>
      <c r="O31" s="12"/>
      <c r="P31" s="12"/>
      <c r="R31" s="12"/>
      <c r="S31" s="12"/>
      <c r="T31" s="12"/>
      <c r="U31" s="12"/>
      <c r="W31" s="12"/>
      <c r="X31" s="12"/>
      <c r="Y31" s="12"/>
      <c r="Z31" s="12"/>
      <c r="AB31" s="12"/>
      <c r="AC31" s="12"/>
      <c r="AD31" s="12"/>
      <c r="AE31" s="12"/>
      <c r="AG31" s="12"/>
      <c r="AH31" s="12"/>
      <c r="AI31" s="12"/>
      <c r="AJ31" s="12"/>
      <c r="AL31" s="12"/>
      <c r="AM31" s="12"/>
      <c r="AN31" s="12"/>
      <c r="AO31" s="12"/>
      <c r="AQ31" s="12"/>
      <c r="AR31" s="12"/>
      <c r="AS31" s="12"/>
      <c r="AT31" s="12"/>
      <c r="AV31" s="12"/>
      <c r="AW31" s="12"/>
      <c r="AX31" s="12"/>
      <c r="AY31" s="12"/>
      <c r="BA31" s="12"/>
      <c r="BB31" s="12"/>
      <c r="BC31" s="12"/>
      <c r="BD31" s="12"/>
      <c r="BF31" s="12"/>
      <c r="BG31" s="12"/>
      <c r="BH31" s="12"/>
      <c r="BI31" s="12"/>
      <c r="BK31" s="12"/>
      <c r="BL31" s="12"/>
      <c r="BM31" s="12"/>
      <c r="BN31" s="12"/>
    </row>
    <row r="32" spans="3:66" x14ac:dyDescent="0.25">
      <c r="C32" s="12"/>
      <c r="D32" s="12"/>
      <c r="E32" s="12"/>
      <c r="F32" s="12"/>
      <c r="H32" s="12"/>
      <c r="I32" s="12"/>
      <c r="J32" s="12"/>
      <c r="K32" s="12"/>
      <c r="M32" s="12"/>
      <c r="N32" s="12"/>
      <c r="O32" s="12"/>
      <c r="P32" s="12"/>
      <c r="R32" s="12"/>
      <c r="S32" s="12"/>
      <c r="T32" s="12"/>
      <c r="U32" s="12"/>
      <c r="W32" s="12"/>
      <c r="X32" s="12"/>
      <c r="Y32" s="12"/>
      <c r="Z32" s="12"/>
      <c r="AB32" s="12"/>
      <c r="AC32" s="12"/>
      <c r="AD32" s="12"/>
      <c r="AE32" s="12"/>
      <c r="AG32" s="12"/>
      <c r="AH32" s="12"/>
      <c r="AI32" s="12"/>
      <c r="AJ32" s="12"/>
      <c r="AL32" s="12"/>
      <c r="AM32" s="12"/>
      <c r="AN32" s="12"/>
      <c r="AO32" s="12"/>
      <c r="AQ32" s="12"/>
      <c r="AR32" s="12"/>
      <c r="AS32" s="12"/>
      <c r="AT32" s="12"/>
      <c r="AV32" s="12"/>
      <c r="AW32" s="12"/>
      <c r="AX32" s="12"/>
      <c r="AY32" s="12"/>
      <c r="BA32" s="12"/>
      <c r="BB32" s="12"/>
      <c r="BC32" s="12"/>
      <c r="BD32" s="12"/>
      <c r="BF32" s="12"/>
      <c r="BG32" s="12"/>
      <c r="BH32" s="12"/>
      <c r="BI32" s="12"/>
      <c r="BK32" s="12"/>
      <c r="BL32" s="12"/>
      <c r="BM32" s="12"/>
      <c r="BN32" s="12"/>
    </row>
    <row r="33" spans="3:66" x14ac:dyDescent="0.25">
      <c r="C33" s="12"/>
      <c r="D33" s="12"/>
      <c r="E33" s="12"/>
      <c r="F33" s="12"/>
      <c r="H33" s="12"/>
      <c r="I33" s="12"/>
      <c r="J33" s="12"/>
      <c r="K33" s="12"/>
      <c r="M33" s="12"/>
      <c r="N33" s="12"/>
      <c r="O33" s="12"/>
      <c r="P33" s="12"/>
      <c r="R33" s="12"/>
      <c r="S33" s="12"/>
      <c r="T33" s="12"/>
      <c r="U33" s="12"/>
      <c r="W33" s="12"/>
      <c r="X33" s="12"/>
      <c r="Y33" s="12"/>
      <c r="Z33" s="12"/>
      <c r="AB33" s="12"/>
      <c r="AC33" s="12"/>
      <c r="AD33" s="12"/>
      <c r="AE33" s="12"/>
      <c r="AG33" s="12"/>
      <c r="AH33" s="12"/>
      <c r="AI33" s="12"/>
      <c r="AJ33" s="12"/>
      <c r="AL33" s="12"/>
      <c r="AM33" s="12"/>
      <c r="AN33" s="12"/>
      <c r="AO33" s="12"/>
      <c r="AQ33" s="12"/>
      <c r="AR33" s="12"/>
      <c r="AS33" s="12"/>
      <c r="AT33" s="12"/>
      <c r="AV33" s="12"/>
      <c r="AW33" s="12"/>
      <c r="AX33" s="12"/>
      <c r="AY33" s="12"/>
      <c r="BA33" s="12"/>
      <c r="BB33" s="12"/>
      <c r="BC33" s="12"/>
      <c r="BD33" s="12"/>
      <c r="BF33" s="12"/>
      <c r="BG33" s="12"/>
      <c r="BH33" s="12"/>
      <c r="BI33" s="12"/>
      <c r="BK33" s="12"/>
      <c r="BL33" s="12"/>
      <c r="BM33" s="12"/>
      <c r="BN33" s="12"/>
    </row>
    <row r="34" spans="3:66" x14ac:dyDescent="0.25">
      <c r="C34" s="12"/>
      <c r="D34" s="12"/>
      <c r="E34" s="12"/>
      <c r="F34" s="12"/>
      <c r="H34" s="12"/>
      <c r="I34" s="12"/>
      <c r="J34" s="12"/>
      <c r="K34" s="12"/>
      <c r="M34" s="12"/>
      <c r="N34" s="12"/>
      <c r="O34" s="12"/>
      <c r="P34" s="12"/>
      <c r="R34" s="12"/>
      <c r="S34" s="12"/>
      <c r="T34" s="12"/>
      <c r="U34" s="12"/>
      <c r="W34" s="12"/>
      <c r="X34" s="12"/>
      <c r="Y34" s="12"/>
      <c r="Z34" s="12"/>
      <c r="AB34" s="12"/>
      <c r="AC34" s="12"/>
      <c r="AD34" s="12"/>
      <c r="AE34" s="12"/>
      <c r="AG34" s="12"/>
      <c r="AH34" s="12"/>
      <c r="AI34" s="12"/>
      <c r="AJ34" s="12"/>
      <c r="AL34" s="12"/>
      <c r="AM34" s="12"/>
      <c r="AN34" s="12"/>
      <c r="AO34" s="12"/>
      <c r="AQ34" s="12"/>
      <c r="AR34" s="12"/>
      <c r="AS34" s="12"/>
      <c r="AT34" s="12"/>
      <c r="AV34" s="12"/>
      <c r="AW34" s="12"/>
      <c r="AX34" s="12"/>
      <c r="AY34" s="12"/>
      <c r="BA34" s="12"/>
      <c r="BB34" s="12"/>
      <c r="BC34" s="12"/>
      <c r="BD34" s="12"/>
      <c r="BF34" s="12"/>
      <c r="BG34" s="12"/>
      <c r="BH34" s="12"/>
      <c r="BI34" s="12"/>
      <c r="BK34" s="12"/>
      <c r="BL34" s="12"/>
      <c r="BM34" s="12"/>
      <c r="BN34" s="12"/>
    </row>
    <row r="35" spans="3:66" x14ac:dyDescent="0.25">
      <c r="C35" s="12"/>
      <c r="D35" s="12"/>
      <c r="E35" s="12"/>
      <c r="F35" s="12"/>
      <c r="H35" s="12"/>
      <c r="I35" s="12"/>
      <c r="J35" s="12"/>
      <c r="K35" s="12"/>
      <c r="M35" s="12"/>
      <c r="N35" s="12"/>
      <c r="O35" s="12"/>
      <c r="P35" s="12"/>
      <c r="R35" s="12"/>
      <c r="S35" s="12"/>
      <c r="T35" s="12"/>
      <c r="U35" s="12"/>
      <c r="W35" s="12"/>
      <c r="X35" s="12"/>
      <c r="Y35" s="12"/>
      <c r="Z35" s="12"/>
      <c r="AB35" s="12"/>
      <c r="AC35" s="12"/>
      <c r="AD35" s="12"/>
      <c r="AE35" s="12"/>
      <c r="AG35" s="12"/>
      <c r="AH35" s="12"/>
      <c r="AI35" s="12"/>
      <c r="AJ35" s="12"/>
      <c r="AL35" s="12"/>
      <c r="AM35" s="12"/>
      <c r="AN35" s="12"/>
      <c r="AO35" s="12"/>
      <c r="AQ35" s="12"/>
      <c r="AR35" s="12"/>
      <c r="AS35" s="12"/>
      <c r="AT35" s="12"/>
      <c r="AV35" s="12"/>
      <c r="AW35" s="12"/>
      <c r="AX35" s="12"/>
      <c r="AY35" s="12"/>
      <c r="BA35" s="12"/>
      <c r="BB35" s="12"/>
      <c r="BC35" s="12"/>
      <c r="BD35" s="12"/>
      <c r="BF35" s="12"/>
      <c r="BG35" s="12"/>
      <c r="BH35" s="12"/>
      <c r="BI35" s="12"/>
      <c r="BK35" s="12"/>
      <c r="BL35" s="12"/>
      <c r="BM35" s="12"/>
      <c r="BN35" s="12"/>
    </row>
    <row r="36" spans="3:66" x14ac:dyDescent="0.25">
      <c r="C36" s="12"/>
      <c r="D36" s="12"/>
      <c r="E36" s="12"/>
      <c r="F36" s="12"/>
      <c r="H36" s="12"/>
      <c r="I36" s="12"/>
      <c r="J36" s="12"/>
      <c r="K36" s="12"/>
      <c r="M36" s="12"/>
      <c r="N36" s="12"/>
      <c r="O36" s="12"/>
      <c r="P36" s="12"/>
      <c r="R36" s="12"/>
      <c r="S36" s="12"/>
      <c r="T36" s="12"/>
      <c r="U36" s="12"/>
      <c r="W36" s="12"/>
      <c r="X36" s="12"/>
      <c r="Y36" s="12"/>
      <c r="Z36" s="12"/>
      <c r="AB36" s="12"/>
      <c r="AC36" s="12"/>
      <c r="AD36" s="12"/>
      <c r="AE36" s="12"/>
      <c r="AG36" s="12"/>
      <c r="AH36" s="12"/>
      <c r="AI36" s="12"/>
      <c r="AJ36" s="12"/>
      <c r="AL36" s="12"/>
      <c r="AM36" s="12"/>
      <c r="AN36" s="12"/>
      <c r="AO36" s="12"/>
      <c r="AQ36" s="12"/>
      <c r="AR36" s="12"/>
      <c r="AS36" s="12"/>
      <c r="AT36" s="12"/>
      <c r="AV36" s="12"/>
      <c r="AW36" s="12"/>
      <c r="AX36" s="12"/>
      <c r="AY36" s="12"/>
      <c r="BA36" s="12"/>
      <c r="BB36" s="12"/>
      <c r="BC36" s="12"/>
      <c r="BD36" s="12"/>
      <c r="BF36" s="12"/>
      <c r="BG36" s="12"/>
      <c r="BH36" s="12"/>
      <c r="BI36" s="12"/>
      <c r="BK36" s="12"/>
      <c r="BL36" s="12"/>
      <c r="BM36" s="12"/>
      <c r="BN36" s="12"/>
    </row>
    <row r="37" spans="3:66" x14ac:dyDescent="0.25">
      <c r="C37" s="12"/>
      <c r="D37" s="12"/>
      <c r="E37" s="12"/>
      <c r="F37" s="12"/>
      <c r="H37" s="12"/>
      <c r="I37" s="12"/>
      <c r="J37" s="12"/>
      <c r="K37" s="12"/>
      <c r="M37" s="12"/>
      <c r="N37" s="12"/>
      <c r="O37" s="12"/>
      <c r="P37" s="12"/>
      <c r="R37" s="12"/>
      <c r="S37" s="12"/>
      <c r="T37" s="12"/>
      <c r="U37" s="12"/>
      <c r="W37" s="12"/>
      <c r="X37" s="12"/>
      <c r="Y37" s="12"/>
      <c r="Z37" s="12"/>
      <c r="AB37" s="12"/>
      <c r="AC37" s="12"/>
      <c r="AD37" s="12"/>
      <c r="AE37" s="12"/>
      <c r="AG37" s="12"/>
      <c r="AH37" s="12"/>
      <c r="AI37" s="12"/>
      <c r="AJ37" s="12"/>
      <c r="AL37" s="12"/>
      <c r="AM37" s="12"/>
      <c r="AN37" s="12"/>
      <c r="AO37" s="12"/>
      <c r="AQ37" s="12"/>
      <c r="AR37" s="12"/>
      <c r="AS37" s="12"/>
      <c r="AT37" s="12"/>
      <c r="AV37" s="12"/>
      <c r="AW37" s="12"/>
      <c r="AX37" s="12"/>
      <c r="AY37" s="12"/>
      <c r="BA37" s="12"/>
      <c r="BB37" s="12"/>
      <c r="BC37" s="12"/>
      <c r="BD37" s="12"/>
      <c r="BF37" s="12"/>
      <c r="BG37" s="12"/>
      <c r="BH37" s="12"/>
      <c r="BI37" s="12"/>
      <c r="BK37" s="12"/>
      <c r="BL37" s="12"/>
      <c r="BM37" s="12"/>
      <c r="BN37" s="12"/>
    </row>
    <row r="38" spans="3:66" x14ac:dyDescent="0.25">
      <c r="C38" s="12"/>
      <c r="D38" s="12"/>
      <c r="E38" s="12"/>
      <c r="F38" s="12"/>
      <c r="H38" s="12"/>
      <c r="I38" s="12"/>
      <c r="J38" s="12"/>
      <c r="K38" s="12"/>
      <c r="M38" s="12"/>
      <c r="N38" s="12"/>
      <c r="O38" s="12"/>
      <c r="P38" s="12"/>
      <c r="R38" s="12"/>
      <c r="S38" s="12"/>
      <c r="T38" s="12"/>
      <c r="U38" s="12"/>
      <c r="W38" s="12"/>
      <c r="X38" s="12"/>
      <c r="Y38" s="12"/>
      <c r="Z38" s="12"/>
      <c r="AB38" s="12"/>
      <c r="AC38" s="12"/>
      <c r="AD38" s="12"/>
      <c r="AE38" s="12"/>
      <c r="AG38" s="12"/>
      <c r="AH38" s="12"/>
      <c r="AI38" s="12"/>
      <c r="AJ38" s="12"/>
      <c r="AL38" s="12"/>
      <c r="AM38" s="12"/>
      <c r="AN38" s="12"/>
      <c r="AO38" s="12"/>
      <c r="AQ38" s="12"/>
      <c r="AR38" s="12"/>
      <c r="AS38" s="12"/>
      <c r="AT38" s="12"/>
      <c r="AV38" s="12"/>
      <c r="AW38" s="12"/>
      <c r="AX38" s="12"/>
      <c r="AY38" s="12"/>
      <c r="BA38" s="12"/>
      <c r="BB38" s="12"/>
      <c r="BC38" s="12"/>
      <c r="BD38" s="12"/>
      <c r="BF38" s="12"/>
      <c r="BG38" s="12"/>
      <c r="BH38" s="12"/>
      <c r="BI38" s="12"/>
      <c r="BK38" s="12"/>
      <c r="BL38" s="12"/>
      <c r="BM38" s="12"/>
      <c r="BN38" s="12"/>
    </row>
    <row r="39" spans="3:66" x14ac:dyDescent="0.25">
      <c r="C39" s="12"/>
      <c r="D39" s="12"/>
      <c r="E39" s="12"/>
      <c r="F39" s="12"/>
      <c r="H39" s="12"/>
      <c r="I39" s="12"/>
      <c r="J39" s="12"/>
      <c r="K39" s="12"/>
      <c r="M39" s="12"/>
      <c r="N39" s="12"/>
      <c r="O39" s="12"/>
      <c r="P39" s="12"/>
      <c r="R39" s="12"/>
      <c r="S39" s="12"/>
      <c r="T39" s="12"/>
      <c r="U39" s="12"/>
      <c r="W39" s="12"/>
      <c r="X39" s="12"/>
      <c r="Y39" s="12"/>
      <c r="Z39" s="12"/>
      <c r="AB39" s="12"/>
      <c r="AC39" s="12"/>
      <c r="AD39" s="12"/>
      <c r="AE39" s="12"/>
      <c r="AG39" s="12"/>
      <c r="AH39" s="12"/>
      <c r="AI39" s="12"/>
      <c r="AJ39" s="12"/>
      <c r="AL39" s="12"/>
      <c r="AM39" s="12"/>
      <c r="AN39" s="12"/>
      <c r="AO39" s="12"/>
      <c r="AQ39" s="12"/>
      <c r="AR39" s="12"/>
      <c r="AS39" s="12"/>
      <c r="AT39" s="12"/>
      <c r="AV39" s="12"/>
      <c r="AW39" s="12"/>
      <c r="AX39" s="12"/>
      <c r="AY39" s="12"/>
      <c r="BA39" s="12"/>
      <c r="BB39" s="12"/>
      <c r="BC39" s="12"/>
      <c r="BD39" s="12"/>
      <c r="BF39" s="12"/>
      <c r="BG39" s="12"/>
      <c r="BH39" s="12"/>
      <c r="BI39" s="12"/>
      <c r="BK39" s="12"/>
      <c r="BL39" s="12"/>
      <c r="BM39" s="12"/>
      <c r="BN39" s="12"/>
    </row>
    <row r="40" spans="3:66" x14ac:dyDescent="0.25">
      <c r="C40" s="12"/>
      <c r="D40" s="12"/>
      <c r="E40" s="12"/>
      <c r="F40" s="12"/>
      <c r="H40" s="12"/>
      <c r="I40" s="12"/>
      <c r="J40" s="12"/>
      <c r="K40" s="12"/>
      <c r="M40" s="12"/>
      <c r="N40" s="12"/>
      <c r="O40" s="12"/>
      <c r="P40" s="12"/>
      <c r="R40" s="12"/>
      <c r="S40" s="12"/>
      <c r="T40" s="12"/>
      <c r="U40" s="12"/>
      <c r="W40" s="12"/>
      <c r="X40" s="12"/>
      <c r="Y40" s="12"/>
      <c r="Z40" s="12"/>
      <c r="AB40" s="12"/>
      <c r="AC40" s="12"/>
      <c r="AD40" s="12"/>
      <c r="AE40" s="12"/>
      <c r="AG40" s="12"/>
      <c r="AH40" s="12"/>
      <c r="AI40" s="12"/>
      <c r="AJ40" s="12"/>
      <c r="AL40" s="12"/>
      <c r="AM40" s="12"/>
      <c r="AN40" s="12"/>
      <c r="AO40" s="12"/>
      <c r="AQ40" s="12"/>
      <c r="AR40" s="12"/>
      <c r="AS40" s="12"/>
      <c r="AT40" s="12"/>
      <c r="AV40" s="12"/>
      <c r="AW40" s="12"/>
      <c r="AX40" s="12"/>
      <c r="AY40" s="12"/>
      <c r="BA40" s="12"/>
      <c r="BB40" s="12"/>
      <c r="BC40" s="12"/>
      <c r="BD40" s="12"/>
      <c r="BF40" s="12"/>
      <c r="BG40" s="12"/>
      <c r="BH40" s="12"/>
      <c r="BI40" s="12"/>
      <c r="BK40" s="12"/>
      <c r="BL40" s="12"/>
      <c r="BM40" s="12"/>
      <c r="BN40" s="12"/>
    </row>
    <row r="41" spans="3:66" x14ac:dyDescent="0.25">
      <c r="C41" s="12"/>
      <c r="D41" s="12"/>
      <c r="E41" s="12"/>
      <c r="F41" s="12"/>
      <c r="H41" s="12"/>
      <c r="I41" s="12"/>
      <c r="J41" s="12"/>
      <c r="K41" s="12"/>
      <c r="M41" s="12"/>
      <c r="N41" s="12"/>
      <c r="O41" s="12"/>
      <c r="P41" s="12"/>
      <c r="R41" s="12"/>
      <c r="S41" s="12"/>
      <c r="T41" s="12"/>
      <c r="U41" s="12"/>
      <c r="W41" s="12"/>
      <c r="X41" s="12"/>
      <c r="Y41" s="12"/>
      <c r="Z41" s="12"/>
      <c r="AB41" s="12"/>
      <c r="AC41" s="12"/>
      <c r="AD41" s="12"/>
      <c r="AE41" s="12"/>
      <c r="AG41" s="12"/>
      <c r="AH41" s="12"/>
      <c r="AI41" s="12"/>
      <c r="AJ41" s="12"/>
      <c r="AL41" s="12"/>
      <c r="AM41" s="12"/>
      <c r="AN41" s="12"/>
      <c r="AO41" s="12"/>
      <c r="AQ41" s="12"/>
      <c r="AR41" s="12"/>
      <c r="AS41" s="12"/>
      <c r="AT41" s="12"/>
      <c r="AV41" s="12"/>
      <c r="AW41" s="12"/>
      <c r="AX41" s="12"/>
      <c r="AY41" s="12"/>
      <c r="BA41" s="12"/>
      <c r="BB41" s="12"/>
      <c r="BC41" s="12"/>
      <c r="BD41" s="12"/>
      <c r="BF41" s="12"/>
      <c r="BG41" s="12"/>
      <c r="BH41" s="12"/>
      <c r="BI41" s="12"/>
      <c r="BK41" s="12"/>
      <c r="BL41" s="12"/>
      <c r="BM41" s="12"/>
      <c r="BN41" s="12"/>
    </row>
    <row r="42" spans="3:66" x14ac:dyDescent="0.25">
      <c r="C42" s="12"/>
      <c r="D42" s="12"/>
      <c r="E42" s="12"/>
      <c r="F42" s="12"/>
      <c r="H42" s="12"/>
      <c r="I42" s="12"/>
      <c r="J42" s="12"/>
      <c r="K42" s="12"/>
      <c r="M42" s="12"/>
      <c r="N42" s="12"/>
      <c r="O42" s="12"/>
      <c r="P42" s="12"/>
      <c r="R42" s="12"/>
      <c r="S42" s="12"/>
      <c r="T42" s="12"/>
      <c r="U42" s="12"/>
      <c r="W42" s="12"/>
      <c r="X42" s="12"/>
      <c r="Y42" s="12"/>
      <c r="Z42" s="12"/>
      <c r="AB42" s="12"/>
      <c r="AC42" s="12"/>
      <c r="AD42" s="12"/>
      <c r="AE42" s="12"/>
      <c r="AG42" s="12"/>
      <c r="AH42" s="12"/>
      <c r="AI42" s="12"/>
      <c r="AJ42" s="12"/>
      <c r="AL42" s="12"/>
      <c r="AM42" s="12"/>
      <c r="AN42" s="12"/>
      <c r="AO42" s="12"/>
      <c r="AQ42" s="12"/>
      <c r="AR42" s="12"/>
      <c r="AS42" s="12"/>
      <c r="AT42" s="12"/>
      <c r="AV42" s="12"/>
      <c r="AW42" s="12"/>
      <c r="AX42" s="12"/>
      <c r="AY42" s="12"/>
      <c r="BA42" s="12"/>
      <c r="BB42" s="12"/>
      <c r="BC42" s="12"/>
      <c r="BD42" s="12"/>
      <c r="BF42" s="12"/>
      <c r="BG42" s="12"/>
      <c r="BH42" s="12"/>
      <c r="BI42" s="12"/>
      <c r="BK42" s="12"/>
      <c r="BL42" s="12"/>
      <c r="BM42" s="12"/>
      <c r="BN42" s="12"/>
    </row>
    <row r="43" spans="3:66" x14ac:dyDescent="0.25">
      <c r="C43" s="12"/>
      <c r="D43" s="12"/>
      <c r="E43" s="12"/>
      <c r="F43" s="12"/>
      <c r="H43" s="12"/>
      <c r="I43" s="12"/>
      <c r="J43" s="12"/>
      <c r="K43" s="12"/>
      <c r="M43" s="12"/>
      <c r="N43" s="12"/>
      <c r="O43" s="12"/>
      <c r="P43" s="12"/>
      <c r="R43" s="12"/>
      <c r="S43" s="12"/>
      <c r="T43" s="12"/>
      <c r="U43" s="12"/>
      <c r="W43" s="12"/>
      <c r="X43" s="12"/>
      <c r="Y43" s="12"/>
      <c r="Z43" s="12"/>
      <c r="AB43" s="12"/>
      <c r="AC43" s="12"/>
      <c r="AD43" s="12"/>
      <c r="AE43" s="12"/>
      <c r="AG43" s="12"/>
      <c r="AH43" s="12"/>
      <c r="AI43" s="12"/>
      <c r="AJ43" s="12"/>
      <c r="AL43" s="12"/>
      <c r="AM43" s="12"/>
      <c r="AN43" s="12"/>
      <c r="AO43" s="12"/>
      <c r="AQ43" s="12"/>
      <c r="AR43" s="12"/>
      <c r="AS43" s="12"/>
      <c r="AT43" s="12"/>
      <c r="AV43" s="12"/>
      <c r="AW43" s="12"/>
      <c r="AX43" s="12"/>
      <c r="AY43" s="12"/>
      <c r="BA43" s="12"/>
      <c r="BB43" s="12"/>
      <c r="BC43" s="12"/>
      <c r="BD43" s="12"/>
      <c r="BF43" s="12"/>
      <c r="BG43" s="12"/>
      <c r="BH43" s="12"/>
      <c r="BI43" s="12"/>
      <c r="BK43" s="12"/>
      <c r="BL43" s="12"/>
      <c r="BM43" s="12"/>
      <c r="BN43" s="12"/>
    </row>
    <row r="44" spans="3:66" x14ac:dyDescent="0.25">
      <c r="C44" s="12"/>
      <c r="D44" s="12"/>
      <c r="E44" s="12"/>
      <c r="F44" s="12"/>
      <c r="H44" s="12"/>
      <c r="I44" s="12"/>
      <c r="J44" s="12"/>
      <c r="K44" s="12"/>
      <c r="M44" s="12"/>
      <c r="N44" s="12"/>
      <c r="O44" s="12"/>
      <c r="P44" s="12"/>
      <c r="R44" s="12"/>
      <c r="S44" s="12"/>
      <c r="T44" s="12"/>
      <c r="U44" s="12"/>
      <c r="W44" s="12"/>
      <c r="X44" s="12"/>
      <c r="Y44" s="12"/>
      <c r="Z44" s="12"/>
      <c r="AB44" s="12"/>
      <c r="AC44" s="12"/>
      <c r="AD44" s="12"/>
      <c r="AE44" s="12"/>
      <c r="AG44" s="12"/>
      <c r="AH44" s="12"/>
      <c r="AI44" s="12"/>
      <c r="AJ44" s="12"/>
      <c r="AL44" s="12"/>
      <c r="AM44" s="12"/>
      <c r="AN44" s="12"/>
      <c r="AO44" s="12"/>
      <c r="AQ44" s="12"/>
      <c r="AR44" s="12"/>
      <c r="AS44" s="12"/>
      <c r="AT44" s="12"/>
      <c r="AV44" s="12"/>
      <c r="AW44" s="12"/>
      <c r="AX44" s="12"/>
      <c r="AY44" s="12"/>
      <c r="BA44" s="12"/>
      <c r="BB44" s="12"/>
      <c r="BC44" s="12"/>
      <c r="BD44" s="12"/>
      <c r="BF44" s="12"/>
      <c r="BG44" s="12"/>
      <c r="BH44" s="12"/>
      <c r="BI44" s="12"/>
      <c r="BK44" s="12"/>
      <c r="BL44" s="12"/>
      <c r="BM44" s="12"/>
      <c r="BN44" s="12"/>
    </row>
    <row r="45" spans="3:66" x14ac:dyDescent="0.25">
      <c r="C45" s="12"/>
      <c r="D45" s="12"/>
      <c r="E45" s="12"/>
      <c r="F45" s="12"/>
      <c r="H45" s="12"/>
      <c r="I45" s="12"/>
      <c r="J45" s="12"/>
      <c r="K45" s="12"/>
      <c r="M45" s="12"/>
      <c r="N45" s="12"/>
      <c r="O45" s="12"/>
      <c r="P45" s="12"/>
      <c r="R45" s="12"/>
      <c r="S45" s="12"/>
      <c r="T45" s="12"/>
      <c r="U45" s="12"/>
      <c r="W45" s="12"/>
      <c r="X45" s="12"/>
      <c r="Y45" s="12"/>
      <c r="Z45" s="12"/>
      <c r="AB45" s="12"/>
      <c r="AC45" s="12"/>
      <c r="AD45" s="12"/>
      <c r="AE45" s="12"/>
      <c r="AG45" s="12"/>
      <c r="AH45" s="12"/>
      <c r="AI45" s="12"/>
      <c r="AJ45" s="12"/>
      <c r="AL45" s="12"/>
      <c r="AM45" s="12"/>
      <c r="AN45" s="12"/>
      <c r="AO45" s="12"/>
      <c r="AQ45" s="12"/>
      <c r="AR45" s="12"/>
      <c r="AS45" s="12"/>
      <c r="AT45" s="12"/>
      <c r="AV45" s="12"/>
      <c r="AW45" s="12"/>
      <c r="AX45" s="12"/>
      <c r="AY45" s="12"/>
      <c r="BA45" s="12"/>
      <c r="BB45" s="12"/>
      <c r="BC45" s="12"/>
      <c r="BD45" s="12"/>
      <c r="BF45" s="12"/>
      <c r="BG45" s="12"/>
      <c r="BH45" s="12"/>
      <c r="BI45" s="12"/>
      <c r="BK45" s="12"/>
      <c r="BL45" s="12"/>
      <c r="BM45" s="12"/>
      <c r="BN45" s="12"/>
    </row>
    <row r="46" spans="3:66" x14ac:dyDescent="0.25">
      <c r="C46" s="12"/>
      <c r="D46" s="12"/>
      <c r="E46" s="12"/>
      <c r="F46" s="12"/>
      <c r="H46" s="12"/>
      <c r="I46" s="12"/>
      <c r="J46" s="12"/>
      <c r="K46" s="12"/>
      <c r="M46" s="12"/>
      <c r="N46" s="12"/>
      <c r="O46" s="12"/>
      <c r="P46" s="12"/>
      <c r="R46" s="12"/>
      <c r="S46" s="12"/>
      <c r="T46" s="12"/>
      <c r="U46" s="12"/>
      <c r="W46" s="12"/>
      <c r="X46" s="12"/>
      <c r="Y46" s="12"/>
      <c r="Z46" s="12"/>
      <c r="AB46" s="12"/>
      <c r="AC46" s="12"/>
      <c r="AD46" s="12"/>
      <c r="AE46" s="12"/>
      <c r="AG46" s="12"/>
      <c r="AH46" s="12"/>
      <c r="AI46" s="12"/>
      <c r="AJ46" s="12"/>
      <c r="AL46" s="12"/>
      <c r="AM46" s="12"/>
      <c r="AN46" s="12"/>
      <c r="AO46" s="12"/>
      <c r="AQ46" s="12"/>
      <c r="AR46" s="12"/>
      <c r="AS46" s="12"/>
      <c r="AT46" s="12"/>
      <c r="AV46" s="12"/>
      <c r="AW46" s="12"/>
      <c r="AX46" s="12"/>
      <c r="AY46" s="12"/>
      <c r="BA46" s="12"/>
      <c r="BB46" s="12"/>
      <c r="BC46" s="12"/>
      <c r="BD46" s="12"/>
      <c r="BF46" s="12"/>
      <c r="BG46" s="12"/>
      <c r="BH46" s="12"/>
      <c r="BI46" s="12"/>
      <c r="BK46" s="12"/>
      <c r="BL46" s="12"/>
      <c r="BM46" s="12"/>
      <c r="BN46" s="12"/>
    </row>
    <row r="47" spans="3:66" x14ac:dyDescent="0.25">
      <c r="C47" s="12"/>
      <c r="D47" s="12"/>
      <c r="E47" s="12"/>
      <c r="F47" s="12"/>
      <c r="H47" s="12"/>
      <c r="I47" s="12"/>
      <c r="J47" s="12"/>
      <c r="K47" s="12"/>
      <c r="M47" s="12"/>
      <c r="N47" s="12"/>
      <c r="O47" s="12"/>
      <c r="P47" s="12"/>
      <c r="R47" s="12"/>
      <c r="S47" s="12"/>
      <c r="T47" s="12"/>
      <c r="U47" s="12"/>
      <c r="W47" s="12"/>
      <c r="X47" s="12"/>
      <c r="Y47" s="12"/>
      <c r="Z47" s="12"/>
      <c r="AB47" s="12"/>
      <c r="AC47" s="12"/>
      <c r="AD47" s="12"/>
      <c r="AE47" s="12"/>
      <c r="AG47" s="12"/>
      <c r="AH47" s="12"/>
      <c r="AI47" s="12"/>
      <c r="AJ47" s="12"/>
      <c r="AL47" s="12"/>
      <c r="AM47" s="12"/>
      <c r="AN47" s="12"/>
      <c r="AO47" s="12"/>
      <c r="AQ47" s="12"/>
      <c r="AR47" s="12"/>
      <c r="AS47" s="12"/>
      <c r="AT47" s="12"/>
      <c r="AV47" s="12"/>
      <c r="AW47" s="12"/>
      <c r="AX47" s="12"/>
      <c r="AY47" s="12"/>
      <c r="BA47" s="12"/>
      <c r="BB47" s="12"/>
      <c r="BC47" s="12"/>
      <c r="BD47" s="12"/>
      <c r="BF47" s="12"/>
      <c r="BG47" s="12"/>
      <c r="BH47" s="12"/>
      <c r="BI47" s="12"/>
      <c r="BK47" s="12"/>
      <c r="BL47" s="12"/>
      <c r="BM47" s="12"/>
      <c r="BN47" s="12"/>
    </row>
    <row r="48" spans="3:66" x14ac:dyDescent="0.25">
      <c r="C48" s="12"/>
      <c r="D48" s="12"/>
      <c r="E48" s="12"/>
      <c r="F48" s="12"/>
      <c r="H48" s="12"/>
      <c r="I48" s="12"/>
      <c r="J48" s="12"/>
      <c r="K48" s="12"/>
      <c r="M48" s="12"/>
      <c r="N48" s="12"/>
      <c r="O48" s="12"/>
      <c r="P48" s="12"/>
      <c r="R48" s="12"/>
      <c r="S48" s="12"/>
      <c r="T48" s="12"/>
      <c r="U48" s="12"/>
      <c r="W48" s="12"/>
      <c r="X48" s="12"/>
      <c r="Y48" s="12"/>
      <c r="Z48" s="12"/>
      <c r="AB48" s="12"/>
      <c r="AC48" s="12"/>
      <c r="AD48" s="12"/>
      <c r="AE48" s="12"/>
      <c r="AG48" s="12"/>
      <c r="AH48" s="12"/>
      <c r="AI48" s="12"/>
      <c r="AJ48" s="12"/>
      <c r="AL48" s="12"/>
      <c r="AM48" s="12"/>
      <c r="AN48" s="12"/>
      <c r="AO48" s="12"/>
      <c r="AQ48" s="12"/>
      <c r="AR48" s="12"/>
      <c r="AS48" s="12"/>
      <c r="AT48" s="12"/>
      <c r="AV48" s="12"/>
      <c r="AW48" s="12"/>
      <c r="AX48" s="12"/>
      <c r="AY48" s="12"/>
      <c r="BA48" s="12"/>
      <c r="BB48" s="12"/>
      <c r="BC48" s="12"/>
      <c r="BD48" s="12"/>
      <c r="BF48" s="12"/>
      <c r="BG48" s="12"/>
      <c r="BH48" s="12"/>
      <c r="BI48" s="12"/>
      <c r="BK48" s="12"/>
      <c r="BL48" s="12"/>
      <c r="BM48" s="12"/>
      <c r="BN48" s="12"/>
    </row>
    <row r="49" spans="3:66" x14ac:dyDescent="0.25">
      <c r="C49" s="12"/>
      <c r="D49" s="12"/>
      <c r="E49" s="12"/>
      <c r="F49" s="12"/>
      <c r="H49" s="12"/>
      <c r="I49" s="12"/>
      <c r="J49" s="12"/>
      <c r="K49" s="12"/>
      <c r="M49" s="12"/>
      <c r="N49" s="12"/>
      <c r="O49" s="12"/>
      <c r="P49" s="12"/>
      <c r="R49" s="12"/>
      <c r="S49" s="12"/>
      <c r="T49" s="12"/>
      <c r="U49" s="12"/>
      <c r="W49" s="12"/>
      <c r="X49" s="12"/>
      <c r="Y49" s="12"/>
      <c r="Z49" s="12"/>
      <c r="AB49" s="12"/>
      <c r="AC49" s="12"/>
      <c r="AD49" s="12"/>
      <c r="AE49" s="12"/>
      <c r="AG49" s="12"/>
      <c r="AH49" s="12"/>
      <c r="AI49" s="12"/>
      <c r="AJ49" s="12"/>
      <c r="AL49" s="12"/>
      <c r="AM49" s="12"/>
      <c r="AN49" s="12"/>
      <c r="AO49" s="12"/>
      <c r="AQ49" s="12"/>
      <c r="AR49" s="12"/>
      <c r="AS49" s="12"/>
      <c r="AT49" s="12"/>
      <c r="AV49" s="12"/>
      <c r="AW49" s="12"/>
      <c r="AX49" s="12"/>
      <c r="AY49" s="12"/>
      <c r="BA49" s="12"/>
      <c r="BB49" s="12"/>
      <c r="BC49" s="12"/>
      <c r="BD49" s="12"/>
      <c r="BF49" s="12"/>
      <c r="BG49" s="12"/>
      <c r="BH49" s="12"/>
      <c r="BI49" s="12"/>
      <c r="BK49" s="12"/>
      <c r="BL49" s="12"/>
      <c r="BM49" s="12"/>
      <c r="BN49" s="12"/>
    </row>
    <row r="50" spans="3:66" x14ac:dyDescent="0.25">
      <c r="C50" s="12"/>
      <c r="D50" s="12"/>
      <c r="E50" s="12"/>
      <c r="F50" s="12"/>
      <c r="H50" s="12"/>
      <c r="I50" s="12"/>
      <c r="J50" s="12"/>
      <c r="K50" s="12"/>
      <c r="M50" s="12"/>
      <c r="N50" s="12"/>
      <c r="O50" s="12"/>
      <c r="P50" s="12"/>
      <c r="R50" s="12"/>
      <c r="S50" s="12"/>
      <c r="T50" s="12"/>
      <c r="U50" s="12"/>
      <c r="W50" s="12"/>
      <c r="X50" s="12"/>
      <c r="Y50" s="12"/>
      <c r="Z50" s="12"/>
      <c r="AB50" s="12"/>
      <c r="AC50" s="12"/>
      <c r="AD50" s="12"/>
      <c r="AE50" s="12"/>
      <c r="AG50" s="12"/>
      <c r="AH50" s="12"/>
      <c r="AI50" s="12"/>
      <c r="AJ50" s="12"/>
      <c r="AL50" s="12"/>
      <c r="AM50" s="12"/>
      <c r="AN50" s="12"/>
      <c r="AO50" s="12"/>
      <c r="AQ50" s="12"/>
      <c r="AR50" s="12"/>
      <c r="AS50" s="12"/>
      <c r="AT50" s="12"/>
      <c r="AV50" s="12"/>
      <c r="AW50" s="12"/>
      <c r="AX50" s="12"/>
      <c r="AY50" s="12"/>
      <c r="BA50" s="12"/>
      <c r="BB50" s="12"/>
      <c r="BC50" s="12"/>
      <c r="BD50" s="12"/>
      <c r="BF50" s="12"/>
      <c r="BG50" s="12"/>
      <c r="BH50" s="12"/>
      <c r="BI50" s="12"/>
      <c r="BK50" s="12"/>
      <c r="BL50" s="12"/>
      <c r="BM50" s="12"/>
      <c r="BN50" s="12"/>
    </row>
    <row r="51" spans="3:66" x14ac:dyDescent="0.25">
      <c r="C51" s="12"/>
      <c r="D51" s="12"/>
      <c r="E51" s="12"/>
      <c r="F51" s="12"/>
      <c r="H51" s="12"/>
      <c r="I51" s="12"/>
      <c r="J51" s="12"/>
      <c r="K51" s="12"/>
      <c r="M51" s="12"/>
      <c r="N51" s="12"/>
      <c r="O51" s="12"/>
      <c r="P51" s="12"/>
      <c r="R51" s="12"/>
      <c r="S51" s="12"/>
      <c r="T51" s="12"/>
      <c r="U51" s="12"/>
      <c r="W51" s="12"/>
      <c r="X51" s="12"/>
      <c r="Y51" s="12"/>
      <c r="Z51" s="12"/>
      <c r="AB51" s="12"/>
      <c r="AC51" s="12"/>
      <c r="AD51" s="12"/>
      <c r="AE51" s="12"/>
      <c r="AG51" s="12"/>
      <c r="AH51" s="12"/>
      <c r="AI51" s="12"/>
      <c r="AJ51" s="12"/>
      <c r="AL51" s="12"/>
      <c r="AM51" s="12"/>
      <c r="AN51" s="12"/>
      <c r="AO51" s="12"/>
      <c r="AQ51" s="12"/>
      <c r="AR51" s="12"/>
      <c r="AS51" s="12"/>
      <c r="AT51" s="12"/>
      <c r="AV51" s="12"/>
      <c r="AW51" s="12"/>
      <c r="AX51" s="12"/>
      <c r="AY51" s="12"/>
      <c r="BA51" s="12"/>
      <c r="BB51" s="12"/>
      <c r="BC51" s="12"/>
      <c r="BD51" s="12"/>
      <c r="BF51" s="12"/>
      <c r="BG51" s="12"/>
      <c r="BH51" s="12"/>
      <c r="BI51" s="12"/>
      <c r="BK51" s="12"/>
      <c r="BL51" s="12"/>
      <c r="BM51" s="12"/>
      <c r="BN51" s="12"/>
    </row>
    <row r="52" spans="3:66" x14ac:dyDescent="0.25">
      <c r="C52" s="12"/>
      <c r="D52" s="12"/>
      <c r="E52" s="12"/>
      <c r="F52" s="12"/>
      <c r="H52" s="12"/>
      <c r="I52" s="12"/>
      <c r="J52" s="12"/>
      <c r="K52" s="12"/>
      <c r="M52" s="12"/>
      <c r="N52" s="12"/>
      <c r="O52" s="12"/>
      <c r="P52" s="12"/>
      <c r="R52" s="12"/>
      <c r="S52" s="12"/>
      <c r="T52" s="12"/>
      <c r="U52" s="12"/>
      <c r="W52" s="12"/>
      <c r="X52" s="12"/>
      <c r="Y52" s="12"/>
      <c r="Z52" s="12"/>
      <c r="AB52" s="12"/>
      <c r="AC52" s="12"/>
      <c r="AD52" s="12"/>
      <c r="AE52" s="12"/>
      <c r="AG52" s="12"/>
      <c r="AH52" s="12"/>
      <c r="AI52" s="12"/>
      <c r="AJ52" s="12"/>
      <c r="AL52" s="12"/>
      <c r="AM52" s="12"/>
      <c r="AN52" s="12"/>
      <c r="AO52" s="12"/>
      <c r="AQ52" s="12"/>
      <c r="AR52" s="12"/>
      <c r="AS52" s="12"/>
      <c r="AT52" s="12"/>
      <c r="AV52" s="12"/>
      <c r="AW52" s="12"/>
      <c r="AX52" s="12"/>
      <c r="AY52" s="12"/>
      <c r="BA52" s="12"/>
      <c r="BB52" s="12"/>
      <c r="BC52" s="12"/>
      <c r="BD52" s="12"/>
      <c r="BF52" s="12"/>
      <c r="BG52" s="12"/>
      <c r="BH52" s="12"/>
      <c r="BI52" s="12"/>
      <c r="BK52" s="12"/>
      <c r="BL52" s="12"/>
      <c r="BM52" s="12"/>
      <c r="BN52" s="12"/>
    </row>
    <row r="53" spans="3:66" x14ac:dyDescent="0.25">
      <c r="C53" s="12"/>
      <c r="D53" s="12"/>
      <c r="E53" s="12"/>
      <c r="F53" s="12"/>
      <c r="H53" s="12"/>
      <c r="I53" s="12"/>
      <c r="J53" s="12"/>
      <c r="K53" s="12"/>
      <c r="M53" s="12"/>
      <c r="N53" s="12"/>
      <c r="O53" s="12"/>
      <c r="P53" s="12"/>
      <c r="R53" s="12"/>
      <c r="S53" s="12"/>
      <c r="T53" s="12"/>
      <c r="U53" s="12"/>
      <c r="W53" s="12"/>
      <c r="X53" s="12"/>
      <c r="Y53" s="12"/>
      <c r="Z53" s="12"/>
      <c r="AB53" s="12"/>
      <c r="AC53" s="12"/>
      <c r="AD53" s="12"/>
      <c r="AE53" s="12"/>
      <c r="AG53" s="12"/>
      <c r="AH53" s="12"/>
      <c r="AI53" s="12"/>
      <c r="AJ53" s="12"/>
      <c r="AL53" s="12"/>
      <c r="AM53" s="12"/>
      <c r="AN53" s="12"/>
      <c r="AO53" s="12"/>
      <c r="AQ53" s="12"/>
      <c r="AR53" s="12"/>
      <c r="AS53" s="12"/>
      <c r="AT53" s="12"/>
      <c r="AV53" s="12"/>
      <c r="AW53" s="12"/>
      <c r="AX53" s="12"/>
      <c r="AY53" s="12"/>
      <c r="BA53" s="12"/>
      <c r="BB53" s="12"/>
      <c r="BC53" s="12"/>
      <c r="BD53" s="12"/>
      <c r="BF53" s="12"/>
      <c r="BG53" s="12"/>
      <c r="BH53" s="12"/>
      <c r="BI53" s="12"/>
      <c r="BK53" s="12"/>
      <c r="BL53" s="12"/>
      <c r="BM53" s="12"/>
      <c r="BN53" s="12"/>
    </row>
    <row r="54" spans="3:66" x14ac:dyDescent="0.25">
      <c r="C54" s="12"/>
      <c r="D54" s="12"/>
      <c r="E54" s="12"/>
      <c r="F54" s="12"/>
      <c r="H54" s="12"/>
      <c r="I54" s="12"/>
      <c r="J54" s="12"/>
      <c r="K54" s="12"/>
      <c r="M54" s="12"/>
      <c r="N54" s="12"/>
      <c r="O54" s="12"/>
      <c r="P54" s="12"/>
      <c r="R54" s="12"/>
      <c r="S54" s="12"/>
      <c r="T54" s="12"/>
      <c r="U54" s="12"/>
      <c r="W54" s="12"/>
      <c r="X54" s="12"/>
      <c r="Y54" s="12"/>
      <c r="Z54" s="12"/>
      <c r="AB54" s="12"/>
      <c r="AC54" s="12"/>
      <c r="AD54" s="12"/>
      <c r="AE54" s="12"/>
      <c r="AG54" s="12"/>
      <c r="AH54" s="12"/>
      <c r="AI54" s="12"/>
      <c r="AJ54" s="12"/>
      <c r="AL54" s="12"/>
      <c r="AM54" s="12"/>
      <c r="AN54" s="12"/>
      <c r="AO54" s="12"/>
      <c r="AQ54" s="12"/>
      <c r="AR54" s="12"/>
      <c r="AS54" s="12"/>
      <c r="AT54" s="12"/>
      <c r="AV54" s="12"/>
      <c r="AW54" s="12"/>
      <c r="AX54" s="12"/>
      <c r="AY54" s="12"/>
      <c r="BA54" s="12"/>
      <c r="BB54" s="12"/>
      <c r="BC54" s="12"/>
      <c r="BD54" s="12"/>
      <c r="BF54" s="12"/>
      <c r="BG54" s="12"/>
      <c r="BH54" s="12"/>
      <c r="BI54" s="12"/>
      <c r="BK54" s="12"/>
      <c r="BL54" s="12"/>
      <c r="BM54" s="12"/>
      <c r="BN54" s="12"/>
    </row>
    <row r="55" spans="3:66" x14ac:dyDescent="0.25">
      <c r="C55" s="12"/>
      <c r="D55" s="12"/>
      <c r="E55" s="12"/>
      <c r="F55" s="12"/>
      <c r="H55" s="12"/>
      <c r="I55" s="12"/>
      <c r="J55" s="12"/>
      <c r="K55" s="12"/>
      <c r="M55" s="12"/>
      <c r="N55" s="12"/>
      <c r="O55" s="12"/>
      <c r="P55" s="12"/>
      <c r="R55" s="12"/>
      <c r="S55" s="12"/>
      <c r="T55" s="12"/>
      <c r="U55" s="12"/>
      <c r="W55" s="12"/>
      <c r="X55" s="12"/>
      <c r="Y55" s="12"/>
      <c r="Z55" s="12"/>
      <c r="AB55" s="12"/>
      <c r="AC55" s="12"/>
      <c r="AD55" s="12"/>
      <c r="AE55" s="12"/>
      <c r="AG55" s="12"/>
      <c r="AH55" s="12"/>
      <c r="AI55" s="12"/>
      <c r="AJ55" s="12"/>
      <c r="AL55" s="12"/>
      <c r="AM55" s="12"/>
      <c r="AN55" s="12"/>
      <c r="AO55" s="12"/>
      <c r="AQ55" s="12"/>
      <c r="AR55" s="12"/>
      <c r="AS55" s="12"/>
      <c r="AT55" s="12"/>
      <c r="AV55" s="12"/>
      <c r="AW55" s="12"/>
      <c r="AX55" s="12"/>
      <c r="AY55" s="12"/>
      <c r="BA55" s="12"/>
      <c r="BB55" s="12"/>
      <c r="BC55" s="12"/>
      <c r="BD55" s="12"/>
      <c r="BF55" s="12"/>
      <c r="BG55" s="12"/>
      <c r="BH55" s="12"/>
      <c r="BI55" s="12"/>
      <c r="BK55" s="12"/>
      <c r="BL55" s="12"/>
      <c r="BM55" s="12"/>
      <c r="BN55" s="12"/>
    </row>
    <row r="56" spans="3:66" x14ac:dyDescent="0.25">
      <c r="C56" s="12"/>
      <c r="D56" s="12"/>
      <c r="E56" s="12"/>
      <c r="F56" s="12"/>
      <c r="H56" s="12"/>
      <c r="I56" s="12"/>
      <c r="J56" s="12"/>
      <c r="K56" s="12"/>
      <c r="M56" s="12"/>
      <c r="N56" s="12"/>
      <c r="O56" s="12"/>
      <c r="P56" s="12"/>
      <c r="R56" s="12"/>
      <c r="S56" s="12"/>
      <c r="T56" s="12"/>
      <c r="U56" s="12"/>
      <c r="W56" s="12"/>
      <c r="X56" s="12"/>
      <c r="Y56" s="12"/>
      <c r="Z56" s="12"/>
      <c r="AB56" s="12"/>
      <c r="AC56" s="12"/>
      <c r="AD56" s="12"/>
      <c r="AE56" s="12"/>
      <c r="AG56" s="12"/>
      <c r="AH56" s="12"/>
      <c r="AI56" s="12"/>
      <c r="AJ56" s="12"/>
      <c r="AL56" s="12"/>
      <c r="AM56" s="12"/>
      <c r="AN56" s="12"/>
      <c r="AO56" s="12"/>
      <c r="AQ56" s="12"/>
      <c r="AR56" s="12"/>
      <c r="AS56" s="12"/>
      <c r="AT56" s="12"/>
      <c r="AV56" s="12"/>
      <c r="AW56" s="12"/>
      <c r="AX56" s="12"/>
      <c r="AY56" s="12"/>
      <c r="BA56" s="12"/>
      <c r="BB56" s="12"/>
      <c r="BC56" s="12"/>
      <c r="BD56" s="12"/>
      <c r="BF56" s="12"/>
      <c r="BG56" s="12"/>
      <c r="BH56" s="12"/>
      <c r="BI56" s="12"/>
      <c r="BK56" s="12"/>
      <c r="BL56" s="12"/>
      <c r="BM56" s="12"/>
      <c r="BN56" s="12"/>
    </row>
    <row r="57" spans="3:66" x14ac:dyDescent="0.25">
      <c r="C57" s="12"/>
      <c r="D57" s="12"/>
      <c r="E57" s="12"/>
      <c r="F57" s="12"/>
      <c r="H57" s="12"/>
      <c r="I57" s="12"/>
      <c r="J57" s="12"/>
      <c r="K57" s="12"/>
      <c r="M57" s="12"/>
      <c r="N57" s="12"/>
      <c r="O57" s="12"/>
      <c r="P57" s="12"/>
      <c r="R57" s="12"/>
      <c r="S57" s="12"/>
      <c r="T57" s="12"/>
      <c r="U57" s="12"/>
      <c r="W57" s="12"/>
      <c r="X57" s="12"/>
      <c r="Y57" s="12"/>
      <c r="Z57" s="12"/>
      <c r="AB57" s="12"/>
      <c r="AC57" s="12"/>
      <c r="AD57" s="12"/>
      <c r="AE57" s="12"/>
      <c r="AG57" s="12"/>
      <c r="AH57" s="12"/>
      <c r="AI57" s="12"/>
      <c r="AJ57" s="12"/>
      <c r="AL57" s="12"/>
      <c r="AM57" s="12"/>
      <c r="AN57" s="12"/>
      <c r="AO57" s="12"/>
      <c r="AQ57" s="12"/>
      <c r="AR57" s="12"/>
      <c r="AS57" s="12"/>
      <c r="AT57" s="12"/>
      <c r="AV57" s="12"/>
      <c r="AW57" s="12"/>
      <c r="AX57" s="12"/>
      <c r="AY57" s="12"/>
      <c r="BA57" s="12"/>
      <c r="BB57" s="12"/>
      <c r="BC57" s="12"/>
      <c r="BD57" s="12"/>
      <c r="BF57" s="12"/>
      <c r="BG57" s="12"/>
      <c r="BH57" s="12"/>
      <c r="BI57" s="12"/>
      <c r="BK57" s="12"/>
      <c r="BL57" s="12"/>
      <c r="BM57" s="12"/>
      <c r="BN57" s="12"/>
    </row>
    <row r="58" spans="3:66" x14ac:dyDescent="0.25">
      <c r="C58" s="12"/>
      <c r="D58" s="12"/>
      <c r="E58" s="12"/>
      <c r="F58" s="12"/>
      <c r="H58" s="12"/>
      <c r="I58" s="12"/>
      <c r="J58" s="12"/>
      <c r="K58" s="12"/>
      <c r="M58" s="12"/>
      <c r="N58" s="12"/>
      <c r="O58" s="12"/>
      <c r="P58" s="12"/>
      <c r="R58" s="12"/>
      <c r="S58" s="12"/>
      <c r="T58" s="12"/>
      <c r="U58" s="12"/>
      <c r="W58" s="12"/>
      <c r="X58" s="12"/>
      <c r="Y58" s="12"/>
      <c r="Z58" s="12"/>
      <c r="AB58" s="12"/>
      <c r="AC58" s="12"/>
      <c r="AD58" s="12"/>
      <c r="AE58" s="12"/>
      <c r="AG58" s="12"/>
      <c r="AH58" s="12"/>
      <c r="AI58" s="12"/>
      <c r="AJ58" s="12"/>
      <c r="AL58" s="12"/>
      <c r="AM58" s="12"/>
      <c r="AN58" s="12"/>
      <c r="AO58" s="12"/>
      <c r="AQ58" s="12"/>
      <c r="AR58" s="12"/>
      <c r="AS58" s="12"/>
      <c r="AT58" s="12"/>
      <c r="AV58" s="12"/>
      <c r="AW58" s="12"/>
      <c r="AX58" s="12"/>
      <c r="AY58" s="12"/>
      <c r="BA58" s="12"/>
      <c r="BB58" s="12"/>
      <c r="BC58" s="12"/>
      <c r="BD58" s="12"/>
      <c r="BF58" s="12"/>
      <c r="BG58" s="12"/>
      <c r="BH58" s="12"/>
      <c r="BI58" s="12"/>
      <c r="BK58" s="12"/>
      <c r="BL58" s="12"/>
      <c r="BM58" s="12"/>
      <c r="BN58" s="12"/>
    </row>
    <row r="59" spans="3:66" x14ac:dyDescent="0.25">
      <c r="C59" s="12"/>
      <c r="D59" s="12"/>
      <c r="E59" s="12"/>
      <c r="F59" s="12"/>
      <c r="H59" s="12"/>
      <c r="I59" s="12"/>
      <c r="J59" s="12"/>
      <c r="K59" s="12"/>
      <c r="M59" s="12"/>
      <c r="N59" s="12"/>
      <c r="O59" s="12"/>
      <c r="P59" s="12"/>
      <c r="R59" s="12"/>
      <c r="S59" s="12"/>
      <c r="T59" s="12"/>
      <c r="U59" s="12"/>
      <c r="W59" s="12"/>
      <c r="X59" s="12"/>
      <c r="Y59" s="12"/>
      <c r="Z59" s="12"/>
      <c r="AB59" s="12"/>
      <c r="AC59" s="12"/>
      <c r="AD59" s="12"/>
      <c r="AE59" s="12"/>
      <c r="AG59" s="12"/>
      <c r="AH59" s="12"/>
      <c r="AI59" s="12"/>
      <c r="AJ59" s="12"/>
      <c r="AL59" s="12"/>
      <c r="AM59" s="12"/>
      <c r="AN59" s="12"/>
      <c r="AO59" s="12"/>
      <c r="AQ59" s="12"/>
      <c r="AR59" s="12"/>
      <c r="AS59" s="12"/>
      <c r="AT59" s="12"/>
      <c r="AV59" s="12"/>
      <c r="AW59" s="12"/>
      <c r="AX59" s="12"/>
      <c r="AY59" s="12"/>
      <c r="BA59" s="12"/>
      <c r="BB59" s="12"/>
      <c r="BC59" s="12"/>
      <c r="BD59" s="12"/>
      <c r="BF59" s="12"/>
      <c r="BG59" s="12"/>
      <c r="BH59" s="12"/>
      <c r="BI59" s="12"/>
      <c r="BK59" s="12"/>
      <c r="BL59" s="12"/>
      <c r="BM59" s="12"/>
      <c r="BN59" s="12"/>
    </row>
    <row r="60" spans="3:66" x14ac:dyDescent="0.25">
      <c r="C60" s="12"/>
      <c r="D60" s="12"/>
      <c r="E60" s="12"/>
      <c r="F60" s="12"/>
      <c r="H60" s="12"/>
      <c r="I60" s="12"/>
      <c r="J60" s="12"/>
      <c r="K60" s="12"/>
      <c r="M60" s="12"/>
      <c r="N60" s="12"/>
      <c r="O60" s="12"/>
      <c r="P60" s="12"/>
      <c r="R60" s="12"/>
      <c r="S60" s="12"/>
      <c r="T60" s="12"/>
      <c r="U60" s="12"/>
      <c r="W60" s="12"/>
      <c r="X60" s="12"/>
      <c r="Y60" s="12"/>
      <c r="Z60" s="12"/>
      <c r="AB60" s="12"/>
      <c r="AC60" s="12"/>
      <c r="AD60" s="12"/>
      <c r="AE60" s="12"/>
      <c r="AG60" s="12"/>
      <c r="AH60" s="12"/>
      <c r="AI60" s="12"/>
      <c r="AJ60" s="12"/>
      <c r="AL60" s="12"/>
      <c r="AM60" s="12"/>
      <c r="AN60" s="12"/>
      <c r="AO60" s="12"/>
      <c r="AQ60" s="12"/>
      <c r="AR60" s="12"/>
      <c r="AS60" s="12"/>
      <c r="AT60" s="12"/>
      <c r="AV60" s="12"/>
      <c r="AW60" s="12"/>
      <c r="AX60" s="12"/>
      <c r="AY60" s="12"/>
      <c r="BA60" s="12"/>
      <c r="BB60" s="12"/>
      <c r="BC60" s="12"/>
      <c r="BD60" s="12"/>
      <c r="BF60" s="12"/>
      <c r="BG60" s="12"/>
      <c r="BH60" s="12"/>
      <c r="BI60" s="12"/>
      <c r="BK60" s="12"/>
      <c r="BL60" s="12"/>
      <c r="BM60" s="12"/>
      <c r="BN60" s="12"/>
    </row>
    <row r="61" spans="3:66" x14ac:dyDescent="0.25">
      <c r="C61" s="12"/>
      <c r="D61" s="12"/>
      <c r="E61" s="12"/>
      <c r="F61" s="12"/>
      <c r="H61" s="12"/>
      <c r="I61" s="12"/>
      <c r="J61" s="12"/>
      <c r="K61" s="12"/>
      <c r="M61" s="12"/>
      <c r="N61" s="12"/>
      <c r="O61" s="12"/>
      <c r="P61" s="12"/>
      <c r="R61" s="12"/>
      <c r="S61" s="12"/>
      <c r="T61" s="12"/>
      <c r="U61" s="12"/>
      <c r="W61" s="12"/>
      <c r="X61" s="12"/>
      <c r="Y61" s="12"/>
      <c r="Z61" s="12"/>
      <c r="AB61" s="12"/>
      <c r="AC61" s="12"/>
      <c r="AD61" s="12"/>
      <c r="AE61" s="12"/>
      <c r="AG61" s="12"/>
      <c r="AH61" s="12"/>
      <c r="AI61" s="12"/>
      <c r="AJ61" s="12"/>
      <c r="AL61" s="12"/>
      <c r="AM61" s="12"/>
      <c r="AN61" s="12"/>
      <c r="AO61" s="12"/>
      <c r="AQ61" s="12"/>
      <c r="AR61" s="12"/>
      <c r="AS61" s="12"/>
      <c r="AT61" s="12"/>
      <c r="AV61" s="12"/>
      <c r="AW61" s="12"/>
      <c r="AX61" s="12"/>
      <c r="AY61" s="12"/>
      <c r="BA61" s="12"/>
      <c r="BB61" s="12"/>
      <c r="BC61" s="12"/>
      <c r="BD61" s="12"/>
      <c r="BF61" s="12"/>
      <c r="BG61" s="12"/>
      <c r="BH61" s="12"/>
      <c r="BI61" s="12"/>
      <c r="BK61" s="12"/>
      <c r="BL61" s="12"/>
      <c r="BM61" s="12"/>
      <c r="BN61" s="12"/>
    </row>
    <row r="62" spans="3:66" x14ac:dyDescent="0.25">
      <c r="C62" s="12"/>
      <c r="D62" s="12"/>
      <c r="E62" s="12"/>
      <c r="F62" s="12"/>
      <c r="H62" s="12"/>
      <c r="I62" s="12"/>
      <c r="J62" s="12"/>
      <c r="K62" s="12"/>
      <c r="M62" s="12"/>
      <c r="N62" s="12"/>
      <c r="O62" s="12"/>
      <c r="P62" s="12"/>
      <c r="R62" s="12"/>
      <c r="S62" s="12"/>
      <c r="T62" s="12"/>
      <c r="U62" s="12"/>
      <c r="W62" s="12"/>
      <c r="X62" s="12"/>
      <c r="Y62" s="12"/>
      <c r="Z62" s="12"/>
      <c r="AB62" s="12"/>
      <c r="AC62" s="12"/>
      <c r="AD62" s="12"/>
      <c r="AE62" s="12"/>
      <c r="AG62" s="12"/>
      <c r="AH62" s="12"/>
      <c r="AI62" s="12"/>
      <c r="AJ62" s="12"/>
      <c r="AL62" s="12"/>
      <c r="AM62" s="12"/>
      <c r="AN62" s="12"/>
      <c r="AO62" s="12"/>
      <c r="AQ62" s="12"/>
      <c r="AR62" s="12"/>
      <c r="AS62" s="12"/>
      <c r="AT62" s="12"/>
      <c r="AV62" s="12"/>
      <c r="AW62" s="12"/>
      <c r="AX62" s="12"/>
      <c r="AY62" s="12"/>
      <c r="BA62" s="12"/>
      <c r="BB62" s="12"/>
      <c r="BC62" s="12"/>
      <c r="BD62" s="12"/>
      <c r="BF62" s="12"/>
      <c r="BG62" s="12"/>
      <c r="BH62" s="12"/>
      <c r="BI62" s="12"/>
      <c r="BK62" s="12"/>
      <c r="BL62" s="12"/>
      <c r="BM62" s="12"/>
      <c r="BN62" s="12"/>
    </row>
    <row r="63" spans="3:66" x14ac:dyDescent="0.25">
      <c r="C63" s="12"/>
      <c r="D63" s="12"/>
      <c r="E63" s="12"/>
      <c r="F63" s="12"/>
      <c r="H63" s="12"/>
      <c r="I63" s="12"/>
      <c r="J63" s="12"/>
      <c r="K63" s="12"/>
      <c r="M63" s="12"/>
      <c r="N63" s="12"/>
      <c r="O63" s="12"/>
      <c r="P63" s="12"/>
      <c r="R63" s="12"/>
      <c r="S63" s="12"/>
      <c r="T63" s="12"/>
      <c r="U63" s="12"/>
      <c r="W63" s="12"/>
      <c r="X63" s="12"/>
      <c r="Y63" s="12"/>
      <c r="Z63" s="12"/>
      <c r="AB63" s="12"/>
      <c r="AC63" s="12"/>
      <c r="AD63" s="12"/>
      <c r="AE63" s="12"/>
      <c r="AG63" s="12"/>
      <c r="AH63" s="12"/>
      <c r="AI63" s="12"/>
      <c r="AJ63" s="12"/>
      <c r="AL63" s="12"/>
      <c r="AM63" s="12"/>
      <c r="AN63" s="12"/>
      <c r="AO63" s="12"/>
      <c r="AQ63" s="12"/>
      <c r="AR63" s="12"/>
      <c r="AS63" s="12"/>
      <c r="AT63" s="12"/>
      <c r="AV63" s="12"/>
      <c r="AW63" s="12"/>
      <c r="AX63" s="12"/>
      <c r="AY63" s="12"/>
      <c r="BA63" s="12"/>
      <c r="BB63" s="12"/>
      <c r="BC63" s="12"/>
      <c r="BD63" s="12"/>
      <c r="BF63" s="12"/>
      <c r="BG63" s="12"/>
      <c r="BH63" s="12"/>
      <c r="BI63" s="12"/>
      <c r="BK63" s="12"/>
      <c r="BL63" s="12"/>
      <c r="BM63" s="12"/>
      <c r="BN63" s="12"/>
    </row>
    <row r="64" spans="3:66" x14ac:dyDescent="0.25">
      <c r="C64" s="12"/>
      <c r="D64" s="12"/>
      <c r="E64" s="12"/>
      <c r="F64" s="12"/>
      <c r="H64" s="12"/>
      <c r="I64" s="12"/>
      <c r="J64" s="12"/>
      <c r="K64" s="12"/>
      <c r="M64" s="12"/>
      <c r="N64" s="12"/>
      <c r="O64" s="12"/>
      <c r="P64" s="12"/>
      <c r="R64" s="12"/>
      <c r="S64" s="12"/>
      <c r="T64" s="12"/>
      <c r="U64" s="12"/>
      <c r="W64" s="12"/>
      <c r="X64" s="12"/>
      <c r="Y64" s="12"/>
      <c r="Z64" s="12"/>
      <c r="AB64" s="12"/>
      <c r="AC64" s="12"/>
      <c r="AD64" s="12"/>
      <c r="AE64" s="12"/>
      <c r="AG64" s="12"/>
      <c r="AH64" s="12"/>
      <c r="AI64" s="12"/>
      <c r="AJ64" s="12"/>
      <c r="AL64" s="12"/>
      <c r="AM64" s="12"/>
      <c r="AN64" s="12"/>
      <c r="AO64" s="12"/>
      <c r="AQ64" s="12"/>
      <c r="AR64" s="12"/>
      <c r="AS64" s="12"/>
      <c r="AT64" s="12"/>
      <c r="AV64" s="12"/>
      <c r="AW64" s="12"/>
      <c r="AX64" s="12"/>
      <c r="AY64" s="12"/>
      <c r="BA64" s="12"/>
      <c r="BB64" s="12"/>
      <c r="BC64" s="12"/>
      <c r="BD64" s="12"/>
      <c r="BF64" s="12"/>
      <c r="BG64" s="12"/>
      <c r="BH64" s="12"/>
      <c r="BI64" s="12"/>
      <c r="BK64" s="12"/>
      <c r="BL64" s="12"/>
      <c r="BM64" s="12"/>
      <c r="BN64" s="12"/>
    </row>
    <row r="65" spans="3:66" x14ac:dyDescent="0.25">
      <c r="C65" s="12"/>
      <c r="D65" s="12"/>
      <c r="E65" s="12"/>
      <c r="F65" s="12"/>
      <c r="H65" s="12"/>
      <c r="I65" s="12"/>
      <c r="J65" s="12"/>
      <c r="K65" s="12"/>
      <c r="M65" s="12"/>
      <c r="N65" s="12"/>
      <c r="O65" s="12"/>
      <c r="P65" s="12"/>
      <c r="R65" s="12"/>
      <c r="S65" s="12"/>
      <c r="T65" s="12"/>
      <c r="U65" s="12"/>
      <c r="W65" s="12"/>
      <c r="X65" s="12"/>
      <c r="Y65" s="12"/>
      <c r="Z65" s="12"/>
      <c r="AB65" s="12"/>
      <c r="AC65" s="12"/>
      <c r="AD65" s="12"/>
      <c r="AE65" s="12"/>
      <c r="AG65" s="12"/>
      <c r="AH65" s="12"/>
      <c r="AI65" s="12"/>
      <c r="AJ65" s="12"/>
      <c r="AL65" s="12"/>
      <c r="AM65" s="12"/>
      <c r="AN65" s="12"/>
      <c r="AO65" s="12"/>
      <c r="AQ65" s="12"/>
      <c r="AR65" s="12"/>
      <c r="AS65" s="12"/>
      <c r="AT65" s="12"/>
      <c r="AV65" s="12"/>
      <c r="AW65" s="12"/>
      <c r="AX65" s="12"/>
      <c r="AY65" s="12"/>
      <c r="BA65" s="12"/>
      <c r="BB65" s="12"/>
      <c r="BC65" s="12"/>
      <c r="BD65" s="12"/>
      <c r="BF65" s="12"/>
      <c r="BG65" s="12"/>
      <c r="BH65" s="12"/>
      <c r="BI65" s="12"/>
      <c r="BK65" s="12"/>
      <c r="BL65" s="12"/>
      <c r="BM65" s="12"/>
      <c r="BN65" s="12"/>
    </row>
    <row r="66" spans="3:66" x14ac:dyDescent="0.25">
      <c r="C66" s="12"/>
      <c r="D66" s="12"/>
      <c r="E66" s="12"/>
      <c r="F66" s="12"/>
      <c r="H66" s="12"/>
      <c r="I66" s="12"/>
      <c r="J66" s="12"/>
      <c r="K66" s="12"/>
      <c r="M66" s="12"/>
      <c r="N66" s="12"/>
      <c r="O66" s="12"/>
      <c r="P66" s="12"/>
      <c r="R66" s="12"/>
      <c r="S66" s="12"/>
      <c r="T66" s="12"/>
      <c r="U66" s="12"/>
      <c r="W66" s="12"/>
      <c r="X66" s="12"/>
      <c r="Y66" s="12"/>
      <c r="Z66" s="12"/>
      <c r="AB66" s="12"/>
      <c r="AC66" s="12"/>
      <c r="AD66" s="12"/>
      <c r="AE66" s="12"/>
      <c r="AG66" s="12"/>
      <c r="AH66" s="12"/>
      <c r="AI66" s="12"/>
      <c r="AJ66" s="12"/>
      <c r="AL66" s="12"/>
      <c r="AM66" s="12"/>
      <c r="AN66" s="12"/>
      <c r="AO66" s="12"/>
      <c r="AQ66" s="12"/>
      <c r="AR66" s="12"/>
      <c r="AS66" s="12"/>
      <c r="AT66" s="12"/>
      <c r="AV66" s="12"/>
      <c r="AW66" s="12"/>
      <c r="AX66" s="12"/>
      <c r="AY66" s="12"/>
      <c r="BA66" s="12"/>
      <c r="BB66" s="12"/>
      <c r="BC66" s="12"/>
      <c r="BD66" s="12"/>
      <c r="BF66" s="12"/>
      <c r="BG66" s="12"/>
      <c r="BH66" s="12"/>
      <c r="BI66" s="12"/>
      <c r="BK66" s="12"/>
      <c r="BL66" s="12"/>
      <c r="BM66" s="12"/>
      <c r="BN66" s="12"/>
    </row>
    <row r="67" spans="3:66" x14ac:dyDescent="0.25">
      <c r="C67" s="12"/>
      <c r="D67" s="12"/>
      <c r="E67" s="12"/>
      <c r="F67" s="12"/>
      <c r="H67" s="12"/>
      <c r="I67" s="12"/>
      <c r="J67" s="12"/>
      <c r="K67" s="12"/>
      <c r="M67" s="12"/>
      <c r="N67" s="12"/>
      <c r="O67" s="12"/>
      <c r="P67" s="12"/>
      <c r="R67" s="12"/>
      <c r="S67" s="12"/>
      <c r="T67" s="12"/>
      <c r="U67" s="12"/>
      <c r="W67" s="12"/>
      <c r="X67" s="12"/>
      <c r="Y67" s="12"/>
      <c r="Z67" s="12"/>
      <c r="AB67" s="12"/>
      <c r="AC67" s="12"/>
      <c r="AD67" s="12"/>
      <c r="AE67" s="12"/>
      <c r="AG67" s="12"/>
      <c r="AH67" s="12"/>
      <c r="AI67" s="12"/>
      <c r="AJ67" s="12"/>
      <c r="AL67" s="12"/>
      <c r="AM67" s="12"/>
      <c r="AN67" s="12"/>
      <c r="AO67" s="12"/>
      <c r="AQ67" s="12"/>
      <c r="AR67" s="12"/>
      <c r="AS67" s="12"/>
      <c r="AT67" s="12"/>
      <c r="AV67" s="12"/>
      <c r="AW67" s="12"/>
      <c r="AX67" s="12"/>
      <c r="AY67" s="12"/>
      <c r="BA67" s="12"/>
      <c r="BB67" s="12"/>
      <c r="BC67" s="12"/>
      <c r="BD67" s="12"/>
      <c r="BF67" s="12"/>
      <c r="BG67" s="12"/>
      <c r="BH67" s="12"/>
      <c r="BI67" s="12"/>
      <c r="BK67" s="12"/>
      <c r="BL67" s="12"/>
      <c r="BM67" s="12"/>
      <c r="BN67" s="12"/>
    </row>
    <row r="68" spans="3:66" x14ac:dyDescent="0.25">
      <c r="C68" s="12"/>
      <c r="D68" s="12"/>
      <c r="E68" s="12"/>
      <c r="F68" s="12"/>
      <c r="H68" s="12"/>
      <c r="I68" s="12"/>
      <c r="J68" s="12"/>
      <c r="K68" s="12"/>
      <c r="M68" s="12"/>
      <c r="N68" s="12"/>
      <c r="O68" s="12"/>
      <c r="P68" s="12"/>
      <c r="R68" s="12"/>
      <c r="S68" s="12"/>
      <c r="T68" s="12"/>
      <c r="U68" s="12"/>
      <c r="W68" s="12"/>
      <c r="X68" s="12"/>
      <c r="Y68" s="12"/>
      <c r="Z68" s="12"/>
      <c r="AB68" s="12"/>
      <c r="AC68" s="12"/>
      <c r="AD68" s="12"/>
      <c r="AE68" s="12"/>
      <c r="AG68" s="12"/>
      <c r="AH68" s="12"/>
      <c r="AI68" s="12"/>
      <c r="AJ68" s="12"/>
      <c r="AL68" s="12"/>
      <c r="AM68" s="12"/>
      <c r="AN68" s="12"/>
      <c r="AO68" s="12"/>
      <c r="AQ68" s="12"/>
      <c r="AR68" s="12"/>
      <c r="AS68" s="12"/>
      <c r="AT68" s="12"/>
      <c r="AV68" s="12"/>
      <c r="AW68" s="12"/>
      <c r="AX68" s="12"/>
      <c r="AY68" s="12"/>
      <c r="BA68" s="12"/>
      <c r="BB68" s="12"/>
      <c r="BC68" s="12"/>
      <c r="BD68" s="12"/>
      <c r="BF68" s="12"/>
      <c r="BG68" s="12"/>
      <c r="BH68" s="12"/>
      <c r="BI68" s="12"/>
      <c r="BK68" s="12"/>
      <c r="BL68" s="12"/>
      <c r="BM68" s="12"/>
      <c r="BN68" s="12"/>
    </row>
    <row r="69" spans="3:66" x14ac:dyDescent="0.25">
      <c r="C69" s="12"/>
      <c r="D69" s="12"/>
      <c r="E69" s="12"/>
      <c r="F69" s="12"/>
      <c r="H69" s="12"/>
      <c r="I69" s="12"/>
      <c r="J69" s="12"/>
      <c r="K69" s="12"/>
      <c r="M69" s="12"/>
      <c r="N69" s="12"/>
      <c r="O69" s="12"/>
      <c r="P69" s="12"/>
      <c r="R69" s="12"/>
      <c r="S69" s="12"/>
      <c r="T69" s="12"/>
      <c r="U69" s="12"/>
      <c r="W69" s="12"/>
      <c r="X69" s="12"/>
      <c r="Y69" s="12"/>
      <c r="Z69" s="12"/>
      <c r="AB69" s="12"/>
      <c r="AC69" s="12"/>
      <c r="AD69" s="12"/>
      <c r="AE69" s="12"/>
      <c r="AG69" s="12"/>
      <c r="AH69" s="12"/>
      <c r="AI69" s="12"/>
      <c r="AJ69" s="12"/>
      <c r="AL69" s="12"/>
      <c r="AM69" s="12"/>
      <c r="AN69" s="12"/>
      <c r="AO69" s="12"/>
      <c r="AQ69" s="12"/>
      <c r="AR69" s="12"/>
      <c r="AS69" s="12"/>
      <c r="AT69" s="12"/>
      <c r="AV69" s="12"/>
      <c r="AW69" s="12"/>
      <c r="AX69" s="12"/>
      <c r="AY69" s="12"/>
      <c r="BA69" s="12"/>
      <c r="BB69" s="12"/>
      <c r="BC69" s="12"/>
      <c r="BD69" s="12"/>
      <c r="BF69" s="12"/>
      <c r="BG69" s="12"/>
      <c r="BH69" s="12"/>
      <c r="BI69" s="12"/>
      <c r="BK69" s="12"/>
      <c r="BL69" s="12"/>
      <c r="BM69" s="12"/>
      <c r="BN69" s="12"/>
    </row>
    <row r="70" spans="3:66" x14ac:dyDescent="0.25">
      <c r="C70" s="12"/>
      <c r="D70" s="12"/>
      <c r="E70" s="12"/>
      <c r="F70" s="12"/>
      <c r="H70" s="12"/>
      <c r="I70" s="12"/>
      <c r="J70" s="12"/>
      <c r="K70" s="12"/>
      <c r="M70" s="12"/>
      <c r="N70" s="12"/>
      <c r="O70" s="12"/>
      <c r="P70" s="12"/>
      <c r="R70" s="12"/>
      <c r="S70" s="12"/>
      <c r="T70" s="12"/>
      <c r="U70" s="12"/>
      <c r="W70" s="12"/>
      <c r="X70" s="12"/>
      <c r="Y70" s="12"/>
      <c r="Z70" s="12"/>
      <c r="AB70" s="12"/>
      <c r="AC70" s="12"/>
      <c r="AD70" s="12"/>
      <c r="AE70" s="12"/>
      <c r="AG70" s="12"/>
      <c r="AH70" s="12"/>
      <c r="AI70" s="12"/>
      <c r="AJ70" s="12"/>
      <c r="AL70" s="12"/>
      <c r="AM70" s="12"/>
      <c r="AN70" s="12"/>
      <c r="AO70" s="12"/>
      <c r="AQ70" s="12"/>
      <c r="AR70" s="12"/>
      <c r="AS70" s="12"/>
      <c r="AT70" s="12"/>
      <c r="AV70" s="12"/>
      <c r="AW70" s="12"/>
      <c r="AX70" s="12"/>
      <c r="AY70" s="12"/>
      <c r="BA70" s="12"/>
      <c r="BB70" s="12"/>
      <c r="BC70" s="12"/>
      <c r="BD70" s="12"/>
      <c r="BF70" s="12"/>
      <c r="BG70" s="12"/>
      <c r="BH70" s="12"/>
      <c r="BI70" s="12"/>
      <c r="BK70" s="12"/>
      <c r="BL70" s="12"/>
      <c r="BM70" s="12"/>
      <c r="BN70" s="12"/>
    </row>
    <row r="71" spans="3:66" x14ac:dyDescent="0.25">
      <c r="C71" s="12"/>
      <c r="D71" s="12"/>
      <c r="E71" s="12"/>
      <c r="F71" s="12"/>
      <c r="H71" s="12"/>
      <c r="I71" s="12"/>
      <c r="J71" s="12"/>
      <c r="K71" s="12"/>
      <c r="M71" s="12"/>
      <c r="N71" s="12"/>
      <c r="O71" s="12"/>
      <c r="P71" s="12"/>
      <c r="R71" s="12"/>
      <c r="S71" s="12"/>
      <c r="T71" s="12"/>
      <c r="U71" s="12"/>
      <c r="W71" s="12"/>
      <c r="X71" s="12"/>
      <c r="Y71" s="12"/>
      <c r="Z71" s="12"/>
      <c r="AB71" s="12"/>
      <c r="AC71" s="12"/>
      <c r="AD71" s="12"/>
      <c r="AE71" s="12"/>
      <c r="AG71" s="12"/>
      <c r="AH71" s="12"/>
      <c r="AI71" s="12"/>
      <c r="AJ71" s="12"/>
      <c r="AL71" s="12"/>
      <c r="AM71" s="12"/>
      <c r="AN71" s="12"/>
      <c r="AO71" s="12"/>
      <c r="AQ71" s="12"/>
      <c r="AR71" s="12"/>
      <c r="AS71" s="12"/>
      <c r="AT71" s="12"/>
      <c r="AV71" s="12"/>
      <c r="AW71" s="12"/>
      <c r="AX71" s="12"/>
      <c r="AY71" s="12"/>
      <c r="BA71" s="12"/>
      <c r="BB71" s="12"/>
      <c r="BC71" s="12"/>
      <c r="BD71" s="12"/>
      <c r="BF71" s="12"/>
      <c r="BG71" s="12"/>
      <c r="BH71" s="12"/>
      <c r="BI71" s="12"/>
      <c r="BK71" s="12"/>
      <c r="BL71" s="12"/>
      <c r="BM71" s="12"/>
      <c r="BN71" s="12"/>
    </row>
    <row r="72" spans="3:66" x14ac:dyDescent="0.25">
      <c r="C72" s="12"/>
      <c r="D72" s="12"/>
      <c r="E72" s="12"/>
      <c r="F72" s="12"/>
      <c r="H72" s="12"/>
      <c r="I72" s="12"/>
      <c r="J72" s="12"/>
      <c r="K72" s="12"/>
      <c r="M72" s="12"/>
      <c r="N72" s="12"/>
      <c r="O72" s="12"/>
      <c r="P72" s="12"/>
      <c r="R72" s="12"/>
      <c r="S72" s="12"/>
      <c r="T72" s="12"/>
      <c r="U72" s="12"/>
      <c r="W72" s="12"/>
      <c r="X72" s="12"/>
      <c r="Y72" s="12"/>
      <c r="Z72" s="12"/>
      <c r="AB72" s="12"/>
      <c r="AC72" s="12"/>
      <c r="AD72" s="12"/>
      <c r="AE72" s="12"/>
      <c r="AG72" s="12"/>
      <c r="AH72" s="12"/>
      <c r="AI72" s="12"/>
      <c r="AJ72" s="12"/>
      <c r="AL72" s="12"/>
      <c r="AM72" s="12"/>
      <c r="AN72" s="12"/>
      <c r="AO72" s="12"/>
      <c r="AQ72" s="12"/>
      <c r="AR72" s="12"/>
      <c r="AS72" s="12"/>
      <c r="AT72" s="12"/>
      <c r="AV72" s="12"/>
      <c r="AW72" s="12"/>
      <c r="AX72" s="12"/>
      <c r="AY72" s="12"/>
      <c r="BA72" s="12"/>
      <c r="BB72" s="12"/>
      <c r="BC72" s="12"/>
      <c r="BD72" s="12"/>
      <c r="BF72" s="12"/>
      <c r="BG72" s="12"/>
      <c r="BH72" s="12"/>
      <c r="BI72" s="12"/>
      <c r="BK72" s="12"/>
      <c r="BL72" s="12"/>
      <c r="BM72" s="12"/>
      <c r="BN72" s="12"/>
    </row>
    <row r="73" spans="3:66" x14ac:dyDescent="0.25">
      <c r="C73" s="12"/>
      <c r="D73" s="12"/>
      <c r="E73" s="12"/>
      <c r="F73" s="12"/>
      <c r="H73" s="12"/>
      <c r="I73" s="12"/>
      <c r="J73" s="12"/>
      <c r="K73" s="12"/>
      <c r="M73" s="12"/>
      <c r="N73" s="12"/>
      <c r="O73" s="12"/>
      <c r="P73" s="12"/>
      <c r="R73" s="12"/>
      <c r="S73" s="12"/>
      <c r="T73" s="12"/>
      <c r="U73" s="12"/>
      <c r="W73" s="12"/>
      <c r="X73" s="12"/>
      <c r="Y73" s="12"/>
      <c r="Z73" s="12"/>
      <c r="AB73" s="12"/>
      <c r="AC73" s="12"/>
      <c r="AD73" s="12"/>
      <c r="AE73" s="12"/>
      <c r="AG73" s="12"/>
      <c r="AH73" s="12"/>
      <c r="AI73" s="12"/>
      <c r="AJ73" s="12"/>
      <c r="AL73" s="12"/>
      <c r="AM73" s="12"/>
      <c r="AN73" s="12"/>
      <c r="AO73" s="12"/>
      <c r="AQ73" s="12"/>
      <c r="AR73" s="12"/>
      <c r="AS73" s="12"/>
      <c r="AT73" s="12"/>
      <c r="AV73" s="12"/>
      <c r="AW73" s="12"/>
      <c r="AX73" s="12"/>
      <c r="AY73" s="12"/>
      <c r="BA73" s="12"/>
      <c r="BB73" s="12"/>
      <c r="BC73" s="12"/>
      <c r="BD73" s="12"/>
      <c r="BF73" s="12"/>
      <c r="BG73" s="12"/>
      <c r="BH73" s="12"/>
      <c r="BI73" s="12"/>
      <c r="BK73" s="12"/>
      <c r="BL73" s="12"/>
      <c r="BM73" s="12"/>
      <c r="BN73" s="12"/>
    </row>
    <row r="74" spans="3:66" x14ac:dyDescent="0.25">
      <c r="C74" s="12"/>
      <c r="D74" s="12"/>
      <c r="E74" s="12"/>
      <c r="F74" s="12"/>
      <c r="H74" s="12"/>
      <c r="I74" s="12"/>
      <c r="J74" s="12"/>
      <c r="K74" s="12"/>
      <c r="M74" s="12"/>
      <c r="N74" s="12"/>
      <c r="O74" s="12"/>
      <c r="P74" s="12"/>
      <c r="R74" s="12"/>
      <c r="S74" s="12"/>
      <c r="T74" s="12"/>
      <c r="U74" s="12"/>
      <c r="W74" s="12"/>
      <c r="X74" s="12"/>
      <c r="Y74" s="12"/>
      <c r="Z74" s="12"/>
      <c r="AB74" s="12"/>
      <c r="AC74" s="12"/>
      <c r="AD74" s="12"/>
      <c r="AE74" s="12"/>
      <c r="AG74" s="12"/>
      <c r="AH74" s="12"/>
      <c r="AI74" s="12"/>
      <c r="AJ74" s="12"/>
      <c r="AL74" s="12"/>
      <c r="AM74" s="12"/>
      <c r="AN74" s="12"/>
      <c r="AO74" s="12"/>
      <c r="AQ74" s="12"/>
      <c r="AR74" s="12"/>
      <c r="AS74" s="12"/>
      <c r="AT74" s="12"/>
      <c r="AV74" s="12"/>
      <c r="AW74" s="12"/>
      <c r="AX74" s="12"/>
      <c r="AY74" s="12"/>
      <c r="BA74" s="12"/>
      <c r="BB74" s="12"/>
      <c r="BC74" s="12"/>
      <c r="BD74" s="12"/>
      <c r="BF74" s="12"/>
      <c r="BG74" s="12"/>
      <c r="BH74" s="12"/>
      <c r="BI74" s="12"/>
      <c r="BK74" s="12"/>
      <c r="BL74" s="12"/>
      <c r="BM74" s="12"/>
      <c r="BN74" s="12"/>
    </row>
    <row r="75" spans="3:66" x14ac:dyDescent="0.25">
      <c r="C75" s="12"/>
      <c r="D75" s="12"/>
      <c r="E75" s="12"/>
      <c r="F75" s="12"/>
      <c r="H75" s="12"/>
      <c r="I75" s="12"/>
      <c r="J75" s="12"/>
      <c r="K75" s="12"/>
      <c r="M75" s="12"/>
      <c r="N75" s="12"/>
      <c r="O75" s="12"/>
      <c r="P75" s="12"/>
      <c r="R75" s="12"/>
      <c r="S75" s="12"/>
      <c r="T75" s="12"/>
      <c r="U75" s="12"/>
      <c r="W75" s="12"/>
      <c r="X75" s="12"/>
      <c r="Y75" s="12"/>
      <c r="Z75" s="12"/>
      <c r="AB75" s="12"/>
      <c r="AC75" s="12"/>
      <c r="AD75" s="12"/>
      <c r="AE75" s="12"/>
      <c r="AG75" s="12"/>
      <c r="AH75" s="12"/>
      <c r="AI75" s="12"/>
      <c r="AJ75" s="12"/>
      <c r="AL75" s="12"/>
      <c r="AM75" s="12"/>
      <c r="AN75" s="12"/>
      <c r="AO75" s="12"/>
      <c r="AQ75" s="12"/>
      <c r="AR75" s="12"/>
      <c r="AS75" s="12"/>
      <c r="AT75" s="12"/>
      <c r="AV75" s="12"/>
      <c r="AW75" s="12"/>
      <c r="AX75" s="12"/>
      <c r="AY75" s="12"/>
      <c r="BA75" s="12"/>
      <c r="BB75" s="12"/>
      <c r="BC75" s="12"/>
      <c r="BD75" s="12"/>
      <c r="BF75" s="12"/>
      <c r="BG75" s="12"/>
      <c r="BH75" s="12"/>
      <c r="BI75" s="12"/>
      <c r="BK75" s="12"/>
      <c r="BL75" s="12"/>
      <c r="BM75" s="12"/>
      <c r="BN75" s="12"/>
    </row>
    <row r="76" spans="3:66" x14ac:dyDescent="0.25">
      <c r="C76" s="12"/>
      <c r="D76" s="12"/>
      <c r="E76" s="12"/>
      <c r="F76" s="12"/>
      <c r="H76" s="12"/>
      <c r="I76" s="12"/>
      <c r="J76" s="12"/>
      <c r="K76" s="12"/>
      <c r="M76" s="12"/>
      <c r="N76" s="12"/>
      <c r="O76" s="12"/>
      <c r="P76" s="12"/>
      <c r="R76" s="12"/>
      <c r="S76" s="12"/>
      <c r="T76" s="12"/>
      <c r="U76" s="12"/>
      <c r="W76" s="12"/>
      <c r="X76" s="12"/>
      <c r="Y76" s="12"/>
      <c r="Z76" s="12"/>
      <c r="AB76" s="12"/>
      <c r="AC76" s="12"/>
      <c r="AD76" s="12"/>
      <c r="AE76" s="12"/>
      <c r="AG76" s="12"/>
      <c r="AH76" s="12"/>
      <c r="AI76" s="12"/>
      <c r="AJ76" s="12"/>
      <c r="AL76" s="12"/>
      <c r="AM76" s="12"/>
      <c r="AN76" s="12"/>
      <c r="AO76" s="12"/>
      <c r="AQ76" s="12"/>
      <c r="AR76" s="12"/>
      <c r="AS76" s="12"/>
      <c r="AT76" s="12"/>
      <c r="AV76" s="12"/>
      <c r="AW76" s="12"/>
      <c r="AX76" s="12"/>
      <c r="AY76" s="12"/>
      <c r="BA76" s="12"/>
      <c r="BB76" s="12"/>
      <c r="BC76" s="12"/>
      <c r="BD76" s="12"/>
      <c r="BF76" s="12"/>
      <c r="BG76" s="12"/>
      <c r="BH76" s="12"/>
      <c r="BI76" s="12"/>
      <c r="BK76" s="12"/>
      <c r="BL76" s="12"/>
      <c r="BM76" s="12"/>
      <c r="BN76" s="12"/>
    </row>
    <row r="77" spans="3:66" x14ac:dyDescent="0.25">
      <c r="C77" s="12"/>
      <c r="D77" s="12"/>
      <c r="E77" s="12"/>
      <c r="F77" s="12"/>
      <c r="H77" s="12"/>
      <c r="I77" s="12"/>
      <c r="J77" s="12"/>
      <c r="K77" s="12"/>
      <c r="M77" s="12"/>
      <c r="N77" s="12"/>
      <c r="O77" s="12"/>
      <c r="P77" s="12"/>
      <c r="R77" s="12"/>
      <c r="S77" s="12"/>
      <c r="T77" s="12"/>
      <c r="U77" s="12"/>
      <c r="W77" s="12"/>
      <c r="X77" s="12"/>
      <c r="Y77" s="12"/>
      <c r="Z77" s="12"/>
      <c r="AB77" s="12"/>
      <c r="AC77" s="12"/>
      <c r="AD77" s="12"/>
      <c r="AE77" s="12"/>
      <c r="AG77" s="12"/>
      <c r="AH77" s="12"/>
      <c r="AI77" s="12"/>
      <c r="AJ77" s="12"/>
      <c r="AL77" s="12"/>
      <c r="AM77" s="12"/>
      <c r="AN77" s="12"/>
      <c r="AO77" s="12"/>
      <c r="AQ77" s="12"/>
      <c r="AR77" s="12"/>
      <c r="AS77" s="12"/>
      <c r="AT77" s="12"/>
      <c r="AV77" s="12"/>
      <c r="AW77" s="12"/>
      <c r="AX77" s="12"/>
      <c r="AY77" s="12"/>
      <c r="BA77" s="12"/>
      <c r="BB77" s="12"/>
      <c r="BC77" s="12"/>
      <c r="BD77" s="12"/>
      <c r="BF77" s="12"/>
      <c r="BG77" s="12"/>
      <c r="BH77" s="12"/>
      <c r="BI77" s="12"/>
      <c r="BK77" s="12"/>
      <c r="BL77" s="12"/>
      <c r="BM77" s="12"/>
      <c r="BN77" s="12"/>
    </row>
    <row r="78" spans="3:66" x14ac:dyDescent="0.25">
      <c r="C78" s="12"/>
      <c r="D78" s="12"/>
      <c r="E78" s="12"/>
      <c r="F78" s="12"/>
      <c r="H78" s="12"/>
      <c r="I78" s="12"/>
      <c r="J78" s="12"/>
      <c r="K78" s="12"/>
      <c r="M78" s="12"/>
      <c r="N78" s="12"/>
      <c r="O78" s="12"/>
      <c r="P78" s="12"/>
      <c r="R78" s="12"/>
      <c r="S78" s="12"/>
      <c r="T78" s="12"/>
      <c r="U78" s="12"/>
      <c r="W78" s="12"/>
      <c r="X78" s="12"/>
      <c r="Y78" s="12"/>
      <c r="Z78" s="12"/>
      <c r="AB78" s="12"/>
      <c r="AC78" s="12"/>
      <c r="AD78" s="12"/>
      <c r="AE78" s="12"/>
      <c r="AG78" s="12"/>
      <c r="AH78" s="12"/>
      <c r="AI78" s="12"/>
      <c r="AJ78" s="12"/>
      <c r="AL78" s="12"/>
      <c r="AM78" s="12"/>
      <c r="AN78" s="12"/>
      <c r="AO78" s="12"/>
      <c r="AQ78" s="12"/>
      <c r="AR78" s="12"/>
      <c r="AS78" s="12"/>
      <c r="AT78" s="12"/>
      <c r="AV78" s="12"/>
      <c r="AW78" s="12"/>
      <c r="AX78" s="12"/>
      <c r="AY78" s="12"/>
      <c r="BA78" s="12"/>
      <c r="BB78" s="12"/>
      <c r="BC78" s="12"/>
      <c r="BD78" s="12"/>
      <c r="BF78" s="12"/>
      <c r="BG78" s="12"/>
      <c r="BH78" s="12"/>
      <c r="BI78" s="12"/>
      <c r="BK78" s="12"/>
      <c r="BL78" s="12"/>
      <c r="BM78" s="12"/>
      <c r="BN78" s="12"/>
    </row>
    <row r="79" spans="3:66" x14ac:dyDescent="0.25">
      <c r="C79" s="12"/>
      <c r="D79" s="12"/>
      <c r="E79" s="12"/>
      <c r="F79" s="12"/>
      <c r="H79" s="12"/>
      <c r="I79" s="12"/>
      <c r="J79" s="12"/>
      <c r="K79" s="12"/>
      <c r="M79" s="12"/>
      <c r="N79" s="12"/>
      <c r="O79" s="12"/>
      <c r="P79" s="12"/>
      <c r="R79" s="12"/>
      <c r="S79" s="12"/>
      <c r="T79" s="12"/>
      <c r="U79" s="12"/>
      <c r="W79" s="12"/>
      <c r="X79" s="12"/>
      <c r="Y79" s="12"/>
      <c r="Z79" s="12"/>
      <c r="AB79" s="12"/>
      <c r="AC79" s="12"/>
      <c r="AD79" s="12"/>
      <c r="AE79" s="12"/>
      <c r="AG79" s="12"/>
      <c r="AH79" s="12"/>
      <c r="AI79" s="12"/>
      <c r="AJ79" s="12"/>
      <c r="AL79" s="12"/>
      <c r="AM79" s="12"/>
      <c r="AN79" s="12"/>
      <c r="AO79" s="12"/>
      <c r="AQ79" s="12"/>
      <c r="AR79" s="12"/>
      <c r="AS79" s="12"/>
      <c r="AT79" s="12"/>
      <c r="AV79" s="12"/>
      <c r="AW79" s="12"/>
      <c r="AX79" s="12"/>
      <c r="AY79" s="12"/>
      <c r="BA79" s="12"/>
      <c r="BB79" s="12"/>
      <c r="BC79" s="12"/>
      <c r="BD79" s="12"/>
      <c r="BF79" s="12"/>
      <c r="BG79" s="12"/>
      <c r="BH79" s="12"/>
      <c r="BI79" s="12"/>
      <c r="BK79" s="12"/>
      <c r="BL79" s="12"/>
      <c r="BM79" s="12"/>
      <c r="BN79" s="12"/>
    </row>
    <row r="80" spans="3:66" x14ac:dyDescent="0.25">
      <c r="C80" s="12"/>
      <c r="D80" s="12"/>
      <c r="E80" s="12"/>
      <c r="F80" s="12"/>
      <c r="H80" s="12"/>
      <c r="I80" s="12"/>
      <c r="J80" s="12"/>
      <c r="K80" s="12"/>
      <c r="M80" s="12"/>
      <c r="N80" s="12"/>
      <c r="O80" s="12"/>
      <c r="P80" s="12"/>
      <c r="R80" s="12"/>
      <c r="S80" s="12"/>
      <c r="T80" s="12"/>
      <c r="U80" s="12"/>
      <c r="W80" s="12"/>
      <c r="X80" s="12"/>
      <c r="Y80" s="12"/>
      <c r="Z80" s="12"/>
      <c r="AB80" s="12"/>
      <c r="AC80" s="12"/>
      <c r="AD80" s="12"/>
      <c r="AE80" s="12"/>
      <c r="AG80" s="12"/>
      <c r="AH80" s="12"/>
      <c r="AI80" s="12"/>
      <c r="AJ80" s="12"/>
      <c r="AL80" s="12"/>
      <c r="AM80" s="12"/>
      <c r="AN80" s="12"/>
      <c r="AO80" s="12"/>
      <c r="AQ80" s="12"/>
      <c r="AR80" s="12"/>
      <c r="AS80" s="12"/>
      <c r="AT80" s="12"/>
      <c r="AV80" s="12"/>
      <c r="AW80" s="12"/>
      <c r="AX80" s="12"/>
      <c r="AY80" s="12"/>
      <c r="BA80" s="12"/>
      <c r="BB80" s="12"/>
      <c r="BC80" s="12"/>
      <c r="BD80" s="12"/>
      <c r="BF80" s="12"/>
      <c r="BG80" s="12"/>
      <c r="BH80" s="12"/>
      <c r="BI80" s="12"/>
      <c r="BK80" s="12"/>
      <c r="BL80" s="12"/>
      <c r="BM80" s="12"/>
      <c r="BN80" s="12"/>
    </row>
    <row r="81" spans="3:66" x14ac:dyDescent="0.25">
      <c r="C81" s="12"/>
      <c r="D81" s="12"/>
      <c r="E81" s="12"/>
      <c r="F81" s="12"/>
      <c r="H81" s="12"/>
      <c r="I81" s="12"/>
      <c r="J81" s="12"/>
      <c r="K81" s="12"/>
      <c r="M81" s="12"/>
      <c r="N81" s="12"/>
      <c r="O81" s="12"/>
      <c r="P81" s="12"/>
      <c r="R81" s="12"/>
      <c r="S81" s="12"/>
      <c r="T81" s="12"/>
      <c r="U81" s="12"/>
      <c r="W81" s="12"/>
      <c r="X81" s="12"/>
      <c r="Y81" s="12"/>
      <c r="Z81" s="12"/>
      <c r="AB81" s="12"/>
      <c r="AC81" s="12"/>
      <c r="AD81" s="12"/>
      <c r="AE81" s="12"/>
      <c r="AG81" s="12"/>
      <c r="AH81" s="12"/>
      <c r="AI81" s="12"/>
      <c r="AJ81" s="12"/>
      <c r="AL81" s="12"/>
      <c r="AM81" s="12"/>
      <c r="AN81" s="12"/>
      <c r="AO81" s="12"/>
      <c r="AQ81" s="12"/>
      <c r="AR81" s="12"/>
      <c r="AS81" s="12"/>
      <c r="AT81" s="12"/>
      <c r="AV81" s="12"/>
      <c r="AW81" s="12"/>
      <c r="AX81" s="12"/>
      <c r="AY81" s="12"/>
      <c r="BA81" s="12"/>
      <c r="BB81" s="12"/>
      <c r="BC81" s="12"/>
      <c r="BD81" s="12"/>
      <c r="BF81" s="12"/>
      <c r="BG81" s="12"/>
      <c r="BH81" s="12"/>
      <c r="BI81" s="12"/>
      <c r="BK81" s="12"/>
      <c r="BL81" s="12"/>
      <c r="BM81" s="12"/>
      <c r="BN81" s="12"/>
    </row>
    <row r="82" spans="3:66" x14ac:dyDescent="0.25">
      <c r="C82" s="12"/>
      <c r="D82" s="12"/>
      <c r="E82" s="12"/>
      <c r="F82" s="12"/>
      <c r="H82" s="12"/>
      <c r="I82" s="12"/>
      <c r="J82" s="12"/>
      <c r="K82" s="12"/>
      <c r="M82" s="12"/>
      <c r="N82" s="12"/>
      <c r="O82" s="12"/>
      <c r="P82" s="12"/>
      <c r="R82" s="12"/>
      <c r="S82" s="12"/>
      <c r="T82" s="12"/>
      <c r="U82" s="12"/>
      <c r="W82" s="12"/>
      <c r="X82" s="12"/>
      <c r="Y82" s="12"/>
      <c r="Z82" s="12"/>
      <c r="AB82" s="12"/>
      <c r="AC82" s="12"/>
      <c r="AD82" s="12"/>
      <c r="AE82" s="12"/>
      <c r="AG82" s="12"/>
      <c r="AH82" s="12"/>
      <c r="AI82" s="12"/>
      <c r="AJ82" s="12"/>
      <c r="AL82" s="12"/>
      <c r="AM82" s="12"/>
      <c r="AN82" s="12"/>
      <c r="AO82" s="12"/>
      <c r="AQ82" s="12"/>
      <c r="AR82" s="12"/>
      <c r="AS82" s="12"/>
      <c r="AT82" s="12"/>
      <c r="AV82" s="12"/>
      <c r="AW82" s="12"/>
      <c r="AX82" s="12"/>
      <c r="AY82" s="12"/>
      <c r="BA82" s="12"/>
      <c r="BB82" s="12"/>
      <c r="BC82" s="12"/>
      <c r="BD82" s="12"/>
      <c r="BF82" s="12"/>
      <c r="BG82" s="12"/>
      <c r="BH82" s="12"/>
      <c r="BI82" s="12"/>
      <c r="BK82" s="12"/>
      <c r="BL82" s="12"/>
      <c r="BM82" s="12"/>
      <c r="BN82" s="12"/>
    </row>
    <row r="83" spans="3:66" x14ac:dyDescent="0.25">
      <c r="C83" s="12"/>
      <c r="D83" s="12"/>
      <c r="E83" s="12"/>
      <c r="F83" s="12"/>
      <c r="H83" s="12"/>
      <c r="I83" s="12"/>
      <c r="J83" s="12"/>
      <c r="K83" s="12"/>
      <c r="M83" s="12"/>
      <c r="N83" s="12"/>
      <c r="O83" s="12"/>
      <c r="P83" s="12"/>
      <c r="R83" s="12"/>
      <c r="S83" s="12"/>
      <c r="T83" s="12"/>
      <c r="U83" s="12"/>
      <c r="W83" s="12"/>
      <c r="X83" s="12"/>
      <c r="Y83" s="12"/>
      <c r="Z83" s="12"/>
      <c r="AB83" s="12"/>
      <c r="AC83" s="12"/>
      <c r="AD83" s="12"/>
      <c r="AE83" s="12"/>
      <c r="AG83" s="12"/>
      <c r="AH83" s="12"/>
      <c r="AI83" s="12"/>
      <c r="AJ83" s="12"/>
      <c r="AL83" s="12"/>
      <c r="AM83" s="12"/>
      <c r="AN83" s="12"/>
      <c r="AO83" s="12"/>
      <c r="AQ83" s="12"/>
      <c r="AR83" s="12"/>
      <c r="AS83" s="12"/>
      <c r="AT83" s="12"/>
      <c r="AV83" s="12"/>
      <c r="AW83" s="12"/>
      <c r="AX83" s="12"/>
      <c r="AY83" s="12"/>
      <c r="BA83" s="12"/>
      <c r="BB83" s="12"/>
      <c r="BC83" s="12"/>
      <c r="BD83" s="12"/>
      <c r="BF83" s="12"/>
      <c r="BG83" s="12"/>
      <c r="BH83" s="12"/>
      <c r="BI83" s="12"/>
      <c r="BK83" s="12"/>
      <c r="BL83" s="12"/>
      <c r="BM83" s="12"/>
      <c r="BN83" s="12"/>
    </row>
    <row r="84" spans="3:66" x14ac:dyDescent="0.25">
      <c r="C84" s="12"/>
      <c r="D84" s="12"/>
      <c r="E84" s="12"/>
      <c r="F84" s="12"/>
      <c r="H84" s="12"/>
      <c r="I84" s="12"/>
      <c r="J84" s="12"/>
      <c r="K84" s="12"/>
      <c r="M84" s="12"/>
      <c r="N84" s="12"/>
      <c r="O84" s="12"/>
      <c r="P84" s="12"/>
      <c r="R84" s="12"/>
      <c r="S84" s="12"/>
      <c r="T84" s="12"/>
      <c r="U84" s="12"/>
      <c r="W84" s="12"/>
      <c r="X84" s="12"/>
      <c r="Y84" s="12"/>
      <c r="Z84" s="12"/>
      <c r="AB84" s="12"/>
      <c r="AC84" s="12"/>
      <c r="AD84" s="12"/>
      <c r="AE84" s="12"/>
      <c r="AG84" s="12"/>
      <c r="AH84" s="12"/>
      <c r="AI84" s="12"/>
      <c r="AJ84" s="12"/>
      <c r="AL84" s="12"/>
      <c r="AM84" s="12"/>
      <c r="AN84" s="12"/>
      <c r="AO84" s="12"/>
      <c r="AQ84" s="12"/>
      <c r="AR84" s="12"/>
      <c r="AS84" s="12"/>
      <c r="AT84" s="12"/>
      <c r="AV84" s="12"/>
      <c r="AW84" s="12"/>
      <c r="AX84" s="12"/>
      <c r="AY84" s="12"/>
      <c r="BA84" s="12"/>
      <c r="BB84" s="12"/>
      <c r="BC84" s="12"/>
      <c r="BD84" s="12"/>
      <c r="BF84" s="12"/>
      <c r="BG84" s="12"/>
      <c r="BH84" s="12"/>
      <c r="BI84" s="12"/>
      <c r="BK84" s="12"/>
      <c r="BL84" s="12"/>
      <c r="BM84" s="12"/>
      <c r="BN84" s="12"/>
    </row>
    <row r="85" spans="3:66" x14ac:dyDescent="0.25">
      <c r="C85" s="12"/>
      <c r="D85" s="12"/>
      <c r="E85" s="12"/>
      <c r="F85" s="12"/>
      <c r="H85" s="12"/>
      <c r="I85" s="12"/>
      <c r="J85" s="12"/>
      <c r="K85" s="12"/>
      <c r="M85" s="12"/>
      <c r="N85" s="12"/>
      <c r="O85" s="12"/>
      <c r="P85" s="12"/>
      <c r="R85" s="12"/>
      <c r="S85" s="12"/>
      <c r="T85" s="12"/>
      <c r="U85" s="12"/>
      <c r="W85" s="12"/>
      <c r="X85" s="12"/>
      <c r="Y85" s="12"/>
      <c r="Z85" s="12"/>
      <c r="AB85" s="12"/>
      <c r="AC85" s="12"/>
      <c r="AD85" s="12"/>
      <c r="AE85" s="12"/>
      <c r="AG85" s="12"/>
      <c r="AH85" s="12"/>
      <c r="AI85" s="12"/>
      <c r="AJ85" s="12"/>
      <c r="AL85" s="12"/>
      <c r="AM85" s="12"/>
      <c r="AN85" s="12"/>
      <c r="AO85" s="12"/>
      <c r="AQ85" s="12"/>
      <c r="AR85" s="12"/>
      <c r="AS85" s="12"/>
      <c r="AT85" s="12"/>
      <c r="AV85" s="12"/>
      <c r="AW85" s="12"/>
      <c r="AX85" s="12"/>
      <c r="AY85" s="12"/>
      <c r="BA85" s="12"/>
      <c r="BB85" s="12"/>
      <c r="BC85" s="12"/>
      <c r="BD85" s="12"/>
      <c r="BF85" s="12"/>
      <c r="BG85" s="12"/>
      <c r="BH85" s="12"/>
      <c r="BI85" s="12"/>
      <c r="BK85" s="12"/>
      <c r="BL85" s="12"/>
      <c r="BM85" s="12"/>
      <c r="BN85" s="12"/>
    </row>
    <row r="86" spans="3:66" x14ac:dyDescent="0.25">
      <c r="C86" s="12"/>
      <c r="D86" s="12"/>
      <c r="E86" s="12"/>
      <c r="F86" s="12"/>
      <c r="H86" s="12"/>
      <c r="I86" s="12"/>
      <c r="J86" s="12"/>
      <c r="K86" s="12"/>
      <c r="M86" s="12"/>
      <c r="N86" s="12"/>
      <c r="O86" s="12"/>
      <c r="P86" s="12"/>
      <c r="R86" s="12"/>
      <c r="S86" s="12"/>
      <c r="T86" s="12"/>
      <c r="U86" s="12"/>
      <c r="W86" s="12"/>
      <c r="X86" s="12"/>
      <c r="Y86" s="12"/>
      <c r="Z86" s="12"/>
      <c r="AB86" s="12"/>
      <c r="AC86" s="12"/>
      <c r="AD86" s="12"/>
      <c r="AE86" s="12"/>
      <c r="AG86" s="12"/>
      <c r="AH86" s="12"/>
      <c r="AI86" s="12"/>
      <c r="AJ86" s="12"/>
      <c r="AL86" s="12"/>
      <c r="AM86" s="12"/>
      <c r="AN86" s="12"/>
      <c r="AO86" s="12"/>
      <c r="AQ86" s="12"/>
      <c r="AR86" s="12"/>
      <c r="AS86" s="12"/>
      <c r="AT86" s="12"/>
      <c r="AV86" s="12"/>
      <c r="AW86" s="12"/>
      <c r="AX86" s="12"/>
      <c r="AY86" s="12"/>
      <c r="BA86" s="12"/>
      <c r="BB86" s="12"/>
      <c r="BC86" s="12"/>
      <c r="BD86" s="12"/>
      <c r="BF86" s="12"/>
      <c r="BG86" s="12"/>
      <c r="BH86" s="12"/>
      <c r="BI86" s="12"/>
      <c r="BK86" s="12"/>
      <c r="BL86" s="12"/>
      <c r="BM86" s="12"/>
      <c r="BN86" s="12"/>
    </row>
    <row r="87" spans="3:66" x14ac:dyDescent="0.25">
      <c r="C87" s="12"/>
      <c r="D87" s="12"/>
      <c r="E87" s="12"/>
      <c r="F87" s="12"/>
      <c r="H87" s="12"/>
      <c r="I87" s="12"/>
      <c r="J87" s="12"/>
      <c r="K87" s="12"/>
      <c r="M87" s="12"/>
      <c r="N87" s="12"/>
      <c r="O87" s="12"/>
      <c r="P87" s="12"/>
      <c r="R87" s="12"/>
      <c r="S87" s="12"/>
      <c r="T87" s="12"/>
      <c r="U87" s="12"/>
      <c r="W87" s="12"/>
      <c r="X87" s="12"/>
      <c r="Y87" s="12"/>
      <c r="Z87" s="12"/>
      <c r="AB87" s="12"/>
      <c r="AC87" s="12"/>
      <c r="AD87" s="12"/>
      <c r="AE87" s="12"/>
      <c r="AG87" s="12"/>
      <c r="AH87" s="12"/>
      <c r="AI87" s="12"/>
      <c r="AJ87" s="12"/>
      <c r="AL87" s="12"/>
      <c r="AM87" s="12"/>
      <c r="AN87" s="12"/>
      <c r="AO87" s="12"/>
      <c r="AQ87" s="12"/>
      <c r="AR87" s="12"/>
      <c r="AS87" s="12"/>
      <c r="AT87" s="12"/>
      <c r="AV87" s="12"/>
      <c r="AW87" s="12"/>
      <c r="AX87" s="12"/>
      <c r="AY87" s="12"/>
      <c r="BA87" s="12"/>
      <c r="BB87" s="12"/>
      <c r="BC87" s="12"/>
      <c r="BD87" s="12"/>
      <c r="BF87" s="12"/>
      <c r="BG87" s="12"/>
      <c r="BH87" s="12"/>
      <c r="BI87" s="12"/>
      <c r="BK87" s="12"/>
      <c r="BL87" s="12"/>
      <c r="BM87" s="12"/>
      <c r="BN87" s="12"/>
    </row>
    <row r="88" spans="3:66" x14ac:dyDescent="0.25">
      <c r="C88" s="12"/>
      <c r="D88" s="12"/>
      <c r="E88" s="12"/>
      <c r="F88" s="12"/>
      <c r="H88" s="12"/>
      <c r="I88" s="12"/>
      <c r="J88" s="12"/>
      <c r="K88" s="12"/>
      <c r="M88" s="12"/>
      <c r="N88" s="12"/>
      <c r="O88" s="12"/>
      <c r="P88" s="12"/>
      <c r="R88" s="12"/>
      <c r="S88" s="12"/>
      <c r="T88" s="12"/>
      <c r="U88" s="12"/>
      <c r="W88" s="12"/>
      <c r="X88" s="12"/>
      <c r="Y88" s="12"/>
      <c r="Z88" s="12"/>
      <c r="AB88" s="12"/>
      <c r="AC88" s="12"/>
      <c r="AD88" s="12"/>
      <c r="AE88" s="12"/>
      <c r="AG88" s="12"/>
      <c r="AH88" s="12"/>
      <c r="AI88" s="12"/>
      <c r="AJ88" s="12"/>
      <c r="AL88" s="12"/>
      <c r="AM88" s="12"/>
      <c r="AN88" s="12"/>
      <c r="AO88" s="12"/>
      <c r="AQ88" s="12"/>
      <c r="AR88" s="12"/>
      <c r="AS88" s="12"/>
      <c r="AT88" s="12"/>
      <c r="AV88" s="12"/>
      <c r="AW88" s="12"/>
      <c r="AX88" s="12"/>
      <c r="AY88" s="12"/>
      <c r="BA88" s="12"/>
      <c r="BB88" s="12"/>
      <c r="BC88" s="12"/>
      <c r="BD88" s="12"/>
      <c r="BF88" s="12"/>
      <c r="BG88" s="12"/>
      <c r="BH88" s="12"/>
      <c r="BI88" s="12"/>
      <c r="BK88" s="12"/>
      <c r="BL88" s="12"/>
      <c r="BM88" s="12"/>
      <c r="BN88" s="12"/>
    </row>
    <row r="89" spans="3:66" x14ac:dyDescent="0.25">
      <c r="C89" s="12"/>
      <c r="D89" s="12"/>
      <c r="E89" s="12"/>
      <c r="F89" s="12"/>
      <c r="H89" s="12"/>
      <c r="I89" s="12"/>
      <c r="J89" s="12"/>
      <c r="K89" s="12"/>
      <c r="M89" s="12"/>
      <c r="N89" s="12"/>
      <c r="O89" s="12"/>
      <c r="P89" s="12"/>
      <c r="R89" s="12"/>
      <c r="S89" s="12"/>
      <c r="T89" s="12"/>
      <c r="U89" s="12"/>
      <c r="W89" s="12"/>
      <c r="X89" s="12"/>
      <c r="Y89" s="12"/>
      <c r="Z89" s="12"/>
      <c r="AB89" s="12"/>
      <c r="AC89" s="12"/>
      <c r="AD89" s="12"/>
      <c r="AE89" s="12"/>
      <c r="AG89" s="12"/>
      <c r="AH89" s="12"/>
      <c r="AI89" s="12"/>
      <c r="AJ89" s="12"/>
      <c r="AL89" s="12"/>
      <c r="AM89" s="12"/>
      <c r="AN89" s="12"/>
      <c r="AO89" s="12"/>
      <c r="AQ89" s="12"/>
      <c r="AR89" s="12"/>
      <c r="AS89" s="12"/>
      <c r="AT89" s="12"/>
      <c r="AV89" s="12"/>
      <c r="AW89" s="12"/>
      <c r="AX89" s="12"/>
      <c r="AY89" s="12"/>
      <c r="BA89" s="12"/>
      <c r="BB89" s="12"/>
      <c r="BC89" s="12"/>
      <c r="BD89" s="12"/>
      <c r="BF89" s="12"/>
      <c r="BG89" s="12"/>
      <c r="BH89" s="12"/>
      <c r="BI89" s="12"/>
      <c r="BK89" s="12"/>
      <c r="BL89" s="12"/>
      <c r="BM89" s="12"/>
      <c r="BN89" s="12"/>
    </row>
    <row r="90" spans="3:66" x14ac:dyDescent="0.25">
      <c r="C90" s="12"/>
      <c r="D90" s="12"/>
      <c r="E90" s="12"/>
      <c r="F90" s="12"/>
      <c r="H90" s="12"/>
      <c r="I90" s="12"/>
      <c r="J90" s="12"/>
      <c r="K90" s="12"/>
      <c r="M90" s="12"/>
      <c r="N90" s="12"/>
      <c r="O90" s="12"/>
      <c r="P90" s="12"/>
      <c r="R90" s="12"/>
      <c r="S90" s="12"/>
      <c r="T90" s="12"/>
      <c r="U90" s="12"/>
      <c r="W90" s="12"/>
      <c r="X90" s="12"/>
      <c r="Y90" s="12"/>
      <c r="Z90" s="12"/>
      <c r="AB90" s="12"/>
      <c r="AC90" s="12"/>
      <c r="AD90" s="12"/>
      <c r="AE90" s="12"/>
      <c r="AG90" s="12"/>
      <c r="AH90" s="12"/>
      <c r="AI90" s="12"/>
      <c r="AJ90" s="12"/>
      <c r="AL90" s="12"/>
      <c r="AM90" s="12"/>
      <c r="AN90" s="12"/>
      <c r="AO90" s="12"/>
      <c r="AQ90" s="12"/>
      <c r="AR90" s="12"/>
      <c r="AS90" s="12"/>
      <c r="AT90" s="12"/>
      <c r="AV90" s="12"/>
      <c r="AW90" s="12"/>
      <c r="AX90" s="12"/>
      <c r="AY90" s="12"/>
      <c r="BA90" s="12"/>
      <c r="BB90" s="12"/>
      <c r="BC90" s="12"/>
      <c r="BD90" s="12"/>
      <c r="BF90" s="12"/>
      <c r="BG90" s="12"/>
      <c r="BH90" s="12"/>
      <c r="BI90" s="12"/>
      <c r="BK90" s="12"/>
      <c r="BL90" s="12"/>
      <c r="BM90" s="12"/>
      <c r="BN90" s="12"/>
    </row>
    <row r="91" spans="3:66" x14ac:dyDescent="0.25">
      <c r="J91" s="28" t="e">
        <f>#REF!+#REF!+#REF!+'بيع UCTD'!#REF!+'بيع UCTD'!#REF!+'بيع UCTD'!#REF!</f>
        <v>#REF!</v>
      </c>
    </row>
  </sheetData>
  <conditionalFormatting sqref="C10:D10 AU10:AX10 AZ10:BC10 BE10:BH10 BG2:BH9 Q10:T10 V10:Y10 AA10:AD10 AF10:AI10 AK10:AN10 L10:O10 G10:J10 C2:E9 AP10:AS10">
    <cfRule type="expression" dxfId="331" priority="283">
      <formula>$A2=0</formula>
    </cfRule>
    <cfRule type="expression" dxfId="330" priority="284">
      <formula>$A2=1</formula>
    </cfRule>
    <cfRule type="expression" dxfId="329" priority="285">
      <formula>$A2=2</formula>
    </cfRule>
  </conditionalFormatting>
  <conditionalFormatting sqref="M3:M9">
    <cfRule type="expression" dxfId="328" priority="256">
      <formula>$A3=0</formula>
    </cfRule>
    <cfRule type="expression" dxfId="327" priority="257">
      <formula>$A3=1</formula>
    </cfRule>
    <cfRule type="expression" dxfId="326" priority="258">
      <formula>$A3=2</formula>
    </cfRule>
  </conditionalFormatting>
  <conditionalFormatting sqref="A10:B10">
    <cfRule type="expression" dxfId="325" priority="226">
      <formula>$A10=0</formula>
    </cfRule>
    <cfRule type="expression" dxfId="324" priority="227">
      <formula>$A10=1</formula>
    </cfRule>
    <cfRule type="expression" dxfId="323" priority="228">
      <formula>$A10=2</formula>
    </cfRule>
  </conditionalFormatting>
  <conditionalFormatting sqref="B1">
    <cfRule type="expression" dxfId="322" priority="223">
      <formula>$A1=0</formula>
    </cfRule>
    <cfRule type="expression" dxfId="321" priority="224">
      <formula>$A1=1</formula>
    </cfRule>
    <cfRule type="expression" dxfId="320" priority="225">
      <formula>$A1=2</formula>
    </cfRule>
  </conditionalFormatting>
  <conditionalFormatting sqref="A1">
    <cfRule type="expression" dxfId="319" priority="220">
      <formula>$A1=0</formula>
    </cfRule>
    <cfRule type="expression" dxfId="318" priority="221">
      <formula>$A1=1</formula>
    </cfRule>
    <cfRule type="expression" dxfId="317" priority="222">
      <formula>$A1=2</formula>
    </cfRule>
  </conditionalFormatting>
  <conditionalFormatting sqref="F2:F9">
    <cfRule type="expression" dxfId="316" priority="214">
      <formula>$A2=0</formula>
    </cfRule>
    <cfRule type="expression" dxfId="315" priority="215">
      <formula>$A2=1</formula>
    </cfRule>
    <cfRule type="expression" dxfId="314" priority="216">
      <formula>$A2=2</formula>
    </cfRule>
  </conditionalFormatting>
  <conditionalFormatting sqref="J2:J9 O2:O9 T2:T9 Y2:Y9 AD2:AD9 AI2:AI9 AN2:AN9 AS2:AS9 AX2:AX9 BC2:BC9">
    <cfRule type="expression" dxfId="313" priority="211">
      <formula>$A2=0</formula>
    </cfRule>
    <cfRule type="expression" dxfId="312" priority="212">
      <formula>$A2=1</formula>
    </cfRule>
    <cfRule type="expression" dxfId="311" priority="213">
      <formula>$A2=2</formula>
    </cfRule>
  </conditionalFormatting>
  <conditionalFormatting sqref="H2:H9">
    <cfRule type="expression" dxfId="310" priority="205">
      <formula>$A2=0</formula>
    </cfRule>
    <cfRule type="expression" dxfId="309" priority="206">
      <formula>$A2=1</formula>
    </cfRule>
    <cfRule type="expression" dxfId="308" priority="207">
      <formula>$A2=2</formula>
    </cfRule>
  </conditionalFormatting>
  <conditionalFormatting sqref="M2">
    <cfRule type="expression" dxfId="307" priority="202">
      <formula>$A2=0</formula>
    </cfRule>
    <cfRule type="expression" dxfId="306" priority="203">
      <formula>$A2=1</formula>
    </cfRule>
    <cfRule type="expression" dxfId="305" priority="204">
      <formula>$A2=2</formula>
    </cfRule>
  </conditionalFormatting>
  <conditionalFormatting sqref="R2:R9">
    <cfRule type="expression" dxfId="304" priority="199">
      <formula>$A2=0</formula>
    </cfRule>
    <cfRule type="expression" dxfId="303" priority="200">
      <formula>$A2=1</formula>
    </cfRule>
    <cfRule type="expression" dxfId="302" priority="201">
      <formula>$A2=2</formula>
    </cfRule>
  </conditionalFormatting>
  <conditionalFormatting sqref="W2:W9">
    <cfRule type="expression" dxfId="301" priority="196">
      <formula>$A2=0</formula>
    </cfRule>
    <cfRule type="expression" dxfId="300" priority="197">
      <formula>$A2=1</formula>
    </cfRule>
    <cfRule type="expression" dxfId="299" priority="198">
      <formula>$A2=2</formula>
    </cfRule>
  </conditionalFormatting>
  <conditionalFormatting sqref="AB2:AB9">
    <cfRule type="expression" dxfId="298" priority="193">
      <formula>$A2=0</formula>
    </cfRule>
    <cfRule type="expression" dxfId="297" priority="194">
      <formula>$A2=1</formula>
    </cfRule>
    <cfRule type="expression" dxfId="296" priority="195">
      <formula>$A2=2</formula>
    </cfRule>
  </conditionalFormatting>
  <conditionalFormatting sqref="AG2:AG9">
    <cfRule type="expression" dxfId="295" priority="190">
      <formula>$A2=0</formula>
    </cfRule>
    <cfRule type="expression" dxfId="294" priority="191">
      <formula>$A2=1</formula>
    </cfRule>
    <cfRule type="expression" dxfId="293" priority="192">
      <formula>$A2=2</formula>
    </cfRule>
  </conditionalFormatting>
  <conditionalFormatting sqref="AL2:AL9">
    <cfRule type="expression" dxfId="292" priority="187">
      <formula>$A2=0</formula>
    </cfRule>
    <cfRule type="expression" dxfId="291" priority="188">
      <formula>$A2=1</formula>
    </cfRule>
    <cfRule type="expression" dxfId="290" priority="189">
      <formula>$A2=2</formula>
    </cfRule>
  </conditionalFormatting>
  <conditionalFormatting sqref="AQ2:AQ9">
    <cfRule type="expression" dxfId="289" priority="184">
      <formula>$A2=0</formula>
    </cfRule>
    <cfRule type="expression" dxfId="288" priority="185">
      <formula>$A2=1</formula>
    </cfRule>
    <cfRule type="expression" dxfId="287" priority="186">
      <formula>$A2=2</formula>
    </cfRule>
  </conditionalFormatting>
  <conditionalFormatting sqref="AV2:AV9">
    <cfRule type="expression" dxfId="286" priority="181">
      <formula>$A2=0</formula>
    </cfRule>
    <cfRule type="expression" dxfId="285" priority="182">
      <formula>$A2=1</formula>
    </cfRule>
    <cfRule type="expression" dxfId="284" priority="183">
      <formula>$A2=2</formula>
    </cfRule>
  </conditionalFormatting>
  <conditionalFormatting sqref="BA2:BA9">
    <cfRule type="expression" dxfId="283" priority="178">
      <formula>$A2=0</formula>
    </cfRule>
    <cfRule type="expression" dxfId="282" priority="179">
      <formula>$A2=1</formula>
    </cfRule>
    <cfRule type="expression" dxfId="281" priority="180">
      <formula>$A2=2</formula>
    </cfRule>
  </conditionalFormatting>
  <conditionalFormatting sqref="BF2:BF9">
    <cfRule type="expression" dxfId="280" priority="175">
      <formula>$A2=0</formula>
    </cfRule>
    <cfRule type="expression" dxfId="279" priority="176">
      <formula>$A2=1</formula>
    </cfRule>
    <cfRule type="expression" dxfId="278" priority="177">
      <formula>$A2=2</formula>
    </cfRule>
  </conditionalFormatting>
  <conditionalFormatting sqref="I2:I9">
    <cfRule type="expression" dxfId="277" priority="172">
      <formula>$A2=0</formula>
    </cfRule>
    <cfRule type="expression" dxfId="276" priority="173">
      <formula>$A2=1</formula>
    </cfRule>
    <cfRule type="expression" dxfId="275" priority="174">
      <formula>$A2=2</formula>
    </cfRule>
  </conditionalFormatting>
  <conditionalFormatting sqref="N2:N9">
    <cfRule type="expression" dxfId="274" priority="169">
      <formula>$A2=0</formula>
    </cfRule>
    <cfRule type="expression" dxfId="273" priority="170">
      <formula>$A2=1</formula>
    </cfRule>
    <cfRule type="expression" dxfId="272" priority="171">
      <formula>$A2=2</formula>
    </cfRule>
  </conditionalFormatting>
  <conditionalFormatting sqref="S2:S9">
    <cfRule type="expression" dxfId="271" priority="166">
      <formula>$A2=0</formula>
    </cfRule>
    <cfRule type="expression" dxfId="270" priority="167">
      <formula>$A2=1</formula>
    </cfRule>
    <cfRule type="expression" dxfId="269" priority="168">
      <formula>$A2=2</formula>
    </cfRule>
  </conditionalFormatting>
  <conditionalFormatting sqref="X2:X9">
    <cfRule type="expression" dxfId="268" priority="163">
      <formula>$A2=0</formula>
    </cfRule>
    <cfRule type="expression" dxfId="267" priority="164">
      <formula>$A2=1</formula>
    </cfRule>
    <cfRule type="expression" dxfId="266" priority="165">
      <formula>$A2=2</formula>
    </cfRule>
  </conditionalFormatting>
  <conditionalFormatting sqref="AC2:AC9">
    <cfRule type="expression" dxfId="265" priority="160">
      <formula>$A2=0</formula>
    </cfRule>
    <cfRule type="expression" dxfId="264" priority="161">
      <formula>$A2=1</formula>
    </cfRule>
    <cfRule type="expression" dxfId="263" priority="162">
      <formula>$A2=2</formula>
    </cfRule>
  </conditionalFormatting>
  <conditionalFormatting sqref="AH2:AH9">
    <cfRule type="expression" dxfId="262" priority="157">
      <formula>$A2=0</formula>
    </cfRule>
    <cfRule type="expression" dxfId="261" priority="158">
      <formula>$A2=1</formula>
    </cfRule>
    <cfRule type="expression" dxfId="260" priority="159">
      <formula>$A2=2</formula>
    </cfRule>
  </conditionalFormatting>
  <conditionalFormatting sqref="AM2:AM9">
    <cfRule type="expression" dxfId="259" priority="154">
      <formula>$A2=0</formula>
    </cfRule>
    <cfRule type="expression" dxfId="258" priority="155">
      <formula>$A2=1</formula>
    </cfRule>
    <cfRule type="expression" dxfId="257" priority="156">
      <formula>$A2=2</formula>
    </cfRule>
  </conditionalFormatting>
  <conditionalFormatting sqref="AR2:AR9">
    <cfRule type="expression" dxfId="256" priority="151">
      <formula>$A2=0</formula>
    </cfRule>
    <cfRule type="expression" dxfId="255" priority="152">
      <formula>$A2=1</formula>
    </cfRule>
    <cfRule type="expression" dxfId="254" priority="153">
      <formula>$A2=2</formula>
    </cfRule>
  </conditionalFormatting>
  <conditionalFormatting sqref="AW2:AW9">
    <cfRule type="expression" dxfId="253" priority="148">
      <formula>$A2=0</formula>
    </cfRule>
    <cfRule type="expression" dxfId="252" priority="149">
      <formula>$A2=1</formula>
    </cfRule>
    <cfRule type="expression" dxfId="251" priority="150">
      <formula>$A2=2</formula>
    </cfRule>
  </conditionalFormatting>
  <conditionalFormatting sqref="BB2:BB9">
    <cfRule type="expression" dxfId="250" priority="145">
      <formula>$A2=0</formula>
    </cfRule>
    <cfRule type="expression" dxfId="249" priority="146">
      <formula>$A2=1</formula>
    </cfRule>
    <cfRule type="expression" dxfId="248" priority="147">
      <formula>$A2=2</formula>
    </cfRule>
  </conditionalFormatting>
  <conditionalFormatting sqref="E10">
    <cfRule type="expression" dxfId="247" priority="142">
      <formula>$A10=0</formula>
    </cfRule>
    <cfRule type="expression" dxfId="246" priority="143">
      <formula>$A10=1</formula>
    </cfRule>
    <cfRule type="expression" dxfId="245" priority="144">
      <formula>$A10=2</formula>
    </cfRule>
  </conditionalFormatting>
  <conditionalFormatting sqref="F10">
    <cfRule type="expression" dxfId="244" priority="139">
      <formula>$A10=0</formula>
    </cfRule>
    <cfRule type="expression" dxfId="243" priority="140">
      <formula>$A10=1</formula>
    </cfRule>
    <cfRule type="expression" dxfId="242" priority="141">
      <formula>$A10=2</formula>
    </cfRule>
  </conditionalFormatting>
  <conditionalFormatting sqref="K2:K9">
    <cfRule type="expression" dxfId="241" priority="136">
      <formula>$A2=0</formula>
    </cfRule>
    <cfRule type="expression" dxfId="240" priority="137">
      <formula>$A2=1</formula>
    </cfRule>
    <cfRule type="expression" dxfId="239" priority="138">
      <formula>$A2=2</formula>
    </cfRule>
  </conditionalFormatting>
  <conditionalFormatting sqref="K10">
    <cfRule type="expression" dxfId="238" priority="133">
      <formula>$A10=0</formula>
    </cfRule>
    <cfRule type="expression" dxfId="237" priority="134">
      <formula>$A10=1</formula>
    </cfRule>
    <cfRule type="expression" dxfId="236" priority="135">
      <formula>$A10=2</formula>
    </cfRule>
  </conditionalFormatting>
  <conditionalFormatting sqref="P2:P9">
    <cfRule type="expression" dxfId="235" priority="130">
      <formula>$A2=0</formula>
    </cfRule>
    <cfRule type="expression" dxfId="234" priority="131">
      <formula>$A2=1</formula>
    </cfRule>
    <cfRule type="expression" dxfId="233" priority="132">
      <formula>$A2=2</formula>
    </cfRule>
  </conditionalFormatting>
  <conditionalFormatting sqref="P10">
    <cfRule type="expression" dxfId="232" priority="127">
      <formula>$A10=0</formula>
    </cfRule>
    <cfRule type="expression" dxfId="231" priority="128">
      <formula>$A10=1</formula>
    </cfRule>
    <cfRule type="expression" dxfId="230" priority="129">
      <formula>$A10=2</formula>
    </cfRule>
  </conditionalFormatting>
  <conditionalFormatting sqref="U2:U9">
    <cfRule type="expression" dxfId="229" priority="124">
      <formula>$A2=0</formula>
    </cfRule>
    <cfRule type="expression" dxfId="228" priority="125">
      <formula>$A2=1</formula>
    </cfRule>
    <cfRule type="expression" dxfId="227" priority="126">
      <formula>$A2=2</formula>
    </cfRule>
  </conditionalFormatting>
  <conditionalFormatting sqref="U10">
    <cfRule type="expression" dxfId="226" priority="121">
      <formula>$A10=0</formula>
    </cfRule>
    <cfRule type="expression" dxfId="225" priority="122">
      <formula>$A10=1</formula>
    </cfRule>
    <cfRule type="expression" dxfId="224" priority="123">
      <formula>$A10=2</formula>
    </cfRule>
  </conditionalFormatting>
  <conditionalFormatting sqref="Z2:Z9">
    <cfRule type="expression" dxfId="223" priority="118">
      <formula>$A2=0</formula>
    </cfRule>
    <cfRule type="expression" dxfId="222" priority="119">
      <formula>$A2=1</formula>
    </cfRule>
    <cfRule type="expression" dxfId="221" priority="120">
      <formula>$A2=2</formula>
    </cfRule>
  </conditionalFormatting>
  <conditionalFormatting sqref="Z10">
    <cfRule type="expression" dxfId="220" priority="115">
      <formula>$A10=0</formula>
    </cfRule>
    <cfRule type="expression" dxfId="219" priority="116">
      <formula>$A10=1</formula>
    </cfRule>
    <cfRule type="expression" dxfId="218" priority="117">
      <formula>$A10=2</formula>
    </cfRule>
  </conditionalFormatting>
  <conditionalFormatting sqref="AE2:AE9">
    <cfRule type="expression" dxfId="217" priority="112">
      <formula>$A2=0</formula>
    </cfRule>
    <cfRule type="expression" dxfId="216" priority="113">
      <formula>$A2=1</formula>
    </cfRule>
    <cfRule type="expression" dxfId="215" priority="114">
      <formula>$A2=2</formula>
    </cfRule>
  </conditionalFormatting>
  <conditionalFormatting sqref="AE10">
    <cfRule type="expression" dxfId="214" priority="109">
      <formula>$A10=0</formula>
    </cfRule>
    <cfRule type="expression" dxfId="213" priority="110">
      <formula>$A10=1</formula>
    </cfRule>
    <cfRule type="expression" dxfId="212" priority="111">
      <formula>$A10=2</formula>
    </cfRule>
  </conditionalFormatting>
  <conditionalFormatting sqref="AJ2:AJ9">
    <cfRule type="expression" dxfId="211" priority="106">
      <formula>$A2=0</formula>
    </cfRule>
    <cfRule type="expression" dxfId="210" priority="107">
      <formula>$A2=1</formula>
    </cfRule>
    <cfRule type="expression" dxfId="209" priority="108">
      <formula>$A2=2</formula>
    </cfRule>
  </conditionalFormatting>
  <conditionalFormatting sqref="AJ10">
    <cfRule type="expression" dxfId="208" priority="103">
      <formula>$A10=0</formula>
    </cfRule>
    <cfRule type="expression" dxfId="207" priority="104">
      <formula>$A10=1</formula>
    </cfRule>
    <cfRule type="expression" dxfId="206" priority="105">
      <formula>$A10=2</formula>
    </cfRule>
  </conditionalFormatting>
  <conditionalFormatting sqref="AO2:AO9">
    <cfRule type="expression" dxfId="205" priority="100">
      <formula>$A2=0</formula>
    </cfRule>
    <cfRule type="expression" dxfId="204" priority="101">
      <formula>$A2=1</formula>
    </cfRule>
    <cfRule type="expression" dxfId="203" priority="102">
      <formula>$A2=2</formula>
    </cfRule>
  </conditionalFormatting>
  <conditionalFormatting sqref="AO10">
    <cfRule type="expression" dxfId="202" priority="97">
      <formula>$A10=0</formula>
    </cfRule>
    <cfRule type="expression" dxfId="201" priority="98">
      <formula>$A10=1</formula>
    </cfRule>
    <cfRule type="expression" dxfId="200" priority="99">
      <formula>$A10=2</formula>
    </cfRule>
  </conditionalFormatting>
  <conditionalFormatting sqref="AT2:AT9">
    <cfRule type="expression" dxfId="199" priority="94">
      <formula>$A2=0</formula>
    </cfRule>
    <cfRule type="expression" dxfId="198" priority="95">
      <formula>$A2=1</formula>
    </cfRule>
    <cfRule type="expression" dxfId="197" priority="96">
      <formula>$A2=2</formula>
    </cfRule>
  </conditionalFormatting>
  <conditionalFormatting sqref="AT10">
    <cfRule type="expression" dxfId="196" priority="91">
      <formula>$A10=0</formula>
    </cfRule>
    <cfRule type="expression" dxfId="195" priority="92">
      <formula>$A10=1</formula>
    </cfRule>
    <cfRule type="expression" dxfId="194" priority="93">
      <formula>$A10=2</formula>
    </cfRule>
  </conditionalFormatting>
  <conditionalFormatting sqref="AY2:AY9">
    <cfRule type="expression" dxfId="193" priority="88">
      <formula>$A2=0</formula>
    </cfRule>
    <cfRule type="expression" dxfId="192" priority="89">
      <formula>$A2=1</formula>
    </cfRule>
    <cfRule type="expression" dxfId="191" priority="90">
      <formula>$A2=2</formula>
    </cfRule>
  </conditionalFormatting>
  <conditionalFormatting sqref="AY10">
    <cfRule type="expression" dxfId="190" priority="85">
      <formula>$A10=0</formula>
    </cfRule>
    <cfRule type="expression" dxfId="189" priority="86">
      <formula>$A10=1</formula>
    </cfRule>
    <cfRule type="expression" dxfId="188" priority="87">
      <formula>$A10=2</formula>
    </cfRule>
  </conditionalFormatting>
  <conditionalFormatting sqref="BD2:BD9">
    <cfRule type="expression" dxfId="187" priority="82">
      <formula>$A2=0</formula>
    </cfRule>
    <cfRule type="expression" dxfId="186" priority="83">
      <formula>$A2=1</formula>
    </cfRule>
    <cfRule type="expression" dxfId="185" priority="84">
      <formula>$A2=2</formula>
    </cfRule>
  </conditionalFormatting>
  <conditionalFormatting sqref="BD10">
    <cfRule type="expression" dxfId="184" priority="79">
      <formula>$A10=0</formula>
    </cfRule>
    <cfRule type="expression" dxfId="183" priority="80">
      <formula>$A10=1</formula>
    </cfRule>
    <cfRule type="expression" dxfId="182" priority="81">
      <formula>$A10=2</formula>
    </cfRule>
  </conditionalFormatting>
  <conditionalFormatting sqref="BL2:BL9">
    <cfRule type="expression" dxfId="181" priority="52">
      <formula>$A2=0</formula>
    </cfRule>
    <cfRule type="expression" dxfId="180" priority="53">
      <formula>$A2=1</formula>
    </cfRule>
    <cfRule type="expression" dxfId="179" priority="54">
      <formula>$A2=2</formula>
    </cfRule>
  </conditionalFormatting>
  <conditionalFormatting sqref="BM10">
    <cfRule type="expression" dxfId="178" priority="49">
      <formula>$A10=0</formula>
    </cfRule>
    <cfRule type="expression" dxfId="177" priority="50">
      <formula>$A10=1</formula>
    </cfRule>
    <cfRule type="expression" dxfId="176" priority="51">
      <formula>$A10=2</formula>
    </cfRule>
  </conditionalFormatting>
  <conditionalFormatting sqref="BM2:BM9">
    <cfRule type="expression" dxfId="175" priority="46">
      <formula>$A2=0</formula>
    </cfRule>
    <cfRule type="expression" dxfId="174" priority="47">
      <formula>$A2=1</formula>
    </cfRule>
    <cfRule type="expression" dxfId="173" priority="48">
      <formula>$A2=2</formula>
    </cfRule>
  </conditionalFormatting>
  <conditionalFormatting sqref="BN2:BN9">
    <cfRule type="expression" dxfId="172" priority="43">
      <formula>$A2=0</formula>
    </cfRule>
    <cfRule type="expression" dxfId="171" priority="44">
      <formula>$A2=1</formula>
    </cfRule>
    <cfRule type="expression" dxfId="170" priority="45">
      <formula>$A2=2</formula>
    </cfRule>
  </conditionalFormatting>
  <conditionalFormatting sqref="BN10">
    <cfRule type="expression" dxfId="169" priority="40">
      <formula>$A10=0</formula>
    </cfRule>
    <cfRule type="expression" dxfId="168" priority="41">
      <formula>$A10=1</formula>
    </cfRule>
    <cfRule type="expression" dxfId="167" priority="42">
      <formula>$A10=2</formula>
    </cfRule>
  </conditionalFormatting>
  <conditionalFormatting sqref="BL10">
    <cfRule type="expression" dxfId="166" priority="37">
      <formula>$A10=0</formula>
    </cfRule>
    <cfRule type="expression" dxfId="165" priority="38">
      <formula>$A10=1</formula>
    </cfRule>
    <cfRule type="expression" dxfId="164" priority="39">
      <formula>$A10=2</formula>
    </cfRule>
  </conditionalFormatting>
  <conditionalFormatting sqref="BK10">
    <cfRule type="expression" dxfId="163" priority="34">
      <formula>$A10=0</formula>
    </cfRule>
    <cfRule type="expression" dxfId="162" priority="35">
      <formula>$A10=1</formula>
    </cfRule>
    <cfRule type="expression" dxfId="161" priority="36">
      <formula>$A10=2</formula>
    </cfRule>
  </conditionalFormatting>
  <conditionalFormatting sqref="BK2:BK9">
    <cfRule type="expression" dxfId="160" priority="28">
      <formula>$A2=0</formula>
    </cfRule>
    <cfRule type="expression" dxfId="159" priority="29">
      <formula>$A2=1</formula>
    </cfRule>
    <cfRule type="expression" dxfId="158" priority="30">
      <formula>$A2=2</formula>
    </cfRule>
  </conditionalFormatting>
  <conditionalFormatting sqref="BI2:BI9">
    <cfRule type="expression" dxfId="157" priority="25">
      <formula>$A2=0</formula>
    </cfRule>
    <cfRule type="expression" dxfId="156" priority="26">
      <formula>$A2=1</formula>
    </cfRule>
    <cfRule type="expression" dxfId="155" priority="27">
      <formula>$A2=2</formula>
    </cfRule>
  </conditionalFormatting>
  <conditionalFormatting sqref="BI10">
    <cfRule type="expression" dxfId="154" priority="22">
      <formula>$A10=0</formula>
    </cfRule>
    <cfRule type="expression" dxfId="153" priority="23">
      <formula>$A10=1</formula>
    </cfRule>
    <cfRule type="expression" dxfId="152" priority="24">
      <formula>$A10=2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البيع</vt:lpstr>
      <vt:lpstr>العملاء</vt:lpstr>
      <vt:lpstr>عملاء UCTD</vt:lpstr>
      <vt:lpstr>بيع UCTD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2023-08-06T13:08:52Z</dcterms:modified>
</cp:coreProperties>
</file>