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ianbuss/Desktop/Studienassistenz/WS 24:25/"/>
    </mc:Choice>
  </mc:AlternateContent>
  <xr:revisionPtr revIDLastSave="0" documentId="13_ncr:1_{DA5DBDAE-55E4-A947-8290-4DF6014F8F6B}" xr6:coauthVersionLast="47" xr6:coauthVersionMax="47" xr10:uidLastSave="{00000000-0000-0000-0000-000000000000}"/>
  <bookViews>
    <workbookView xWindow="0" yWindow="500" windowWidth="33600" windowHeight="19460" xr2:uid="{887AB24B-90E9-1648-A91B-98F04B63671A}"/>
  </bookViews>
  <sheets>
    <sheet name="Exercise 4" sheetId="1" r:id="rId1"/>
    <sheet name="Exercise 5" sheetId="2" r:id="rId2"/>
    <sheet name="Exercise 6" sheetId="4" r:id="rId3"/>
    <sheet name="Exercise 7" sheetId="6" r:id="rId4"/>
    <sheet name="Exercise 8" sheetId="7" r:id="rId5"/>
  </sheets>
  <definedNames>
    <definedName name="solver_adj" localSheetId="0" hidden="1">'Exercise 4'!$K$22:$K$25</definedName>
    <definedName name="solver_adj" localSheetId="1" hidden="1">'Exercise 5'!$L$24:$L$27,'Exercise 5'!$B$30:$J$30</definedName>
    <definedName name="solver_adj" localSheetId="2" hidden="1">'Exercise 6'!$B$21:$J$24,'Exercise 6'!$B$28</definedName>
    <definedName name="solver_adj" localSheetId="3" hidden="1">'Exercise 7'!$B$20:$H$23</definedName>
    <definedName name="solver_adj" localSheetId="4" hidden="1">'Exercise 8'!$B$10:$C$10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'Exercise 4'!$B$32:$J$32</definedName>
    <definedName name="solver_lhs1" localSheetId="1" hidden="1">'Exercise 5'!$B$30:$J$30</definedName>
    <definedName name="solver_lhs1" localSheetId="2" hidden="1">'Exercise 6'!$B$21:$J$24</definedName>
    <definedName name="solver_lhs1" localSheetId="3" hidden="1">'Exercise 7'!$B$20:$H$23</definedName>
    <definedName name="solver_lhs2" localSheetId="0" hidden="1">'Exercise 4'!$K$22:$K$25</definedName>
    <definedName name="solver_lhs2" localSheetId="1" hidden="1">'Exercise 5'!$B$39:$J$39</definedName>
    <definedName name="solver_lhs2" localSheetId="2" hidden="1">'Exercise 6'!$B$28</definedName>
    <definedName name="solver_lhs2" localSheetId="3" hidden="1">'Exercise 7'!$B$37</definedName>
    <definedName name="solver_lhs3" localSheetId="1" hidden="1">'Exercise 5'!$L$24:$L$27</definedName>
    <definedName name="solver_lhs3" localSheetId="2" hidden="1">'Exercise 6'!$B$34</definedName>
    <definedName name="solver_lhs3" localSheetId="3" hidden="1">'Exercise 7'!$B$40:$G$40</definedName>
    <definedName name="solver_lhs4" localSheetId="2" hidden="1">'Exercise 6'!$B$37:$I$37</definedName>
    <definedName name="solver_lhs4" localSheetId="3" hidden="1">'Exercise 7'!$B$45:$G$48</definedName>
    <definedName name="solver_lhs5" localSheetId="2" hidden="1">'Exercise 6'!$B$42:$I$45</definedName>
    <definedName name="solver_lhs6" localSheetId="2" hidden="1">'Exercise 6'!$B$48:$I$48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2</definedName>
    <definedName name="solver_num" localSheetId="1" hidden="1">3</definedName>
    <definedName name="solver_num" localSheetId="2" hidden="1">6</definedName>
    <definedName name="solver_num" localSheetId="3" hidden="1">4</definedName>
    <definedName name="solver_num" localSheetId="4" hidden="1">0</definedName>
    <definedName name="solver_opt" localSheetId="0" hidden="1">'Exercise 4'!$B$29</definedName>
    <definedName name="solver_opt" localSheetId="1" hidden="1">'Exercise 5'!$B$36</definedName>
    <definedName name="solver_opt" localSheetId="2" hidden="1">'Exercise 6'!$B$31</definedName>
    <definedName name="solver_opt" localSheetId="3" hidden="1">'Exercise 7'!$B$34</definedName>
    <definedName name="solver_opt" localSheetId="4" hidden="1">'Exercise 8'!$B$19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3</definedName>
    <definedName name="solver_rel1" localSheetId="1" hidden="1">5</definedName>
    <definedName name="solver_rel1" localSheetId="2" hidden="1">5</definedName>
    <definedName name="solver_rel1" localSheetId="3" hidden="1">5</definedName>
    <definedName name="solver_rel2" localSheetId="0" hidden="1">5</definedName>
    <definedName name="solver_rel2" localSheetId="1" hidden="1">3</definedName>
    <definedName name="solver_rel2" localSheetId="2" hidden="1">4</definedName>
    <definedName name="solver_rel2" localSheetId="3" hidden="1">2</definedName>
    <definedName name="solver_rel3" localSheetId="1" hidden="1">5</definedName>
    <definedName name="solver_rel3" localSheetId="2" hidden="1">1</definedName>
    <definedName name="solver_rel3" localSheetId="3" hidden="1">2</definedName>
    <definedName name="solver_rel4" localSheetId="2" hidden="1">2</definedName>
    <definedName name="solver_rel4" localSheetId="3" hidden="1">1</definedName>
    <definedName name="solver_rel5" localSheetId="2" hidden="1">1</definedName>
    <definedName name="solver_rel6" localSheetId="2" hidden="1">1</definedName>
    <definedName name="solver_rhs1" localSheetId="0" hidden="1">'Exercise 4'!$B$34:$J$34</definedName>
    <definedName name="solver_rhs1" localSheetId="1" hidden="1">"binär"</definedName>
    <definedName name="solver_rhs1" localSheetId="2" hidden="1">"binär"</definedName>
    <definedName name="solver_rhs1" localSheetId="3" hidden="1">"binär"</definedName>
    <definedName name="solver_rhs2" localSheetId="0" hidden="1">"binär"</definedName>
    <definedName name="solver_rhs2" localSheetId="1" hidden="1">'Exercise 5'!$B$41:$J$41</definedName>
    <definedName name="solver_rhs2" localSheetId="2" hidden="1">"Ganzzahlig"</definedName>
    <definedName name="solver_rhs2" localSheetId="3" hidden="1">'Exercise 7'!$D$37</definedName>
    <definedName name="solver_rhs3" localSheetId="1" hidden="1">"binär"</definedName>
    <definedName name="solver_rhs3" localSheetId="2" hidden="1">'Exercise 6'!$D$34</definedName>
    <definedName name="solver_rhs3" localSheetId="3" hidden="1">'Exercise 7'!$B$42:$G$42</definedName>
    <definedName name="solver_rhs4" localSheetId="2" hidden="1">'Exercise 6'!$B$39:$I$39</definedName>
    <definedName name="solver_rhs4" localSheetId="3" hidden="1">0</definedName>
    <definedName name="solver_rhs5" localSheetId="2" hidden="1">0</definedName>
    <definedName name="solver_rhs6" localSheetId="2" hidden="1">'Exercise 6'!$B$50:$I$50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4" i="7"/>
  <c r="B19" i="7" l="1"/>
  <c r="G46" i="6"/>
  <c r="B46" i="6"/>
  <c r="C46" i="6"/>
  <c r="D46" i="6"/>
  <c r="E46" i="6"/>
  <c r="F46" i="6"/>
  <c r="B47" i="6"/>
  <c r="C47" i="6"/>
  <c r="D47" i="6"/>
  <c r="E47" i="6"/>
  <c r="F47" i="6"/>
  <c r="G47" i="6"/>
  <c r="B48" i="6"/>
  <c r="C48" i="6"/>
  <c r="D48" i="6"/>
  <c r="E48" i="6"/>
  <c r="F48" i="6"/>
  <c r="G48" i="6"/>
  <c r="C45" i="6"/>
  <c r="D45" i="6"/>
  <c r="E45" i="6"/>
  <c r="F45" i="6"/>
  <c r="G45" i="6"/>
  <c r="B45" i="6"/>
  <c r="F30" i="6"/>
  <c r="B29" i="6"/>
  <c r="C29" i="6"/>
  <c r="D29" i="6"/>
  <c r="E29" i="6"/>
  <c r="F29" i="6"/>
  <c r="G29" i="6"/>
  <c r="B30" i="6"/>
  <c r="C30" i="6"/>
  <c r="D30" i="6"/>
  <c r="E30" i="6"/>
  <c r="G30" i="6"/>
  <c r="B31" i="6"/>
  <c r="C31" i="6"/>
  <c r="D31" i="6"/>
  <c r="E31" i="6"/>
  <c r="F31" i="6"/>
  <c r="G31" i="6"/>
  <c r="C28" i="6"/>
  <c r="D28" i="6"/>
  <c r="E28" i="6"/>
  <c r="F28" i="6"/>
  <c r="G28" i="6"/>
  <c r="B28" i="6"/>
  <c r="G40" i="6"/>
  <c r="D40" i="6"/>
  <c r="E40" i="6"/>
  <c r="F40" i="6"/>
  <c r="C40" i="6"/>
  <c r="B40" i="6"/>
  <c r="H24" i="6"/>
  <c r="B37" i="6" s="1"/>
  <c r="B34" i="6" l="1"/>
  <c r="G24" i="2" l="1"/>
  <c r="J25" i="4" l="1"/>
  <c r="B34" i="4" s="1"/>
  <c r="B48" i="4"/>
  <c r="H48" i="4"/>
  <c r="I48" i="4"/>
  <c r="I50" i="4"/>
  <c r="C48" i="4"/>
  <c r="D48" i="4"/>
  <c r="E48" i="4"/>
  <c r="F48" i="4"/>
  <c r="G48" i="4"/>
  <c r="B50" i="4"/>
  <c r="C50" i="4"/>
  <c r="D50" i="4"/>
  <c r="E50" i="4"/>
  <c r="F50" i="4"/>
  <c r="G50" i="4"/>
  <c r="H50" i="4"/>
  <c r="B43" i="4"/>
  <c r="C43" i="4"/>
  <c r="D43" i="4"/>
  <c r="E43" i="4"/>
  <c r="F43" i="4"/>
  <c r="G43" i="4"/>
  <c r="H43" i="4"/>
  <c r="I43" i="4"/>
  <c r="B44" i="4"/>
  <c r="C44" i="4"/>
  <c r="D44" i="4"/>
  <c r="E44" i="4"/>
  <c r="F44" i="4"/>
  <c r="G44" i="4"/>
  <c r="H44" i="4"/>
  <c r="I44" i="4"/>
  <c r="B45" i="4"/>
  <c r="C45" i="4"/>
  <c r="D45" i="4"/>
  <c r="E45" i="4"/>
  <c r="F45" i="4"/>
  <c r="G45" i="4"/>
  <c r="H45" i="4"/>
  <c r="I45" i="4"/>
  <c r="B42" i="4"/>
  <c r="C42" i="4"/>
  <c r="D42" i="4"/>
  <c r="E42" i="4"/>
  <c r="F42" i="4"/>
  <c r="G42" i="4"/>
  <c r="H42" i="4"/>
  <c r="I42" i="4"/>
  <c r="B37" i="4"/>
  <c r="C37" i="4"/>
  <c r="D37" i="4"/>
  <c r="E37" i="4"/>
  <c r="F37" i="4"/>
  <c r="G37" i="4"/>
  <c r="H37" i="4"/>
  <c r="I37" i="4"/>
  <c r="B31" i="4"/>
  <c r="B36" i="2" l="1"/>
  <c r="B25" i="2" l="1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C24" i="2"/>
  <c r="D24" i="2"/>
  <c r="E24" i="2"/>
  <c r="F24" i="2"/>
  <c r="H24" i="2"/>
  <c r="I24" i="2"/>
  <c r="J24" i="2"/>
  <c r="B24" i="2"/>
  <c r="D39" i="2" l="1"/>
  <c r="H39" i="2"/>
  <c r="C39" i="2"/>
  <c r="F39" i="2"/>
  <c r="E39" i="2"/>
  <c r="G39" i="2"/>
  <c r="B39" i="2"/>
  <c r="J39" i="2"/>
  <c r="I39" i="2"/>
  <c r="K26" i="1" l="1"/>
  <c r="B29" i="1" s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C22" i="1"/>
  <c r="D22" i="1"/>
  <c r="E22" i="1"/>
  <c r="F22" i="1"/>
  <c r="G22" i="1"/>
  <c r="H22" i="1"/>
  <c r="I22" i="1"/>
  <c r="I32" i="1" s="1"/>
  <c r="J22" i="1"/>
  <c r="J32" i="1" s="1"/>
  <c r="B22" i="1"/>
  <c r="B32" i="1" s="1"/>
  <c r="F32" i="1" l="1"/>
  <c r="E32" i="1"/>
  <c r="H32" i="1"/>
  <c r="G32" i="1"/>
  <c r="D32" i="1"/>
  <c r="C32" i="1"/>
</calcChain>
</file>

<file path=xl/sharedStrings.xml><?xml version="1.0" encoding="utf-8"?>
<sst xmlns="http://schemas.openxmlformats.org/spreadsheetml/2006/main" count="253" uniqueCount="80">
  <si>
    <t>Potential Locations</t>
  </si>
  <si>
    <t>Customers</t>
  </si>
  <si>
    <t>Refugio</t>
  </si>
  <si>
    <t>Scurry</t>
  </si>
  <si>
    <t>Tarrant</t>
  </si>
  <si>
    <t>Uvalde</t>
  </si>
  <si>
    <t>Aransas</t>
  </si>
  <si>
    <t>Brewster</t>
  </si>
  <si>
    <t>Cameron</t>
  </si>
  <si>
    <t>Dallas</t>
  </si>
  <si>
    <t>Ector</t>
  </si>
  <si>
    <t>Fannin</t>
  </si>
  <si>
    <t>Gaines</t>
  </si>
  <si>
    <t>Hansford</t>
  </si>
  <si>
    <t>Irion</t>
  </si>
  <si>
    <t>y_i</t>
  </si>
  <si>
    <t>a_ij</t>
  </si>
  <si>
    <t>Obj. Fct.</t>
  </si>
  <si>
    <t>Constraints</t>
  </si>
  <si>
    <t>&gt;=</t>
  </si>
  <si>
    <t>Alachua</t>
  </si>
  <si>
    <t>Baker</t>
  </si>
  <si>
    <t>Charlotte</t>
  </si>
  <si>
    <t>Duval</t>
  </si>
  <si>
    <t>Escambia</t>
  </si>
  <si>
    <t>Flagler</t>
  </si>
  <si>
    <t>Gilchrist</t>
  </si>
  <si>
    <t>Holmes</t>
  </si>
  <si>
    <t>Indian River</t>
  </si>
  <si>
    <t>Santa Rosa</t>
  </si>
  <si>
    <t>Taylor</t>
  </si>
  <si>
    <t>Union</t>
  </si>
  <si>
    <t>Volusia</t>
  </si>
  <si>
    <t>Fix costs</t>
  </si>
  <si>
    <t>Penalty costs</t>
  </si>
  <si>
    <t>Distance matrix</t>
  </si>
  <si>
    <t>z_j</t>
  </si>
  <si>
    <t>Maximum travel time</t>
  </si>
  <si>
    <t>Demand</t>
  </si>
  <si>
    <t>c_ij</t>
  </si>
  <si>
    <t>x_ij</t>
  </si>
  <si>
    <t>=</t>
  </si>
  <si>
    <t>Bergen</t>
  </si>
  <si>
    <t>Nordland</t>
  </si>
  <si>
    <t>Hordaland</t>
  </si>
  <si>
    <t>Stavanger</t>
  </si>
  <si>
    <t>Oslo</t>
  </si>
  <si>
    <t>Kristiansand</t>
  </si>
  <si>
    <t>Vestfold</t>
  </si>
  <si>
    <t>Telemark</t>
  </si>
  <si>
    <t>Sogn</t>
  </si>
  <si>
    <t>Akershus</t>
  </si>
  <si>
    <t>Østfold</t>
  </si>
  <si>
    <t>Trøndelag</t>
  </si>
  <si>
    <t>z</t>
  </si>
  <si>
    <t>&lt;=</t>
  </si>
  <si>
    <t>Potential locations</t>
  </si>
  <si>
    <t>𝞢</t>
  </si>
  <si>
    <t>Location Covering Model 1</t>
  </si>
  <si>
    <t>Location Covering Model 2</t>
  </si>
  <si>
    <t>p-Centre Model</t>
  </si>
  <si>
    <t>p-Median Model</t>
  </si>
  <si>
    <t>Steiner-Weber Problem</t>
  </si>
  <si>
    <t>X-Coordinate</t>
  </si>
  <si>
    <t>Y-Coordinate</t>
  </si>
  <si>
    <t>Customer 1</t>
  </si>
  <si>
    <t>Customer 2</t>
  </si>
  <si>
    <t>Customer 3</t>
  </si>
  <si>
    <t>Opt. Loc.</t>
  </si>
  <si>
    <t>Weighted Eucl. distances</t>
  </si>
  <si>
    <t>1-D</t>
  </si>
  <si>
    <t>2-D</t>
  </si>
  <si>
    <t>3-D</t>
  </si>
  <si>
    <t>Location 1</t>
  </si>
  <si>
    <t>Location 2</t>
  </si>
  <si>
    <t>Location 3</t>
  </si>
  <si>
    <t>Location 4</t>
  </si>
  <si>
    <t>Customer 4</t>
  </si>
  <si>
    <t>Customer 5</t>
  </si>
  <si>
    <t>Customer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</si>
</sst>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D9D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2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2" borderId="0" xfId="3" applyNumberFormat="1" applyFont="1" applyFill="1" applyBorder="1" applyAlignment="1">
      <alignment horizontal="center"/>
    </xf>
    <xf numFmtId="0" fontId="3" fillId="2" borderId="6" xfId="3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2" borderId="4" xfId="3" applyNumberFormat="1" applyFont="1" applyFill="1" applyBorder="1" applyAlignment="1">
      <alignment horizontal="center"/>
    </xf>
    <xf numFmtId="0" fontId="3" fillId="2" borderId="5" xfId="3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9" xfId="3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2" borderId="10" xfId="3" applyNumberFormat="1" applyFont="1" applyFill="1" applyBorder="1" applyAlignment="1">
      <alignment horizontal="center"/>
    </xf>
    <xf numFmtId="0" fontId="3" fillId="2" borderId="11" xfId="3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3" fillId="0" borderId="18" xfId="2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3" borderId="11" xfId="0" applyFill="1" applyBorder="1" applyAlignment="1">
      <alignment horizontal="center"/>
    </xf>
    <xf numFmtId="3" fontId="0" fillId="4" borderId="3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3" fillId="0" borderId="4" xfId="2" applyFont="1" applyBorder="1" applyAlignment="1">
      <alignment horizontal="center"/>
    </xf>
    <xf numFmtId="0" fontId="3" fillId="0" borderId="5" xfId="2" applyFont="1" applyBorder="1" applyAlignment="1">
      <alignment horizontal="center"/>
    </xf>
    <xf numFmtId="0" fontId="3" fillId="0" borderId="15" xfId="2" applyFont="1" applyBorder="1" applyAlignment="1">
      <alignment horizontal="center"/>
    </xf>
    <xf numFmtId="0" fontId="3" fillId="0" borderId="17" xfId="2" applyFont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3" fillId="0" borderId="9" xfId="1" applyNumberFormat="1" applyFont="1" applyFill="1" applyBorder="1" applyAlignment="1">
      <alignment horizontal="center"/>
    </xf>
    <xf numFmtId="0" fontId="3" fillId="0" borderId="4" xfId="1" applyNumberFormat="1" applyFont="1" applyFill="1" applyBorder="1" applyAlignment="1">
      <alignment horizontal="center"/>
    </xf>
    <xf numFmtId="0" fontId="3" fillId="0" borderId="15" xfId="1" applyNumberFormat="1" applyFont="1" applyFill="1" applyBorder="1" applyAlignment="1">
      <alignment horizontal="center"/>
    </xf>
    <xf numFmtId="0" fontId="3" fillId="0" borderId="6" xfId="1" applyNumberFormat="1" applyFont="1" applyFill="1" applyBorder="1" applyAlignment="1">
      <alignment horizontal="center"/>
    </xf>
    <xf numFmtId="0" fontId="3" fillId="0" borderId="19" xfId="2" applyFont="1" applyBorder="1" applyAlignment="1">
      <alignment horizontal="center"/>
    </xf>
    <xf numFmtId="0" fontId="3" fillId="0" borderId="10" xfId="1" applyNumberFormat="1" applyFont="1" applyFill="1" applyBorder="1" applyAlignment="1">
      <alignment horizontal="center"/>
    </xf>
    <xf numFmtId="0" fontId="3" fillId="0" borderId="21" xfId="1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3" xfId="2" applyFont="1" applyBorder="1" applyAlignment="1">
      <alignment horizontal="center"/>
    </xf>
    <xf numFmtId="0" fontId="3" fillId="0" borderId="23" xfId="2" applyFont="1" applyBorder="1" applyAlignment="1">
      <alignment horizontal="center"/>
    </xf>
    <xf numFmtId="0" fontId="3" fillId="0" borderId="14" xfId="2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0" borderId="5" xfId="1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6" borderId="0" xfId="3" applyNumberFormat="1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3" fontId="5" fillId="0" borderId="0" xfId="0" applyNumberFormat="1" applyFont="1" applyAlignment="1">
      <alignment horizontal="left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3" borderId="6" xfId="0" applyNumberFormat="1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3" fontId="0" fillId="6" borderId="6" xfId="0" applyNumberFormat="1" applyFill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6" borderId="4" xfId="0" applyNumberFormat="1" applyFill="1" applyBorder="1" applyAlignment="1">
      <alignment horizontal="center"/>
    </xf>
    <xf numFmtId="3" fontId="0" fillId="6" borderId="5" xfId="0" applyNumberFormat="1" applyFill="1" applyBorder="1" applyAlignment="1">
      <alignment horizontal="center"/>
    </xf>
    <xf numFmtId="3" fontId="5" fillId="0" borderId="19" xfId="0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5" fillId="0" borderId="0" xfId="0" applyNumberFormat="1" applyFont="1" applyAlignment="1">
      <alignment horizontal="center"/>
    </xf>
    <xf numFmtId="3" fontId="5" fillId="0" borderId="14" xfId="0" applyNumberFormat="1" applyFont="1" applyBorder="1" applyAlignment="1">
      <alignment horizontal="center"/>
    </xf>
    <xf numFmtId="3" fontId="4" fillId="0" borderId="2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5" fillId="0" borderId="15" xfId="0" applyNumberFormat="1" applyFon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3" fontId="0" fillId="3" borderId="5" xfId="0" applyNumberFormat="1" applyFill="1" applyBorder="1" applyAlignment="1">
      <alignment horizontal="center"/>
    </xf>
    <xf numFmtId="3" fontId="0" fillId="3" borderId="15" xfId="0" applyNumberFormat="1" applyFill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3" fontId="0" fillId="0" borderId="28" xfId="0" applyNumberFormat="1" applyBorder="1" applyAlignment="1">
      <alignment horizontal="center"/>
    </xf>
    <xf numFmtId="3" fontId="0" fillId="5" borderId="7" xfId="0" applyNumberFormat="1" applyFill="1" applyBorder="1" applyAlignment="1">
      <alignment horizontal="center"/>
    </xf>
    <xf numFmtId="3" fontId="0" fillId="5" borderId="8" xfId="0" applyNumberFormat="1" applyFill="1" applyBorder="1" applyAlignment="1">
      <alignment horizontal="center"/>
    </xf>
    <xf numFmtId="3" fontId="0" fillId="5" borderId="9" xfId="0" applyNumberFormat="1" applyFill="1" applyBorder="1" applyAlignment="1">
      <alignment horizontal="center"/>
    </xf>
    <xf numFmtId="3" fontId="0" fillId="5" borderId="10" xfId="0" applyNumberFormat="1" applyFill="1" applyBorder="1" applyAlignment="1">
      <alignment horizontal="center"/>
    </xf>
    <xf numFmtId="3" fontId="0" fillId="5" borderId="11" xfId="0" applyNumberFormat="1" applyFill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0" fontId="3" fillId="6" borderId="0" xfId="0" applyFont="1" applyFill="1" applyAlignment="1">
      <alignment horizontal="center"/>
    </xf>
    <xf numFmtId="3" fontId="0" fillId="6" borderId="0" xfId="0" applyNumberFormat="1" applyFill="1" applyAlignment="1">
      <alignment horizontal="center"/>
    </xf>
    <xf numFmtId="0" fontId="4" fillId="0" borderId="22" xfId="2" applyFont="1" applyBorder="1" applyAlignment="1">
      <alignment horizontal="center"/>
    </xf>
    <xf numFmtId="0" fontId="4" fillId="0" borderId="20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15" xfId="2" applyFont="1" applyBorder="1" applyAlignment="1">
      <alignment horizontal="center"/>
    </xf>
    <xf numFmtId="0" fontId="5" fillId="0" borderId="12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5" fillId="0" borderId="14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24" xfId="2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3" fontId="4" fillId="0" borderId="22" xfId="0" applyNumberFormat="1" applyFont="1" applyBorder="1" applyAlignment="1">
      <alignment horizontal="center"/>
    </xf>
    <xf numFmtId="3" fontId="5" fillId="0" borderId="12" xfId="0" applyNumberFormat="1" applyFont="1" applyBorder="1" applyAlignment="1">
      <alignment horizontal="center"/>
    </xf>
    <xf numFmtId="3" fontId="5" fillId="0" borderId="13" xfId="0" applyNumberFormat="1" applyFont="1" applyBorder="1" applyAlignment="1">
      <alignment horizontal="center"/>
    </xf>
    <xf numFmtId="0" fontId="5" fillId="0" borderId="0" xfId="0" applyFont="1"/>
    <xf numFmtId="0" fontId="3" fillId="0" borderId="0" xfId="0" applyFont="1"/>
    <xf numFmtId="0" fontId="3" fillId="0" borderId="13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4" fontId="3" fillId="3" borderId="10" xfId="0" applyNumberFormat="1" applyFont="1" applyFill="1" applyBorder="1" applyAlignment="1">
      <alignment horizontal="center"/>
    </xf>
    <xf numFmtId="4" fontId="3" fillId="3" borderId="11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4" fontId="3" fillId="0" borderId="11" xfId="0" applyNumberFormat="1" applyFont="1" applyBorder="1" applyAlignment="1">
      <alignment horizontal="center"/>
    </xf>
    <xf numFmtId="4" fontId="3" fillId="4" borderId="3" xfId="0" applyNumberFormat="1" applyFont="1" applyFill="1" applyBorder="1" applyAlignment="1">
      <alignment horizontal="center"/>
    </xf>
  </cellXfs>
  <cellStyles count="4">
    <cellStyle name="Komma" xfId="1" builtinId="3"/>
    <cellStyle name="Komma 2" xfId="3" xr:uid="{9DADA356-D3BB-6E42-BE5C-D91F19445DF2}"/>
    <cellStyle name="Standard" xfId="0" builtinId="0"/>
    <cellStyle name="Standard 2" xfId="2" xr:uid="{8436B710-F3E7-B847-AFA3-EEB97F3EDE28}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Graphical</a:t>
            </a:r>
            <a:r>
              <a:rPr lang="de-DE" baseline="0"/>
              <a:t> representation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Customers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8'!$B$4:$B$6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9</c:v>
                </c:pt>
              </c:numCache>
            </c:numRef>
          </c:xVal>
          <c:yVal>
            <c:numRef>
              <c:f>'Exercise 8'!$C$4:$C$6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2-8244-9D45-6081EA763A64}"/>
            </c:ext>
          </c:extLst>
        </c:ser>
        <c:ser>
          <c:idx val="1"/>
          <c:order val="1"/>
          <c:tx>
            <c:v>Central warehouse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'Exercise 8'!$B$10</c:f>
              <c:numCache>
                <c:formatCode>#,##0.00</c:formatCode>
                <c:ptCount val="1"/>
                <c:pt idx="0">
                  <c:v>6.5738887962721648</c:v>
                </c:pt>
              </c:numCache>
            </c:numRef>
          </c:xVal>
          <c:yVal>
            <c:numRef>
              <c:f>'Exercise 8'!$C$10</c:f>
              <c:numCache>
                <c:formatCode>#,##0.00</c:formatCode>
                <c:ptCount val="1"/>
                <c:pt idx="0">
                  <c:v>4.468154867913058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2-8244-9D45-6081EA763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106272"/>
        <c:axId val="2051354816"/>
      </c:scatterChart>
      <c:valAx>
        <c:axId val="207710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1354816"/>
        <c:crosses val="autoZero"/>
        <c:crossBetween val="midCat"/>
        <c:majorUnit val="2"/>
      </c:valAx>
      <c:valAx>
        <c:axId val="205135481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7106272"/>
        <c:crosses val="autoZero"/>
        <c:crossBetween val="midCat"/>
        <c:majorUnit val="2"/>
      </c:valAx>
      <c:spPr>
        <a:solidFill>
          <a:schemeClr val="tx2">
            <a:lumMod val="10000"/>
            <a:lumOff val="9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69850</xdr:rowOff>
    </xdr:from>
    <xdr:to>
      <xdr:col>12</xdr:col>
      <xdr:colOff>711200</xdr:colOff>
      <xdr:row>22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1EBBBD-FC96-CE4D-914B-71DA0924C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C10CF-C910-4240-8F11-F61DAA49C1C9}">
  <dimension ref="A1:N34"/>
  <sheetViews>
    <sheetView tabSelected="1" workbookViewId="0"/>
  </sheetViews>
  <sheetFormatPr baseColWidth="10" defaultRowHeight="16" x14ac:dyDescent="0.2"/>
  <cols>
    <col min="1" max="16384" width="10.83203125" style="4"/>
  </cols>
  <sheetData>
    <row r="1" spans="1:14" s="2" customFormat="1" x14ac:dyDescent="0.2">
      <c r="A1" s="51" t="s">
        <v>58</v>
      </c>
    </row>
    <row r="2" spans="1:14" ht="17" thickBot="1" x14ac:dyDescent="0.25"/>
    <row r="3" spans="1:14" x14ac:dyDescent="0.2">
      <c r="A3" s="152" t="s">
        <v>35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4"/>
    </row>
    <row r="4" spans="1:14" x14ac:dyDescent="0.2">
      <c r="A4" s="3"/>
      <c r="B4" s="148" t="s">
        <v>0</v>
      </c>
      <c r="C4" s="148"/>
      <c r="D4" s="148"/>
      <c r="E4" s="149"/>
      <c r="F4" s="150" t="s">
        <v>1</v>
      </c>
      <c r="G4" s="150"/>
      <c r="H4" s="150"/>
      <c r="I4" s="150"/>
      <c r="J4" s="150"/>
      <c r="K4" s="150"/>
      <c r="L4" s="150"/>
      <c r="M4" s="150"/>
      <c r="N4" s="151"/>
    </row>
    <row r="5" spans="1:14" x14ac:dyDescent="0.2">
      <c r="A5" s="44"/>
      <c r="B5" s="52" t="s">
        <v>2</v>
      </c>
      <c r="C5" s="52" t="s">
        <v>3</v>
      </c>
      <c r="D5" s="52" t="s">
        <v>4</v>
      </c>
      <c r="E5" s="53" t="s">
        <v>5</v>
      </c>
      <c r="F5" s="52" t="s">
        <v>6</v>
      </c>
      <c r="G5" s="52" t="s">
        <v>7</v>
      </c>
      <c r="H5" s="52" t="s">
        <v>8</v>
      </c>
      <c r="I5" s="52" t="s">
        <v>9</v>
      </c>
      <c r="J5" s="52" t="s">
        <v>10</v>
      </c>
      <c r="K5" s="52" t="s">
        <v>11</v>
      </c>
      <c r="L5" s="52" t="s">
        <v>12</v>
      </c>
      <c r="M5" s="52" t="s">
        <v>13</v>
      </c>
      <c r="N5" s="54" t="s">
        <v>14</v>
      </c>
    </row>
    <row r="6" spans="1:14" x14ac:dyDescent="0.2">
      <c r="A6" s="55" t="s">
        <v>2</v>
      </c>
      <c r="B6" s="10"/>
      <c r="C6" s="10"/>
      <c r="D6" s="10"/>
      <c r="E6" s="11"/>
      <c r="F6" s="56">
        <v>28</v>
      </c>
      <c r="G6" s="56">
        <v>12</v>
      </c>
      <c r="H6" s="56">
        <v>42</v>
      </c>
      <c r="I6" s="56">
        <v>38</v>
      </c>
      <c r="J6" s="56">
        <v>41</v>
      </c>
      <c r="K6" s="56">
        <v>14</v>
      </c>
      <c r="L6" s="56">
        <v>19</v>
      </c>
      <c r="M6" s="56">
        <v>20</v>
      </c>
      <c r="N6" s="57">
        <v>25</v>
      </c>
    </row>
    <row r="7" spans="1:14" x14ac:dyDescent="0.2">
      <c r="A7" s="55" t="s">
        <v>3</v>
      </c>
      <c r="B7" s="10"/>
      <c r="C7" s="10"/>
      <c r="D7" s="10"/>
      <c r="E7" s="11"/>
      <c r="F7" s="56">
        <v>18</v>
      </c>
      <c r="G7" s="56">
        <v>25</v>
      </c>
      <c r="H7" s="56">
        <v>35</v>
      </c>
      <c r="I7" s="56">
        <v>16</v>
      </c>
      <c r="J7" s="56">
        <v>18</v>
      </c>
      <c r="K7" s="56">
        <v>22</v>
      </c>
      <c r="L7" s="56">
        <v>14</v>
      </c>
      <c r="M7" s="56">
        <v>17</v>
      </c>
      <c r="N7" s="57">
        <v>24</v>
      </c>
    </row>
    <row r="8" spans="1:14" x14ac:dyDescent="0.2">
      <c r="A8" s="55" t="s">
        <v>4</v>
      </c>
      <c r="B8" s="10"/>
      <c r="C8" s="10"/>
      <c r="D8" s="10"/>
      <c r="E8" s="11"/>
      <c r="F8" s="56">
        <v>45</v>
      </c>
      <c r="G8" s="56">
        <v>39</v>
      </c>
      <c r="H8" s="56">
        <v>19</v>
      </c>
      <c r="I8" s="56">
        <v>22</v>
      </c>
      <c r="J8" s="56">
        <v>10</v>
      </c>
      <c r="K8" s="56">
        <v>12</v>
      </c>
      <c r="L8" s="56">
        <v>37</v>
      </c>
      <c r="M8" s="56">
        <v>20</v>
      </c>
      <c r="N8" s="57">
        <v>30</v>
      </c>
    </row>
    <row r="9" spans="1:14" x14ac:dyDescent="0.2">
      <c r="A9" s="44" t="s">
        <v>5</v>
      </c>
      <c r="B9" s="14"/>
      <c r="C9" s="14"/>
      <c r="D9" s="14"/>
      <c r="E9" s="15"/>
      <c r="F9" s="58">
        <v>38</v>
      </c>
      <c r="G9" s="58">
        <v>22</v>
      </c>
      <c r="H9" s="58">
        <v>27</v>
      </c>
      <c r="I9" s="58">
        <v>33</v>
      </c>
      <c r="J9" s="58">
        <v>29</v>
      </c>
      <c r="K9" s="58">
        <v>30</v>
      </c>
      <c r="L9" s="58">
        <v>32</v>
      </c>
      <c r="M9" s="58">
        <v>34</v>
      </c>
      <c r="N9" s="59">
        <v>28</v>
      </c>
    </row>
    <row r="10" spans="1:14" x14ac:dyDescent="0.2">
      <c r="A10" s="55" t="s">
        <v>6</v>
      </c>
      <c r="B10" s="56">
        <v>28</v>
      </c>
      <c r="C10" s="56">
        <v>18</v>
      </c>
      <c r="D10" s="56">
        <v>45</v>
      </c>
      <c r="E10" s="60">
        <v>38</v>
      </c>
      <c r="F10" s="10"/>
      <c r="G10" s="10"/>
      <c r="H10" s="10"/>
      <c r="I10" s="10"/>
      <c r="J10" s="10"/>
      <c r="K10" s="10"/>
      <c r="L10" s="10"/>
      <c r="M10" s="10"/>
      <c r="N10" s="17"/>
    </row>
    <row r="11" spans="1:14" x14ac:dyDescent="0.2">
      <c r="A11" s="55" t="s">
        <v>7</v>
      </c>
      <c r="B11" s="56">
        <v>12</v>
      </c>
      <c r="C11" s="56">
        <v>25</v>
      </c>
      <c r="D11" s="56">
        <v>39</v>
      </c>
      <c r="E11" s="60">
        <v>22</v>
      </c>
      <c r="F11" s="10"/>
      <c r="G11" s="10"/>
      <c r="H11" s="10"/>
      <c r="I11" s="10"/>
      <c r="J11" s="10"/>
      <c r="K11" s="10"/>
      <c r="L11" s="10"/>
      <c r="M11" s="10"/>
      <c r="N11" s="17"/>
    </row>
    <row r="12" spans="1:14" x14ac:dyDescent="0.2">
      <c r="A12" s="55" t="s">
        <v>8</v>
      </c>
      <c r="B12" s="56">
        <v>42</v>
      </c>
      <c r="C12" s="56">
        <v>35</v>
      </c>
      <c r="D12" s="56">
        <v>19</v>
      </c>
      <c r="E12" s="60">
        <v>27</v>
      </c>
      <c r="F12" s="10"/>
      <c r="G12" s="10"/>
      <c r="H12" s="10"/>
      <c r="I12" s="10"/>
      <c r="J12" s="10"/>
      <c r="K12" s="10"/>
      <c r="L12" s="10"/>
      <c r="M12" s="10"/>
      <c r="N12" s="17"/>
    </row>
    <row r="13" spans="1:14" x14ac:dyDescent="0.2">
      <c r="A13" s="55" t="s">
        <v>9</v>
      </c>
      <c r="B13" s="56">
        <v>38</v>
      </c>
      <c r="C13" s="56">
        <v>16</v>
      </c>
      <c r="D13" s="56">
        <v>22</v>
      </c>
      <c r="E13" s="60">
        <v>33</v>
      </c>
      <c r="F13" s="10"/>
      <c r="G13" s="10"/>
      <c r="H13" s="10"/>
      <c r="I13" s="10"/>
      <c r="J13" s="10"/>
      <c r="K13" s="10"/>
      <c r="L13" s="10"/>
      <c r="M13" s="10"/>
      <c r="N13" s="17"/>
    </row>
    <row r="14" spans="1:14" x14ac:dyDescent="0.2">
      <c r="A14" s="55" t="s">
        <v>10</v>
      </c>
      <c r="B14" s="56">
        <v>41</v>
      </c>
      <c r="C14" s="56">
        <v>18</v>
      </c>
      <c r="D14" s="56">
        <v>10</v>
      </c>
      <c r="E14" s="60">
        <v>29</v>
      </c>
      <c r="F14" s="10"/>
      <c r="G14" s="10"/>
      <c r="H14" s="10"/>
      <c r="I14" s="10"/>
      <c r="J14" s="10"/>
      <c r="K14" s="10"/>
      <c r="L14" s="10"/>
      <c r="M14" s="10"/>
      <c r="N14" s="17"/>
    </row>
    <row r="15" spans="1:14" x14ac:dyDescent="0.2">
      <c r="A15" s="55" t="s">
        <v>11</v>
      </c>
      <c r="B15" s="56">
        <v>14</v>
      </c>
      <c r="C15" s="56">
        <v>22</v>
      </c>
      <c r="D15" s="56">
        <v>12</v>
      </c>
      <c r="E15" s="60">
        <v>30</v>
      </c>
      <c r="F15" s="10"/>
      <c r="G15" s="10"/>
      <c r="H15" s="10"/>
      <c r="I15" s="10"/>
      <c r="J15" s="10"/>
      <c r="K15" s="10"/>
      <c r="L15" s="10"/>
      <c r="M15" s="10"/>
      <c r="N15" s="17"/>
    </row>
    <row r="16" spans="1:14" x14ac:dyDescent="0.2">
      <c r="A16" s="55" t="s">
        <v>12</v>
      </c>
      <c r="B16" s="56">
        <v>19</v>
      </c>
      <c r="C16" s="56">
        <v>14</v>
      </c>
      <c r="D16" s="56">
        <v>37</v>
      </c>
      <c r="E16" s="60">
        <v>32</v>
      </c>
      <c r="F16" s="10"/>
      <c r="G16" s="10"/>
      <c r="H16" s="10"/>
      <c r="I16" s="10"/>
      <c r="J16" s="10"/>
      <c r="K16" s="10"/>
      <c r="L16" s="10"/>
      <c r="M16" s="10"/>
      <c r="N16" s="17"/>
    </row>
    <row r="17" spans="1:14" x14ac:dyDescent="0.2">
      <c r="A17" s="55" t="s">
        <v>13</v>
      </c>
      <c r="B17" s="56">
        <v>20</v>
      </c>
      <c r="C17" s="56">
        <v>17</v>
      </c>
      <c r="D17" s="56">
        <v>20</v>
      </c>
      <c r="E17" s="60">
        <v>34</v>
      </c>
      <c r="F17" s="10"/>
      <c r="G17" s="10"/>
      <c r="H17" s="10"/>
      <c r="I17" s="10"/>
      <c r="J17" s="10"/>
      <c r="K17" s="10"/>
      <c r="L17" s="10"/>
      <c r="M17" s="10"/>
      <c r="N17" s="17"/>
    </row>
    <row r="18" spans="1:14" ht="17" thickBot="1" x14ac:dyDescent="0.25">
      <c r="A18" s="61" t="s">
        <v>14</v>
      </c>
      <c r="B18" s="62">
        <v>25</v>
      </c>
      <c r="C18" s="62">
        <v>24</v>
      </c>
      <c r="D18" s="62">
        <v>30</v>
      </c>
      <c r="E18" s="63">
        <v>28</v>
      </c>
      <c r="F18" s="21"/>
      <c r="G18" s="21"/>
      <c r="H18" s="21"/>
      <c r="I18" s="21"/>
      <c r="J18" s="21"/>
      <c r="K18" s="21"/>
      <c r="L18" s="21"/>
      <c r="M18" s="21"/>
      <c r="N18" s="22"/>
    </row>
    <row r="20" spans="1:14" ht="17" thickBot="1" x14ac:dyDescent="0.25"/>
    <row r="21" spans="1:14" x14ac:dyDescent="0.2">
      <c r="A21" s="64" t="s">
        <v>16</v>
      </c>
      <c r="B21" s="65" t="s">
        <v>6</v>
      </c>
      <c r="C21" s="65" t="s">
        <v>7</v>
      </c>
      <c r="D21" s="65" t="s">
        <v>8</v>
      </c>
      <c r="E21" s="65" t="s">
        <v>9</v>
      </c>
      <c r="F21" s="65" t="s">
        <v>10</v>
      </c>
      <c r="G21" s="65" t="s">
        <v>11</v>
      </c>
      <c r="H21" s="65" t="s">
        <v>12</v>
      </c>
      <c r="I21" s="65" t="s">
        <v>13</v>
      </c>
      <c r="J21" s="66" t="s">
        <v>14</v>
      </c>
      <c r="K21" s="67" t="s">
        <v>15</v>
      </c>
    </row>
    <row r="22" spans="1:14" x14ac:dyDescent="0.2">
      <c r="A22" s="55" t="s">
        <v>2</v>
      </c>
      <c r="B22" s="56">
        <f>IF(F6&lt;=24,1,0)</f>
        <v>0</v>
      </c>
      <c r="C22" s="56">
        <f t="shared" ref="C22:J22" si="0">IF(G6&lt;=24,1,0)</f>
        <v>1</v>
      </c>
      <c r="D22" s="56">
        <f t="shared" si="0"/>
        <v>0</v>
      </c>
      <c r="E22" s="56">
        <f t="shared" si="0"/>
        <v>0</v>
      </c>
      <c r="F22" s="56">
        <f t="shared" si="0"/>
        <v>0</v>
      </c>
      <c r="G22" s="56">
        <f t="shared" si="0"/>
        <v>1</v>
      </c>
      <c r="H22" s="56">
        <f t="shared" si="0"/>
        <v>1</v>
      </c>
      <c r="I22" s="56">
        <f t="shared" si="0"/>
        <v>1</v>
      </c>
      <c r="J22" s="60">
        <f t="shared" si="0"/>
        <v>0</v>
      </c>
      <c r="K22" s="68">
        <v>1</v>
      </c>
    </row>
    <row r="23" spans="1:14" x14ac:dyDescent="0.2">
      <c r="A23" s="55" t="s">
        <v>3</v>
      </c>
      <c r="B23" s="56">
        <f t="shared" ref="B23:B25" si="1">IF(F7&lt;=24,1,0)</f>
        <v>1</v>
      </c>
      <c r="C23" s="56">
        <f t="shared" ref="C23:C25" si="2">IF(G7&lt;=24,1,0)</f>
        <v>0</v>
      </c>
      <c r="D23" s="56">
        <f t="shared" ref="D23:D25" si="3">IF(H7&lt;=24,1,0)</f>
        <v>0</v>
      </c>
      <c r="E23" s="56">
        <f t="shared" ref="E23:E25" si="4">IF(I7&lt;=24,1,0)</f>
        <v>1</v>
      </c>
      <c r="F23" s="56">
        <f t="shared" ref="F23:F25" si="5">IF(J7&lt;=24,1,0)</f>
        <v>1</v>
      </c>
      <c r="G23" s="56">
        <f t="shared" ref="G23:G25" si="6">IF(K7&lt;=24,1,0)</f>
        <v>1</v>
      </c>
      <c r="H23" s="56">
        <f t="shared" ref="H23:H25" si="7">IF(L7&lt;=24,1,0)</f>
        <v>1</v>
      </c>
      <c r="I23" s="56">
        <f t="shared" ref="I23:I25" si="8">IF(M7&lt;=24,1,0)</f>
        <v>1</v>
      </c>
      <c r="J23" s="60">
        <f t="shared" ref="J23:J25" si="9">IF(N7&lt;=24,1,0)</f>
        <v>1</v>
      </c>
      <c r="K23" s="68">
        <v>1</v>
      </c>
    </row>
    <row r="24" spans="1:14" x14ac:dyDescent="0.2">
      <c r="A24" s="55" t="s">
        <v>4</v>
      </c>
      <c r="B24" s="56">
        <f t="shared" si="1"/>
        <v>0</v>
      </c>
      <c r="C24" s="56">
        <f t="shared" si="2"/>
        <v>0</v>
      </c>
      <c r="D24" s="56">
        <f t="shared" si="3"/>
        <v>1</v>
      </c>
      <c r="E24" s="56">
        <f t="shared" si="4"/>
        <v>1</v>
      </c>
      <c r="F24" s="56">
        <f t="shared" si="5"/>
        <v>1</v>
      </c>
      <c r="G24" s="56">
        <f t="shared" si="6"/>
        <v>1</v>
      </c>
      <c r="H24" s="56">
        <f t="shared" si="7"/>
        <v>0</v>
      </c>
      <c r="I24" s="56">
        <f t="shared" si="8"/>
        <v>1</v>
      </c>
      <c r="J24" s="60">
        <f t="shared" si="9"/>
        <v>0</v>
      </c>
      <c r="K24" s="68">
        <v>1</v>
      </c>
    </row>
    <row r="25" spans="1:14" x14ac:dyDescent="0.2">
      <c r="A25" s="44" t="s">
        <v>5</v>
      </c>
      <c r="B25" s="58">
        <f t="shared" si="1"/>
        <v>0</v>
      </c>
      <c r="C25" s="58">
        <f t="shared" si="2"/>
        <v>1</v>
      </c>
      <c r="D25" s="58">
        <f t="shared" si="3"/>
        <v>0</v>
      </c>
      <c r="E25" s="58">
        <f t="shared" si="4"/>
        <v>0</v>
      </c>
      <c r="F25" s="58">
        <f t="shared" si="5"/>
        <v>0</v>
      </c>
      <c r="G25" s="58">
        <f t="shared" si="6"/>
        <v>0</v>
      </c>
      <c r="H25" s="58">
        <f t="shared" si="7"/>
        <v>0</v>
      </c>
      <c r="I25" s="58">
        <f t="shared" si="8"/>
        <v>0</v>
      </c>
      <c r="J25" s="69">
        <f t="shared" si="9"/>
        <v>0</v>
      </c>
      <c r="K25" s="70">
        <v>0</v>
      </c>
    </row>
    <row r="26" spans="1:14" ht="17" thickBot="1" x14ac:dyDescent="0.25">
      <c r="A26" s="71"/>
      <c r="B26" s="72"/>
      <c r="C26" s="72"/>
      <c r="D26" s="72"/>
      <c r="E26" s="72"/>
      <c r="F26" s="72"/>
      <c r="G26" s="72"/>
      <c r="H26" s="72"/>
      <c r="I26" s="72"/>
      <c r="J26" s="73"/>
      <c r="K26" s="74">
        <f>SUM(K22:K25)</f>
        <v>3</v>
      </c>
    </row>
    <row r="28" spans="1:14" ht="17" thickBot="1" x14ac:dyDescent="0.25"/>
    <row r="29" spans="1:14" ht="17" thickBot="1" x14ac:dyDescent="0.25">
      <c r="A29" s="75" t="s">
        <v>17</v>
      </c>
      <c r="B29" s="76">
        <f>K26</f>
        <v>3</v>
      </c>
    </row>
    <row r="31" spans="1:14" ht="17" thickBot="1" x14ac:dyDescent="0.25"/>
    <row r="32" spans="1:14" x14ac:dyDescent="0.2">
      <c r="A32" s="77" t="s">
        <v>18</v>
      </c>
      <c r="B32" s="78">
        <f t="shared" ref="B32:J32" si="10">SUMPRODUCT(B22:B25,$K$22:$K$25)</f>
        <v>1</v>
      </c>
      <c r="C32" s="78">
        <f t="shared" si="10"/>
        <v>1</v>
      </c>
      <c r="D32" s="78">
        <f t="shared" si="10"/>
        <v>1</v>
      </c>
      <c r="E32" s="78">
        <f t="shared" si="10"/>
        <v>2</v>
      </c>
      <c r="F32" s="78">
        <f t="shared" si="10"/>
        <v>2</v>
      </c>
      <c r="G32" s="78">
        <f t="shared" si="10"/>
        <v>3</v>
      </c>
      <c r="H32" s="78">
        <f t="shared" si="10"/>
        <v>2</v>
      </c>
      <c r="I32" s="78">
        <f t="shared" si="10"/>
        <v>3</v>
      </c>
      <c r="J32" s="79">
        <f t="shared" si="10"/>
        <v>1</v>
      </c>
    </row>
    <row r="33" spans="1:10" x14ac:dyDescent="0.2">
      <c r="A33" s="80"/>
      <c r="B33" s="81" t="s">
        <v>19</v>
      </c>
      <c r="C33" s="81" t="s">
        <v>19</v>
      </c>
      <c r="D33" s="81" t="s">
        <v>19</v>
      </c>
      <c r="E33" s="81" t="s">
        <v>19</v>
      </c>
      <c r="F33" s="81" t="s">
        <v>19</v>
      </c>
      <c r="G33" s="81" t="s">
        <v>19</v>
      </c>
      <c r="H33" s="81" t="s">
        <v>19</v>
      </c>
      <c r="I33" s="81" t="s">
        <v>19</v>
      </c>
      <c r="J33" s="82" t="s">
        <v>19</v>
      </c>
    </row>
    <row r="34" spans="1:10" ht="17" thickBot="1" x14ac:dyDescent="0.25">
      <c r="A34" s="71"/>
      <c r="B34" s="83">
        <v>1</v>
      </c>
      <c r="C34" s="83">
        <v>1</v>
      </c>
      <c r="D34" s="83">
        <v>1</v>
      </c>
      <c r="E34" s="83">
        <v>1</v>
      </c>
      <c r="F34" s="83">
        <v>1</v>
      </c>
      <c r="G34" s="83">
        <v>1</v>
      </c>
      <c r="H34" s="83">
        <v>1</v>
      </c>
      <c r="I34" s="83">
        <v>1</v>
      </c>
      <c r="J34" s="84">
        <v>1</v>
      </c>
    </row>
  </sheetData>
  <mergeCells count="3">
    <mergeCell ref="B4:E4"/>
    <mergeCell ref="F4:N4"/>
    <mergeCell ref="A3:N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86EC-EFFA-944B-9427-E344B38E2702}">
  <dimension ref="A1:N41"/>
  <sheetViews>
    <sheetView workbookViewId="0"/>
  </sheetViews>
  <sheetFormatPr baseColWidth="10" defaultRowHeight="16" x14ac:dyDescent="0.2"/>
  <cols>
    <col min="1" max="1" width="11.83203125" style="1" bestFit="1" customWidth="1"/>
    <col min="2" max="5" width="11.83203125" style="1" customWidth="1"/>
    <col min="6" max="16384" width="10.83203125" style="1"/>
  </cols>
  <sheetData>
    <row r="1" spans="1:14" s="2" customFormat="1" x14ac:dyDescent="0.2">
      <c r="A1" s="51" t="s">
        <v>59</v>
      </c>
    </row>
    <row r="2" spans="1:14" ht="17" thickBot="1" x14ac:dyDescent="0.25"/>
    <row r="3" spans="1:14" s="2" customFormat="1" x14ac:dyDescent="0.2">
      <c r="A3" s="158" t="s">
        <v>35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60"/>
    </row>
    <row r="4" spans="1:14" s="86" customFormat="1" x14ac:dyDescent="0.2">
      <c r="A4" s="85"/>
      <c r="B4" s="148" t="s">
        <v>0</v>
      </c>
      <c r="C4" s="148"/>
      <c r="D4" s="148"/>
      <c r="E4" s="149"/>
      <c r="F4" s="148" t="s">
        <v>1</v>
      </c>
      <c r="G4" s="148"/>
      <c r="H4" s="148"/>
      <c r="I4" s="148"/>
      <c r="J4" s="148"/>
      <c r="K4" s="148"/>
      <c r="L4" s="148"/>
      <c r="M4" s="148"/>
      <c r="N4" s="157"/>
    </row>
    <row r="5" spans="1:14" x14ac:dyDescent="0.2">
      <c r="A5" s="87"/>
      <c r="B5" s="88" t="s">
        <v>29</v>
      </c>
      <c r="C5" s="88" t="s">
        <v>30</v>
      </c>
      <c r="D5" s="88" t="s">
        <v>31</v>
      </c>
      <c r="E5" s="89" t="s">
        <v>32</v>
      </c>
      <c r="F5" s="88" t="s">
        <v>20</v>
      </c>
      <c r="G5" s="88" t="s">
        <v>21</v>
      </c>
      <c r="H5" s="88" t="s">
        <v>22</v>
      </c>
      <c r="I5" s="88" t="s">
        <v>23</v>
      </c>
      <c r="J5" s="88" t="s">
        <v>24</v>
      </c>
      <c r="K5" s="88" t="s">
        <v>25</v>
      </c>
      <c r="L5" s="88" t="s">
        <v>26</v>
      </c>
      <c r="M5" s="88" t="s">
        <v>27</v>
      </c>
      <c r="N5" s="90" t="s">
        <v>28</v>
      </c>
    </row>
    <row r="6" spans="1:14" x14ac:dyDescent="0.2">
      <c r="A6" s="80" t="s">
        <v>29</v>
      </c>
      <c r="B6" s="146"/>
      <c r="C6" s="146"/>
      <c r="D6" s="146"/>
      <c r="E6" s="101"/>
      <c r="F6" s="4">
        <v>14</v>
      </c>
      <c r="G6" s="4">
        <v>7</v>
      </c>
      <c r="H6" s="4">
        <v>11</v>
      </c>
      <c r="I6" s="4">
        <v>35</v>
      </c>
      <c r="J6" s="4">
        <v>44</v>
      </c>
      <c r="K6" s="4">
        <v>45</v>
      </c>
      <c r="L6" s="4">
        <v>10</v>
      </c>
      <c r="M6" s="4">
        <v>42</v>
      </c>
      <c r="N6" s="92">
        <v>25</v>
      </c>
    </row>
    <row r="7" spans="1:14" x14ac:dyDescent="0.2">
      <c r="A7" s="80" t="s">
        <v>30</v>
      </c>
      <c r="B7" s="146"/>
      <c r="C7" s="146"/>
      <c r="D7" s="146"/>
      <c r="E7" s="101"/>
      <c r="F7" s="4">
        <v>9</v>
      </c>
      <c r="G7" s="4">
        <v>16</v>
      </c>
      <c r="H7" s="4">
        <v>32</v>
      </c>
      <c r="I7" s="4">
        <v>18</v>
      </c>
      <c r="J7" s="4">
        <v>20</v>
      </c>
      <c r="K7" s="4">
        <v>25</v>
      </c>
      <c r="L7" s="4">
        <v>18</v>
      </c>
      <c r="M7" s="4">
        <v>36</v>
      </c>
      <c r="N7" s="92">
        <v>29</v>
      </c>
    </row>
    <row r="8" spans="1:14" x14ac:dyDescent="0.2">
      <c r="A8" s="80" t="s">
        <v>31</v>
      </c>
      <c r="B8" s="146"/>
      <c r="C8" s="146"/>
      <c r="D8" s="146"/>
      <c r="E8" s="101"/>
      <c r="F8" s="4">
        <v>10</v>
      </c>
      <c r="G8" s="4">
        <v>48</v>
      </c>
      <c r="H8" s="4">
        <v>28</v>
      </c>
      <c r="I8" s="4">
        <v>43</v>
      </c>
      <c r="J8" s="4">
        <v>39</v>
      </c>
      <c r="K8" s="4">
        <v>44</v>
      </c>
      <c r="L8" s="4">
        <v>38</v>
      </c>
      <c r="M8" s="4">
        <v>46</v>
      </c>
      <c r="N8" s="92">
        <v>12</v>
      </c>
    </row>
    <row r="9" spans="1:14" x14ac:dyDescent="0.2">
      <c r="A9" s="93" t="s">
        <v>32</v>
      </c>
      <c r="B9" s="102"/>
      <c r="C9" s="102"/>
      <c r="D9" s="102"/>
      <c r="E9" s="103"/>
      <c r="F9" s="94">
        <v>34</v>
      </c>
      <c r="G9" s="94">
        <v>12</v>
      </c>
      <c r="H9" s="94">
        <v>30</v>
      </c>
      <c r="I9" s="94">
        <v>41</v>
      </c>
      <c r="J9" s="94">
        <v>11</v>
      </c>
      <c r="K9" s="94">
        <v>28</v>
      </c>
      <c r="L9" s="94">
        <v>20</v>
      </c>
      <c r="M9" s="94">
        <v>13</v>
      </c>
      <c r="N9" s="96">
        <v>42</v>
      </c>
    </row>
    <row r="10" spans="1:14" x14ac:dyDescent="0.2">
      <c r="A10" s="80" t="s">
        <v>20</v>
      </c>
      <c r="B10" s="4">
        <v>14</v>
      </c>
      <c r="C10" s="4">
        <v>9</v>
      </c>
      <c r="D10" s="4">
        <v>10</v>
      </c>
      <c r="E10" s="91">
        <v>34</v>
      </c>
      <c r="F10" s="146"/>
      <c r="G10" s="146"/>
      <c r="H10" s="146"/>
      <c r="I10" s="146"/>
      <c r="J10" s="146"/>
      <c r="K10" s="146"/>
      <c r="L10" s="146"/>
      <c r="M10" s="146"/>
      <c r="N10" s="104"/>
    </row>
    <row r="11" spans="1:14" x14ac:dyDescent="0.2">
      <c r="A11" s="80" t="s">
        <v>21</v>
      </c>
      <c r="B11" s="4">
        <v>7</v>
      </c>
      <c r="C11" s="4">
        <v>16</v>
      </c>
      <c r="D11" s="4">
        <v>48</v>
      </c>
      <c r="E11" s="91">
        <v>12</v>
      </c>
      <c r="F11" s="146"/>
      <c r="G11" s="146"/>
      <c r="H11" s="146"/>
      <c r="I11" s="146"/>
      <c r="J11" s="146"/>
      <c r="K11" s="146"/>
      <c r="L11" s="146"/>
      <c r="M11" s="146"/>
      <c r="N11" s="104"/>
    </row>
    <row r="12" spans="1:14" x14ac:dyDescent="0.2">
      <c r="A12" s="80" t="s">
        <v>22</v>
      </c>
      <c r="B12" s="4">
        <v>11</v>
      </c>
      <c r="C12" s="4">
        <v>32</v>
      </c>
      <c r="D12" s="4">
        <v>28</v>
      </c>
      <c r="E12" s="91">
        <v>30</v>
      </c>
      <c r="F12" s="146"/>
      <c r="G12" s="146"/>
      <c r="H12" s="146"/>
      <c r="I12" s="146"/>
      <c r="J12" s="146"/>
      <c r="K12" s="146"/>
      <c r="L12" s="146"/>
      <c r="M12" s="146"/>
      <c r="N12" s="104"/>
    </row>
    <row r="13" spans="1:14" x14ac:dyDescent="0.2">
      <c r="A13" s="80" t="s">
        <v>23</v>
      </c>
      <c r="B13" s="4">
        <v>35</v>
      </c>
      <c r="C13" s="4">
        <v>18</v>
      </c>
      <c r="D13" s="4">
        <v>43</v>
      </c>
      <c r="E13" s="91">
        <v>41</v>
      </c>
      <c r="F13" s="146"/>
      <c r="G13" s="146"/>
      <c r="H13" s="146"/>
      <c r="I13" s="146"/>
      <c r="J13" s="146"/>
      <c r="K13" s="146"/>
      <c r="L13" s="146"/>
      <c r="M13" s="146"/>
      <c r="N13" s="104"/>
    </row>
    <row r="14" spans="1:14" x14ac:dyDescent="0.2">
      <c r="A14" s="80" t="s">
        <v>24</v>
      </c>
      <c r="B14" s="4">
        <v>44</v>
      </c>
      <c r="C14" s="4">
        <v>20</v>
      </c>
      <c r="D14" s="4">
        <v>39</v>
      </c>
      <c r="E14" s="91">
        <v>11</v>
      </c>
      <c r="F14" s="146"/>
      <c r="G14" s="146"/>
      <c r="H14" s="146"/>
      <c r="I14" s="146"/>
      <c r="J14" s="146"/>
      <c r="K14" s="146"/>
      <c r="L14" s="146"/>
      <c r="M14" s="146"/>
      <c r="N14" s="104"/>
    </row>
    <row r="15" spans="1:14" x14ac:dyDescent="0.2">
      <c r="A15" s="80" t="s">
        <v>25</v>
      </c>
      <c r="B15" s="4">
        <v>45</v>
      </c>
      <c r="C15" s="4">
        <v>25</v>
      </c>
      <c r="D15" s="4">
        <v>44</v>
      </c>
      <c r="E15" s="91">
        <v>28</v>
      </c>
      <c r="F15" s="146"/>
      <c r="G15" s="146"/>
      <c r="H15" s="146"/>
      <c r="I15" s="146"/>
      <c r="J15" s="146"/>
      <c r="K15" s="146"/>
      <c r="L15" s="146"/>
      <c r="M15" s="146"/>
      <c r="N15" s="104"/>
    </row>
    <row r="16" spans="1:14" x14ac:dyDescent="0.2">
      <c r="A16" s="80" t="s">
        <v>26</v>
      </c>
      <c r="B16" s="4">
        <v>10</v>
      </c>
      <c r="C16" s="4">
        <v>18</v>
      </c>
      <c r="D16" s="4">
        <v>38</v>
      </c>
      <c r="E16" s="91">
        <v>20</v>
      </c>
      <c r="F16" s="146"/>
      <c r="G16" s="146"/>
      <c r="H16" s="146"/>
      <c r="I16" s="146"/>
      <c r="J16" s="146"/>
      <c r="K16" s="146"/>
      <c r="L16" s="146"/>
      <c r="M16" s="146"/>
      <c r="N16" s="104"/>
    </row>
    <row r="17" spans="1:14" x14ac:dyDescent="0.2">
      <c r="A17" s="80" t="s">
        <v>27</v>
      </c>
      <c r="B17" s="4">
        <v>42</v>
      </c>
      <c r="C17" s="4">
        <v>36</v>
      </c>
      <c r="D17" s="4">
        <v>46</v>
      </c>
      <c r="E17" s="91">
        <v>13</v>
      </c>
      <c r="F17" s="146"/>
      <c r="G17" s="146"/>
      <c r="H17" s="146"/>
      <c r="I17" s="146"/>
      <c r="J17" s="146"/>
      <c r="K17" s="146"/>
      <c r="L17" s="146"/>
      <c r="M17" s="146"/>
      <c r="N17" s="104"/>
    </row>
    <row r="18" spans="1:14" x14ac:dyDescent="0.2">
      <c r="A18" s="93" t="s">
        <v>28</v>
      </c>
      <c r="B18" s="94">
        <v>25</v>
      </c>
      <c r="C18" s="94">
        <v>29</v>
      </c>
      <c r="D18" s="94">
        <v>12</v>
      </c>
      <c r="E18" s="95">
        <v>42</v>
      </c>
      <c r="F18" s="102"/>
      <c r="G18" s="102"/>
      <c r="H18" s="102"/>
      <c r="I18" s="102"/>
      <c r="J18" s="102"/>
      <c r="K18" s="102"/>
      <c r="L18" s="102"/>
      <c r="M18" s="102"/>
      <c r="N18" s="105"/>
    </row>
    <row r="19" spans="1:14" x14ac:dyDescent="0.2">
      <c r="A19" s="97" t="s">
        <v>33</v>
      </c>
      <c r="B19" s="88">
        <v>110</v>
      </c>
      <c r="C19" s="88">
        <v>180</v>
      </c>
      <c r="D19" s="88">
        <v>220</v>
      </c>
      <c r="E19" s="89">
        <v>270</v>
      </c>
      <c r="F19" s="88"/>
      <c r="G19" s="88"/>
      <c r="H19" s="88"/>
      <c r="I19" s="88"/>
      <c r="J19" s="88"/>
      <c r="K19" s="88"/>
      <c r="L19" s="88"/>
      <c r="M19" s="88"/>
      <c r="N19" s="90"/>
    </row>
    <row r="20" spans="1:14" ht="17" thickBot="1" x14ac:dyDescent="0.25">
      <c r="A20" s="48" t="s">
        <v>34</v>
      </c>
      <c r="B20" s="72"/>
      <c r="C20" s="72"/>
      <c r="D20" s="72"/>
      <c r="E20" s="73"/>
      <c r="F20" s="72">
        <v>85</v>
      </c>
      <c r="G20" s="72">
        <v>102</v>
      </c>
      <c r="H20" s="72">
        <v>115</v>
      </c>
      <c r="I20" s="72">
        <v>158</v>
      </c>
      <c r="J20" s="72">
        <v>190</v>
      </c>
      <c r="K20" s="72">
        <v>91</v>
      </c>
      <c r="L20" s="72">
        <v>162</v>
      </c>
      <c r="M20" s="72">
        <v>120</v>
      </c>
      <c r="N20" s="74">
        <v>130</v>
      </c>
    </row>
    <row r="22" spans="1:14" ht="17" thickBot="1" x14ac:dyDescent="0.25"/>
    <row r="23" spans="1:14" x14ac:dyDescent="0.2">
      <c r="A23" s="23" t="s">
        <v>16</v>
      </c>
      <c r="B23" s="24" t="s">
        <v>20</v>
      </c>
      <c r="C23" s="24" t="s">
        <v>21</v>
      </c>
      <c r="D23" s="24" t="s">
        <v>22</v>
      </c>
      <c r="E23" s="24" t="s">
        <v>23</v>
      </c>
      <c r="F23" s="24" t="s">
        <v>24</v>
      </c>
      <c r="G23" s="24" t="s">
        <v>25</v>
      </c>
      <c r="H23" s="24" t="s">
        <v>26</v>
      </c>
      <c r="I23" s="25" t="s">
        <v>27</v>
      </c>
      <c r="J23" s="25" t="s">
        <v>28</v>
      </c>
      <c r="K23" s="25" t="s">
        <v>33</v>
      </c>
      <c r="L23" s="26" t="s">
        <v>15</v>
      </c>
    </row>
    <row r="24" spans="1:14" x14ac:dyDescent="0.2">
      <c r="A24" s="9" t="s">
        <v>29</v>
      </c>
      <c r="B24" s="1">
        <f>IF(F6&lt;=$C$33,1,0)</f>
        <v>1</v>
      </c>
      <c r="C24" s="1">
        <f t="shared" ref="C24:J24" si="0">IF(G6&lt;=$C$33,1,0)</f>
        <v>1</v>
      </c>
      <c r="D24" s="1">
        <f t="shared" si="0"/>
        <v>1</v>
      </c>
      <c r="E24" s="1">
        <f t="shared" si="0"/>
        <v>0</v>
      </c>
      <c r="F24" s="1">
        <f t="shared" si="0"/>
        <v>0</v>
      </c>
      <c r="G24" s="1">
        <f>IF(K6&lt;=$C$33,1,0)</f>
        <v>0</v>
      </c>
      <c r="H24" s="1">
        <f t="shared" si="0"/>
        <v>1</v>
      </c>
      <c r="I24" s="16">
        <f t="shared" si="0"/>
        <v>0</v>
      </c>
      <c r="J24" s="16">
        <f t="shared" si="0"/>
        <v>0</v>
      </c>
      <c r="K24" s="16">
        <v>110</v>
      </c>
      <c r="L24" s="29">
        <v>1</v>
      </c>
    </row>
    <row r="25" spans="1:14" x14ac:dyDescent="0.2">
      <c r="A25" s="9" t="s">
        <v>30</v>
      </c>
      <c r="B25" s="1">
        <f t="shared" ref="B25:B27" si="1">IF(F7&lt;=$C$33,1,0)</f>
        <v>1</v>
      </c>
      <c r="C25" s="1">
        <f t="shared" ref="C25:C27" si="2">IF(G7&lt;=$C$33,1,0)</f>
        <v>1</v>
      </c>
      <c r="D25" s="1">
        <f t="shared" ref="D25:D27" si="3">IF(H7&lt;=$C$33,1,0)</f>
        <v>0</v>
      </c>
      <c r="E25" s="1">
        <f t="shared" ref="E25:E27" si="4">IF(I7&lt;=$C$33,1,0)</f>
        <v>1</v>
      </c>
      <c r="F25" s="1">
        <f t="shared" ref="F25:F27" si="5">IF(J7&lt;=$C$33,1,0)</f>
        <v>1</v>
      </c>
      <c r="G25" s="1">
        <f t="shared" ref="G25:G27" si="6">IF(K7&lt;=$C$33,1,0)</f>
        <v>0</v>
      </c>
      <c r="H25" s="1">
        <f t="shared" ref="H25:H27" si="7">IF(L7&lt;=$C$33,1,0)</f>
        <v>1</v>
      </c>
      <c r="I25" s="16">
        <f t="shared" ref="I25:I27" si="8">IF(M7&lt;=$C$33,1,0)</f>
        <v>0</v>
      </c>
      <c r="J25" s="16">
        <f t="shared" ref="J25:J27" si="9">IF(N7&lt;=$C$33,1,0)</f>
        <v>0</v>
      </c>
      <c r="K25" s="16">
        <v>180</v>
      </c>
      <c r="L25" s="29">
        <v>1</v>
      </c>
    </row>
    <row r="26" spans="1:14" x14ac:dyDescent="0.2">
      <c r="A26" s="9" t="s">
        <v>31</v>
      </c>
      <c r="B26" s="1">
        <f t="shared" si="1"/>
        <v>1</v>
      </c>
      <c r="C26" s="1">
        <f t="shared" si="2"/>
        <v>0</v>
      </c>
      <c r="D26" s="1">
        <f t="shared" si="3"/>
        <v>0</v>
      </c>
      <c r="E26" s="1">
        <f t="shared" si="4"/>
        <v>0</v>
      </c>
      <c r="F26" s="1">
        <f t="shared" si="5"/>
        <v>0</v>
      </c>
      <c r="G26" s="1">
        <f t="shared" si="6"/>
        <v>0</v>
      </c>
      <c r="H26" s="1">
        <f t="shared" si="7"/>
        <v>0</v>
      </c>
      <c r="I26" s="16">
        <f t="shared" si="8"/>
        <v>0</v>
      </c>
      <c r="J26" s="16">
        <f t="shared" si="9"/>
        <v>1</v>
      </c>
      <c r="K26" s="16">
        <v>220</v>
      </c>
      <c r="L26" s="29">
        <v>0</v>
      </c>
    </row>
    <row r="27" spans="1:14" ht="17" thickBot="1" x14ac:dyDescent="0.25">
      <c r="A27" s="18" t="s">
        <v>32</v>
      </c>
      <c r="B27" s="19">
        <f t="shared" si="1"/>
        <v>0</v>
      </c>
      <c r="C27" s="19">
        <f t="shared" si="2"/>
        <v>1</v>
      </c>
      <c r="D27" s="19">
        <f t="shared" si="3"/>
        <v>0</v>
      </c>
      <c r="E27" s="19">
        <f t="shared" si="4"/>
        <v>0</v>
      </c>
      <c r="F27" s="19">
        <f t="shared" si="5"/>
        <v>1</v>
      </c>
      <c r="G27" s="19">
        <f t="shared" si="6"/>
        <v>0</v>
      </c>
      <c r="H27" s="19">
        <f t="shared" si="7"/>
        <v>1</v>
      </c>
      <c r="I27" s="20">
        <f t="shared" si="8"/>
        <v>1</v>
      </c>
      <c r="J27" s="20">
        <f t="shared" si="9"/>
        <v>0</v>
      </c>
      <c r="K27" s="20">
        <v>270</v>
      </c>
      <c r="L27" s="49">
        <v>0</v>
      </c>
    </row>
    <row r="29" spans="1:14" ht="17" thickBot="1" x14ac:dyDescent="0.25"/>
    <row r="30" spans="1:14" ht="17" thickBot="1" x14ac:dyDescent="0.25">
      <c r="A30" s="34" t="s">
        <v>36</v>
      </c>
      <c r="B30" s="99">
        <v>0</v>
      </c>
      <c r="C30" s="99">
        <v>0</v>
      </c>
      <c r="D30" s="99">
        <v>0</v>
      </c>
      <c r="E30" s="99">
        <v>0</v>
      </c>
      <c r="F30" s="99">
        <v>0</v>
      </c>
      <c r="G30" s="99">
        <v>1</v>
      </c>
      <c r="H30" s="99">
        <v>0</v>
      </c>
      <c r="I30" s="99">
        <v>1</v>
      </c>
      <c r="J30" s="35">
        <v>1</v>
      </c>
    </row>
    <row r="32" spans="1:14" ht="17" thickBot="1" x14ac:dyDescent="0.25"/>
    <row r="33" spans="1:10" ht="17" thickBot="1" x14ac:dyDescent="0.25">
      <c r="A33" s="155" t="s">
        <v>37</v>
      </c>
      <c r="B33" s="156"/>
      <c r="C33" s="98">
        <v>20</v>
      </c>
    </row>
    <row r="35" spans="1:10" ht="17" thickBot="1" x14ac:dyDescent="0.25"/>
    <row r="36" spans="1:10" ht="17" thickBot="1" x14ac:dyDescent="0.25">
      <c r="A36" s="34" t="s">
        <v>17</v>
      </c>
      <c r="B36" s="36">
        <f>SUMPRODUCT(K24:K27,L24:L27)+SUMPRODUCT(F20:N20,B30:J30)</f>
        <v>631</v>
      </c>
    </row>
    <row r="38" spans="1:10" ht="17" thickBot="1" x14ac:dyDescent="0.25"/>
    <row r="39" spans="1:10" x14ac:dyDescent="0.2">
      <c r="A39" s="37" t="s">
        <v>18</v>
      </c>
      <c r="B39" s="38">
        <f>SUMPRODUCT(B24:B27,$L$24:$L$27)+B$30</f>
        <v>2</v>
      </c>
      <c r="C39" s="38">
        <f t="shared" ref="C39:I39" si="10">SUMPRODUCT(C24:C27,$L$24:$L$27)+C$30</f>
        <v>2</v>
      </c>
      <c r="D39" s="38">
        <f t="shared" si="10"/>
        <v>1</v>
      </c>
      <c r="E39" s="38">
        <f t="shared" si="10"/>
        <v>1</v>
      </c>
      <c r="F39" s="38">
        <f t="shared" si="10"/>
        <v>1</v>
      </c>
      <c r="G39" s="38">
        <f t="shared" si="10"/>
        <v>1</v>
      </c>
      <c r="H39" s="38">
        <f>SUMPRODUCT(H24:H27,$L$24:$L$27)+H$30</f>
        <v>2</v>
      </c>
      <c r="I39" s="38">
        <f t="shared" si="10"/>
        <v>1</v>
      </c>
      <c r="J39" s="39">
        <f>SUMPRODUCT(J24:J27,$L$24:$L$27)+J$30</f>
        <v>1</v>
      </c>
    </row>
    <row r="40" spans="1:10" x14ac:dyDescent="0.2">
      <c r="A40" s="9"/>
      <c r="B40" s="40" t="s">
        <v>19</v>
      </c>
      <c r="C40" s="40" t="s">
        <v>19</v>
      </c>
      <c r="D40" s="40" t="s">
        <v>19</v>
      </c>
      <c r="E40" s="40" t="s">
        <v>19</v>
      </c>
      <c r="F40" s="40" t="s">
        <v>19</v>
      </c>
      <c r="G40" s="40" t="s">
        <v>19</v>
      </c>
      <c r="H40" s="40" t="s">
        <v>19</v>
      </c>
      <c r="I40" s="40" t="s">
        <v>19</v>
      </c>
      <c r="J40" s="41" t="s">
        <v>19</v>
      </c>
    </row>
    <row r="41" spans="1:10" ht="17" thickBot="1" x14ac:dyDescent="0.25">
      <c r="A41" s="18"/>
      <c r="B41" s="42">
        <v>1</v>
      </c>
      <c r="C41" s="42">
        <v>1</v>
      </c>
      <c r="D41" s="42">
        <v>1</v>
      </c>
      <c r="E41" s="42">
        <v>1</v>
      </c>
      <c r="F41" s="42">
        <v>1</v>
      </c>
      <c r="G41" s="42">
        <v>1</v>
      </c>
      <c r="H41" s="42">
        <v>1</v>
      </c>
      <c r="I41" s="42">
        <v>1</v>
      </c>
      <c r="J41" s="43">
        <v>1</v>
      </c>
    </row>
  </sheetData>
  <mergeCells count="4">
    <mergeCell ref="A33:B33"/>
    <mergeCell ref="B4:E4"/>
    <mergeCell ref="F4:N4"/>
    <mergeCell ref="A3:N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483F-62AC-464A-B319-9B5F1F7711DC}">
  <dimension ref="A1:N50"/>
  <sheetViews>
    <sheetView workbookViewId="0"/>
  </sheetViews>
  <sheetFormatPr baseColWidth="10" defaultRowHeight="16" x14ac:dyDescent="0.2"/>
  <cols>
    <col min="1" max="16384" width="10.83203125" style="1"/>
  </cols>
  <sheetData>
    <row r="1" spans="1:14" s="2" customFormat="1" x14ac:dyDescent="0.2">
      <c r="A1" s="51" t="s">
        <v>60</v>
      </c>
    </row>
    <row r="2" spans="1:14" ht="17" thickBot="1" x14ac:dyDescent="0.25"/>
    <row r="3" spans="1:14" x14ac:dyDescent="0.2">
      <c r="A3" s="158" t="s">
        <v>35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60"/>
    </row>
    <row r="4" spans="1:14" s="86" customFormat="1" x14ac:dyDescent="0.2">
      <c r="A4" s="85"/>
      <c r="B4" s="148" t="s">
        <v>0</v>
      </c>
      <c r="C4" s="148"/>
      <c r="D4" s="148"/>
      <c r="E4" s="149"/>
      <c r="F4" s="150" t="s">
        <v>1</v>
      </c>
      <c r="G4" s="150"/>
      <c r="H4" s="150"/>
      <c r="I4" s="150"/>
      <c r="J4" s="150"/>
      <c r="K4" s="150"/>
      <c r="L4" s="150"/>
      <c r="M4" s="151"/>
      <c r="N4" s="106"/>
    </row>
    <row r="5" spans="1:14" x14ac:dyDescent="0.2">
      <c r="A5" s="5"/>
      <c r="B5" s="6" t="s">
        <v>42</v>
      </c>
      <c r="C5" s="6" t="s">
        <v>43</v>
      </c>
      <c r="D5" s="6" t="s">
        <v>44</v>
      </c>
      <c r="E5" s="7" t="s">
        <v>45</v>
      </c>
      <c r="F5" s="6" t="s">
        <v>46</v>
      </c>
      <c r="G5" s="6" t="s">
        <v>47</v>
      </c>
      <c r="H5" s="6" t="s">
        <v>48</v>
      </c>
      <c r="I5" s="6" t="s">
        <v>49</v>
      </c>
      <c r="J5" s="6" t="s">
        <v>50</v>
      </c>
      <c r="K5" s="6" t="s">
        <v>51</v>
      </c>
      <c r="L5" s="6" t="s">
        <v>52</v>
      </c>
      <c r="M5" s="8" t="s">
        <v>53</v>
      </c>
    </row>
    <row r="6" spans="1:14" x14ac:dyDescent="0.2">
      <c r="A6" s="9" t="s">
        <v>42</v>
      </c>
      <c r="B6" s="10"/>
      <c r="C6" s="10"/>
      <c r="D6" s="10"/>
      <c r="E6" s="11"/>
      <c r="F6" s="1">
        <v>40</v>
      </c>
      <c r="G6" s="1">
        <v>32</v>
      </c>
      <c r="H6" s="1">
        <v>25</v>
      </c>
      <c r="I6" s="1">
        <v>18</v>
      </c>
      <c r="J6" s="1">
        <v>35</v>
      </c>
      <c r="K6" s="1">
        <v>22</v>
      </c>
      <c r="L6" s="1">
        <v>45</v>
      </c>
      <c r="M6" s="12">
        <v>30</v>
      </c>
    </row>
    <row r="7" spans="1:14" x14ac:dyDescent="0.2">
      <c r="A7" s="9" t="s">
        <v>43</v>
      </c>
      <c r="B7" s="10"/>
      <c r="C7" s="10"/>
      <c r="D7" s="10"/>
      <c r="E7" s="11"/>
      <c r="F7" s="1">
        <v>55</v>
      </c>
      <c r="G7" s="1">
        <v>40</v>
      </c>
      <c r="H7" s="1">
        <v>38</v>
      </c>
      <c r="I7" s="1">
        <v>25</v>
      </c>
      <c r="J7" s="1">
        <v>48</v>
      </c>
      <c r="K7" s="1">
        <v>35</v>
      </c>
      <c r="L7" s="1">
        <v>50</v>
      </c>
      <c r="M7" s="12">
        <v>60</v>
      </c>
    </row>
    <row r="8" spans="1:14" x14ac:dyDescent="0.2">
      <c r="A8" s="9" t="s">
        <v>44</v>
      </c>
      <c r="B8" s="10"/>
      <c r="C8" s="10"/>
      <c r="D8" s="10"/>
      <c r="E8" s="11"/>
      <c r="F8" s="1">
        <v>33</v>
      </c>
      <c r="G8" s="1">
        <v>26</v>
      </c>
      <c r="H8" s="1">
        <v>20</v>
      </c>
      <c r="I8" s="1">
        <v>17</v>
      </c>
      <c r="J8" s="1">
        <v>40</v>
      </c>
      <c r="K8" s="1">
        <v>15</v>
      </c>
      <c r="L8" s="1">
        <v>35</v>
      </c>
      <c r="M8" s="12">
        <v>25</v>
      </c>
    </row>
    <row r="9" spans="1:14" x14ac:dyDescent="0.2">
      <c r="A9" s="13" t="s">
        <v>45</v>
      </c>
      <c r="B9" s="14"/>
      <c r="C9" s="14"/>
      <c r="D9" s="14"/>
      <c r="E9" s="15"/>
      <c r="F9" s="6">
        <v>20</v>
      </c>
      <c r="G9" s="6">
        <v>15</v>
      </c>
      <c r="H9" s="6">
        <v>30</v>
      </c>
      <c r="I9" s="6">
        <v>22</v>
      </c>
      <c r="J9" s="6">
        <v>32</v>
      </c>
      <c r="K9" s="6">
        <v>25</v>
      </c>
      <c r="L9" s="6">
        <v>40</v>
      </c>
      <c r="M9" s="8">
        <v>20</v>
      </c>
    </row>
    <row r="10" spans="1:14" x14ac:dyDescent="0.2">
      <c r="A10" s="9" t="s">
        <v>46</v>
      </c>
      <c r="B10" s="1">
        <v>40</v>
      </c>
      <c r="C10" s="1">
        <v>55</v>
      </c>
      <c r="D10" s="1">
        <v>33</v>
      </c>
      <c r="E10" s="16">
        <v>20</v>
      </c>
      <c r="F10" s="10"/>
      <c r="G10" s="10"/>
      <c r="H10" s="10"/>
      <c r="I10" s="10"/>
      <c r="J10" s="10"/>
      <c r="K10" s="10"/>
      <c r="L10" s="10"/>
      <c r="M10" s="17"/>
    </row>
    <row r="11" spans="1:14" x14ac:dyDescent="0.2">
      <c r="A11" s="9" t="s">
        <v>47</v>
      </c>
      <c r="B11" s="1">
        <v>32</v>
      </c>
      <c r="C11" s="1">
        <v>40</v>
      </c>
      <c r="D11" s="1">
        <v>26</v>
      </c>
      <c r="E11" s="16">
        <v>15</v>
      </c>
      <c r="F11" s="10"/>
      <c r="G11" s="100"/>
      <c r="H11" s="10"/>
      <c r="I11" s="10"/>
      <c r="J11" s="10"/>
      <c r="K11" s="10"/>
      <c r="L11" s="10"/>
      <c r="M11" s="17"/>
    </row>
    <row r="12" spans="1:14" x14ac:dyDescent="0.2">
      <c r="A12" s="9" t="s">
        <v>48</v>
      </c>
      <c r="B12" s="1">
        <v>25</v>
      </c>
      <c r="C12" s="1">
        <v>38</v>
      </c>
      <c r="D12" s="1">
        <v>20</v>
      </c>
      <c r="E12" s="16">
        <v>30</v>
      </c>
      <c r="F12" s="10"/>
      <c r="G12" s="10"/>
      <c r="H12" s="100"/>
      <c r="I12" s="10"/>
      <c r="J12" s="10"/>
      <c r="K12" s="10"/>
      <c r="L12" s="10"/>
      <c r="M12" s="17"/>
    </row>
    <row r="13" spans="1:14" x14ac:dyDescent="0.2">
      <c r="A13" s="9" t="s">
        <v>49</v>
      </c>
      <c r="B13" s="1">
        <v>18</v>
      </c>
      <c r="C13" s="1">
        <v>25</v>
      </c>
      <c r="D13" s="1">
        <v>17</v>
      </c>
      <c r="E13" s="16">
        <v>22</v>
      </c>
      <c r="F13" s="10"/>
      <c r="G13" s="10"/>
      <c r="H13" s="10"/>
      <c r="I13" s="10"/>
      <c r="J13" s="10"/>
      <c r="K13" s="10"/>
      <c r="L13" s="10"/>
      <c r="M13" s="17"/>
    </row>
    <row r="14" spans="1:14" x14ac:dyDescent="0.2">
      <c r="A14" s="9" t="s">
        <v>50</v>
      </c>
      <c r="B14" s="1">
        <v>35</v>
      </c>
      <c r="C14" s="1">
        <v>48</v>
      </c>
      <c r="D14" s="1">
        <v>40</v>
      </c>
      <c r="E14" s="16">
        <v>32</v>
      </c>
      <c r="F14" s="10"/>
      <c r="G14" s="10"/>
      <c r="H14" s="10"/>
      <c r="I14" s="10"/>
      <c r="J14" s="10"/>
      <c r="K14" s="10"/>
      <c r="L14" s="10"/>
      <c r="M14" s="17"/>
    </row>
    <row r="15" spans="1:14" x14ac:dyDescent="0.2">
      <c r="A15" s="9" t="s">
        <v>51</v>
      </c>
      <c r="B15" s="1">
        <v>22</v>
      </c>
      <c r="C15" s="1">
        <v>35</v>
      </c>
      <c r="D15" s="1">
        <v>15</v>
      </c>
      <c r="E15" s="16">
        <v>25</v>
      </c>
      <c r="F15" s="10"/>
      <c r="G15" s="10"/>
      <c r="H15" s="10"/>
      <c r="I15" s="10"/>
      <c r="J15" s="10"/>
      <c r="K15" s="10"/>
      <c r="L15" s="10"/>
      <c r="M15" s="17"/>
    </row>
    <row r="16" spans="1:14" x14ac:dyDescent="0.2">
      <c r="A16" s="9" t="s">
        <v>52</v>
      </c>
      <c r="B16" s="1">
        <v>45</v>
      </c>
      <c r="C16" s="1">
        <v>50</v>
      </c>
      <c r="D16" s="1">
        <v>35</v>
      </c>
      <c r="E16" s="16">
        <v>40</v>
      </c>
      <c r="F16" s="10"/>
      <c r="G16" s="10"/>
      <c r="H16" s="10"/>
      <c r="I16" s="10"/>
      <c r="J16" s="10"/>
      <c r="K16" s="10"/>
      <c r="L16" s="10"/>
      <c r="M16" s="17"/>
    </row>
    <row r="17" spans="1:13" ht="17" thickBot="1" x14ac:dyDescent="0.25">
      <c r="A17" s="18" t="s">
        <v>53</v>
      </c>
      <c r="B17" s="19">
        <v>30</v>
      </c>
      <c r="C17" s="19">
        <v>60</v>
      </c>
      <c r="D17" s="19">
        <v>25</v>
      </c>
      <c r="E17" s="20">
        <v>20</v>
      </c>
      <c r="F17" s="21"/>
      <c r="G17" s="21"/>
      <c r="H17" s="21"/>
      <c r="I17" s="21"/>
      <c r="J17" s="21"/>
      <c r="K17" s="21"/>
      <c r="L17" s="21"/>
      <c r="M17" s="22"/>
    </row>
    <row r="19" spans="1:13" ht="17" thickBot="1" x14ac:dyDescent="0.25"/>
    <row r="20" spans="1:13" x14ac:dyDescent="0.2">
      <c r="A20" s="23" t="s">
        <v>40</v>
      </c>
      <c r="B20" s="24" t="s">
        <v>46</v>
      </c>
      <c r="C20" s="24" t="s">
        <v>47</v>
      </c>
      <c r="D20" s="24" t="s">
        <v>48</v>
      </c>
      <c r="E20" s="24" t="s">
        <v>49</v>
      </c>
      <c r="F20" s="24" t="s">
        <v>50</v>
      </c>
      <c r="G20" s="24" t="s">
        <v>51</v>
      </c>
      <c r="H20" s="24" t="s">
        <v>52</v>
      </c>
      <c r="I20" s="25" t="s">
        <v>53</v>
      </c>
      <c r="J20" s="26" t="s">
        <v>15</v>
      </c>
    </row>
    <row r="21" spans="1:13" x14ac:dyDescent="0.2">
      <c r="A21" s="9" t="s">
        <v>42</v>
      </c>
      <c r="B21" s="27">
        <v>0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8">
        <v>0</v>
      </c>
      <c r="J21" s="29">
        <v>0</v>
      </c>
    </row>
    <row r="22" spans="1:13" x14ac:dyDescent="0.2">
      <c r="A22" s="9" t="s">
        <v>43</v>
      </c>
      <c r="B22" s="27">
        <v>0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8">
        <v>0</v>
      </c>
      <c r="J22" s="29">
        <v>0</v>
      </c>
    </row>
    <row r="23" spans="1:13" x14ac:dyDescent="0.2">
      <c r="A23" s="9" t="s">
        <v>44</v>
      </c>
      <c r="B23" s="27">
        <v>0</v>
      </c>
      <c r="C23" s="27">
        <v>0</v>
      </c>
      <c r="D23" s="27">
        <v>0</v>
      </c>
      <c r="E23" s="27">
        <v>1</v>
      </c>
      <c r="F23" s="27">
        <v>0</v>
      </c>
      <c r="G23" s="27">
        <v>1</v>
      </c>
      <c r="H23" s="27">
        <v>1</v>
      </c>
      <c r="I23" s="28">
        <v>0</v>
      </c>
      <c r="J23" s="29">
        <v>1</v>
      </c>
    </row>
    <row r="24" spans="1:13" x14ac:dyDescent="0.2">
      <c r="A24" s="13" t="s">
        <v>45</v>
      </c>
      <c r="B24" s="30">
        <v>1</v>
      </c>
      <c r="C24" s="30">
        <v>1</v>
      </c>
      <c r="D24" s="30">
        <v>1</v>
      </c>
      <c r="E24" s="30">
        <v>0</v>
      </c>
      <c r="F24" s="30">
        <v>1</v>
      </c>
      <c r="G24" s="30">
        <v>0</v>
      </c>
      <c r="H24" s="30">
        <v>0</v>
      </c>
      <c r="I24" s="31">
        <v>1</v>
      </c>
      <c r="J24" s="32">
        <v>1</v>
      </c>
    </row>
    <row r="25" spans="1:13" ht="17" thickBot="1" x14ac:dyDescent="0.25">
      <c r="A25" s="18" t="s">
        <v>57</v>
      </c>
      <c r="B25" s="19"/>
      <c r="C25" s="19"/>
      <c r="D25" s="19"/>
      <c r="E25" s="19"/>
      <c r="F25" s="19"/>
      <c r="G25" s="19"/>
      <c r="H25" s="19"/>
      <c r="I25" s="20"/>
      <c r="J25" s="33">
        <f>SUM(J21:J24)</f>
        <v>2</v>
      </c>
    </row>
    <row r="27" spans="1:13" ht="17" thickBot="1" x14ac:dyDescent="0.25"/>
    <row r="28" spans="1:13" ht="17" thickBot="1" x14ac:dyDescent="0.25">
      <c r="A28" s="34" t="s">
        <v>54</v>
      </c>
      <c r="B28" s="35">
        <v>35</v>
      </c>
    </row>
    <row r="30" spans="1:13" ht="17" thickBot="1" x14ac:dyDescent="0.25"/>
    <row r="31" spans="1:13" ht="17" thickBot="1" x14ac:dyDescent="0.25">
      <c r="A31" s="34" t="s">
        <v>17</v>
      </c>
      <c r="B31" s="36">
        <f>B28</f>
        <v>35</v>
      </c>
    </row>
    <row r="33" spans="1:9" ht="17" thickBot="1" x14ac:dyDescent="0.25"/>
    <row r="34" spans="1:9" x14ac:dyDescent="0.2">
      <c r="A34" s="37" t="s">
        <v>18</v>
      </c>
      <c r="B34" s="38">
        <f>J25</f>
        <v>2</v>
      </c>
      <c r="C34" s="38" t="s">
        <v>55</v>
      </c>
      <c r="D34" s="38">
        <v>2</v>
      </c>
      <c r="E34" s="38"/>
      <c r="F34" s="38"/>
      <c r="G34" s="38"/>
      <c r="H34" s="38"/>
      <c r="I34" s="39"/>
    </row>
    <row r="35" spans="1:9" x14ac:dyDescent="0.2">
      <c r="A35" s="9"/>
      <c r="B35" s="40"/>
      <c r="C35" s="40"/>
      <c r="D35" s="40"/>
      <c r="E35" s="40"/>
      <c r="F35" s="40"/>
      <c r="G35" s="40"/>
      <c r="H35" s="40"/>
      <c r="I35" s="41"/>
    </row>
    <row r="36" spans="1:9" x14ac:dyDescent="0.2">
      <c r="A36" s="9"/>
      <c r="B36" s="40"/>
      <c r="C36" s="40"/>
      <c r="D36" s="40"/>
      <c r="E36" s="40"/>
      <c r="F36" s="40"/>
      <c r="G36" s="40"/>
      <c r="H36" s="40"/>
      <c r="I36" s="41"/>
    </row>
    <row r="37" spans="1:9" x14ac:dyDescent="0.2">
      <c r="A37" s="9"/>
      <c r="B37" s="40">
        <f t="shared" ref="B37:I37" si="0">SUM(B21:B24)</f>
        <v>1</v>
      </c>
      <c r="C37" s="40">
        <f t="shared" si="0"/>
        <v>1</v>
      </c>
      <c r="D37" s="40">
        <f t="shared" si="0"/>
        <v>1</v>
      </c>
      <c r="E37" s="40">
        <f t="shared" si="0"/>
        <v>1</v>
      </c>
      <c r="F37" s="40">
        <f t="shared" si="0"/>
        <v>1</v>
      </c>
      <c r="G37" s="40">
        <f t="shared" si="0"/>
        <v>1</v>
      </c>
      <c r="H37" s="40">
        <f t="shared" si="0"/>
        <v>1</v>
      </c>
      <c r="I37" s="41">
        <f t="shared" si="0"/>
        <v>1</v>
      </c>
    </row>
    <row r="38" spans="1:9" x14ac:dyDescent="0.2">
      <c r="A38" s="9"/>
      <c r="B38" s="40" t="s">
        <v>41</v>
      </c>
      <c r="C38" s="40" t="s">
        <v>41</v>
      </c>
      <c r="D38" s="40" t="s">
        <v>41</v>
      </c>
      <c r="E38" s="40" t="s">
        <v>41</v>
      </c>
      <c r="F38" s="40" t="s">
        <v>41</v>
      </c>
      <c r="G38" s="40" t="s">
        <v>41</v>
      </c>
      <c r="H38" s="40" t="s">
        <v>41</v>
      </c>
      <c r="I38" s="41" t="s">
        <v>41</v>
      </c>
    </row>
    <row r="39" spans="1:9" x14ac:dyDescent="0.2">
      <c r="A39" s="9"/>
      <c r="B39" s="40">
        <v>1</v>
      </c>
      <c r="C39" s="40">
        <v>1</v>
      </c>
      <c r="D39" s="40">
        <v>1</v>
      </c>
      <c r="E39" s="40">
        <v>1</v>
      </c>
      <c r="F39" s="40">
        <v>1</v>
      </c>
      <c r="G39" s="40">
        <v>1</v>
      </c>
      <c r="H39" s="40">
        <v>1</v>
      </c>
      <c r="I39" s="41">
        <v>1</v>
      </c>
    </row>
    <row r="40" spans="1:9" x14ac:dyDescent="0.2">
      <c r="A40" s="9"/>
      <c r="B40" s="40"/>
      <c r="C40" s="40"/>
      <c r="D40" s="40"/>
      <c r="E40" s="40"/>
      <c r="F40" s="40"/>
      <c r="G40" s="40"/>
      <c r="H40" s="40"/>
      <c r="I40" s="41"/>
    </row>
    <row r="41" spans="1:9" x14ac:dyDescent="0.2">
      <c r="A41" s="9"/>
      <c r="B41" s="40"/>
      <c r="C41" s="40"/>
      <c r="D41" s="40"/>
      <c r="E41" s="40"/>
      <c r="F41" s="40"/>
      <c r="G41" s="40"/>
      <c r="H41" s="40"/>
      <c r="I41" s="41"/>
    </row>
    <row r="42" spans="1:9" x14ac:dyDescent="0.2">
      <c r="A42" s="9"/>
      <c r="B42" s="40">
        <f t="shared" ref="B42:H45" si="1">B21-$J21</f>
        <v>0</v>
      </c>
      <c r="C42" s="40">
        <f t="shared" si="1"/>
        <v>0</v>
      </c>
      <c r="D42" s="40">
        <f t="shared" si="1"/>
        <v>0</v>
      </c>
      <c r="E42" s="40">
        <f t="shared" si="1"/>
        <v>0</v>
      </c>
      <c r="F42" s="40">
        <f t="shared" si="1"/>
        <v>0</v>
      </c>
      <c r="G42" s="40">
        <f t="shared" si="1"/>
        <v>0</v>
      </c>
      <c r="H42" s="40">
        <f t="shared" si="1"/>
        <v>0</v>
      </c>
      <c r="I42" s="41">
        <f t="shared" ref="I42" si="2">I21-$J21</f>
        <v>0</v>
      </c>
    </row>
    <row r="43" spans="1:9" x14ac:dyDescent="0.2">
      <c r="A43" s="9"/>
      <c r="B43" s="40">
        <f t="shared" si="1"/>
        <v>0</v>
      </c>
      <c r="C43" s="40">
        <f t="shared" si="1"/>
        <v>0</v>
      </c>
      <c r="D43" s="40">
        <f t="shared" si="1"/>
        <v>0</v>
      </c>
      <c r="E43" s="40">
        <f t="shared" si="1"/>
        <v>0</v>
      </c>
      <c r="F43" s="40">
        <f t="shared" si="1"/>
        <v>0</v>
      </c>
      <c r="G43" s="40">
        <f t="shared" si="1"/>
        <v>0</v>
      </c>
      <c r="H43" s="40">
        <f t="shared" si="1"/>
        <v>0</v>
      </c>
      <c r="I43" s="41">
        <f t="shared" ref="I43" si="3">I22-$J22</f>
        <v>0</v>
      </c>
    </row>
    <row r="44" spans="1:9" x14ac:dyDescent="0.2">
      <c r="A44" s="9"/>
      <c r="B44" s="40">
        <f t="shared" si="1"/>
        <v>-1</v>
      </c>
      <c r="C44" s="40">
        <f t="shared" si="1"/>
        <v>-1</v>
      </c>
      <c r="D44" s="40">
        <f t="shared" si="1"/>
        <v>-1</v>
      </c>
      <c r="E44" s="40">
        <f t="shared" si="1"/>
        <v>0</v>
      </c>
      <c r="F44" s="40">
        <f t="shared" si="1"/>
        <v>-1</v>
      </c>
      <c r="G44" s="40">
        <f t="shared" si="1"/>
        <v>0</v>
      </c>
      <c r="H44" s="40">
        <f t="shared" si="1"/>
        <v>0</v>
      </c>
      <c r="I44" s="41">
        <f t="shared" ref="I44" si="4">I23-$J23</f>
        <v>-1</v>
      </c>
    </row>
    <row r="45" spans="1:9" x14ac:dyDescent="0.2">
      <c r="A45" s="9"/>
      <c r="B45" s="40">
        <f t="shared" si="1"/>
        <v>0</v>
      </c>
      <c r="C45" s="40">
        <f t="shared" si="1"/>
        <v>0</v>
      </c>
      <c r="D45" s="40">
        <f t="shared" si="1"/>
        <v>0</v>
      </c>
      <c r="E45" s="40">
        <f t="shared" si="1"/>
        <v>-1</v>
      </c>
      <c r="F45" s="40">
        <f t="shared" si="1"/>
        <v>0</v>
      </c>
      <c r="G45" s="40">
        <f t="shared" si="1"/>
        <v>-1</v>
      </c>
      <c r="H45" s="40">
        <f t="shared" si="1"/>
        <v>-1</v>
      </c>
      <c r="I45" s="41">
        <f t="shared" ref="I45" si="5">I24-$J24</f>
        <v>0</v>
      </c>
    </row>
    <row r="46" spans="1:9" x14ac:dyDescent="0.2">
      <c r="A46" s="9"/>
      <c r="B46" s="40"/>
      <c r="C46" s="40"/>
      <c r="D46" s="40"/>
      <c r="E46" s="40"/>
      <c r="F46" s="40"/>
      <c r="G46" s="40"/>
      <c r="H46" s="40"/>
      <c r="I46" s="41"/>
    </row>
    <row r="47" spans="1:9" x14ac:dyDescent="0.2">
      <c r="A47" s="9"/>
      <c r="B47" s="40"/>
      <c r="C47" s="40"/>
      <c r="D47" s="40"/>
      <c r="E47" s="40"/>
      <c r="F47" s="40"/>
      <c r="G47" s="40"/>
      <c r="H47" s="40"/>
      <c r="I47" s="41"/>
    </row>
    <row r="48" spans="1:9" x14ac:dyDescent="0.2">
      <c r="A48" s="9"/>
      <c r="B48" s="40">
        <f t="shared" ref="B48:I48" si="6">SUMPRODUCT(F6:F9,B21:B24)</f>
        <v>20</v>
      </c>
      <c r="C48" s="40">
        <f t="shared" si="6"/>
        <v>15</v>
      </c>
      <c r="D48" s="40">
        <f t="shared" si="6"/>
        <v>30</v>
      </c>
      <c r="E48" s="40">
        <f t="shared" si="6"/>
        <v>17</v>
      </c>
      <c r="F48" s="40">
        <f t="shared" si="6"/>
        <v>32</v>
      </c>
      <c r="G48" s="40">
        <f t="shared" si="6"/>
        <v>15</v>
      </c>
      <c r="H48" s="40">
        <f t="shared" si="6"/>
        <v>35</v>
      </c>
      <c r="I48" s="41">
        <f t="shared" si="6"/>
        <v>20</v>
      </c>
    </row>
    <row r="49" spans="1:9" x14ac:dyDescent="0.2">
      <c r="A49" s="9"/>
      <c r="B49" s="40" t="s">
        <v>55</v>
      </c>
      <c r="C49" s="40" t="s">
        <v>55</v>
      </c>
      <c r="D49" s="40" t="s">
        <v>55</v>
      </c>
      <c r="E49" s="40" t="s">
        <v>55</v>
      </c>
      <c r="F49" s="40" t="s">
        <v>55</v>
      </c>
      <c r="G49" s="40" t="s">
        <v>55</v>
      </c>
      <c r="H49" s="40" t="s">
        <v>55</v>
      </c>
      <c r="I49" s="41" t="s">
        <v>55</v>
      </c>
    </row>
    <row r="50" spans="1:9" ht="17" thickBot="1" x14ac:dyDescent="0.25">
      <c r="A50" s="18"/>
      <c r="B50" s="42">
        <f t="shared" ref="B50:I50" si="7">$B$28</f>
        <v>35</v>
      </c>
      <c r="C50" s="42">
        <f t="shared" si="7"/>
        <v>35</v>
      </c>
      <c r="D50" s="42">
        <f t="shared" si="7"/>
        <v>35</v>
      </c>
      <c r="E50" s="42">
        <f t="shared" si="7"/>
        <v>35</v>
      </c>
      <c r="F50" s="42">
        <f t="shared" si="7"/>
        <v>35</v>
      </c>
      <c r="G50" s="42">
        <f t="shared" si="7"/>
        <v>35</v>
      </c>
      <c r="H50" s="42">
        <f t="shared" si="7"/>
        <v>35</v>
      </c>
      <c r="I50" s="43">
        <f t="shared" si="7"/>
        <v>35</v>
      </c>
    </row>
  </sheetData>
  <mergeCells count="3">
    <mergeCell ref="B4:E4"/>
    <mergeCell ref="A3:M3"/>
    <mergeCell ref="F4:M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1F129-ACEB-BB4C-A1D7-3EA6BAD6CA30}">
  <dimension ref="A1:L48"/>
  <sheetViews>
    <sheetView workbookViewId="0"/>
  </sheetViews>
  <sheetFormatPr baseColWidth="10" defaultRowHeight="16" x14ac:dyDescent="0.2"/>
  <cols>
    <col min="1" max="16384" width="10.83203125" style="45"/>
  </cols>
  <sheetData>
    <row r="1" spans="1:12" s="107" customFormat="1" x14ac:dyDescent="0.2">
      <c r="A1" s="107" t="s">
        <v>61</v>
      </c>
    </row>
    <row r="2" spans="1:12" s="126" customFormat="1" ht="17" thickBot="1" x14ac:dyDescent="0.25"/>
    <row r="3" spans="1:12" s="126" customFormat="1" x14ac:dyDescent="0.2">
      <c r="A3" s="162" t="s">
        <v>35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27"/>
    </row>
    <row r="4" spans="1:12" s="129" customFormat="1" x14ac:dyDescent="0.2">
      <c r="A4" s="145"/>
      <c r="B4" s="161" t="s">
        <v>56</v>
      </c>
      <c r="C4" s="161"/>
      <c r="D4" s="161"/>
      <c r="E4" s="161"/>
      <c r="F4" s="161" t="s">
        <v>1</v>
      </c>
      <c r="G4" s="161"/>
      <c r="H4" s="161"/>
      <c r="I4" s="161"/>
      <c r="J4" s="161"/>
      <c r="K4" s="161"/>
      <c r="L4" s="128"/>
    </row>
    <row r="5" spans="1:12" x14ac:dyDescent="0.2">
      <c r="A5" s="130"/>
      <c r="B5" s="120" t="s">
        <v>73</v>
      </c>
      <c r="C5" s="120" t="s">
        <v>74</v>
      </c>
      <c r="D5" s="120" t="s">
        <v>75</v>
      </c>
      <c r="E5" s="131" t="s">
        <v>76</v>
      </c>
      <c r="F5" s="120" t="s">
        <v>65</v>
      </c>
      <c r="G5" s="120" t="s">
        <v>66</v>
      </c>
      <c r="H5" s="120" t="s">
        <v>67</v>
      </c>
      <c r="I5" s="120" t="s">
        <v>77</v>
      </c>
      <c r="J5" s="120" t="s">
        <v>78</v>
      </c>
      <c r="K5" s="131" t="s">
        <v>79</v>
      </c>
      <c r="L5" s="132" t="s">
        <v>38</v>
      </c>
    </row>
    <row r="6" spans="1:12" x14ac:dyDescent="0.2">
      <c r="A6" s="113" t="s">
        <v>73</v>
      </c>
      <c r="B6" s="147"/>
      <c r="C6" s="147"/>
      <c r="D6" s="147"/>
      <c r="E6" s="119"/>
      <c r="F6" s="45">
        <v>15</v>
      </c>
      <c r="G6" s="45">
        <v>40</v>
      </c>
      <c r="H6" s="45">
        <v>35</v>
      </c>
      <c r="I6" s="45">
        <v>25</v>
      </c>
      <c r="J6" s="45">
        <v>30</v>
      </c>
      <c r="K6" s="124">
        <v>65</v>
      </c>
      <c r="L6" s="46"/>
    </row>
    <row r="7" spans="1:12" x14ac:dyDescent="0.2">
      <c r="A7" s="113" t="s">
        <v>74</v>
      </c>
      <c r="B7" s="147"/>
      <c r="C7" s="147"/>
      <c r="D7" s="147"/>
      <c r="E7" s="119"/>
      <c r="F7" s="45">
        <v>50</v>
      </c>
      <c r="G7" s="45">
        <v>30</v>
      </c>
      <c r="H7" s="45">
        <v>25</v>
      </c>
      <c r="I7" s="45">
        <v>60</v>
      </c>
      <c r="J7" s="45">
        <v>35</v>
      </c>
      <c r="K7" s="124">
        <v>40</v>
      </c>
      <c r="L7" s="46"/>
    </row>
    <row r="8" spans="1:12" x14ac:dyDescent="0.2">
      <c r="A8" s="113" t="s">
        <v>75</v>
      </c>
      <c r="B8" s="147"/>
      <c r="C8" s="147"/>
      <c r="D8" s="147"/>
      <c r="E8" s="119"/>
      <c r="F8" s="45">
        <v>60</v>
      </c>
      <c r="G8" s="45">
        <v>35</v>
      </c>
      <c r="H8" s="45">
        <v>40</v>
      </c>
      <c r="I8" s="45">
        <v>50</v>
      </c>
      <c r="J8" s="45">
        <v>25</v>
      </c>
      <c r="K8" s="124">
        <v>20</v>
      </c>
      <c r="L8" s="46"/>
    </row>
    <row r="9" spans="1:12" x14ac:dyDescent="0.2">
      <c r="A9" s="130" t="s">
        <v>76</v>
      </c>
      <c r="B9" s="121"/>
      <c r="C9" s="121"/>
      <c r="D9" s="121"/>
      <c r="E9" s="122"/>
      <c r="F9" s="120">
        <v>40</v>
      </c>
      <c r="G9" s="120">
        <v>60</v>
      </c>
      <c r="H9" s="120">
        <v>30</v>
      </c>
      <c r="I9" s="120">
        <v>35</v>
      </c>
      <c r="J9" s="120">
        <v>20</v>
      </c>
      <c r="K9" s="125">
        <v>55</v>
      </c>
      <c r="L9" s="47"/>
    </row>
    <row r="10" spans="1:12" x14ac:dyDescent="0.2">
      <c r="A10" s="113" t="s">
        <v>65</v>
      </c>
      <c r="B10" s="45">
        <v>15</v>
      </c>
      <c r="C10" s="45">
        <v>50</v>
      </c>
      <c r="D10" s="45">
        <v>60</v>
      </c>
      <c r="E10" s="124">
        <v>40</v>
      </c>
      <c r="F10" s="147"/>
      <c r="G10" s="147"/>
      <c r="H10" s="147"/>
      <c r="I10" s="147"/>
      <c r="J10" s="147"/>
      <c r="K10" s="119"/>
      <c r="L10" s="46">
        <v>100</v>
      </c>
    </row>
    <row r="11" spans="1:12" x14ac:dyDescent="0.2">
      <c r="A11" s="113" t="s">
        <v>66</v>
      </c>
      <c r="B11" s="45">
        <v>40</v>
      </c>
      <c r="C11" s="45">
        <v>30</v>
      </c>
      <c r="D11" s="45">
        <v>35</v>
      </c>
      <c r="E11" s="124">
        <v>60</v>
      </c>
      <c r="F11" s="147"/>
      <c r="G11" s="147"/>
      <c r="H11" s="147"/>
      <c r="I11" s="147"/>
      <c r="J11" s="147"/>
      <c r="K11" s="119"/>
      <c r="L11" s="46">
        <v>150</v>
      </c>
    </row>
    <row r="12" spans="1:12" x14ac:dyDescent="0.2">
      <c r="A12" s="113" t="s">
        <v>67</v>
      </c>
      <c r="B12" s="45">
        <v>35</v>
      </c>
      <c r="C12" s="45">
        <v>25</v>
      </c>
      <c r="D12" s="45">
        <v>40</v>
      </c>
      <c r="E12" s="124">
        <v>30</v>
      </c>
      <c r="F12" s="147"/>
      <c r="G12" s="147"/>
      <c r="H12" s="147"/>
      <c r="I12" s="147"/>
      <c r="J12" s="147"/>
      <c r="K12" s="119"/>
      <c r="L12" s="46">
        <v>200</v>
      </c>
    </row>
    <row r="13" spans="1:12" x14ac:dyDescent="0.2">
      <c r="A13" s="113" t="s">
        <v>77</v>
      </c>
      <c r="B13" s="45">
        <v>25</v>
      </c>
      <c r="C13" s="45">
        <v>60</v>
      </c>
      <c r="D13" s="45">
        <v>50</v>
      </c>
      <c r="E13" s="124">
        <v>35</v>
      </c>
      <c r="F13" s="147"/>
      <c r="G13" s="147"/>
      <c r="H13" s="147"/>
      <c r="I13" s="147"/>
      <c r="J13" s="147"/>
      <c r="K13" s="119"/>
      <c r="L13" s="46">
        <v>120</v>
      </c>
    </row>
    <row r="14" spans="1:12" x14ac:dyDescent="0.2">
      <c r="A14" s="113" t="s">
        <v>78</v>
      </c>
      <c r="B14" s="45">
        <v>30</v>
      </c>
      <c r="C14" s="45">
        <v>35</v>
      </c>
      <c r="D14" s="45">
        <v>25</v>
      </c>
      <c r="E14" s="124">
        <v>20</v>
      </c>
      <c r="F14" s="147"/>
      <c r="G14" s="147"/>
      <c r="H14" s="147"/>
      <c r="I14" s="147"/>
      <c r="J14" s="147"/>
      <c r="K14" s="119"/>
      <c r="L14" s="46">
        <v>170</v>
      </c>
    </row>
    <row r="15" spans="1:12" x14ac:dyDescent="0.2">
      <c r="A15" s="130" t="s">
        <v>79</v>
      </c>
      <c r="B15" s="120">
        <v>65</v>
      </c>
      <c r="C15" s="120">
        <v>40</v>
      </c>
      <c r="D15" s="120">
        <v>20</v>
      </c>
      <c r="E15" s="125">
        <v>55</v>
      </c>
      <c r="F15" s="121"/>
      <c r="G15" s="121"/>
      <c r="H15" s="121"/>
      <c r="I15" s="121"/>
      <c r="J15" s="121"/>
      <c r="K15" s="122"/>
      <c r="L15" s="47">
        <v>90</v>
      </c>
    </row>
    <row r="16" spans="1:12" ht="17" thickBot="1" x14ac:dyDescent="0.25">
      <c r="A16" s="123" t="s">
        <v>38</v>
      </c>
      <c r="B16" s="108"/>
      <c r="C16" s="108"/>
      <c r="D16" s="108"/>
      <c r="E16" s="133"/>
      <c r="F16" s="108">
        <v>100</v>
      </c>
      <c r="G16" s="108">
        <v>150</v>
      </c>
      <c r="H16" s="108">
        <v>200</v>
      </c>
      <c r="I16" s="108">
        <v>120</v>
      </c>
      <c r="J16" s="108">
        <v>170</v>
      </c>
      <c r="K16" s="133">
        <v>90</v>
      </c>
      <c r="L16" s="109"/>
    </row>
    <row r="18" spans="1:8" ht="17" thickBot="1" x14ac:dyDescent="0.25"/>
    <row r="19" spans="1:8" x14ac:dyDescent="0.2">
      <c r="A19" s="110" t="s">
        <v>40</v>
      </c>
      <c r="B19" s="111" t="s">
        <v>65</v>
      </c>
      <c r="C19" s="111" t="s">
        <v>66</v>
      </c>
      <c r="D19" s="111" t="s">
        <v>67</v>
      </c>
      <c r="E19" s="111" t="s">
        <v>77</v>
      </c>
      <c r="F19" s="111" t="s">
        <v>78</v>
      </c>
      <c r="G19" s="115" t="s">
        <v>79</v>
      </c>
      <c r="H19" s="112" t="s">
        <v>15</v>
      </c>
    </row>
    <row r="20" spans="1:8" x14ac:dyDescent="0.2">
      <c r="A20" s="113" t="s">
        <v>73</v>
      </c>
      <c r="B20" s="116">
        <v>1</v>
      </c>
      <c r="C20" s="116">
        <v>0</v>
      </c>
      <c r="D20" s="116">
        <v>0</v>
      </c>
      <c r="E20" s="116">
        <v>1</v>
      </c>
      <c r="F20" s="116">
        <v>1</v>
      </c>
      <c r="G20" s="117">
        <v>0</v>
      </c>
      <c r="H20" s="134">
        <v>1</v>
      </c>
    </row>
    <row r="21" spans="1:8" x14ac:dyDescent="0.2">
      <c r="A21" s="113" t="s">
        <v>74</v>
      </c>
      <c r="B21" s="116">
        <v>0</v>
      </c>
      <c r="C21" s="116">
        <v>1</v>
      </c>
      <c r="D21" s="116">
        <v>1</v>
      </c>
      <c r="E21" s="116">
        <v>0</v>
      </c>
      <c r="F21" s="116">
        <v>0</v>
      </c>
      <c r="G21" s="117">
        <v>1</v>
      </c>
      <c r="H21" s="134">
        <v>1</v>
      </c>
    </row>
    <row r="22" spans="1:8" x14ac:dyDescent="0.2">
      <c r="A22" s="113" t="s">
        <v>75</v>
      </c>
      <c r="B22" s="116">
        <v>0</v>
      </c>
      <c r="C22" s="116">
        <v>0</v>
      </c>
      <c r="D22" s="116">
        <v>0</v>
      </c>
      <c r="E22" s="116">
        <v>0</v>
      </c>
      <c r="F22" s="116">
        <v>0</v>
      </c>
      <c r="G22" s="117">
        <v>0</v>
      </c>
      <c r="H22" s="134">
        <v>0</v>
      </c>
    </row>
    <row r="23" spans="1:8" x14ac:dyDescent="0.2">
      <c r="A23" s="130" t="s">
        <v>76</v>
      </c>
      <c r="B23" s="135">
        <v>0</v>
      </c>
      <c r="C23" s="135">
        <v>0</v>
      </c>
      <c r="D23" s="135">
        <v>0</v>
      </c>
      <c r="E23" s="135">
        <v>0</v>
      </c>
      <c r="F23" s="135">
        <v>0</v>
      </c>
      <c r="G23" s="136">
        <v>0</v>
      </c>
      <c r="H23" s="137">
        <v>0</v>
      </c>
    </row>
    <row r="24" spans="1:8" ht="17" thickBot="1" x14ac:dyDescent="0.25">
      <c r="A24" s="114"/>
      <c r="B24" s="108"/>
      <c r="C24" s="108"/>
      <c r="D24" s="108"/>
      <c r="E24" s="108"/>
      <c r="F24" s="108"/>
      <c r="G24" s="133"/>
      <c r="H24" s="109">
        <f>SUM(H20:H23)</f>
        <v>2</v>
      </c>
    </row>
    <row r="26" spans="1:8" ht="17" thickBot="1" x14ac:dyDescent="0.25"/>
    <row r="27" spans="1:8" x14ac:dyDescent="0.2">
      <c r="A27" s="110" t="s">
        <v>39</v>
      </c>
      <c r="B27" s="111" t="s">
        <v>65</v>
      </c>
      <c r="C27" s="111" t="s">
        <v>66</v>
      </c>
      <c r="D27" s="111" t="s">
        <v>67</v>
      </c>
      <c r="E27" s="111" t="s">
        <v>77</v>
      </c>
      <c r="F27" s="111" t="s">
        <v>78</v>
      </c>
      <c r="G27" s="112" t="s">
        <v>79</v>
      </c>
    </row>
    <row r="28" spans="1:8" x14ac:dyDescent="0.2">
      <c r="A28" s="113" t="s">
        <v>73</v>
      </c>
      <c r="B28" s="45">
        <f>F6*B20*F$16</f>
        <v>1500</v>
      </c>
      <c r="C28" s="45">
        <f t="shared" ref="C28:G28" si="0">G6*C20*G$16</f>
        <v>0</v>
      </c>
      <c r="D28" s="45">
        <f t="shared" si="0"/>
        <v>0</v>
      </c>
      <c r="E28" s="45">
        <f t="shared" si="0"/>
        <v>3000</v>
      </c>
      <c r="F28" s="45">
        <f t="shared" si="0"/>
        <v>5100</v>
      </c>
      <c r="G28" s="46">
        <f t="shared" si="0"/>
        <v>0</v>
      </c>
    </row>
    <row r="29" spans="1:8" x14ac:dyDescent="0.2">
      <c r="A29" s="113" t="s">
        <v>74</v>
      </c>
      <c r="B29" s="45">
        <f t="shared" ref="B29:B31" si="1">F7*B21*F$16</f>
        <v>0</v>
      </c>
      <c r="C29" s="45">
        <f t="shared" ref="C29:C31" si="2">G7*C21*G$16</f>
        <v>4500</v>
      </c>
      <c r="D29" s="45">
        <f t="shared" ref="D29:D31" si="3">H7*D21*H$16</f>
        <v>5000</v>
      </c>
      <c r="E29" s="45">
        <f t="shared" ref="E29:E31" si="4">I7*E21*I$16</f>
        <v>0</v>
      </c>
      <c r="F29" s="45">
        <f t="shared" ref="F29:F31" si="5">J7*F21*J$16</f>
        <v>0</v>
      </c>
      <c r="G29" s="46">
        <f t="shared" ref="G29:G31" si="6">K7*G21*K$16</f>
        <v>3600</v>
      </c>
    </row>
    <row r="30" spans="1:8" x14ac:dyDescent="0.2">
      <c r="A30" s="113" t="s">
        <v>75</v>
      </c>
      <c r="B30" s="45">
        <f t="shared" si="1"/>
        <v>0</v>
      </c>
      <c r="C30" s="45">
        <f t="shared" si="2"/>
        <v>0</v>
      </c>
      <c r="D30" s="45">
        <f t="shared" si="3"/>
        <v>0</v>
      </c>
      <c r="E30" s="45">
        <f t="shared" si="4"/>
        <v>0</v>
      </c>
      <c r="F30" s="45">
        <f>J8*F22*J$16</f>
        <v>0</v>
      </c>
      <c r="G30" s="46">
        <f t="shared" si="6"/>
        <v>0</v>
      </c>
    </row>
    <row r="31" spans="1:8" ht="17" thickBot="1" x14ac:dyDescent="0.25">
      <c r="A31" s="114" t="s">
        <v>76</v>
      </c>
      <c r="B31" s="108">
        <f t="shared" si="1"/>
        <v>0</v>
      </c>
      <c r="C31" s="108">
        <f t="shared" si="2"/>
        <v>0</v>
      </c>
      <c r="D31" s="108">
        <f t="shared" si="3"/>
        <v>0</v>
      </c>
      <c r="E31" s="108">
        <f t="shared" si="4"/>
        <v>0</v>
      </c>
      <c r="F31" s="108">
        <f t="shared" si="5"/>
        <v>0</v>
      </c>
      <c r="G31" s="109">
        <f t="shared" si="6"/>
        <v>0</v>
      </c>
    </row>
    <row r="33" spans="1:7" ht="17" thickBot="1" x14ac:dyDescent="0.25"/>
    <row r="34" spans="1:7" ht="17" thickBot="1" x14ac:dyDescent="0.25">
      <c r="A34" s="138" t="s">
        <v>17</v>
      </c>
      <c r="B34" s="50">
        <f>SUM(B28:G31)</f>
        <v>22700</v>
      </c>
    </row>
    <row r="36" spans="1:7" ht="17" thickBot="1" x14ac:dyDescent="0.25"/>
    <row r="37" spans="1:7" x14ac:dyDescent="0.2">
      <c r="A37" s="139" t="s">
        <v>18</v>
      </c>
      <c r="B37" s="140">
        <f>H24</f>
        <v>2</v>
      </c>
      <c r="C37" s="140" t="s">
        <v>41</v>
      </c>
      <c r="D37" s="140">
        <v>2</v>
      </c>
      <c r="E37" s="140"/>
      <c r="F37" s="140"/>
      <c r="G37" s="141"/>
    </row>
    <row r="38" spans="1:7" x14ac:dyDescent="0.2">
      <c r="A38" s="113"/>
      <c r="B38" s="118"/>
      <c r="C38" s="118"/>
      <c r="D38" s="118"/>
      <c r="E38" s="118"/>
      <c r="F38" s="118"/>
      <c r="G38" s="142"/>
    </row>
    <row r="39" spans="1:7" x14ac:dyDescent="0.2">
      <c r="A39" s="113"/>
      <c r="B39" s="118"/>
      <c r="C39" s="118"/>
      <c r="D39" s="118"/>
      <c r="E39" s="118"/>
      <c r="F39" s="118"/>
      <c r="G39" s="142"/>
    </row>
    <row r="40" spans="1:7" x14ac:dyDescent="0.2">
      <c r="A40" s="113"/>
      <c r="B40" s="118">
        <f>SUM(B20:B23)</f>
        <v>1</v>
      </c>
      <c r="C40" s="118">
        <f>SUM(C20:C23)</f>
        <v>1</v>
      </c>
      <c r="D40" s="118">
        <f t="shared" ref="D40:F40" si="7">SUM(D20:D23)</f>
        <v>1</v>
      </c>
      <c r="E40" s="118">
        <f t="shared" si="7"/>
        <v>1</v>
      </c>
      <c r="F40" s="118">
        <f t="shared" si="7"/>
        <v>1</v>
      </c>
      <c r="G40" s="142">
        <f>SUM(G20:G23)</f>
        <v>1</v>
      </c>
    </row>
    <row r="41" spans="1:7" x14ac:dyDescent="0.2">
      <c r="A41" s="113"/>
      <c r="B41" s="118" t="s">
        <v>41</v>
      </c>
      <c r="C41" s="118" t="s">
        <v>41</v>
      </c>
      <c r="D41" s="118" t="s">
        <v>41</v>
      </c>
      <c r="E41" s="118" t="s">
        <v>41</v>
      </c>
      <c r="F41" s="118" t="s">
        <v>41</v>
      </c>
      <c r="G41" s="142" t="s">
        <v>41</v>
      </c>
    </row>
    <row r="42" spans="1:7" x14ac:dyDescent="0.2">
      <c r="A42" s="113"/>
      <c r="B42" s="118">
        <v>1</v>
      </c>
      <c r="C42" s="118">
        <v>1</v>
      </c>
      <c r="D42" s="118">
        <v>1</v>
      </c>
      <c r="E42" s="118">
        <v>1</v>
      </c>
      <c r="F42" s="118">
        <v>1</v>
      </c>
      <c r="G42" s="142">
        <v>1</v>
      </c>
    </row>
    <row r="43" spans="1:7" x14ac:dyDescent="0.2">
      <c r="A43" s="113"/>
      <c r="B43" s="118"/>
      <c r="C43" s="118"/>
      <c r="D43" s="118"/>
      <c r="E43" s="118"/>
      <c r="F43" s="118"/>
      <c r="G43" s="142"/>
    </row>
    <row r="44" spans="1:7" x14ac:dyDescent="0.2">
      <c r="A44" s="113"/>
      <c r="B44" s="118"/>
      <c r="C44" s="118"/>
      <c r="D44" s="118"/>
      <c r="E44" s="118"/>
      <c r="F44" s="118"/>
      <c r="G44" s="142"/>
    </row>
    <row r="45" spans="1:7" x14ac:dyDescent="0.2">
      <c r="A45" s="113"/>
      <c r="B45" s="118">
        <f>B20-$H20</f>
        <v>0</v>
      </c>
      <c r="C45" s="118">
        <f t="shared" ref="C45:G45" si="8">C20-$H20</f>
        <v>-1</v>
      </c>
      <c r="D45" s="118">
        <f t="shared" si="8"/>
        <v>-1</v>
      </c>
      <c r="E45" s="118">
        <f t="shared" si="8"/>
        <v>0</v>
      </c>
      <c r="F45" s="118">
        <f t="shared" si="8"/>
        <v>0</v>
      </c>
      <c r="G45" s="142">
        <f t="shared" si="8"/>
        <v>-1</v>
      </c>
    </row>
    <row r="46" spans="1:7" x14ac:dyDescent="0.2">
      <c r="A46" s="113"/>
      <c r="B46" s="118">
        <f t="shared" ref="B46:F46" si="9">B21-$H21</f>
        <v>-1</v>
      </c>
      <c r="C46" s="118">
        <f t="shared" si="9"/>
        <v>0</v>
      </c>
      <c r="D46" s="118">
        <f t="shared" si="9"/>
        <v>0</v>
      </c>
      <c r="E46" s="118">
        <f t="shared" si="9"/>
        <v>-1</v>
      </c>
      <c r="F46" s="118">
        <f t="shared" si="9"/>
        <v>-1</v>
      </c>
      <c r="G46" s="142">
        <f>G21-$H21</f>
        <v>0</v>
      </c>
    </row>
    <row r="47" spans="1:7" x14ac:dyDescent="0.2">
      <c r="A47" s="113"/>
      <c r="B47" s="118">
        <f t="shared" ref="B47:G47" si="10">B22-$H22</f>
        <v>0</v>
      </c>
      <c r="C47" s="118">
        <f t="shared" si="10"/>
        <v>0</v>
      </c>
      <c r="D47" s="118">
        <f t="shared" si="10"/>
        <v>0</v>
      </c>
      <c r="E47" s="118">
        <f t="shared" si="10"/>
        <v>0</v>
      </c>
      <c r="F47" s="118">
        <f t="shared" si="10"/>
        <v>0</v>
      </c>
      <c r="G47" s="142">
        <f t="shared" si="10"/>
        <v>0</v>
      </c>
    </row>
    <row r="48" spans="1:7" ht="17" thickBot="1" x14ac:dyDescent="0.25">
      <c r="A48" s="114"/>
      <c r="B48" s="143">
        <f t="shared" ref="B48:G48" si="11">B23-$H23</f>
        <v>0</v>
      </c>
      <c r="C48" s="143">
        <f t="shared" si="11"/>
        <v>0</v>
      </c>
      <c r="D48" s="143">
        <f t="shared" si="11"/>
        <v>0</v>
      </c>
      <c r="E48" s="143">
        <f t="shared" si="11"/>
        <v>0</v>
      </c>
      <c r="F48" s="143">
        <f t="shared" si="11"/>
        <v>0</v>
      </c>
      <c r="G48" s="144">
        <f t="shared" si="11"/>
        <v>0</v>
      </c>
    </row>
  </sheetData>
  <mergeCells count="3">
    <mergeCell ref="B4:E4"/>
    <mergeCell ref="F4:K4"/>
    <mergeCell ref="A3:K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82C9-9B37-E84D-8F19-38E9DEAF3FB6}">
  <dimension ref="A1:D19"/>
  <sheetViews>
    <sheetView workbookViewId="0"/>
  </sheetViews>
  <sheetFormatPr baseColWidth="10" defaultRowHeight="16" x14ac:dyDescent="0.2"/>
  <cols>
    <col min="1" max="1" width="10.83203125" style="4"/>
    <col min="2" max="3" width="12" style="4" bestFit="1" customWidth="1"/>
    <col min="4" max="16384" width="10.83203125" style="4"/>
  </cols>
  <sheetData>
    <row r="1" spans="1:4" s="165" customFormat="1" x14ac:dyDescent="0.2">
      <c r="A1" s="164" t="s">
        <v>62</v>
      </c>
    </row>
    <row r="2" spans="1:4" ht="17" thickBot="1" x14ac:dyDescent="0.25"/>
    <row r="3" spans="1:4" x14ac:dyDescent="0.2">
      <c r="A3" s="64"/>
      <c r="B3" s="166" t="s">
        <v>63</v>
      </c>
      <c r="C3" s="167" t="s">
        <v>64</v>
      </c>
      <c r="D3" s="168" t="s">
        <v>38</v>
      </c>
    </row>
    <row r="4" spans="1:4" x14ac:dyDescent="0.2">
      <c r="A4" s="80" t="s">
        <v>65</v>
      </c>
      <c r="B4" s="4">
        <v>3</v>
      </c>
      <c r="C4" s="91">
        <v>7</v>
      </c>
      <c r="D4" s="92">
        <v>180</v>
      </c>
    </row>
    <row r="5" spans="1:4" x14ac:dyDescent="0.2">
      <c r="A5" s="80" t="s">
        <v>66</v>
      </c>
      <c r="B5" s="4">
        <v>6</v>
      </c>
      <c r="C5" s="91">
        <v>3</v>
      </c>
      <c r="D5" s="92">
        <v>160</v>
      </c>
    </row>
    <row r="6" spans="1:4" ht="17" thickBot="1" x14ac:dyDescent="0.25">
      <c r="A6" s="71" t="s">
        <v>67</v>
      </c>
      <c r="B6" s="72">
        <v>9</v>
      </c>
      <c r="C6" s="73">
        <v>5</v>
      </c>
      <c r="D6" s="74">
        <v>210</v>
      </c>
    </row>
    <row r="8" spans="1:4" ht="17" thickBot="1" x14ac:dyDescent="0.25"/>
    <row r="9" spans="1:4" x14ac:dyDescent="0.2">
      <c r="A9" s="64"/>
      <c r="B9" s="166" t="s">
        <v>63</v>
      </c>
      <c r="C9" s="168" t="s">
        <v>64</v>
      </c>
    </row>
    <row r="10" spans="1:4" ht="17" thickBot="1" x14ac:dyDescent="0.25">
      <c r="A10" s="71" t="s">
        <v>68</v>
      </c>
      <c r="B10" s="169">
        <v>6.5738887962721648</v>
      </c>
      <c r="C10" s="170">
        <v>4.468154867913058</v>
      </c>
    </row>
    <row r="12" spans="1:4" ht="17" thickBot="1" x14ac:dyDescent="0.25"/>
    <row r="13" spans="1:4" x14ac:dyDescent="0.2">
      <c r="A13" s="171" t="s">
        <v>69</v>
      </c>
      <c r="B13" s="172"/>
    </row>
    <row r="14" spans="1:4" x14ac:dyDescent="0.2">
      <c r="A14" s="80" t="s">
        <v>70</v>
      </c>
      <c r="B14" s="173">
        <f>SQRT(($B$10-B4)^2+($C$10-C4)^2)*D4</f>
        <v>788.36960696880135</v>
      </c>
    </row>
    <row r="15" spans="1:4" x14ac:dyDescent="0.2">
      <c r="A15" s="80" t="s">
        <v>71</v>
      </c>
      <c r="B15" s="173">
        <f t="shared" ref="B15:B16" si="0">SQRT(($B$10-B5)^2+($C$10-C5)^2)*D5</f>
        <v>252.21334799448303</v>
      </c>
    </row>
    <row r="16" spans="1:4" ht="17" thickBot="1" x14ac:dyDescent="0.25">
      <c r="A16" s="71" t="s">
        <v>72</v>
      </c>
      <c r="B16" s="174">
        <f t="shared" si="0"/>
        <v>521.58161340904564</v>
      </c>
    </row>
    <row r="18" spans="1:2" ht="17" thickBot="1" x14ac:dyDescent="0.25"/>
    <row r="19" spans="1:2" ht="17" thickBot="1" x14ac:dyDescent="0.25">
      <c r="A19" s="75" t="s">
        <v>17</v>
      </c>
      <c r="B19" s="175">
        <f>SUM(B14:B16)</f>
        <v>1562.16456837233</v>
      </c>
    </row>
  </sheetData>
  <mergeCells count="1">
    <mergeCell ref="A13:B1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Exercise 4</vt:lpstr>
      <vt:lpstr>Exercise 5</vt:lpstr>
      <vt:lpstr>Exercise 6</vt:lpstr>
      <vt:lpstr>Exercise 7</vt:lpstr>
      <vt:lpstr>Exercise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p826yeugdi@univie.onmicrosoft.com</dc:creator>
  <cp:lastModifiedBy>p826yeugdi@univie.onmicrosoft.com</cp:lastModifiedBy>
  <dcterms:created xsi:type="dcterms:W3CDTF">2024-09-17T11:57:40Z</dcterms:created>
  <dcterms:modified xsi:type="dcterms:W3CDTF">2024-10-15T10:04:37Z</dcterms:modified>
</cp:coreProperties>
</file>