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ianbuss/Desktop/Studienassistenz/WS 24:25/"/>
    </mc:Choice>
  </mc:AlternateContent>
  <xr:revisionPtr revIDLastSave="0" documentId="13_ncr:1_{85A566FC-9CC0-0F45-86A6-2EC9F4F03DB3}" xr6:coauthVersionLast="47" xr6:coauthVersionMax="47" xr10:uidLastSave="{00000000-0000-0000-0000-000000000000}"/>
  <bookViews>
    <workbookView xWindow="0" yWindow="500" windowWidth="38400" windowHeight="20060" xr2:uid="{B7F9E8A8-BB68-0D4F-BEEC-5A01078BD262}"/>
  </bookViews>
  <sheets>
    <sheet name="Exercise 13 a)" sheetId="2" r:id="rId1"/>
    <sheet name="Exercise 13 b)" sheetId="3" r:id="rId2"/>
    <sheet name="Exercise 14" sheetId="4" r:id="rId3"/>
    <sheet name="Exercise 15" sheetId="11" r:id="rId4"/>
    <sheet name="Exercise 16" sheetId="12" r:id="rId5"/>
    <sheet name="Exercise 17" sheetId="13" r:id="rId6"/>
  </sheets>
  <definedNames>
    <definedName name="solver_adj" localSheetId="0" hidden="1">'Exercise 13 a)'!$B$14:$G$19</definedName>
    <definedName name="solver_adj" localSheetId="1" hidden="1">'Exercise 13 b)'!$B$15:$G$21</definedName>
    <definedName name="solver_adj" localSheetId="2" hidden="1">'Exercise 14'!$B$12:$F$16,'Exercise 14'!$B$20:$F$24,'Exercise 14'!$B$28:$F$32,'Exercise 14'!$I$12:$M$16,'Exercise 14'!$I$20:$M$24,'Exercise 14'!$I$28:$M$32</definedName>
    <definedName name="solver_adj" localSheetId="3" hidden="1">'Exercise 15'!$B$16:$D$21,'Exercise 15'!$B$24:$G$24,'Exercise 15'!$B$27:$C$27,'Exercise 15'!$C$28:$D$28,'Exercise 15'!$D$29:$F$29,'Exercise 15'!$E$30:$F$30,'Exercise 15'!$F$31:$G$32,'Exercise 15'!$B$36:$C$36,'Exercise 15'!$C$37:$D$37,'Exercise 15'!$D$38:$F$38,'Exercise 15'!$E$39:$F$39,'Exercise 15'!$F$40:$G$41,'Exercise 15'!$B$45:$C$45,'Exercise 15'!$C$46:$D$46,'Exercise 15'!$D$47:$F$47,'Exercise 15'!$E$48:$F$48,'Exercise 15'!$F$49:$G$50</definedName>
    <definedName name="solver_adj" localSheetId="4" hidden="1">'Exercise 16'!$B$21:$F$25,'Exercise 16'!$B$32:$F$36,'Exercise 16'!$B$40:$F$44,'Exercise 16'!$I$21:$I$25</definedName>
    <definedName name="solver_adj" localSheetId="5" hidden="1">'Exercise 17'!$J$16:$J$19,'Exercise 17'!$B$23:$G$26,'Exercise 17'!$J$23:$O$26,'Exercise 17'!$R$23:$W$26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'Exercise 13 a)'!$B$14:$G$19</definedName>
    <definedName name="solver_lhs1" localSheetId="1" hidden="1">'Exercise 13 b)'!$B$15:$G$20</definedName>
    <definedName name="solver_lhs1" localSheetId="2" hidden="1">'Exercise 14'!$B$12:$F$16</definedName>
    <definedName name="solver_lhs1" localSheetId="3" hidden="1">'Exercise 15'!$B$16:$D$21</definedName>
    <definedName name="solver_lhs1" localSheetId="4" hidden="1">'Exercise 16'!$B$40:$F$44</definedName>
    <definedName name="solver_lhs1" localSheetId="5" hidden="1">'Exercise 17'!$B$27:$G$27</definedName>
    <definedName name="solver_lhs10" localSheetId="3" hidden="1">'Exercise 15'!$D$29:$F$29</definedName>
    <definedName name="solver_lhs11" localSheetId="3" hidden="1">'Exercise 15'!$D$38:$F$38</definedName>
    <definedName name="solver_lhs12" localSheetId="3" hidden="1">'Exercise 15'!$D$47:$F$47</definedName>
    <definedName name="solver_lhs13" localSheetId="3" hidden="1">'Exercise 15'!$E$30:$F$30</definedName>
    <definedName name="solver_lhs14" localSheetId="3" hidden="1">'Exercise 15'!$E$39:$F$39</definedName>
    <definedName name="solver_lhs15" localSheetId="3" hidden="1">'Exercise 15'!$E$48:$F$48</definedName>
    <definedName name="solver_lhs16" localSheetId="3" hidden="1">'Exercise 15'!$F$31:$G$32</definedName>
    <definedName name="solver_lhs17" localSheetId="3" hidden="1">'Exercise 15'!$F$40:$G$41</definedName>
    <definedName name="solver_lhs18" localSheetId="3" hidden="1">'Exercise 15'!$F$49:$G$50</definedName>
    <definedName name="solver_lhs19" localSheetId="3" hidden="1">'Exercise 15'!$K$33:$P$33</definedName>
    <definedName name="solver_lhs2" localSheetId="0" hidden="1">'Exercise 13 a)'!$B$25:$B$30</definedName>
    <definedName name="solver_lhs2" localSheetId="1" hidden="1">'Exercise 13 b)'!$B$27:$B$33</definedName>
    <definedName name="solver_lhs2" localSheetId="2" hidden="1">'Exercise 14'!$B$20:$F$24</definedName>
    <definedName name="solver_lhs2" localSheetId="3" hidden="1">'Exercise 15'!$B$24:$G$24</definedName>
    <definedName name="solver_lhs2" localSheetId="4" hidden="1">'Exercise 16'!$B$45:$F$45</definedName>
    <definedName name="solver_lhs2" localSheetId="5" hidden="1">'Exercise 17'!$J$16:$J$19</definedName>
    <definedName name="solver_lhs20" localSheetId="3" hidden="1">'Exercise 15'!$K$42:$P$42</definedName>
    <definedName name="solver_lhs21" localSheetId="3" hidden="1">'Exercise 15'!$K$51:$P$51</definedName>
    <definedName name="solver_lhs3" localSheetId="0" hidden="1">'Exercise 13 a)'!$B$33:$G$33</definedName>
    <definedName name="solver_lhs3" localSheetId="1" hidden="1">'Exercise 13 b)'!$B$36:$G$36</definedName>
    <definedName name="solver_lhs3" localSheetId="2" hidden="1">'Exercise 14'!$B$28:$F$32</definedName>
    <definedName name="solver_lhs3" localSheetId="3" hidden="1">'Exercise 15'!$B$27:$C$27</definedName>
    <definedName name="solver_lhs3" localSheetId="4" hidden="1">'Exercise 16'!$B$52:$F$56</definedName>
    <definedName name="solver_lhs3" localSheetId="5" hidden="1">'Exercise 17'!$J$27:$O$27</definedName>
    <definedName name="solver_lhs4" localSheetId="2" hidden="1">'Exercise 14'!$P$12:$P$16</definedName>
    <definedName name="solver_lhs4" localSheetId="3" hidden="1">'Exercise 15'!$B$36:$C$36</definedName>
    <definedName name="solver_lhs4" localSheetId="4" hidden="1">'Exercise 16'!$I$21:$I$25</definedName>
    <definedName name="solver_lhs4" localSheetId="5" hidden="1">'Exercise 17'!$L$16:$L$19</definedName>
    <definedName name="solver_lhs5" localSheetId="2" hidden="1">'Exercise 14'!$P$20:$P$24</definedName>
    <definedName name="solver_lhs5" localSheetId="3" hidden="1">'Exercise 15'!$B$45:$C$45</definedName>
    <definedName name="solver_lhs5" localSheetId="4" hidden="1">'Exercise 16'!$I$26</definedName>
    <definedName name="solver_lhs5" localSheetId="5" hidden="1">'Exercise 17'!$P$16:$P$19</definedName>
    <definedName name="solver_lhs6" localSheetId="2" hidden="1">'Exercise 14'!$P$28:$P$32</definedName>
    <definedName name="solver_lhs6" localSheetId="3" hidden="1">'Exercise 15'!$B$57:$G$57</definedName>
    <definedName name="solver_lhs6" localSheetId="4" hidden="1">'Exercise 16'!$L$3:$L$4</definedName>
    <definedName name="solver_lhs6" localSheetId="5" hidden="1">'Exercise 17'!$R$27:$W$27</definedName>
    <definedName name="solver_lhs7" localSheetId="3" hidden="1">'Exercise 15'!$C$28:$D$28</definedName>
    <definedName name="solver_lhs7" localSheetId="4" hidden="1">'Exercise 16'!$O$52:$O$56</definedName>
    <definedName name="solver_lhs7" localSheetId="5" hidden="1">'Exercise 17'!$T$16:$T$19</definedName>
    <definedName name="solver_lhs8" localSheetId="3" hidden="1">'Exercise 15'!$C$37:$D$37</definedName>
    <definedName name="solver_lhs8" localSheetId="4" hidden="1">'Exercise 16'!$P$52:$P$56</definedName>
    <definedName name="solver_lhs9" localSheetId="3" hidden="1">'Exercise 15'!$C$46:$D$46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4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3</definedName>
    <definedName name="solver_num" localSheetId="2" hidden="1">6</definedName>
    <definedName name="solver_num" localSheetId="3" hidden="1">21</definedName>
    <definedName name="solver_num" localSheetId="4" hidden="1">8</definedName>
    <definedName name="solver_num" localSheetId="5" hidden="1">7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opt" localSheetId="0" hidden="1">'Exercise 13 a)'!$B$22</definedName>
    <definedName name="solver_opt" localSheetId="1" hidden="1">'Exercise 13 b)'!$B$24</definedName>
    <definedName name="solver_opt" localSheetId="2" hidden="1">'Exercise 14'!$B$51</definedName>
    <definedName name="solver_opt" localSheetId="3" hidden="1">'Exercise 15'!$B$54</definedName>
    <definedName name="solver_opt" localSheetId="4" hidden="1">'Exercise 16'!$B$48</definedName>
    <definedName name="solver_opt" localSheetId="5" hidden="1">'Exercise 17'!$B$32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5</definedName>
    <definedName name="solver_rel1" localSheetId="1" hidden="1">5</definedName>
    <definedName name="solver_rel1" localSheetId="2" hidden="1">1</definedName>
    <definedName name="solver_rel1" localSheetId="3" hidden="1">5</definedName>
    <definedName name="solver_rel1" localSheetId="4" hidden="1">5</definedName>
    <definedName name="solver_rel1" localSheetId="5" hidden="1">2</definedName>
    <definedName name="solver_rel10" localSheetId="3" hidden="1">5</definedName>
    <definedName name="solver_rel11" localSheetId="3" hidden="1">5</definedName>
    <definedName name="solver_rel12" localSheetId="3" hidden="1">5</definedName>
    <definedName name="solver_rel13" localSheetId="3" hidden="1">5</definedName>
    <definedName name="solver_rel14" localSheetId="3" hidden="1">5</definedName>
    <definedName name="solver_rel15" localSheetId="3" hidden="1">5</definedName>
    <definedName name="solver_rel16" localSheetId="3" hidden="1">5</definedName>
    <definedName name="solver_rel17" localSheetId="3" hidden="1">5</definedName>
    <definedName name="solver_rel18" localSheetId="3" hidden="1">5</definedName>
    <definedName name="solver_rel19" localSheetId="3" hidden="1">1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el2" localSheetId="3" hidden="1">5</definedName>
    <definedName name="solver_rel2" localSheetId="4" hidden="1">2</definedName>
    <definedName name="solver_rel2" localSheetId="5" hidden="1">5</definedName>
    <definedName name="solver_rel20" localSheetId="3" hidden="1">1</definedName>
    <definedName name="solver_rel21" localSheetId="3" hidden="1">1</definedName>
    <definedName name="solver_rel3" localSheetId="0" hidden="1">2</definedName>
    <definedName name="solver_rel3" localSheetId="1" hidden="1">2</definedName>
    <definedName name="solver_rel3" localSheetId="2" hidden="1">1</definedName>
    <definedName name="solver_rel3" localSheetId="3" hidden="1">5</definedName>
    <definedName name="solver_rel3" localSheetId="4" hidden="1">2</definedName>
    <definedName name="solver_rel3" localSheetId="5" hidden="1">2</definedName>
    <definedName name="solver_rel4" localSheetId="2" hidden="1">2</definedName>
    <definedName name="solver_rel4" localSheetId="3" hidden="1">5</definedName>
    <definedName name="solver_rel4" localSheetId="4" hidden="1">5</definedName>
    <definedName name="solver_rel4" localSheetId="5" hidden="1">1</definedName>
    <definedName name="solver_rel5" localSheetId="2" hidden="1">2</definedName>
    <definedName name="solver_rel5" localSheetId="3" hidden="1">5</definedName>
    <definedName name="solver_rel5" localSheetId="4" hidden="1">2</definedName>
    <definedName name="solver_rel5" localSheetId="5" hidden="1">1</definedName>
    <definedName name="solver_rel6" localSheetId="2" hidden="1">2</definedName>
    <definedName name="solver_rel6" localSheetId="3" hidden="1">2</definedName>
    <definedName name="solver_rel6" localSheetId="4" hidden="1">1</definedName>
    <definedName name="solver_rel6" localSheetId="5" hidden="1">2</definedName>
    <definedName name="solver_rel7" localSheetId="3" hidden="1">5</definedName>
    <definedName name="solver_rel7" localSheetId="4" hidden="1">1</definedName>
    <definedName name="solver_rel7" localSheetId="5" hidden="1">1</definedName>
    <definedName name="solver_rel8" localSheetId="3" hidden="1">5</definedName>
    <definedName name="solver_rel8" localSheetId="4" hidden="1">1</definedName>
    <definedName name="solver_rel9" localSheetId="3" hidden="1">5</definedName>
    <definedName name="solver_rhs1" localSheetId="0" hidden="1">"binär"</definedName>
    <definedName name="solver_rhs1" localSheetId="1" hidden="1">"binär"</definedName>
    <definedName name="solver_rhs1" localSheetId="2" hidden="1">'Exercise 14'!$T$12:$X$16</definedName>
    <definedName name="solver_rhs1" localSheetId="3" hidden="1">"binär"</definedName>
    <definedName name="solver_rhs1" localSheetId="4" hidden="1">"binary"</definedName>
    <definedName name="solver_rhs1" localSheetId="5" hidden="1">'Exercise 17'!$B$29:$G$29</definedName>
    <definedName name="solver_rhs10" localSheetId="3" hidden="1">"binär"</definedName>
    <definedName name="solver_rhs11" localSheetId="3" hidden="1">"binär"</definedName>
    <definedName name="solver_rhs12" localSheetId="3" hidden="1">"binär"</definedName>
    <definedName name="solver_rhs13" localSheetId="3" hidden="1">"binär"</definedName>
    <definedName name="solver_rhs14" localSheetId="3" hidden="1">"binär"</definedName>
    <definedName name="solver_rhs15" localSheetId="3" hidden="1">"binär"</definedName>
    <definedName name="solver_rhs16" localSheetId="3" hidden="1">"binär"</definedName>
    <definedName name="solver_rhs17" localSheetId="3" hidden="1">"binär"</definedName>
    <definedName name="solver_rhs18" localSheetId="3" hidden="1">"binär"</definedName>
    <definedName name="solver_rhs19" localSheetId="3" hidden="1">'Exercise 15'!$K$16:$K$21</definedName>
    <definedName name="solver_rhs2" localSheetId="0" hidden="1">'Exercise 13 a)'!$D$25:$D$30</definedName>
    <definedName name="solver_rhs2" localSheetId="1" hidden="1">'Exercise 13 b)'!$D$27:$D$33</definedName>
    <definedName name="solver_rhs2" localSheetId="2" hidden="1">'Exercise 14'!$T$20:$X$24</definedName>
    <definedName name="solver_rhs2" localSheetId="3" hidden="1">"binär"</definedName>
    <definedName name="solver_rhs2" localSheetId="4" hidden="1">1</definedName>
    <definedName name="solver_rhs2" localSheetId="5" hidden="1">"binary"</definedName>
    <definedName name="solver_rhs20" localSheetId="3" hidden="1">'Exercise 15'!$L$16:$L$21</definedName>
    <definedName name="solver_rhs21" localSheetId="3" hidden="1">'Exercise 15'!$M$16:$M$21</definedName>
    <definedName name="solver_rhs3" localSheetId="0" hidden="1">'Exercise 13 a)'!$B$35:$G$35</definedName>
    <definedName name="solver_rhs3" localSheetId="1" hidden="1">'Exercise 13 b)'!$B$38:$G$38</definedName>
    <definedName name="solver_rhs3" localSheetId="2" hidden="1">'Exercise 14'!$T$28:$X$32</definedName>
    <definedName name="solver_rhs3" localSheetId="3" hidden="1">"binär"</definedName>
    <definedName name="solver_rhs3" localSheetId="4" hidden="1">'Exercise 16'!$I$52:$M$56</definedName>
    <definedName name="solver_rhs3" localSheetId="5" hidden="1">'Exercise 17'!$J$29:$O$29</definedName>
    <definedName name="solver_rhs4" localSheetId="2" hidden="1">'Exercise 14'!$Q$12:$Q$16</definedName>
    <definedName name="solver_rhs4" localSheetId="3" hidden="1">"binär"</definedName>
    <definedName name="solver_rhs4" localSheetId="4" hidden="1">"binary"</definedName>
    <definedName name="solver_rhs4" localSheetId="5" hidden="1">'Exercise 17'!$N$16:$N$19</definedName>
    <definedName name="solver_rhs5" localSheetId="2" hidden="1">'Exercise 14'!$Q$20:$Q$24</definedName>
    <definedName name="solver_rhs5" localSheetId="3" hidden="1">"binär"</definedName>
    <definedName name="solver_rhs5" localSheetId="4" hidden="1">'Exercise 16'!$I$28</definedName>
    <definedName name="solver_rhs5" localSheetId="5" hidden="1">'Exercise 17'!$R$16:$R$19</definedName>
    <definedName name="solver_rhs6" localSheetId="2" hidden="1">'Exercise 14'!$Q$28:$Q$32</definedName>
    <definedName name="solver_rhs6" localSheetId="3" hidden="1">'Exercise 15'!$B$59:$G$59</definedName>
    <definedName name="solver_rhs6" localSheetId="4" hidden="1">'Exercise 16'!$I$3:$I$4</definedName>
    <definedName name="solver_rhs6" localSheetId="5" hidden="1">'Exercise 17'!$R$29:$W$29</definedName>
    <definedName name="solver_rhs7" localSheetId="3" hidden="1">"binär"</definedName>
    <definedName name="solver_rhs7" localSheetId="4" hidden="1">'Exercise 16'!$P$52:$P$56</definedName>
    <definedName name="solver_rhs7" localSheetId="5" hidden="1">'Exercise 17'!$V$16:$V$19</definedName>
    <definedName name="solver_rhs8" localSheetId="3" hidden="1">"binär"</definedName>
    <definedName name="solver_rhs8" localSheetId="4" hidden="1">'Exercise 16'!$Q$52:$Q$56</definedName>
    <definedName name="solver_rhs9" localSheetId="3" hidden="1">"binär"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3</definedName>
    <definedName name="solver_ver" localSheetId="4" hidden="1">3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4" l="1"/>
  <c r="P20" i="4"/>
  <c r="P12" i="4" l="1"/>
  <c r="W39" i="13" l="1"/>
  <c r="V39" i="13"/>
  <c r="U39" i="13"/>
  <c r="T39" i="13"/>
  <c r="S39" i="13"/>
  <c r="R39" i="13"/>
  <c r="T19" i="13" s="1"/>
  <c r="O39" i="13"/>
  <c r="N39" i="13"/>
  <c r="P19" i="13" s="1"/>
  <c r="M39" i="13"/>
  <c r="L39" i="13"/>
  <c r="K39" i="13"/>
  <c r="J39" i="13"/>
  <c r="G39" i="13"/>
  <c r="F39" i="13"/>
  <c r="E39" i="13"/>
  <c r="D39" i="13"/>
  <c r="L19" i="13" s="1"/>
  <c r="C39" i="13"/>
  <c r="B39" i="13"/>
  <c r="W38" i="13"/>
  <c r="V38" i="13"/>
  <c r="U38" i="13"/>
  <c r="T38" i="13"/>
  <c r="S38" i="13"/>
  <c r="R38" i="13"/>
  <c r="T18" i="13" s="1"/>
  <c r="O38" i="13"/>
  <c r="N38" i="13"/>
  <c r="M38" i="13"/>
  <c r="L38" i="13"/>
  <c r="K38" i="13"/>
  <c r="J38" i="13"/>
  <c r="P18" i="13" s="1"/>
  <c r="G38" i="13"/>
  <c r="F38" i="13"/>
  <c r="L18" i="13" s="1"/>
  <c r="E38" i="13"/>
  <c r="D38" i="13"/>
  <c r="C38" i="13"/>
  <c r="B38" i="13"/>
  <c r="W37" i="13"/>
  <c r="V37" i="13"/>
  <c r="U37" i="13"/>
  <c r="T37" i="13"/>
  <c r="T17" i="13" s="1"/>
  <c r="S37" i="13"/>
  <c r="R37" i="13"/>
  <c r="O37" i="13"/>
  <c r="N37" i="13"/>
  <c r="M37" i="13"/>
  <c r="L37" i="13"/>
  <c r="K37" i="13"/>
  <c r="J37" i="13"/>
  <c r="P17" i="13" s="1"/>
  <c r="G37" i="13"/>
  <c r="F37" i="13"/>
  <c r="E37" i="13"/>
  <c r="D37" i="13"/>
  <c r="C37" i="13"/>
  <c r="B37" i="13"/>
  <c r="L17" i="13" s="1"/>
  <c r="W36" i="13"/>
  <c r="V36" i="13"/>
  <c r="T16" i="13" s="1"/>
  <c r="U36" i="13"/>
  <c r="T36" i="13"/>
  <c r="S36" i="13"/>
  <c r="R36" i="13"/>
  <c r="O36" i="13"/>
  <c r="N36" i="13"/>
  <c r="M36" i="13"/>
  <c r="L36" i="13"/>
  <c r="P16" i="13" s="1"/>
  <c r="K36" i="13"/>
  <c r="J36" i="13"/>
  <c r="G36" i="13"/>
  <c r="F36" i="13"/>
  <c r="E36" i="13"/>
  <c r="D36" i="13"/>
  <c r="C36" i="13"/>
  <c r="B36" i="13"/>
  <c r="L16" i="13" s="1"/>
  <c r="B32" i="13"/>
  <c r="W27" i="13"/>
  <c r="V27" i="13"/>
  <c r="U27" i="13"/>
  <c r="T27" i="13"/>
  <c r="S27" i="13"/>
  <c r="R27" i="13"/>
  <c r="O27" i="13"/>
  <c r="N27" i="13"/>
  <c r="M27" i="13"/>
  <c r="L27" i="13"/>
  <c r="K27" i="13"/>
  <c r="J27" i="13"/>
  <c r="G27" i="13"/>
  <c r="F27" i="13"/>
  <c r="E27" i="13"/>
  <c r="D27" i="13"/>
  <c r="C27" i="13"/>
  <c r="B27" i="13"/>
  <c r="V19" i="13"/>
  <c r="R19" i="13"/>
  <c r="N19" i="13"/>
  <c r="V18" i="13"/>
  <c r="R18" i="13"/>
  <c r="N18" i="13"/>
  <c r="V17" i="13"/>
  <c r="R17" i="13"/>
  <c r="N17" i="13"/>
  <c r="V16" i="13"/>
  <c r="R16" i="13"/>
  <c r="N16" i="13"/>
  <c r="Q56" i="12"/>
  <c r="O56" i="12"/>
  <c r="M56" i="12"/>
  <c r="L56" i="12"/>
  <c r="K56" i="12"/>
  <c r="J56" i="12"/>
  <c r="I56" i="12"/>
  <c r="P56" i="12" s="1"/>
  <c r="F56" i="12"/>
  <c r="E56" i="12"/>
  <c r="D56" i="12"/>
  <c r="C56" i="12"/>
  <c r="B56" i="12"/>
  <c r="Q55" i="12"/>
  <c r="P55" i="12"/>
  <c r="O55" i="12"/>
  <c r="M55" i="12"/>
  <c r="L55" i="12"/>
  <c r="K55" i="12"/>
  <c r="J55" i="12"/>
  <c r="I55" i="12"/>
  <c r="F55" i="12"/>
  <c r="E55" i="12"/>
  <c r="D55" i="12"/>
  <c r="C55" i="12"/>
  <c r="B55" i="12"/>
  <c r="Q54" i="12"/>
  <c r="O54" i="12"/>
  <c r="M54" i="12"/>
  <c r="L54" i="12"/>
  <c r="K54" i="12"/>
  <c r="P54" i="12" s="1"/>
  <c r="J54" i="12"/>
  <c r="I54" i="12"/>
  <c r="F54" i="12"/>
  <c r="E54" i="12"/>
  <c r="D54" i="12"/>
  <c r="C54" i="12"/>
  <c r="B54" i="12"/>
  <c r="Q53" i="12"/>
  <c r="O53" i="12"/>
  <c r="M53" i="12"/>
  <c r="L53" i="12"/>
  <c r="K53" i="12"/>
  <c r="J53" i="12"/>
  <c r="I53" i="12"/>
  <c r="P53" i="12" s="1"/>
  <c r="F53" i="12"/>
  <c r="E53" i="12"/>
  <c r="D53" i="12"/>
  <c r="C53" i="12"/>
  <c r="B53" i="12"/>
  <c r="Q52" i="12"/>
  <c r="O52" i="12"/>
  <c r="M52" i="12"/>
  <c r="P52" i="12" s="1"/>
  <c r="L52" i="12"/>
  <c r="K52" i="12"/>
  <c r="J52" i="12"/>
  <c r="I52" i="12"/>
  <c r="F52" i="12"/>
  <c r="E52" i="12"/>
  <c r="D52" i="12"/>
  <c r="C52" i="12"/>
  <c r="B52" i="12"/>
  <c r="B48" i="12"/>
  <c r="F45" i="12"/>
  <c r="E45" i="12"/>
  <c r="D45" i="12"/>
  <c r="C45" i="12"/>
  <c r="B45" i="12"/>
  <c r="I26" i="12"/>
  <c r="E15" i="12"/>
  <c r="D15" i="12"/>
  <c r="C15" i="12"/>
  <c r="B15" i="12"/>
  <c r="D14" i="12"/>
  <c r="C14" i="12"/>
  <c r="B14" i="12"/>
  <c r="C13" i="12"/>
  <c r="B13" i="12"/>
  <c r="B12" i="12"/>
  <c r="E8" i="12"/>
  <c r="D8" i="12"/>
  <c r="C8" i="12"/>
  <c r="B8" i="12"/>
  <c r="D7" i="12"/>
  <c r="C7" i="12"/>
  <c r="B7" i="12"/>
  <c r="C6" i="12"/>
  <c r="B6" i="12"/>
  <c r="B5" i="12"/>
  <c r="L4" i="12"/>
  <c r="L3" i="12"/>
  <c r="G57" i="11"/>
  <c r="F57" i="11"/>
  <c r="E57" i="11"/>
  <c r="D57" i="11"/>
  <c r="C57" i="11"/>
  <c r="B57" i="11"/>
  <c r="B54" i="11"/>
  <c r="P50" i="11"/>
  <c r="O50" i="11"/>
  <c r="P49" i="11"/>
  <c r="O49" i="11"/>
  <c r="O48" i="11"/>
  <c r="N48" i="11"/>
  <c r="O47" i="11"/>
  <c r="N47" i="11"/>
  <c r="M47" i="11"/>
  <c r="M46" i="11"/>
  <c r="M51" i="11" s="1"/>
  <c r="L46" i="11"/>
  <c r="L45" i="11"/>
  <c r="K45" i="11"/>
  <c r="K51" i="11" s="1"/>
  <c r="P41" i="11"/>
  <c r="O41" i="11"/>
  <c r="P40" i="11"/>
  <c r="P42" i="11" s="1"/>
  <c r="O40" i="11"/>
  <c r="O39" i="11"/>
  <c r="N39" i="11"/>
  <c r="O38" i="11"/>
  <c r="N38" i="11"/>
  <c r="N42" i="11" s="1"/>
  <c r="M38" i="11"/>
  <c r="M37" i="11"/>
  <c r="M42" i="11" s="1"/>
  <c r="L37" i="11"/>
  <c r="L36" i="11"/>
  <c r="K36" i="11"/>
  <c r="K42" i="11" s="1"/>
  <c r="P32" i="11"/>
  <c r="O32" i="11"/>
  <c r="P31" i="11"/>
  <c r="P33" i="11" s="1"/>
  <c r="O31" i="11"/>
  <c r="O30" i="11"/>
  <c r="O33" i="11" s="1"/>
  <c r="N30" i="11"/>
  <c r="O29" i="11"/>
  <c r="N29" i="11"/>
  <c r="M29" i="11"/>
  <c r="M28" i="11"/>
  <c r="M33" i="11" s="1"/>
  <c r="L28" i="11"/>
  <c r="L27" i="11"/>
  <c r="L33" i="11" s="1"/>
  <c r="K27" i="11"/>
  <c r="K33" i="11" s="1"/>
  <c r="M21" i="11"/>
  <c r="L21" i="11"/>
  <c r="K21" i="11"/>
  <c r="M20" i="11"/>
  <c r="L20" i="11"/>
  <c r="K20" i="11"/>
  <c r="M19" i="11"/>
  <c r="L19" i="11"/>
  <c r="K19" i="11"/>
  <c r="M18" i="11"/>
  <c r="L18" i="11"/>
  <c r="K18" i="11"/>
  <c r="M17" i="11"/>
  <c r="L17" i="11"/>
  <c r="K17" i="11"/>
  <c r="M16" i="11"/>
  <c r="L16" i="11"/>
  <c r="K16" i="11"/>
  <c r="N51" i="11" l="1"/>
  <c r="L42" i="11"/>
  <c r="N33" i="11"/>
  <c r="O51" i="11"/>
  <c r="O42" i="11"/>
  <c r="L51" i="11"/>
  <c r="P51" i="11"/>
  <c r="I37" i="4" l="1"/>
  <c r="K45" i="4"/>
  <c r="D45" i="4" s="1"/>
  <c r="C46" i="4" s="1"/>
  <c r="L45" i="4"/>
  <c r="J47" i="4" s="1"/>
  <c r="M45" i="4"/>
  <c r="J48" i="4" s="1"/>
  <c r="L46" i="4"/>
  <c r="E46" i="4" s="1"/>
  <c r="D47" i="4" s="1"/>
  <c r="M46" i="4"/>
  <c r="F46" i="4" s="1"/>
  <c r="D48" i="4" s="1"/>
  <c r="M47" i="4"/>
  <c r="F47" i="4" s="1"/>
  <c r="E48" i="4" s="1"/>
  <c r="K44" i="4"/>
  <c r="I46" i="4" s="1"/>
  <c r="L44" i="4"/>
  <c r="E44" i="4" s="1"/>
  <c r="B47" i="4" s="1"/>
  <c r="M44" i="4"/>
  <c r="I48" i="4" s="1"/>
  <c r="J44" i="4"/>
  <c r="F44" i="4"/>
  <c r="B48" i="4" s="1"/>
  <c r="M40" i="4"/>
  <c r="L40" i="4"/>
  <c r="K40" i="4"/>
  <c r="J40" i="4"/>
  <c r="I40" i="4"/>
  <c r="F40" i="4"/>
  <c r="E40" i="4"/>
  <c r="D40" i="4"/>
  <c r="C40" i="4"/>
  <c r="B40" i="4"/>
  <c r="M39" i="4"/>
  <c r="L39" i="4"/>
  <c r="K39" i="4"/>
  <c r="J39" i="4"/>
  <c r="I39" i="4"/>
  <c r="F39" i="4"/>
  <c r="E39" i="4"/>
  <c r="D39" i="4"/>
  <c r="C39" i="4"/>
  <c r="B39" i="4"/>
  <c r="M38" i="4"/>
  <c r="L38" i="4"/>
  <c r="K38" i="4"/>
  <c r="J38" i="4"/>
  <c r="I38" i="4"/>
  <c r="F38" i="4"/>
  <c r="E38" i="4"/>
  <c r="D38" i="4"/>
  <c r="C38" i="4"/>
  <c r="B38" i="4"/>
  <c r="M37" i="4"/>
  <c r="L37" i="4"/>
  <c r="K37" i="4"/>
  <c r="J37" i="4"/>
  <c r="F37" i="4"/>
  <c r="E37" i="4"/>
  <c r="D37" i="4"/>
  <c r="C37" i="4"/>
  <c r="B37" i="4"/>
  <c r="M36" i="4"/>
  <c r="L36" i="4"/>
  <c r="K36" i="4"/>
  <c r="J36" i="4"/>
  <c r="I36" i="4"/>
  <c r="F36" i="4"/>
  <c r="E36" i="4"/>
  <c r="D36" i="4"/>
  <c r="C36" i="4"/>
  <c r="P32" i="4"/>
  <c r="P31" i="4"/>
  <c r="P30" i="4"/>
  <c r="P29" i="4"/>
  <c r="P28" i="4"/>
  <c r="P24" i="4"/>
  <c r="P23" i="4"/>
  <c r="P22" i="4"/>
  <c r="P21" i="4"/>
  <c r="P16" i="4"/>
  <c r="P15" i="4"/>
  <c r="P14" i="4"/>
  <c r="P13" i="4"/>
  <c r="E8" i="4"/>
  <c r="D8" i="4"/>
  <c r="C8" i="4"/>
  <c r="B8" i="4"/>
  <c r="D7" i="4"/>
  <c r="C7" i="4"/>
  <c r="B7" i="4"/>
  <c r="C6" i="4"/>
  <c r="B6" i="4"/>
  <c r="B5" i="4"/>
  <c r="G36" i="3"/>
  <c r="F36" i="3"/>
  <c r="E36" i="3"/>
  <c r="D36" i="3"/>
  <c r="C36" i="3"/>
  <c r="B36" i="3"/>
  <c r="B33" i="3"/>
  <c r="B32" i="3"/>
  <c r="B31" i="3"/>
  <c r="B30" i="3"/>
  <c r="B29" i="3"/>
  <c r="B28" i="3"/>
  <c r="B27" i="3"/>
  <c r="B24" i="3"/>
  <c r="G11" i="3"/>
  <c r="F11" i="3"/>
  <c r="E11" i="3"/>
  <c r="D11" i="3"/>
  <c r="C11" i="3"/>
  <c r="B11" i="3"/>
  <c r="G33" i="2"/>
  <c r="F33" i="2"/>
  <c r="E33" i="2"/>
  <c r="D33" i="2"/>
  <c r="C33" i="2"/>
  <c r="B33" i="2"/>
  <c r="B30" i="2"/>
  <c r="B29" i="2"/>
  <c r="B28" i="2"/>
  <c r="B27" i="2"/>
  <c r="B26" i="2"/>
  <c r="B25" i="2"/>
  <c r="B22" i="2"/>
  <c r="B51" i="4" l="1"/>
  <c r="F45" i="4"/>
  <c r="C48" i="4" s="1"/>
  <c r="J46" i="4"/>
  <c r="K47" i="4"/>
  <c r="L48" i="4"/>
  <c r="K48" i="4"/>
  <c r="E45" i="4"/>
  <c r="C47" i="4" s="1"/>
  <c r="D44" i="4"/>
  <c r="B46" i="4" s="1"/>
  <c r="I47" i="4"/>
  <c r="C44" i="4"/>
  <c r="B45" i="4" s="1"/>
  <c r="I45" i="4"/>
</calcChain>
</file>

<file path=xl/sharedStrings.xml><?xml version="1.0" encoding="utf-8"?>
<sst xmlns="http://schemas.openxmlformats.org/spreadsheetml/2006/main" count="654" uniqueCount="138">
  <si>
    <t>Driver's Assignment Problem</t>
  </si>
  <si>
    <t>Costs matrix</t>
  </si>
  <si>
    <t>Berlin</t>
  </si>
  <si>
    <t>Hamburg</t>
  </si>
  <si>
    <t>Munich</t>
  </si>
  <si>
    <t>Frankfurt</t>
  </si>
  <si>
    <t>Düsseldorf</t>
  </si>
  <si>
    <t>Stuttgart</t>
  </si>
  <si>
    <t>Stefan</t>
  </si>
  <si>
    <t>Lisa</t>
  </si>
  <si>
    <t>Jan</t>
  </si>
  <si>
    <t>David</t>
  </si>
  <si>
    <t>Sophie</t>
  </si>
  <si>
    <t>Tom</t>
  </si>
  <si>
    <t>x_ij</t>
  </si>
  <si>
    <t>Obj. Fct.</t>
  </si>
  <si>
    <t>Constraints</t>
  </si>
  <si>
    <t>&lt;=</t>
  </si>
  <si>
    <t>=</t>
  </si>
  <si>
    <t>Julian</t>
  </si>
  <si>
    <t>Vehicle Allocation Problem</t>
  </si>
  <si>
    <t>x</t>
  </si>
  <si>
    <t>1 day</t>
  </si>
  <si>
    <t>2 days (TN)</t>
  </si>
  <si>
    <t>1 day (TN)</t>
  </si>
  <si>
    <t>x_ij1</t>
  </si>
  <si>
    <t>y_ij1</t>
  </si>
  <si>
    <t>x_ij2</t>
  </si>
  <si>
    <t>y_ij2</t>
  </si>
  <si>
    <t>x_ij3</t>
  </si>
  <si>
    <t>y_ij3</t>
  </si>
  <si>
    <t>Sum full trips</t>
  </si>
  <si>
    <t>Sum empty trips</t>
  </si>
  <si>
    <t>Profit</t>
  </si>
  <si>
    <t>Costs</t>
  </si>
  <si>
    <t>Paris</t>
  </si>
  <si>
    <t>Lyon</t>
  </si>
  <si>
    <t>Brussels</t>
  </si>
  <si>
    <t>Shipment Consolidation and Dispatching Problem</t>
  </si>
  <si>
    <t>k1</t>
  </si>
  <si>
    <t>k2</t>
  </si>
  <si>
    <t>k3</t>
  </si>
  <si>
    <t>k4</t>
  </si>
  <si>
    <t>k5</t>
  </si>
  <si>
    <t>k6</t>
  </si>
  <si>
    <t>r1</t>
  </si>
  <si>
    <t>r2</t>
  </si>
  <si>
    <t>r3</t>
  </si>
  <si>
    <t>r4</t>
  </si>
  <si>
    <t>r5</t>
  </si>
  <si>
    <t>r6</t>
  </si>
  <si>
    <t>y_rt</t>
  </si>
  <si>
    <t>t1</t>
  </si>
  <si>
    <t>t2</t>
  </si>
  <si>
    <t>t3</t>
  </si>
  <si>
    <t>f_r</t>
  </si>
  <si>
    <t>z_k</t>
  </si>
  <si>
    <t>x_kr1</t>
  </si>
  <si>
    <t>w_1</t>
  </si>
  <si>
    <t>w_2</t>
  </si>
  <si>
    <t>w_3</t>
  </si>
  <si>
    <t>w_4</t>
  </si>
  <si>
    <t>w_5</t>
  </si>
  <si>
    <t>w_6</t>
  </si>
  <si>
    <t>Sum</t>
  </si>
  <si>
    <t>TEMC</t>
  </si>
  <si>
    <t>c1jr</t>
  </si>
  <si>
    <t>p1</t>
  </si>
  <si>
    <t>Sum_p1</t>
  </si>
  <si>
    <t>j1</t>
  </si>
  <si>
    <t>p2</t>
  </si>
  <si>
    <t>Sum_p2</t>
  </si>
  <si>
    <t>j2</t>
  </si>
  <si>
    <t>j3</t>
  </si>
  <si>
    <t>j4</t>
  </si>
  <si>
    <t>j5</t>
  </si>
  <si>
    <t>c2jr</t>
  </si>
  <si>
    <t>d_r</t>
  </si>
  <si>
    <t>s1jr</t>
  </si>
  <si>
    <t>z_j</t>
  </si>
  <si>
    <t>f_j</t>
  </si>
  <si>
    <t>q_j^-</t>
  </si>
  <si>
    <t>q_j^+</t>
  </si>
  <si>
    <t>p</t>
  </si>
  <si>
    <t>s2jr</t>
  </si>
  <si>
    <t>y_jr</t>
  </si>
  <si>
    <t>g_j</t>
  </si>
  <si>
    <t>s1jr+s2jr</t>
  </si>
  <si>
    <t>d_r*y_jr</t>
  </si>
  <si>
    <t>q_j^-*z_j</t>
  </si>
  <si>
    <t>Sum(d_r*y_jr)</t>
  </si>
  <si>
    <t>q_j^+*z_j</t>
  </si>
  <si>
    <t>SCSE</t>
  </si>
  <si>
    <t>p_s</t>
  </si>
  <si>
    <t>f_i</t>
  </si>
  <si>
    <t>q_i</t>
  </si>
  <si>
    <t>S1</t>
  </si>
  <si>
    <t>i1</t>
  </si>
  <si>
    <t>S2</t>
  </si>
  <si>
    <t>i2</t>
  </si>
  <si>
    <t>S3</t>
  </si>
  <si>
    <t>i3</t>
  </si>
  <si>
    <t>i4</t>
  </si>
  <si>
    <t>c_ijs</t>
  </si>
  <si>
    <t>j6</t>
  </si>
  <si>
    <t>d_js</t>
  </si>
  <si>
    <t>y_i</t>
  </si>
  <si>
    <t>Sum(d_j1*x_j1)</t>
  </si>
  <si>
    <t>y_i*q_i</t>
  </si>
  <si>
    <t>Sum(d_j2*x_j2)</t>
  </si>
  <si>
    <t>Sum(d_j3*x_j3)</t>
  </si>
  <si>
    <t>s1</t>
  </si>
  <si>
    <t>s2</t>
  </si>
  <si>
    <t>s3</t>
  </si>
  <si>
    <t>d_js*x_ij1</t>
  </si>
  <si>
    <t>d_js*x_ij2</t>
  </si>
  <si>
    <t>d_js*x_ij3</t>
  </si>
  <si>
    <t>Information if 
order k can be 
shipped on route r</t>
  </si>
  <si>
    <t>q_r 
(capacity of route)</t>
  </si>
  <si>
    <t xml:space="preserve">f_r 
fixed costs </t>
  </si>
  <si>
    <t>outsourcing costs
g_k</t>
  </si>
  <si>
    <t>q_r</t>
  </si>
  <si>
    <t>q_r * y_rt</t>
  </si>
  <si>
    <t>route r1</t>
  </si>
  <si>
    <t>route r2</t>
  </si>
  <si>
    <t>route r3</t>
  </si>
  <si>
    <t>route r4</t>
  </si>
  <si>
    <t>route r5</t>
  </si>
  <si>
    <t>route r6</t>
  </si>
  <si>
    <t>x_kr1 * w_k</t>
  </si>
  <si>
    <t>wk 
(demand )</t>
  </si>
  <si>
    <t>∑</t>
  </si>
  <si>
    <t>x_kr2</t>
  </si>
  <si>
    <t>x_kr2 * w_k</t>
  </si>
  <si>
    <t>x_kr3</t>
  </si>
  <si>
    <t>x_kr3 * w_k</t>
  </si>
  <si>
    <t>x_krt+zk</t>
  </si>
  <si>
    <t>w_k 
(demand)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</si>
</sst>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name val="Aptos Narrow"/>
      <family val="2"/>
      <scheme val="minor"/>
    </font>
    <font>
      <u/>
      <sz val="12"/>
      <name val="Aptos Narrow"/>
      <family val="2"/>
      <scheme val="minor"/>
    </font>
    <font>
      <sz val="12"/>
      <name val="Aptos Narrow"/>
      <scheme val="minor"/>
    </font>
    <font>
      <u/>
      <sz val="12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5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/>
    <xf numFmtId="0" fontId="4" fillId="5" borderId="0" applyNumberFormat="0" applyBorder="0" applyAlignment="0" applyProtection="0"/>
  </cellStyleXfs>
  <cellXfs count="1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3" borderId="14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2" borderId="8" xfId="0" applyNumberFormat="1" applyFill="1" applyBorder="1" applyAlignment="1">
      <alignment horizontal="center"/>
    </xf>
    <xf numFmtId="1" fontId="0" fillId="2" borderId="10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8" xfId="0" applyNumberFormat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2" fillId="0" borderId="0" xfId="1" applyFont="1"/>
    <xf numFmtId="0" fontId="3" fillId="0" borderId="0" xfId="1" applyFont="1"/>
    <xf numFmtId="0" fontId="2" fillId="0" borderId="0" xfId="1" applyFont="1" applyAlignment="1">
      <alignment horizontal="center"/>
    </xf>
    <xf numFmtId="0" fontId="5" fillId="0" borderId="0" xfId="1" applyFont="1" applyAlignment="1">
      <alignment horizontal="center"/>
    </xf>
    <xf numFmtId="0" fontId="5" fillId="0" borderId="0" xfId="1" applyFont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8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9" xfId="1" applyFont="1" applyBorder="1" applyAlignment="1">
      <alignment horizontal="center"/>
    </xf>
    <xf numFmtId="0" fontId="5" fillId="0" borderId="11" xfId="1" applyFont="1" applyBorder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2" borderId="0" xfId="1" applyFont="1" applyFill="1" applyAlignment="1">
      <alignment horizontal="center"/>
    </xf>
    <xf numFmtId="0" fontId="5" fillId="2" borderId="26" xfId="1" applyFont="1" applyFill="1" applyBorder="1" applyAlignment="1">
      <alignment horizontal="center"/>
    </xf>
    <xf numFmtId="0" fontId="5" fillId="0" borderId="22" xfId="1" applyFont="1" applyBorder="1" applyAlignment="1">
      <alignment horizontal="center"/>
    </xf>
    <xf numFmtId="0" fontId="5" fillId="0" borderId="35" xfId="1" applyFont="1" applyBorder="1" applyAlignment="1">
      <alignment horizontal="center"/>
    </xf>
    <xf numFmtId="0" fontId="5" fillId="4" borderId="0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0" fontId="5" fillId="0" borderId="26" xfId="1" applyFont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27" xfId="1" applyFont="1" applyFill="1" applyBorder="1" applyAlignment="1">
      <alignment horizontal="center"/>
    </xf>
    <xf numFmtId="0" fontId="5" fillId="0" borderId="23" xfId="1" applyFont="1" applyBorder="1" applyAlignment="1">
      <alignment horizontal="center"/>
    </xf>
    <xf numFmtId="0" fontId="5" fillId="0" borderId="10" xfId="1" applyFont="1" applyBorder="1" applyAlignment="1">
      <alignment horizontal="center"/>
    </xf>
    <xf numFmtId="0" fontId="5" fillId="0" borderId="27" xfId="1" applyFont="1" applyBorder="1" applyAlignment="1">
      <alignment horizontal="center"/>
    </xf>
    <xf numFmtId="0" fontId="5" fillId="4" borderId="10" xfId="2" applyFont="1" applyFill="1" applyBorder="1" applyAlignment="1">
      <alignment horizontal="center" vertical="center"/>
    </xf>
    <xf numFmtId="0" fontId="5" fillId="4" borderId="11" xfId="2" applyFont="1" applyFill="1" applyBorder="1" applyAlignment="1">
      <alignment horizontal="center" vertical="center"/>
    </xf>
    <xf numFmtId="0" fontId="5" fillId="2" borderId="29" xfId="1" applyFont="1" applyFill="1" applyBorder="1" applyAlignment="1">
      <alignment horizontal="center"/>
    </xf>
    <xf numFmtId="0" fontId="5" fillId="2" borderId="14" xfId="1" applyFont="1" applyFill="1" applyBorder="1" applyAlignment="1">
      <alignment horizontal="center"/>
    </xf>
    <xf numFmtId="0" fontId="6" fillId="0" borderId="0" xfId="1" applyFont="1" applyAlignment="1">
      <alignment horizontal="center" wrapText="1"/>
    </xf>
    <xf numFmtId="0" fontId="5" fillId="0" borderId="30" xfId="1" applyFont="1" applyBorder="1" applyAlignment="1">
      <alignment horizontal="center" vertical="center"/>
    </xf>
    <xf numFmtId="0" fontId="5" fillId="2" borderId="8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0" borderId="32" xfId="1" applyFont="1" applyBorder="1" applyAlignment="1">
      <alignment horizontal="center"/>
    </xf>
    <xf numFmtId="0" fontId="5" fillId="2" borderId="32" xfId="1" applyFont="1" applyFill="1" applyBorder="1" applyAlignment="1">
      <alignment horizontal="center"/>
    </xf>
    <xf numFmtId="0" fontId="5" fillId="2" borderId="33" xfId="1" applyFont="1" applyFill="1" applyBorder="1" applyAlignment="1">
      <alignment horizontal="center"/>
    </xf>
    <xf numFmtId="0" fontId="5" fillId="0" borderId="34" xfId="1" applyFont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1" xfId="2" applyFont="1" applyFill="1" applyBorder="1" applyAlignment="1">
      <alignment horizontal="center" vertical="center"/>
    </xf>
    <xf numFmtId="0" fontId="5" fillId="3" borderId="14" xfId="1" applyFont="1" applyFill="1" applyBorder="1" applyAlignment="1">
      <alignment horizontal="center"/>
    </xf>
    <xf numFmtId="0" fontId="5" fillId="4" borderId="16" xfId="2" applyFont="1" applyFill="1" applyBorder="1" applyAlignment="1">
      <alignment horizontal="center" vertical="center"/>
    </xf>
    <xf numFmtId="0" fontId="5" fillId="4" borderId="17" xfId="2" applyFont="1" applyFill="1" applyBorder="1" applyAlignment="1">
      <alignment horizontal="center" vertical="center"/>
    </xf>
    <xf numFmtId="0" fontId="5" fillId="4" borderId="22" xfId="2" applyFont="1" applyFill="1" applyBorder="1" applyAlignment="1">
      <alignment horizontal="center" vertical="center"/>
    </xf>
    <xf numFmtId="0" fontId="5" fillId="4" borderId="23" xfId="2" applyFont="1" applyFill="1" applyBorder="1" applyAlignment="1">
      <alignment horizontal="center" vertical="center"/>
    </xf>
    <xf numFmtId="0" fontId="7" fillId="0" borderId="12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7" xfId="1" applyFont="1" applyBorder="1" applyAlignment="1">
      <alignment horizontal="center"/>
    </xf>
    <xf numFmtId="0" fontId="7" fillId="0" borderId="9" xfId="1" applyFont="1" applyBorder="1" applyAlignment="1">
      <alignment horizontal="center"/>
    </xf>
    <xf numFmtId="0" fontId="7" fillId="0" borderId="3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12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3" xfId="1" applyFont="1" applyBorder="1" applyAlignment="1">
      <alignment horizontal="center" wrapText="1"/>
    </xf>
    <xf numFmtId="0" fontId="7" fillId="0" borderId="13" xfId="1" applyFont="1" applyBorder="1" applyAlignment="1">
      <alignment horizontal="center"/>
    </xf>
    <xf numFmtId="0" fontId="7" fillId="0" borderId="12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31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 wrapText="1"/>
    </xf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60 % - Akzent2 2" xfId="2" xr:uid="{B1F510EB-9F9F-464E-A09A-010947CAC54B}"/>
    <cellStyle name="Standard" xfId="0" builtinId="0"/>
    <cellStyle name="Standard 2" xfId="1" xr:uid="{AD5BF469-FE39-F642-A558-93259B1AFE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10B8F-4C67-7845-BE87-11782B53E9B9}">
  <dimension ref="A1:G35"/>
  <sheetViews>
    <sheetView tabSelected="1" workbookViewId="0"/>
  </sheetViews>
  <sheetFormatPr baseColWidth="10" defaultRowHeight="16"/>
  <cols>
    <col min="1" max="16384" width="10.83203125" style="2"/>
  </cols>
  <sheetData>
    <row r="1" spans="1:7" s="1" customFormat="1">
      <c r="A1" s="1" t="s">
        <v>0</v>
      </c>
    </row>
    <row r="2" spans="1:7" s="26" customFormat="1" ht="17" thickBot="1"/>
    <row r="3" spans="1:7">
      <c r="A3" s="120" t="s">
        <v>1</v>
      </c>
      <c r="B3" s="121"/>
      <c r="C3" s="121"/>
      <c r="D3" s="121"/>
      <c r="E3" s="121"/>
      <c r="F3" s="121"/>
      <c r="G3" s="122"/>
    </row>
    <row r="4" spans="1:7">
      <c r="A4" s="27"/>
      <c r="B4" s="28" t="s">
        <v>2</v>
      </c>
      <c r="C4" s="28" t="s">
        <v>3</v>
      </c>
      <c r="D4" s="28" t="s">
        <v>4</v>
      </c>
      <c r="E4" s="28" t="s">
        <v>5</v>
      </c>
      <c r="F4" s="28" t="s">
        <v>6</v>
      </c>
      <c r="G4" s="29" t="s">
        <v>7</v>
      </c>
    </row>
    <row r="5" spans="1:7">
      <c r="A5" s="6" t="s">
        <v>8</v>
      </c>
      <c r="B5" s="2">
        <v>28</v>
      </c>
      <c r="C5" s="2">
        <v>35</v>
      </c>
      <c r="D5" s="2">
        <v>44</v>
      </c>
      <c r="E5" s="2">
        <v>30</v>
      </c>
      <c r="F5" s="2">
        <v>40</v>
      </c>
      <c r="G5" s="7">
        <v>25</v>
      </c>
    </row>
    <row r="6" spans="1:7">
      <c r="A6" s="6" t="s">
        <v>9</v>
      </c>
      <c r="B6" s="2">
        <v>30</v>
      </c>
      <c r="C6" s="2">
        <v>28</v>
      </c>
      <c r="D6" s="2">
        <v>39</v>
      </c>
      <c r="E6" s="2">
        <v>26</v>
      </c>
      <c r="F6" s="2">
        <v>33</v>
      </c>
      <c r="G6" s="7">
        <v>27</v>
      </c>
    </row>
    <row r="7" spans="1:7">
      <c r="A7" s="6" t="s">
        <v>10</v>
      </c>
      <c r="B7" s="2">
        <v>34</v>
      </c>
      <c r="C7" s="2">
        <v>32</v>
      </c>
      <c r="D7" s="2">
        <v>41</v>
      </c>
      <c r="E7" s="2">
        <v>29</v>
      </c>
      <c r="F7" s="2">
        <v>29</v>
      </c>
      <c r="G7" s="7">
        <v>24</v>
      </c>
    </row>
    <row r="8" spans="1:7">
      <c r="A8" s="6" t="s">
        <v>11</v>
      </c>
      <c r="B8" s="2">
        <v>25</v>
      </c>
      <c r="C8" s="2">
        <v>40</v>
      </c>
      <c r="D8" s="2">
        <v>36</v>
      </c>
      <c r="E8" s="2">
        <v>27</v>
      </c>
      <c r="F8" s="2">
        <v>38</v>
      </c>
      <c r="G8" s="7">
        <v>30</v>
      </c>
    </row>
    <row r="9" spans="1:7">
      <c r="A9" s="6" t="s">
        <v>12</v>
      </c>
      <c r="B9" s="2">
        <v>26</v>
      </c>
      <c r="C9" s="2">
        <v>34</v>
      </c>
      <c r="D9" s="2">
        <v>45</v>
      </c>
      <c r="E9" s="2">
        <v>32</v>
      </c>
      <c r="F9" s="2">
        <v>35</v>
      </c>
      <c r="G9" s="7">
        <v>28</v>
      </c>
    </row>
    <row r="10" spans="1:7" ht="17" thickBot="1">
      <c r="A10" s="8" t="s">
        <v>13</v>
      </c>
      <c r="B10" s="9">
        <v>29</v>
      </c>
      <c r="C10" s="9">
        <v>30</v>
      </c>
      <c r="D10" s="9">
        <v>38</v>
      </c>
      <c r="E10" s="9">
        <v>31</v>
      </c>
      <c r="F10" s="9">
        <v>34</v>
      </c>
      <c r="G10" s="10">
        <v>27</v>
      </c>
    </row>
    <row r="12" spans="1:7" ht="17" thickBot="1"/>
    <row r="13" spans="1:7">
      <c r="A13" s="3" t="s">
        <v>14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5" t="s">
        <v>7</v>
      </c>
    </row>
    <row r="14" spans="1:7">
      <c r="A14" s="6" t="s">
        <v>8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2">
        <v>1</v>
      </c>
    </row>
    <row r="15" spans="1:7">
      <c r="A15" s="6" t="s">
        <v>9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2">
        <v>0</v>
      </c>
    </row>
    <row r="16" spans="1:7">
      <c r="A16" s="6" t="s">
        <v>10</v>
      </c>
      <c r="B16" s="11">
        <v>0</v>
      </c>
      <c r="C16" s="11">
        <v>0</v>
      </c>
      <c r="D16" s="11">
        <v>0</v>
      </c>
      <c r="E16" s="11">
        <v>0</v>
      </c>
      <c r="F16" s="11">
        <v>1</v>
      </c>
      <c r="G16" s="12">
        <v>0</v>
      </c>
    </row>
    <row r="17" spans="1:7">
      <c r="A17" s="6" t="s">
        <v>11</v>
      </c>
      <c r="B17" s="11">
        <v>0</v>
      </c>
      <c r="C17" s="11">
        <v>0</v>
      </c>
      <c r="D17" s="11">
        <v>1</v>
      </c>
      <c r="E17" s="11">
        <v>0</v>
      </c>
      <c r="F17" s="11">
        <v>0</v>
      </c>
      <c r="G17" s="12">
        <v>0</v>
      </c>
    </row>
    <row r="18" spans="1:7">
      <c r="A18" s="6" t="s">
        <v>12</v>
      </c>
      <c r="B18" s="11">
        <v>1</v>
      </c>
      <c r="C18" s="11">
        <v>0</v>
      </c>
      <c r="D18" s="11">
        <v>0</v>
      </c>
      <c r="E18" s="11">
        <v>0</v>
      </c>
      <c r="F18" s="11">
        <v>0</v>
      </c>
      <c r="G18" s="12">
        <v>0</v>
      </c>
    </row>
    <row r="19" spans="1:7" ht="17" thickBot="1">
      <c r="A19" s="8" t="s">
        <v>13</v>
      </c>
      <c r="B19" s="19">
        <v>0</v>
      </c>
      <c r="C19" s="19">
        <v>1</v>
      </c>
      <c r="D19" s="19">
        <v>0</v>
      </c>
      <c r="E19" s="19">
        <v>0</v>
      </c>
      <c r="F19" s="19">
        <v>0</v>
      </c>
      <c r="G19" s="20">
        <v>0</v>
      </c>
    </row>
    <row r="21" spans="1:7" ht="17" thickBot="1"/>
    <row r="22" spans="1:7" ht="17" thickBot="1">
      <c r="A22" s="24" t="s">
        <v>15</v>
      </c>
      <c r="B22" s="30">
        <f>SUMPRODUCT(B5:G10,B14:G19)</f>
        <v>172</v>
      </c>
    </row>
    <row r="24" spans="1:7" ht="17" thickBot="1"/>
    <row r="25" spans="1:7">
      <c r="A25" s="13" t="s">
        <v>16</v>
      </c>
      <c r="B25" s="31">
        <f>SUM(B14:G14)</f>
        <v>1</v>
      </c>
      <c r="C25" s="31" t="s">
        <v>17</v>
      </c>
      <c r="D25" s="31">
        <v>1</v>
      </c>
      <c r="E25" s="31"/>
      <c r="F25" s="31"/>
      <c r="G25" s="15"/>
    </row>
    <row r="26" spans="1:7">
      <c r="A26" s="6"/>
      <c r="B26" s="16">
        <f t="shared" ref="B26:B29" si="0">SUM(B15:G15)</f>
        <v>1</v>
      </c>
      <c r="C26" s="16" t="s">
        <v>17</v>
      </c>
      <c r="D26" s="16">
        <v>1</v>
      </c>
      <c r="E26" s="16"/>
      <c r="F26" s="16"/>
      <c r="G26" s="17"/>
    </row>
    <row r="27" spans="1:7">
      <c r="A27" s="6"/>
      <c r="B27" s="16">
        <f t="shared" si="0"/>
        <v>1</v>
      </c>
      <c r="C27" s="16" t="s">
        <v>17</v>
      </c>
      <c r="D27" s="16">
        <v>1</v>
      </c>
      <c r="E27" s="16"/>
      <c r="F27" s="16"/>
      <c r="G27" s="17"/>
    </row>
    <row r="28" spans="1:7">
      <c r="A28" s="6"/>
      <c r="B28" s="16">
        <f t="shared" si="0"/>
        <v>1</v>
      </c>
      <c r="C28" s="16" t="s">
        <v>17</v>
      </c>
      <c r="D28" s="16">
        <v>1</v>
      </c>
      <c r="E28" s="16"/>
      <c r="F28" s="16"/>
      <c r="G28" s="17"/>
    </row>
    <row r="29" spans="1:7">
      <c r="A29" s="6"/>
      <c r="B29" s="16">
        <f t="shared" si="0"/>
        <v>1</v>
      </c>
      <c r="C29" s="16" t="s">
        <v>17</v>
      </c>
      <c r="D29" s="16">
        <v>1</v>
      </c>
      <c r="E29" s="16"/>
      <c r="F29" s="16"/>
      <c r="G29" s="17"/>
    </row>
    <row r="30" spans="1:7">
      <c r="A30" s="6"/>
      <c r="B30" s="16">
        <f>SUM(B19:G19)</f>
        <v>1</v>
      </c>
      <c r="C30" s="16" t="s">
        <v>17</v>
      </c>
      <c r="D30" s="16">
        <v>1</v>
      </c>
      <c r="E30" s="16"/>
      <c r="F30" s="16"/>
      <c r="G30" s="17"/>
    </row>
    <row r="31" spans="1:7">
      <c r="A31" s="6"/>
      <c r="B31" s="16"/>
      <c r="C31" s="16"/>
      <c r="D31" s="16"/>
      <c r="E31" s="16"/>
      <c r="F31" s="16"/>
      <c r="G31" s="17"/>
    </row>
    <row r="32" spans="1:7">
      <c r="A32" s="6"/>
      <c r="B32" s="16"/>
      <c r="C32" s="16"/>
      <c r="D32" s="16"/>
      <c r="E32" s="16"/>
      <c r="F32" s="16"/>
      <c r="G32" s="17"/>
    </row>
    <row r="33" spans="1:7">
      <c r="A33" s="6"/>
      <c r="B33" s="16">
        <f>SUM(B14:B19)</f>
        <v>1</v>
      </c>
      <c r="C33" s="16">
        <f>SUM(C14:C19)</f>
        <v>1</v>
      </c>
      <c r="D33" s="16">
        <f t="shared" ref="D33:G33" si="1">SUM(D14:D19)</f>
        <v>1</v>
      </c>
      <c r="E33" s="16">
        <f t="shared" si="1"/>
        <v>1</v>
      </c>
      <c r="F33" s="16">
        <f>SUM(F14:F19)</f>
        <v>1</v>
      </c>
      <c r="G33" s="17">
        <f t="shared" si="1"/>
        <v>1</v>
      </c>
    </row>
    <row r="34" spans="1:7">
      <c r="A34" s="6"/>
      <c r="B34" s="16" t="s">
        <v>18</v>
      </c>
      <c r="C34" s="16" t="s">
        <v>18</v>
      </c>
      <c r="D34" s="16" t="s">
        <v>18</v>
      </c>
      <c r="E34" s="16" t="s">
        <v>18</v>
      </c>
      <c r="F34" s="16" t="s">
        <v>18</v>
      </c>
      <c r="G34" s="17" t="s">
        <v>18</v>
      </c>
    </row>
    <row r="35" spans="1:7" ht="17" thickBot="1">
      <c r="A35" s="8"/>
      <c r="B35" s="23">
        <v>1</v>
      </c>
      <c r="C35" s="23">
        <v>1</v>
      </c>
      <c r="D35" s="23">
        <v>1</v>
      </c>
      <c r="E35" s="23">
        <v>1</v>
      </c>
      <c r="F35" s="23">
        <v>1</v>
      </c>
      <c r="G35" s="22">
        <v>1</v>
      </c>
    </row>
  </sheetData>
  <mergeCells count="1">
    <mergeCell ref="A3:G3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82356-B053-8D43-AB60-CFE176E6914B}">
  <dimension ref="A1:G38"/>
  <sheetViews>
    <sheetView workbookViewId="0"/>
  </sheetViews>
  <sheetFormatPr baseColWidth="10" defaultRowHeight="16"/>
  <cols>
    <col min="1" max="16384" width="10.83203125" style="2"/>
  </cols>
  <sheetData>
    <row r="1" spans="1:7" s="1" customFormat="1">
      <c r="A1" s="1" t="s">
        <v>0</v>
      </c>
    </row>
    <row r="2" spans="1:7" s="26" customFormat="1" ht="17" thickBot="1"/>
    <row r="3" spans="1:7">
      <c r="A3" s="120" t="s">
        <v>1</v>
      </c>
      <c r="B3" s="121"/>
      <c r="C3" s="121"/>
      <c r="D3" s="121"/>
      <c r="E3" s="121"/>
      <c r="F3" s="121"/>
      <c r="G3" s="122"/>
    </row>
    <row r="4" spans="1:7">
      <c r="A4" s="27"/>
      <c r="B4" s="28" t="s">
        <v>2</v>
      </c>
      <c r="C4" s="28" t="s">
        <v>3</v>
      </c>
      <c r="D4" s="28" t="s">
        <v>4</v>
      </c>
      <c r="E4" s="28" t="s">
        <v>5</v>
      </c>
      <c r="F4" s="28" t="s">
        <v>6</v>
      </c>
      <c r="G4" s="29" t="s">
        <v>7</v>
      </c>
    </row>
    <row r="5" spans="1:7">
      <c r="A5" s="32" t="s">
        <v>8</v>
      </c>
      <c r="B5" s="2">
        <v>28</v>
      </c>
      <c r="C5" s="2">
        <v>35</v>
      </c>
      <c r="D5" s="2">
        <v>44</v>
      </c>
      <c r="E5" s="2">
        <v>30</v>
      </c>
      <c r="F5" s="2">
        <v>40</v>
      </c>
      <c r="G5" s="7">
        <v>25</v>
      </c>
    </row>
    <row r="6" spans="1:7">
      <c r="A6" s="6" t="s">
        <v>9</v>
      </c>
      <c r="B6" s="2">
        <v>30</v>
      </c>
      <c r="C6" s="2">
        <v>28</v>
      </c>
      <c r="D6" s="2">
        <v>39</v>
      </c>
      <c r="E6" s="2">
        <v>26</v>
      </c>
      <c r="F6" s="2">
        <v>33</v>
      </c>
      <c r="G6" s="7">
        <v>27</v>
      </c>
    </row>
    <row r="7" spans="1:7">
      <c r="A7" s="6" t="s">
        <v>10</v>
      </c>
      <c r="B7" s="2">
        <v>34</v>
      </c>
      <c r="C7" s="2">
        <v>32</v>
      </c>
      <c r="D7" s="2">
        <v>41</v>
      </c>
      <c r="E7" s="2">
        <v>29</v>
      </c>
      <c r="F7" s="2">
        <v>29</v>
      </c>
      <c r="G7" s="7">
        <v>24</v>
      </c>
    </row>
    <row r="8" spans="1:7">
      <c r="A8" s="6" t="s">
        <v>11</v>
      </c>
      <c r="B8" s="2">
        <v>25</v>
      </c>
      <c r="C8" s="2">
        <v>40</v>
      </c>
      <c r="D8" s="2">
        <v>36</v>
      </c>
      <c r="E8" s="2">
        <v>27</v>
      </c>
      <c r="F8" s="2">
        <v>38</v>
      </c>
      <c r="G8" s="7">
        <v>30</v>
      </c>
    </row>
    <row r="9" spans="1:7">
      <c r="A9" s="6" t="s">
        <v>12</v>
      </c>
      <c r="B9" s="2">
        <v>26</v>
      </c>
      <c r="C9" s="2">
        <v>34</v>
      </c>
      <c r="D9" s="2">
        <v>45</v>
      </c>
      <c r="E9" s="2">
        <v>32</v>
      </c>
      <c r="F9" s="2">
        <v>35</v>
      </c>
      <c r="G9" s="7">
        <v>28</v>
      </c>
    </row>
    <row r="10" spans="1:7">
      <c r="A10" s="6" t="s">
        <v>13</v>
      </c>
      <c r="B10" s="2">
        <v>29</v>
      </c>
      <c r="C10" s="2">
        <v>30</v>
      </c>
      <c r="D10" s="2">
        <v>38</v>
      </c>
      <c r="E10" s="2">
        <v>31</v>
      </c>
      <c r="F10" s="2">
        <v>34</v>
      </c>
      <c r="G10" s="7">
        <v>27</v>
      </c>
    </row>
    <row r="11" spans="1:7" ht="17" thickBot="1">
      <c r="A11" s="8" t="s">
        <v>19</v>
      </c>
      <c r="B11" s="9">
        <f>MIN(B5:B10)</f>
        <v>25</v>
      </c>
      <c r="C11" s="9">
        <f>MIN(C5:C10)</f>
        <v>28</v>
      </c>
      <c r="D11" s="9">
        <f>MIN(D5:D10)</f>
        <v>36</v>
      </c>
      <c r="E11" s="9">
        <f t="shared" ref="E11:G11" si="0">MIN(E5:E10)</f>
        <v>26</v>
      </c>
      <c r="F11" s="9">
        <f t="shared" si="0"/>
        <v>29</v>
      </c>
      <c r="G11" s="10">
        <f t="shared" si="0"/>
        <v>24</v>
      </c>
    </row>
    <row r="14" spans="1:7">
      <c r="A14" s="27" t="s">
        <v>14</v>
      </c>
      <c r="B14" s="28" t="s">
        <v>2</v>
      </c>
      <c r="C14" s="28" t="s">
        <v>3</v>
      </c>
      <c r="D14" s="28" t="s">
        <v>4</v>
      </c>
      <c r="E14" s="28" t="s">
        <v>5</v>
      </c>
      <c r="F14" s="28" t="s">
        <v>6</v>
      </c>
      <c r="G14" s="29" t="s">
        <v>7</v>
      </c>
    </row>
    <row r="15" spans="1:7">
      <c r="A15" s="32" t="s">
        <v>8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2">
        <v>1</v>
      </c>
    </row>
    <row r="16" spans="1:7">
      <c r="A16" s="6" t="s">
        <v>9</v>
      </c>
      <c r="B16" s="11">
        <v>0</v>
      </c>
      <c r="C16" s="11">
        <v>0</v>
      </c>
      <c r="D16" s="11">
        <v>0</v>
      </c>
      <c r="E16" s="11">
        <v>1</v>
      </c>
      <c r="F16" s="11">
        <v>0</v>
      </c>
      <c r="G16" s="12">
        <v>0</v>
      </c>
    </row>
    <row r="17" spans="1:7">
      <c r="A17" s="6" t="s">
        <v>10</v>
      </c>
      <c r="B17" s="11">
        <v>0</v>
      </c>
      <c r="C17" s="11">
        <v>0</v>
      </c>
      <c r="D17" s="11">
        <v>0</v>
      </c>
      <c r="E17" s="11">
        <v>0</v>
      </c>
      <c r="F17" s="11">
        <v>1</v>
      </c>
      <c r="G17" s="12">
        <v>0</v>
      </c>
    </row>
    <row r="18" spans="1:7">
      <c r="A18" s="6" t="s">
        <v>11</v>
      </c>
      <c r="B18" s="11">
        <v>0</v>
      </c>
      <c r="C18" s="11">
        <v>0</v>
      </c>
      <c r="D18" s="11">
        <v>1</v>
      </c>
      <c r="E18" s="11">
        <v>0</v>
      </c>
      <c r="F18" s="11">
        <v>0</v>
      </c>
      <c r="G18" s="12">
        <v>0</v>
      </c>
    </row>
    <row r="19" spans="1:7">
      <c r="A19" s="6" t="s">
        <v>12</v>
      </c>
      <c r="B19" s="11">
        <v>1</v>
      </c>
      <c r="C19" s="11">
        <v>0</v>
      </c>
      <c r="D19" s="11">
        <v>0</v>
      </c>
      <c r="E19" s="11">
        <v>0</v>
      </c>
      <c r="F19" s="11">
        <v>0</v>
      </c>
      <c r="G19" s="12">
        <v>0</v>
      </c>
    </row>
    <row r="20" spans="1:7">
      <c r="A20" s="6" t="s">
        <v>13</v>
      </c>
      <c r="B20" s="11">
        <v>0</v>
      </c>
      <c r="C20" s="11">
        <v>0</v>
      </c>
      <c r="D20" s="11">
        <v>0</v>
      </c>
      <c r="E20" s="11">
        <v>0</v>
      </c>
      <c r="F20" s="11">
        <v>0</v>
      </c>
      <c r="G20" s="12">
        <v>0</v>
      </c>
    </row>
    <row r="21" spans="1:7" ht="17" thickBot="1">
      <c r="A21" s="8" t="s">
        <v>19</v>
      </c>
      <c r="B21" s="19">
        <v>0</v>
      </c>
      <c r="C21" s="19">
        <v>1</v>
      </c>
      <c r="D21" s="19">
        <v>0</v>
      </c>
      <c r="E21" s="19">
        <v>0</v>
      </c>
      <c r="F21" s="19">
        <v>0</v>
      </c>
      <c r="G21" s="20">
        <v>0</v>
      </c>
    </row>
    <row r="23" spans="1:7" ht="17" thickBot="1"/>
    <row r="24" spans="1:7" ht="17" thickBot="1">
      <c r="A24" s="24" t="s">
        <v>15</v>
      </c>
      <c r="B24" s="30">
        <f>SUMPRODUCT(B5:G11,B15:G21)</f>
        <v>170</v>
      </c>
    </row>
    <row r="26" spans="1:7" ht="17" thickBot="1"/>
    <row r="27" spans="1:7">
      <c r="A27" s="13" t="s">
        <v>16</v>
      </c>
      <c r="B27" s="31">
        <f t="shared" ref="B27:B33" si="1">SUM(B15:G15)</f>
        <v>1</v>
      </c>
      <c r="C27" s="31" t="s">
        <v>17</v>
      </c>
      <c r="D27" s="31">
        <v>1</v>
      </c>
      <c r="E27" s="31"/>
      <c r="F27" s="31"/>
      <c r="G27" s="15"/>
    </row>
    <row r="28" spans="1:7">
      <c r="A28" s="6"/>
      <c r="B28" s="16">
        <f t="shared" si="1"/>
        <v>1</v>
      </c>
      <c r="C28" s="16" t="s">
        <v>17</v>
      </c>
      <c r="D28" s="16">
        <v>1</v>
      </c>
      <c r="E28" s="16"/>
      <c r="F28" s="16"/>
      <c r="G28" s="17"/>
    </row>
    <row r="29" spans="1:7">
      <c r="A29" s="6"/>
      <c r="B29" s="16">
        <f t="shared" si="1"/>
        <v>1</v>
      </c>
      <c r="C29" s="16" t="s">
        <v>17</v>
      </c>
      <c r="D29" s="16">
        <v>1</v>
      </c>
      <c r="E29" s="16"/>
      <c r="F29" s="16"/>
      <c r="G29" s="17"/>
    </row>
    <row r="30" spans="1:7">
      <c r="A30" s="6"/>
      <c r="B30" s="16">
        <f t="shared" si="1"/>
        <v>1</v>
      </c>
      <c r="C30" s="16" t="s">
        <v>17</v>
      </c>
      <c r="D30" s="16">
        <v>1</v>
      </c>
      <c r="E30" s="16"/>
      <c r="F30" s="16"/>
      <c r="G30" s="17"/>
    </row>
    <row r="31" spans="1:7">
      <c r="A31" s="6"/>
      <c r="B31" s="16">
        <f t="shared" si="1"/>
        <v>1</v>
      </c>
      <c r="C31" s="16" t="s">
        <v>17</v>
      </c>
      <c r="D31" s="16">
        <v>1</v>
      </c>
      <c r="E31" s="16"/>
      <c r="F31" s="16"/>
      <c r="G31" s="17"/>
    </row>
    <row r="32" spans="1:7">
      <c r="A32" s="6"/>
      <c r="B32" s="16">
        <f t="shared" si="1"/>
        <v>0</v>
      </c>
      <c r="C32" s="16" t="s">
        <v>17</v>
      </c>
      <c r="D32" s="16">
        <v>1</v>
      </c>
      <c r="E32" s="16"/>
      <c r="F32" s="16"/>
      <c r="G32" s="17"/>
    </row>
    <row r="33" spans="1:7">
      <c r="A33" s="6"/>
      <c r="B33" s="16">
        <f t="shared" si="1"/>
        <v>1</v>
      </c>
      <c r="C33" s="16" t="s">
        <v>17</v>
      </c>
      <c r="D33" s="16">
        <v>1</v>
      </c>
      <c r="E33" s="16"/>
      <c r="F33" s="16"/>
      <c r="G33" s="17"/>
    </row>
    <row r="34" spans="1:7">
      <c r="A34" s="6"/>
      <c r="B34" s="16"/>
      <c r="C34" s="16"/>
      <c r="D34" s="16"/>
      <c r="E34" s="16"/>
      <c r="F34" s="16"/>
      <c r="G34" s="17"/>
    </row>
    <row r="35" spans="1:7">
      <c r="A35" s="6"/>
      <c r="B35" s="16"/>
      <c r="C35" s="16"/>
      <c r="D35" s="16"/>
      <c r="E35" s="16"/>
      <c r="F35" s="16"/>
      <c r="G35" s="17"/>
    </row>
    <row r="36" spans="1:7">
      <c r="A36" s="6"/>
      <c r="B36" s="16">
        <f>SUM(B15:B21)</f>
        <v>1</v>
      </c>
      <c r="C36" s="16">
        <f t="shared" ref="C36:G36" si="2">SUM(C15:C21)</f>
        <v>1</v>
      </c>
      <c r="D36" s="16">
        <f t="shared" si="2"/>
        <v>1</v>
      </c>
      <c r="E36" s="16">
        <f t="shared" si="2"/>
        <v>1</v>
      </c>
      <c r="F36" s="16">
        <f t="shared" si="2"/>
        <v>1</v>
      </c>
      <c r="G36" s="17">
        <f t="shared" si="2"/>
        <v>1</v>
      </c>
    </row>
    <row r="37" spans="1:7">
      <c r="A37" s="6"/>
      <c r="B37" s="16" t="s">
        <v>18</v>
      </c>
      <c r="C37" s="16" t="s">
        <v>18</v>
      </c>
      <c r="D37" s="16" t="s">
        <v>18</v>
      </c>
      <c r="E37" s="16" t="s">
        <v>18</v>
      </c>
      <c r="F37" s="16" t="s">
        <v>18</v>
      </c>
      <c r="G37" s="17" t="s">
        <v>18</v>
      </c>
    </row>
    <row r="38" spans="1:7" ht="17" thickBot="1">
      <c r="A38" s="8"/>
      <c r="B38" s="23">
        <v>1</v>
      </c>
      <c r="C38" s="23">
        <v>1</v>
      </c>
      <c r="D38" s="23">
        <v>1</v>
      </c>
      <c r="E38" s="23">
        <v>1</v>
      </c>
      <c r="F38" s="23">
        <v>1</v>
      </c>
      <c r="G38" s="22">
        <v>1</v>
      </c>
    </row>
  </sheetData>
  <mergeCells count="1">
    <mergeCell ref="A3:G3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79E11-5878-DA4B-907B-D44A79FBF0B1}">
  <dimension ref="A1:X51"/>
  <sheetViews>
    <sheetView workbookViewId="0"/>
  </sheetViews>
  <sheetFormatPr baseColWidth="10" defaultRowHeight="16"/>
  <cols>
    <col min="1" max="1" width="11.5" style="2" customWidth="1"/>
    <col min="2" max="7" width="10.83203125" style="2"/>
    <col min="8" max="8" width="14" style="2" bestFit="1" customWidth="1"/>
    <col min="9" max="16384" width="10.83203125" style="2"/>
  </cols>
  <sheetData>
    <row r="1" spans="1:24" customFormat="1">
      <c r="A1" s="1" t="s">
        <v>20</v>
      </c>
    </row>
    <row r="2" spans="1:24" ht="17" thickBot="1"/>
    <row r="3" spans="1:24">
      <c r="A3" s="3"/>
      <c r="B3" s="4" t="s">
        <v>2</v>
      </c>
      <c r="C3" s="4" t="s">
        <v>5</v>
      </c>
      <c r="D3" s="4" t="s">
        <v>35</v>
      </c>
      <c r="E3" s="4" t="s">
        <v>36</v>
      </c>
      <c r="F3" s="5" t="s">
        <v>37</v>
      </c>
    </row>
    <row r="4" spans="1:24">
      <c r="A4" s="6" t="s">
        <v>2</v>
      </c>
      <c r="B4" s="2" t="s">
        <v>21</v>
      </c>
      <c r="C4" s="2" t="s">
        <v>22</v>
      </c>
      <c r="D4" s="2" t="s">
        <v>23</v>
      </c>
      <c r="E4" s="2" t="s">
        <v>23</v>
      </c>
      <c r="F4" s="7" t="s">
        <v>24</v>
      </c>
    </row>
    <row r="5" spans="1:24">
      <c r="A5" s="6" t="s">
        <v>5</v>
      </c>
      <c r="B5" s="2" t="str">
        <f>C4</f>
        <v>1 day</v>
      </c>
      <c r="C5" s="2" t="s">
        <v>21</v>
      </c>
      <c r="D5" s="2" t="s">
        <v>23</v>
      </c>
      <c r="E5" s="2" t="s">
        <v>23</v>
      </c>
      <c r="F5" s="7" t="s">
        <v>24</v>
      </c>
    </row>
    <row r="6" spans="1:24">
      <c r="A6" s="6" t="s">
        <v>35</v>
      </c>
      <c r="B6" s="2" t="str">
        <f>D4</f>
        <v>2 days (TN)</v>
      </c>
      <c r="C6" s="2" t="str">
        <f>D5</f>
        <v>2 days (TN)</v>
      </c>
      <c r="D6" s="2" t="s">
        <v>21</v>
      </c>
      <c r="E6" s="2" t="s">
        <v>22</v>
      </c>
      <c r="F6" s="7" t="s">
        <v>23</v>
      </c>
    </row>
    <row r="7" spans="1:24">
      <c r="A7" s="6" t="s">
        <v>36</v>
      </c>
      <c r="B7" s="2" t="str">
        <f>E4</f>
        <v>2 days (TN)</v>
      </c>
      <c r="C7" s="2" t="str">
        <f>E5</f>
        <v>2 days (TN)</v>
      </c>
      <c r="D7" s="2" t="str">
        <f>E6</f>
        <v>1 day</v>
      </c>
      <c r="E7" s="2" t="s">
        <v>21</v>
      </c>
      <c r="F7" s="7" t="s">
        <v>23</v>
      </c>
    </row>
    <row r="8" spans="1:24" ht="17" thickBot="1">
      <c r="A8" s="8" t="s">
        <v>37</v>
      </c>
      <c r="B8" s="9" t="str">
        <f>F4</f>
        <v>1 day (TN)</v>
      </c>
      <c r="C8" s="9" t="str">
        <f>F5</f>
        <v>1 day (TN)</v>
      </c>
      <c r="D8" s="9" t="str">
        <f>F6</f>
        <v>2 days (TN)</v>
      </c>
      <c r="E8" s="9" t="str">
        <f>F7</f>
        <v>2 days (TN)</v>
      </c>
      <c r="F8" s="10" t="s">
        <v>21</v>
      </c>
    </row>
    <row r="10" spans="1:24" ht="17" thickBot="1"/>
    <row r="11" spans="1:24" ht="17" thickBot="1">
      <c r="A11" s="3" t="s">
        <v>25</v>
      </c>
      <c r="B11" s="4" t="s">
        <v>2</v>
      </c>
      <c r="C11" s="4" t="s">
        <v>5</v>
      </c>
      <c r="D11" s="4" t="s">
        <v>35</v>
      </c>
      <c r="E11" s="4" t="s">
        <v>36</v>
      </c>
      <c r="F11" s="5" t="s">
        <v>37</v>
      </c>
      <c r="H11" s="3" t="s">
        <v>26</v>
      </c>
      <c r="I11" s="4" t="s">
        <v>2</v>
      </c>
      <c r="J11" s="4" t="s">
        <v>5</v>
      </c>
      <c r="K11" s="4" t="s">
        <v>35</v>
      </c>
      <c r="L11" s="4" t="s">
        <v>36</v>
      </c>
      <c r="M11" s="5" t="s">
        <v>37</v>
      </c>
      <c r="S11" s="3"/>
      <c r="T11" s="4" t="s">
        <v>2</v>
      </c>
      <c r="U11" s="4" t="s">
        <v>5</v>
      </c>
      <c r="V11" s="4" t="s">
        <v>35</v>
      </c>
      <c r="W11" s="4" t="s">
        <v>36</v>
      </c>
      <c r="X11" s="5" t="s">
        <v>37</v>
      </c>
    </row>
    <row r="12" spans="1:24">
      <c r="A12" s="6" t="s">
        <v>2</v>
      </c>
      <c r="B12" s="11">
        <v>0</v>
      </c>
      <c r="C12" s="11">
        <v>0</v>
      </c>
      <c r="D12" s="11">
        <v>1</v>
      </c>
      <c r="E12" s="11">
        <v>0</v>
      </c>
      <c r="F12" s="12">
        <v>0</v>
      </c>
      <c r="H12" s="6" t="s">
        <v>2</v>
      </c>
      <c r="I12" s="11">
        <v>1</v>
      </c>
      <c r="J12" s="11">
        <v>0</v>
      </c>
      <c r="K12" s="11">
        <v>0</v>
      </c>
      <c r="L12" s="11">
        <v>0</v>
      </c>
      <c r="M12" s="12">
        <v>0</v>
      </c>
      <c r="O12" s="13" t="s">
        <v>2</v>
      </c>
      <c r="P12" s="14">
        <f>SUM(B12:F12)+SUM(I12:M12)</f>
        <v>2</v>
      </c>
      <c r="Q12" s="15">
        <v>2</v>
      </c>
      <c r="S12" s="6" t="s">
        <v>2</v>
      </c>
      <c r="T12" s="16">
        <v>0</v>
      </c>
      <c r="U12" s="16">
        <v>0</v>
      </c>
      <c r="V12" s="16">
        <v>1</v>
      </c>
      <c r="W12" s="16">
        <v>0</v>
      </c>
      <c r="X12" s="17">
        <v>0</v>
      </c>
    </row>
    <row r="13" spans="1:24">
      <c r="A13" s="6" t="s">
        <v>5</v>
      </c>
      <c r="B13" s="11">
        <v>0</v>
      </c>
      <c r="C13" s="11">
        <v>0</v>
      </c>
      <c r="D13" s="11">
        <v>0</v>
      </c>
      <c r="E13" s="11">
        <v>0</v>
      </c>
      <c r="F13" s="12">
        <v>0</v>
      </c>
      <c r="H13" s="6" t="s">
        <v>5</v>
      </c>
      <c r="I13" s="11">
        <v>0</v>
      </c>
      <c r="J13" s="11">
        <v>1</v>
      </c>
      <c r="K13" s="11">
        <v>0</v>
      </c>
      <c r="L13" s="11">
        <v>0</v>
      </c>
      <c r="M13" s="12">
        <v>0</v>
      </c>
      <c r="O13" s="6" t="s">
        <v>5</v>
      </c>
      <c r="P13" s="18">
        <f>SUM(B13:F13)+SUM(I13:M13)</f>
        <v>1</v>
      </c>
      <c r="Q13" s="17">
        <v>1</v>
      </c>
      <c r="S13" s="6" t="s">
        <v>5</v>
      </c>
      <c r="T13" s="16">
        <v>0</v>
      </c>
      <c r="U13" s="16">
        <v>0</v>
      </c>
      <c r="V13" s="16">
        <v>0</v>
      </c>
      <c r="W13" s="16">
        <v>0</v>
      </c>
      <c r="X13" s="17">
        <v>0</v>
      </c>
    </row>
    <row r="14" spans="1:24">
      <c r="A14" s="6" t="s">
        <v>35</v>
      </c>
      <c r="B14" s="11">
        <v>0</v>
      </c>
      <c r="C14" s="11">
        <v>0</v>
      </c>
      <c r="D14" s="11">
        <v>0</v>
      </c>
      <c r="E14" s="11">
        <v>0</v>
      </c>
      <c r="F14" s="12">
        <v>0</v>
      </c>
      <c r="H14" s="6" t="s">
        <v>35</v>
      </c>
      <c r="I14" s="11">
        <v>0</v>
      </c>
      <c r="J14" s="11">
        <v>0</v>
      </c>
      <c r="K14" s="11">
        <v>0</v>
      </c>
      <c r="L14" s="11">
        <v>0</v>
      </c>
      <c r="M14" s="12">
        <v>0</v>
      </c>
      <c r="O14" s="6" t="s">
        <v>35</v>
      </c>
      <c r="P14" s="18">
        <f>SUM(B14:F14)+SUM(I14:M14)</f>
        <v>0</v>
      </c>
      <c r="Q14" s="17">
        <v>0</v>
      </c>
      <c r="S14" s="6" t="s">
        <v>35</v>
      </c>
      <c r="T14" s="16">
        <v>0</v>
      </c>
      <c r="U14" s="16">
        <v>1</v>
      </c>
      <c r="V14" s="16">
        <v>0</v>
      </c>
      <c r="W14" s="16">
        <v>0</v>
      </c>
      <c r="X14" s="17">
        <v>0</v>
      </c>
    </row>
    <row r="15" spans="1:24">
      <c r="A15" s="6" t="s">
        <v>36</v>
      </c>
      <c r="B15" s="11">
        <v>0</v>
      </c>
      <c r="C15" s="11">
        <v>0</v>
      </c>
      <c r="D15" s="11">
        <v>0</v>
      </c>
      <c r="E15" s="11">
        <v>0</v>
      </c>
      <c r="F15" s="12">
        <v>0</v>
      </c>
      <c r="H15" s="6" t="s">
        <v>36</v>
      </c>
      <c r="I15" s="11">
        <v>0</v>
      </c>
      <c r="J15" s="11">
        <v>0</v>
      </c>
      <c r="K15" s="11">
        <v>0</v>
      </c>
      <c r="L15" s="11">
        <v>0</v>
      </c>
      <c r="M15" s="12">
        <v>0</v>
      </c>
      <c r="O15" s="6" t="s">
        <v>36</v>
      </c>
      <c r="P15" s="18">
        <f>SUM(B15:F15)+SUM(I15:M15)</f>
        <v>0</v>
      </c>
      <c r="Q15" s="17">
        <v>0</v>
      </c>
      <c r="S15" s="6" t="s">
        <v>36</v>
      </c>
      <c r="T15" s="16">
        <v>0</v>
      </c>
      <c r="U15" s="16">
        <v>0</v>
      </c>
      <c r="V15" s="16">
        <v>0</v>
      </c>
      <c r="W15" s="16">
        <v>0</v>
      </c>
      <c r="X15" s="17">
        <v>2</v>
      </c>
    </row>
    <row r="16" spans="1:24" ht="17" thickBot="1">
      <c r="A16" s="8" t="s">
        <v>37</v>
      </c>
      <c r="B16" s="19">
        <v>0</v>
      </c>
      <c r="C16" s="19">
        <v>0</v>
      </c>
      <c r="D16" s="19">
        <v>0</v>
      </c>
      <c r="E16" s="19">
        <v>0</v>
      </c>
      <c r="F16" s="20">
        <v>0</v>
      </c>
      <c r="H16" s="8" t="s">
        <v>37</v>
      </c>
      <c r="I16" s="19">
        <v>0</v>
      </c>
      <c r="J16" s="19">
        <v>0</v>
      </c>
      <c r="K16" s="19">
        <v>0</v>
      </c>
      <c r="L16" s="19">
        <v>0</v>
      </c>
      <c r="M16" s="20">
        <v>1</v>
      </c>
      <c r="O16" s="8" t="s">
        <v>37</v>
      </c>
      <c r="P16" s="21">
        <f>SUM(B16:F16)+SUM(I16:M16)</f>
        <v>1</v>
      </c>
      <c r="Q16" s="22">
        <v>1</v>
      </c>
      <c r="S16" s="8" t="s">
        <v>37</v>
      </c>
      <c r="T16" s="23">
        <v>0</v>
      </c>
      <c r="U16" s="23">
        <v>0</v>
      </c>
      <c r="V16" s="23">
        <v>0</v>
      </c>
      <c r="W16" s="23">
        <v>0</v>
      </c>
      <c r="X16" s="22">
        <v>0</v>
      </c>
    </row>
    <row r="18" spans="1:24" ht="17" thickBot="1"/>
    <row r="19" spans="1:24" ht="17" thickBot="1">
      <c r="A19" s="3" t="s">
        <v>27</v>
      </c>
      <c r="B19" s="4" t="s">
        <v>2</v>
      </c>
      <c r="C19" s="4" t="s">
        <v>5</v>
      </c>
      <c r="D19" s="4" t="s">
        <v>35</v>
      </c>
      <c r="E19" s="4" t="s">
        <v>36</v>
      </c>
      <c r="F19" s="5" t="s">
        <v>37</v>
      </c>
      <c r="H19" s="3" t="s">
        <v>28</v>
      </c>
      <c r="I19" s="4" t="s">
        <v>2</v>
      </c>
      <c r="J19" s="4" t="s">
        <v>5</v>
      </c>
      <c r="K19" s="4" t="s">
        <v>35</v>
      </c>
      <c r="L19" s="4" t="s">
        <v>36</v>
      </c>
      <c r="M19" s="5" t="s">
        <v>37</v>
      </c>
      <c r="S19" s="3"/>
      <c r="T19" s="4" t="s">
        <v>2</v>
      </c>
      <c r="U19" s="4" t="s">
        <v>5</v>
      </c>
      <c r="V19" s="4" t="s">
        <v>35</v>
      </c>
      <c r="W19" s="4" t="s">
        <v>36</v>
      </c>
      <c r="X19" s="5" t="s">
        <v>37</v>
      </c>
    </row>
    <row r="20" spans="1:24">
      <c r="A20" s="6" t="s">
        <v>2</v>
      </c>
      <c r="B20" s="11">
        <v>0</v>
      </c>
      <c r="C20" s="11">
        <v>0</v>
      </c>
      <c r="D20" s="11">
        <v>0</v>
      </c>
      <c r="E20" s="11">
        <v>1</v>
      </c>
      <c r="F20" s="12">
        <v>0</v>
      </c>
      <c r="H20" s="6" t="s">
        <v>2</v>
      </c>
      <c r="I20" s="11">
        <v>0</v>
      </c>
      <c r="J20" s="11">
        <v>0</v>
      </c>
      <c r="K20" s="11">
        <v>0</v>
      </c>
      <c r="L20" s="11">
        <v>0</v>
      </c>
      <c r="M20" s="12">
        <v>0</v>
      </c>
      <c r="O20" s="13" t="s">
        <v>2</v>
      </c>
      <c r="P20" s="14">
        <f>SUM(B20:F20)+SUM(I20:M20)-B13-B16-I12-I13-I16</f>
        <v>0</v>
      </c>
      <c r="Q20" s="15">
        <v>0</v>
      </c>
      <c r="S20" s="6" t="s">
        <v>2</v>
      </c>
      <c r="T20" s="16">
        <v>0</v>
      </c>
      <c r="U20" s="16">
        <v>0</v>
      </c>
      <c r="V20" s="16">
        <v>0</v>
      </c>
      <c r="W20" s="16">
        <v>1</v>
      </c>
      <c r="X20" s="17">
        <v>0</v>
      </c>
    </row>
    <row r="21" spans="1:24">
      <c r="A21" s="6" t="s">
        <v>5</v>
      </c>
      <c r="B21" s="11">
        <v>0</v>
      </c>
      <c r="C21" s="11">
        <v>0</v>
      </c>
      <c r="D21" s="11">
        <v>0</v>
      </c>
      <c r="E21" s="11">
        <v>0</v>
      </c>
      <c r="F21" s="12">
        <v>0</v>
      </c>
      <c r="H21" s="6" t="s">
        <v>5</v>
      </c>
      <c r="I21" s="11">
        <v>0</v>
      </c>
      <c r="J21" s="11">
        <v>1</v>
      </c>
      <c r="K21" s="11">
        <v>0</v>
      </c>
      <c r="L21" s="11">
        <v>0</v>
      </c>
      <c r="M21" s="12">
        <v>0</v>
      </c>
      <c r="O21" s="6" t="s">
        <v>5</v>
      </c>
      <c r="P21" s="18">
        <f>SUM(B21:F21)+SUM(I21:M21)-C12-C16-J12-J13-J16</f>
        <v>0</v>
      </c>
      <c r="Q21" s="17">
        <v>0</v>
      </c>
      <c r="S21" s="6" t="s">
        <v>5</v>
      </c>
      <c r="T21" s="16">
        <v>0</v>
      </c>
      <c r="U21" s="16">
        <v>0</v>
      </c>
      <c r="V21" s="16">
        <v>1</v>
      </c>
      <c r="W21" s="16">
        <v>0</v>
      </c>
      <c r="X21" s="17">
        <v>0</v>
      </c>
    </row>
    <row r="22" spans="1:24">
      <c r="A22" s="6" t="s">
        <v>35</v>
      </c>
      <c r="B22" s="11">
        <v>0</v>
      </c>
      <c r="C22" s="11">
        <v>0</v>
      </c>
      <c r="D22" s="11">
        <v>0</v>
      </c>
      <c r="E22" s="11">
        <v>0</v>
      </c>
      <c r="F22" s="12">
        <v>1</v>
      </c>
      <c r="H22" s="6" t="s">
        <v>35</v>
      </c>
      <c r="I22" s="11">
        <v>0</v>
      </c>
      <c r="J22" s="11">
        <v>0</v>
      </c>
      <c r="K22" s="11">
        <v>0</v>
      </c>
      <c r="L22" s="11">
        <v>0</v>
      </c>
      <c r="M22" s="12">
        <v>0</v>
      </c>
      <c r="O22" s="6" t="s">
        <v>35</v>
      </c>
      <c r="P22" s="18">
        <f>SUM(B22:F22)+SUM(I22:M22)-D15-K14-K15</f>
        <v>1</v>
      </c>
      <c r="Q22" s="17">
        <v>1</v>
      </c>
      <c r="S22" s="6" t="s">
        <v>35</v>
      </c>
      <c r="T22" s="16">
        <v>0</v>
      </c>
      <c r="U22" s="16">
        <v>0</v>
      </c>
      <c r="V22" s="16">
        <v>0</v>
      </c>
      <c r="W22" s="16">
        <v>0</v>
      </c>
      <c r="X22" s="17">
        <v>2</v>
      </c>
    </row>
    <row r="23" spans="1:24">
      <c r="A23" s="6" t="s">
        <v>36</v>
      </c>
      <c r="B23" s="11">
        <v>0</v>
      </c>
      <c r="C23" s="11">
        <v>0</v>
      </c>
      <c r="D23" s="11">
        <v>0</v>
      </c>
      <c r="E23" s="11">
        <v>0</v>
      </c>
      <c r="F23" s="12">
        <v>0</v>
      </c>
      <c r="H23" s="6" t="s">
        <v>36</v>
      </c>
      <c r="I23" s="11">
        <v>0</v>
      </c>
      <c r="J23" s="11">
        <v>0</v>
      </c>
      <c r="K23" s="11">
        <v>0</v>
      </c>
      <c r="L23" s="11">
        <v>2</v>
      </c>
      <c r="M23" s="12">
        <v>0</v>
      </c>
      <c r="O23" s="6" t="s">
        <v>36</v>
      </c>
      <c r="P23" s="18">
        <f>SUM(B23:F23)+SUM(I23:M23)-E14-L14-L15</f>
        <v>2</v>
      </c>
      <c r="Q23" s="17">
        <v>2</v>
      </c>
      <c r="S23" s="6" t="s">
        <v>36</v>
      </c>
      <c r="T23" s="16">
        <v>0</v>
      </c>
      <c r="U23" s="16">
        <v>0</v>
      </c>
      <c r="V23" s="16">
        <v>0</v>
      </c>
      <c r="W23" s="16">
        <v>0</v>
      </c>
      <c r="X23" s="17">
        <v>0</v>
      </c>
    </row>
    <row r="24" spans="1:24" ht="17" thickBot="1">
      <c r="A24" s="8" t="s">
        <v>37</v>
      </c>
      <c r="B24" s="19">
        <v>1</v>
      </c>
      <c r="C24" s="19">
        <v>0</v>
      </c>
      <c r="D24" s="19">
        <v>0</v>
      </c>
      <c r="E24" s="19">
        <v>0</v>
      </c>
      <c r="F24" s="20">
        <v>0</v>
      </c>
      <c r="H24" s="8" t="s">
        <v>37</v>
      </c>
      <c r="I24" s="19">
        <v>0</v>
      </c>
      <c r="J24" s="19">
        <v>0</v>
      </c>
      <c r="K24" s="19">
        <v>0</v>
      </c>
      <c r="L24" s="19">
        <v>0</v>
      </c>
      <c r="M24" s="20">
        <v>0</v>
      </c>
      <c r="O24" s="8" t="s">
        <v>37</v>
      </c>
      <c r="P24" s="21">
        <f>SUM(B24:F24)+SUM(I24:M24)-F12-F13-M12-M13-M16</f>
        <v>0</v>
      </c>
      <c r="Q24" s="22">
        <v>0</v>
      </c>
      <c r="S24" s="8" t="s">
        <v>37</v>
      </c>
      <c r="T24" s="23">
        <v>1</v>
      </c>
      <c r="U24" s="23">
        <v>0</v>
      </c>
      <c r="V24" s="23">
        <v>0</v>
      </c>
      <c r="W24" s="23">
        <v>0</v>
      </c>
      <c r="X24" s="22">
        <v>0</v>
      </c>
    </row>
    <row r="26" spans="1:24" ht="17" thickBot="1"/>
    <row r="27" spans="1:24" ht="17" thickBot="1">
      <c r="A27" s="3" t="s">
        <v>29</v>
      </c>
      <c r="B27" s="4" t="s">
        <v>2</v>
      </c>
      <c r="C27" s="4" t="s">
        <v>5</v>
      </c>
      <c r="D27" s="4" t="s">
        <v>35</v>
      </c>
      <c r="E27" s="4" t="s">
        <v>36</v>
      </c>
      <c r="F27" s="5" t="s">
        <v>37</v>
      </c>
      <c r="H27" s="3" t="s">
        <v>30</v>
      </c>
      <c r="I27" s="4" t="s">
        <v>2</v>
      </c>
      <c r="J27" s="4" t="s">
        <v>5</v>
      </c>
      <c r="K27" s="4" t="s">
        <v>35</v>
      </c>
      <c r="L27" s="4" t="s">
        <v>36</v>
      </c>
      <c r="M27" s="5" t="s">
        <v>37</v>
      </c>
      <c r="S27" s="3"/>
      <c r="T27" s="4" t="s">
        <v>2</v>
      </c>
      <c r="U27" s="4" t="s">
        <v>5</v>
      </c>
      <c r="V27" s="4" t="s">
        <v>35</v>
      </c>
      <c r="W27" s="4" t="s">
        <v>36</v>
      </c>
      <c r="X27" s="5" t="s">
        <v>37</v>
      </c>
    </row>
    <row r="28" spans="1:24">
      <c r="A28" s="6" t="s">
        <v>2</v>
      </c>
      <c r="B28" s="11">
        <v>0</v>
      </c>
      <c r="C28" s="11">
        <v>0</v>
      </c>
      <c r="D28" s="11">
        <v>0</v>
      </c>
      <c r="E28" s="11">
        <v>0</v>
      </c>
      <c r="F28" s="12">
        <v>1</v>
      </c>
      <c r="H28" s="6" t="s">
        <v>2</v>
      </c>
      <c r="I28" s="11">
        <v>0</v>
      </c>
      <c r="J28" s="11">
        <v>0</v>
      </c>
      <c r="K28" s="11">
        <v>0</v>
      </c>
      <c r="L28" s="11">
        <v>0</v>
      </c>
      <c r="M28" s="12">
        <v>0</v>
      </c>
      <c r="O28" s="13" t="s">
        <v>2</v>
      </c>
      <c r="P28" s="14">
        <f>SUM(B28:F28)+SUM(I28:M28)-B14-B15-I14-I15-B21-B24-I20-I21-I24</f>
        <v>0</v>
      </c>
      <c r="Q28" s="15">
        <v>0</v>
      </c>
      <c r="S28" s="6" t="s">
        <v>2</v>
      </c>
      <c r="T28" s="16">
        <v>0</v>
      </c>
      <c r="U28" s="16">
        <v>0</v>
      </c>
      <c r="V28" s="16">
        <v>0</v>
      </c>
      <c r="W28" s="16">
        <v>0</v>
      </c>
      <c r="X28" s="17">
        <v>1</v>
      </c>
    </row>
    <row r="29" spans="1:24">
      <c r="A29" s="6" t="s">
        <v>5</v>
      </c>
      <c r="B29" s="11">
        <v>0</v>
      </c>
      <c r="C29" s="11">
        <v>0</v>
      </c>
      <c r="D29" s="11">
        <v>0</v>
      </c>
      <c r="E29" s="11">
        <v>0</v>
      </c>
      <c r="F29" s="12">
        <v>0</v>
      </c>
      <c r="H29" s="6" t="s">
        <v>5</v>
      </c>
      <c r="I29" s="11">
        <v>0</v>
      </c>
      <c r="J29" s="11">
        <v>0</v>
      </c>
      <c r="K29" s="11">
        <v>0</v>
      </c>
      <c r="L29" s="11">
        <v>0</v>
      </c>
      <c r="M29" s="12">
        <v>0</v>
      </c>
      <c r="O29" s="6" t="s">
        <v>5</v>
      </c>
      <c r="P29" s="18">
        <f>SUM(B29:F29)+SUM(I29:M29)-C14-C15-J14-J15-C20-C24-J20-J21-J24</f>
        <v>-1</v>
      </c>
      <c r="Q29" s="17">
        <v>-1</v>
      </c>
      <c r="S29" s="6" t="s">
        <v>5</v>
      </c>
      <c r="T29" s="16">
        <v>1</v>
      </c>
      <c r="U29" s="16">
        <v>0</v>
      </c>
      <c r="V29" s="16">
        <v>0</v>
      </c>
      <c r="W29" s="16">
        <v>0</v>
      </c>
      <c r="X29" s="17">
        <v>0</v>
      </c>
    </row>
    <row r="30" spans="1:24">
      <c r="A30" s="6" t="s">
        <v>35</v>
      </c>
      <c r="B30" s="11">
        <v>0</v>
      </c>
      <c r="C30" s="11">
        <v>0</v>
      </c>
      <c r="D30" s="11">
        <v>0</v>
      </c>
      <c r="E30" s="11">
        <v>1</v>
      </c>
      <c r="F30" s="12">
        <v>0</v>
      </c>
      <c r="H30" s="6" t="s">
        <v>35</v>
      </c>
      <c r="I30" s="11">
        <v>0</v>
      </c>
      <c r="J30" s="11">
        <v>0</v>
      </c>
      <c r="K30" s="11">
        <v>0</v>
      </c>
      <c r="L30" s="11">
        <v>0</v>
      </c>
      <c r="M30" s="12">
        <v>0</v>
      </c>
      <c r="O30" s="6" t="s">
        <v>35</v>
      </c>
      <c r="P30" s="18">
        <f>SUM(B30:F30)+SUM(I30:M30)-D12-D13-D16-K12-K13-K16-D23-K22-K23</f>
        <v>0</v>
      </c>
      <c r="Q30" s="17">
        <v>0</v>
      </c>
      <c r="S30" s="6" t="s">
        <v>35</v>
      </c>
      <c r="T30" s="16">
        <v>0</v>
      </c>
      <c r="U30" s="16">
        <v>0</v>
      </c>
      <c r="V30" s="16">
        <v>0</v>
      </c>
      <c r="W30" s="16">
        <v>1</v>
      </c>
      <c r="X30" s="17">
        <v>0</v>
      </c>
    </row>
    <row r="31" spans="1:24">
      <c r="A31" s="6" t="s">
        <v>36</v>
      </c>
      <c r="B31" s="11">
        <v>0</v>
      </c>
      <c r="C31" s="11">
        <v>1</v>
      </c>
      <c r="D31" s="11">
        <v>0</v>
      </c>
      <c r="E31" s="11">
        <v>0</v>
      </c>
      <c r="F31" s="12">
        <v>0</v>
      </c>
      <c r="H31" s="6" t="s">
        <v>36</v>
      </c>
      <c r="I31" s="11">
        <v>0</v>
      </c>
      <c r="J31" s="11">
        <v>0</v>
      </c>
      <c r="K31" s="11">
        <v>0</v>
      </c>
      <c r="L31" s="11">
        <v>1</v>
      </c>
      <c r="M31" s="12">
        <v>0</v>
      </c>
      <c r="O31" s="6" t="s">
        <v>36</v>
      </c>
      <c r="P31" s="18">
        <f>SUM(B31:F31)+SUM(I31:M31)-E12-E13-E16-L12-L13-L16-E22-L22-L23</f>
        <v>0</v>
      </c>
      <c r="Q31" s="17">
        <v>0</v>
      </c>
      <c r="S31" s="6" t="s">
        <v>36</v>
      </c>
      <c r="T31" s="16">
        <v>0</v>
      </c>
      <c r="U31" s="16">
        <v>1</v>
      </c>
      <c r="V31" s="16">
        <v>0</v>
      </c>
      <c r="W31" s="16">
        <v>0</v>
      </c>
      <c r="X31" s="17">
        <v>0</v>
      </c>
    </row>
    <row r="32" spans="1:24" ht="17" thickBot="1">
      <c r="A32" s="8" t="s">
        <v>37</v>
      </c>
      <c r="B32" s="19">
        <v>0</v>
      </c>
      <c r="C32" s="19">
        <v>0</v>
      </c>
      <c r="D32" s="19">
        <v>0</v>
      </c>
      <c r="E32" s="19">
        <v>0</v>
      </c>
      <c r="F32" s="20">
        <v>0</v>
      </c>
      <c r="H32" s="8" t="s">
        <v>37</v>
      </c>
      <c r="I32" s="19">
        <v>0</v>
      </c>
      <c r="J32" s="19">
        <v>0</v>
      </c>
      <c r="K32" s="19">
        <v>0</v>
      </c>
      <c r="L32" s="19">
        <v>0</v>
      </c>
      <c r="M32" s="20">
        <v>0</v>
      </c>
      <c r="O32" s="8" t="s">
        <v>37</v>
      </c>
      <c r="P32" s="21">
        <f>SUM(B32:F32)+SUM(I32:M32)-F14-F15-M14-M15-F20-F21-M20-M21-M24</f>
        <v>0</v>
      </c>
      <c r="Q32" s="22">
        <v>0</v>
      </c>
      <c r="S32" s="8" t="s">
        <v>37</v>
      </c>
      <c r="T32" s="23">
        <v>0</v>
      </c>
      <c r="U32" s="23">
        <v>0</v>
      </c>
      <c r="V32" s="23">
        <v>1</v>
      </c>
      <c r="W32" s="23">
        <v>0</v>
      </c>
      <c r="X32" s="22">
        <v>0</v>
      </c>
    </row>
    <row r="34" spans="1:13" ht="17" thickBot="1"/>
    <row r="35" spans="1:13">
      <c r="A35" s="3" t="s">
        <v>31</v>
      </c>
      <c r="B35" s="4" t="s">
        <v>2</v>
      </c>
      <c r="C35" s="4" t="s">
        <v>5</v>
      </c>
      <c r="D35" s="4" t="s">
        <v>35</v>
      </c>
      <c r="E35" s="4" t="s">
        <v>36</v>
      </c>
      <c r="F35" s="5" t="s">
        <v>37</v>
      </c>
      <c r="H35" s="3" t="s">
        <v>32</v>
      </c>
      <c r="I35" s="4" t="s">
        <v>2</v>
      </c>
      <c r="J35" s="4" t="s">
        <v>5</v>
      </c>
      <c r="K35" s="4" t="s">
        <v>35</v>
      </c>
      <c r="L35" s="4" t="s">
        <v>36</v>
      </c>
      <c r="M35" s="5" t="s">
        <v>37</v>
      </c>
    </row>
    <row r="36" spans="1:13">
      <c r="A36" s="6" t="s">
        <v>2</v>
      </c>
      <c r="B36" s="2">
        <f>SUM(B12,B20,B28)</f>
        <v>0</v>
      </c>
      <c r="C36" s="2">
        <f t="shared" ref="B36:F40" si="0">SUM(C12,C20,C28)</f>
        <v>0</v>
      </c>
      <c r="D36" s="2">
        <f t="shared" si="0"/>
        <v>1</v>
      </c>
      <c r="E36" s="2">
        <f t="shared" si="0"/>
        <v>1</v>
      </c>
      <c r="F36" s="7">
        <f t="shared" si="0"/>
        <v>1</v>
      </c>
      <c r="H36" s="6" t="s">
        <v>2</v>
      </c>
      <c r="I36" s="2">
        <f t="shared" ref="I36:M40" si="1">SUM(I12,I20,I28)</f>
        <v>1</v>
      </c>
      <c r="J36" s="2">
        <f t="shared" si="1"/>
        <v>0</v>
      </c>
      <c r="K36" s="2">
        <f t="shared" si="1"/>
        <v>0</v>
      </c>
      <c r="L36" s="2">
        <f t="shared" si="1"/>
        <v>0</v>
      </c>
      <c r="M36" s="7">
        <f t="shared" si="1"/>
        <v>0</v>
      </c>
    </row>
    <row r="37" spans="1:13">
      <c r="A37" s="6" t="s">
        <v>5</v>
      </c>
      <c r="B37" s="2">
        <f t="shared" si="0"/>
        <v>0</v>
      </c>
      <c r="C37" s="2">
        <f t="shared" si="0"/>
        <v>0</v>
      </c>
      <c r="D37" s="2">
        <f t="shared" si="0"/>
        <v>0</v>
      </c>
      <c r="E37" s="2">
        <f t="shared" si="0"/>
        <v>0</v>
      </c>
      <c r="F37" s="7">
        <f t="shared" si="0"/>
        <v>0</v>
      </c>
      <c r="H37" s="6" t="s">
        <v>5</v>
      </c>
      <c r="I37" s="2">
        <f>SUM(I13,I21,I29)</f>
        <v>0</v>
      </c>
      <c r="J37" s="2">
        <f t="shared" si="1"/>
        <v>2</v>
      </c>
      <c r="K37" s="2">
        <f t="shared" si="1"/>
        <v>0</v>
      </c>
      <c r="L37" s="2">
        <f t="shared" si="1"/>
        <v>0</v>
      </c>
      <c r="M37" s="7">
        <f t="shared" si="1"/>
        <v>0</v>
      </c>
    </row>
    <row r="38" spans="1:13">
      <c r="A38" s="6" t="s">
        <v>35</v>
      </c>
      <c r="B38" s="2">
        <f t="shared" si="0"/>
        <v>0</v>
      </c>
      <c r="C38" s="2">
        <f t="shared" si="0"/>
        <v>0</v>
      </c>
      <c r="D38" s="2">
        <f t="shared" si="0"/>
        <v>0</v>
      </c>
      <c r="E38" s="2">
        <f t="shared" si="0"/>
        <v>1</v>
      </c>
      <c r="F38" s="7">
        <f t="shared" si="0"/>
        <v>1</v>
      </c>
      <c r="H38" s="6" t="s">
        <v>35</v>
      </c>
      <c r="I38" s="2">
        <f t="shared" si="1"/>
        <v>0</v>
      </c>
      <c r="J38" s="2">
        <f t="shared" si="1"/>
        <v>0</v>
      </c>
      <c r="K38" s="2">
        <f t="shared" si="1"/>
        <v>0</v>
      </c>
      <c r="L38" s="2">
        <f t="shared" si="1"/>
        <v>0</v>
      </c>
      <c r="M38" s="7">
        <f t="shared" si="1"/>
        <v>0</v>
      </c>
    </row>
    <row r="39" spans="1:13">
      <c r="A39" s="6" t="s">
        <v>36</v>
      </c>
      <c r="B39" s="2">
        <f t="shared" si="0"/>
        <v>0</v>
      </c>
      <c r="C39" s="2">
        <f t="shared" si="0"/>
        <v>1</v>
      </c>
      <c r="D39" s="2">
        <f t="shared" si="0"/>
        <v>0</v>
      </c>
      <c r="E39" s="2">
        <f t="shared" si="0"/>
        <v>0</v>
      </c>
      <c r="F39" s="7">
        <f t="shared" si="0"/>
        <v>0</v>
      </c>
      <c r="H39" s="6" t="s">
        <v>36</v>
      </c>
      <c r="I39" s="2">
        <f t="shared" si="1"/>
        <v>0</v>
      </c>
      <c r="J39" s="2">
        <f t="shared" si="1"/>
        <v>0</v>
      </c>
      <c r="K39" s="2">
        <f t="shared" si="1"/>
        <v>0</v>
      </c>
      <c r="L39" s="2">
        <f t="shared" si="1"/>
        <v>3</v>
      </c>
      <c r="M39" s="7">
        <f t="shared" si="1"/>
        <v>0</v>
      </c>
    </row>
    <row r="40" spans="1:13" ht="17" thickBot="1">
      <c r="A40" s="8" t="s">
        <v>37</v>
      </c>
      <c r="B40" s="9">
        <f t="shared" si="0"/>
        <v>1</v>
      </c>
      <c r="C40" s="9">
        <f t="shared" si="0"/>
        <v>0</v>
      </c>
      <c r="D40" s="9">
        <f t="shared" si="0"/>
        <v>0</v>
      </c>
      <c r="E40" s="9">
        <f t="shared" si="0"/>
        <v>0</v>
      </c>
      <c r="F40" s="10">
        <f t="shared" si="0"/>
        <v>0</v>
      </c>
      <c r="H40" s="8" t="s">
        <v>37</v>
      </c>
      <c r="I40" s="9">
        <f t="shared" si="1"/>
        <v>0</v>
      </c>
      <c r="J40" s="9">
        <f t="shared" si="1"/>
        <v>0</v>
      </c>
      <c r="K40" s="9">
        <f t="shared" si="1"/>
        <v>0</v>
      </c>
      <c r="L40" s="9">
        <f t="shared" si="1"/>
        <v>0</v>
      </c>
      <c r="M40" s="10">
        <f t="shared" si="1"/>
        <v>1</v>
      </c>
    </row>
    <row r="42" spans="1:13" ht="17" thickBot="1"/>
    <row r="43" spans="1:13">
      <c r="A43" s="3" t="s">
        <v>33</v>
      </c>
      <c r="B43" s="4" t="s">
        <v>2</v>
      </c>
      <c r="C43" s="4" t="s">
        <v>5</v>
      </c>
      <c r="D43" s="4" t="s">
        <v>35</v>
      </c>
      <c r="E43" s="4" t="s">
        <v>36</v>
      </c>
      <c r="F43" s="5" t="s">
        <v>37</v>
      </c>
      <c r="H43" s="3" t="s">
        <v>34</v>
      </c>
      <c r="I43" s="4" t="s">
        <v>2</v>
      </c>
      <c r="J43" s="4" t="s">
        <v>5</v>
      </c>
      <c r="K43" s="4" t="s">
        <v>35</v>
      </c>
      <c r="L43" s="4" t="s">
        <v>36</v>
      </c>
      <c r="M43" s="5" t="s">
        <v>37</v>
      </c>
    </row>
    <row r="44" spans="1:13">
      <c r="A44" s="6" t="s">
        <v>2</v>
      </c>
      <c r="B44" s="2">
        <v>0</v>
      </c>
      <c r="C44" s="2">
        <f>1300*LEFT(C4,1)+(IF(RIGHT(C4,4)="(TN)",1,0)*500)+J44</f>
        <v>700</v>
      </c>
      <c r="D44" s="2">
        <f t="shared" ref="D44:F44" si="2">1300*LEFT(D4,1)+(IF(RIGHT(D4,4)="(TN)",1,0)*500)+K44</f>
        <v>1900</v>
      </c>
      <c r="E44" s="2">
        <f t="shared" si="2"/>
        <v>1900</v>
      </c>
      <c r="F44" s="7">
        <f t="shared" si="2"/>
        <v>950</v>
      </c>
      <c r="H44" s="6" t="s">
        <v>2</v>
      </c>
      <c r="I44" s="2">
        <v>0</v>
      </c>
      <c r="J44" s="2">
        <f>-(250+350*LEFT(C4,1)+(IF(RIGHT(C4,4)="(TN)",1,0)*250))</f>
        <v>-600</v>
      </c>
      <c r="K44" s="2">
        <f t="shared" ref="K44:M44" si="3">-(250+350*LEFT(D4,1)+(IF(RIGHT(D4,4)="(TN)",1,0)*250))</f>
        <v>-1200</v>
      </c>
      <c r="L44" s="2">
        <f t="shared" si="3"/>
        <v>-1200</v>
      </c>
      <c r="M44" s="7">
        <f t="shared" si="3"/>
        <v>-850</v>
      </c>
    </row>
    <row r="45" spans="1:13">
      <c r="A45" s="6" t="s">
        <v>5</v>
      </c>
      <c r="B45" s="2">
        <f>C44</f>
        <v>700</v>
      </c>
      <c r="C45" s="2">
        <v>0</v>
      </c>
      <c r="D45" s="2">
        <f t="shared" ref="D45" si="4">1300*LEFT(D5,1)+(IF(RIGHT(D5,4)="(TN)",1,0)*500)+K45</f>
        <v>1900</v>
      </c>
      <c r="E45" s="2">
        <f t="shared" ref="E45" si="5">1300*LEFT(E5,1)+(IF(RIGHT(E5,4)="(TN)",1,0)*500)+L45</f>
        <v>1900</v>
      </c>
      <c r="F45" s="7">
        <f t="shared" ref="F45" si="6">1300*LEFT(F5,1)+(IF(RIGHT(F5,4)="(TN)",1,0)*500)+M45</f>
        <v>950</v>
      </c>
      <c r="H45" s="6" t="s">
        <v>5</v>
      </c>
      <c r="I45" s="2">
        <f>J44</f>
        <v>-600</v>
      </c>
      <c r="J45" s="2">
        <v>0</v>
      </c>
      <c r="K45" s="2">
        <f t="shared" ref="K45" si="7">-(250+350*LEFT(D5,1)+(IF(RIGHT(D5,4)="(TN)",1,0)*250))</f>
        <v>-1200</v>
      </c>
      <c r="L45" s="2">
        <f t="shared" ref="L45:L46" si="8">-(250+350*LEFT(E5,1)+(IF(RIGHT(E5,4)="(TN)",1,0)*250))</f>
        <v>-1200</v>
      </c>
      <c r="M45" s="7">
        <f t="shared" ref="M45:M47" si="9">-(250+350*LEFT(F5,1)+(IF(RIGHT(F5,4)="(TN)",1,0)*250))</f>
        <v>-850</v>
      </c>
    </row>
    <row r="46" spans="1:13">
      <c r="A46" s="6" t="s">
        <v>35</v>
      </c>
      <c r="B46" s="2">
        <f>D44</f>
        <v>1900</v>
      </c>
      <c r="C46" s="2">
        <f>D45</f>
        <v>1900</v>
      </c>
      <c r="D46" s="2">
        <v>0</v>
      </c>
      <c r="E46" s="2">
        <f t="shared" ref="E46" si="10">1300*LEFT(E6,1)+(IF(RIGHT(E6,4)="(TN)",1,0)*500)+L46</f>
        <v>700</v>
      </c>
      <c r="F46" s="7">
        <f t="shared" ref="F46:F47" si="11">1300*LEFT(F6,1)+(IF(RIGHT(F6,4)="(TN)",1,0)*500)+M46</f>
        <v>1900</v>
      </c>
      <c r="H46" s="6" t="s">
        <v>35</v>
      </c>
      <c r="I46" s="2">
        <f>K44</f>
        <v>-1200</v>
      </c>
      <c r="J46" s="2">
        <f>K45</f>
        <v>-1200</v>
      </c>
      <c r="K46" s="2">
        <v>0</v>
      </c>
      <c r="L46" s="2">
        <f t="shared" si="8"/>
        <v>-600</v>
      </c>
      <c r="M46" s="7">
        <f t="shared" si="9"/>
        <v>-1200</v>
      </c>
    </row>
    <row r="47" spans="1:13">
      <c r="A47" s="6" t="s">
        <v>36</v>
      </c>
      <c r="B47" s="2">
        <f>E44</f>
        <v>1900</v>
      </c>
      <c r="C47" s="2">
        <f>E45</f>
        <v>1900</v>
      </c>
      <c r="D47" s="2">
        <f>E46</f>
        <v>700</v>
      </c>
      <c r="E47" s="2">
        <v>0</v>
      </c>
      <c r="F47" s="7">
        <f t="shared" si="11"/>
        <v>1900</v>
      </c>
      <c r="H47" s="6" t="s">
        <v>36</v>
      </c>
      <c r="I47" s="2">
        <f>L44</f>
        <v>-1200</v>
      </c>
      <c r="J47" s="2">
        <f>L45</f>
        <v>-1200</v>
      </c>
      <c r="K47" s="2">
        <f>L46</f>
        <v>-600</v>
      </c>
      <c r="L47" s="2">
        <v>0</v>
      </c>
      <c r="M47" s="7">
        <f t="shared" si="9"/>
        <v>-1200</v>
      </c>
    </row>
    <row r="48" spans="1:13" ht="17" thickBot="1">
      <c r="A48" s="8" t="s">
        <v>37</v>
      </c>
      <c r="B48" s="9">
        <f>F44</f>
        <v>950</v>
      </c>
      <c r="C48" s="9">
        <f>F45</f>
        <v>950</v>
      </c>
      <c r="D48" s="9">
        <f>F46</f>
        <v>1900</v>
      </c>
      <c r="E48" s="9">
        <f>F47</f>
        <v>1900</v>
      </c>
      <c r="F48" s="10">
        <v>0</v>
      </c>
      <c r="H48" s="8" t="s">
        <v>37</v>
      </c>
      <c r="I48" s="9">
        <f>M44</f>
        <v>-850</v>
      </c>
      <c r="J48" s="9">
        <f>M45</f>
        <v>-850</v>
      </c>
      <c r="K48" s="9">
        <f>M46</f>
        <v>-1200</v>
      </c>
      <c r="L48" s="9">
        <f>M47</f>
        <v>-1200</v>
      </c>
      <c r="M48" s="10">
        <v>0</v>
      </c>
    </row>
    <row r="50" spans="1:2" ht="17" thickBot="1"/>
    <row r="51" spans="1:2" ht="17" thickBot="1">
      <c r="A51" s="24" t="s">
        <v>15</v>
      </c>
      <c r="B51" s="25">
        <f>SUMPRODUCT(B36:F40,B44:F48)+SUMPRODUCT(I36:M40,I44:M48)</f>
        <v>10200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53D7-3D48-5E4C-8CDE-EDAA5C03E19C}">
  <dimension ref="A1:Y65"/>
  <sheetViews>
    <sheetView zoomScaleNormal="100" workbookViewId="0"/>
  </sheetViews>
  <sheetFormatPr baseColWidth="10" defaultColWidth="10.83203125" defaultRowHeight="16"/>
  <cols>
    <col min="1" max="1" width="13.83203125" style="57" customWidth="1"/>
    <col min="2" max="16384" width="10.83203125" style="57"/>
  </cols>
  <sheetData>
    <row r="1" spans="1:25" s="55" customFormat="1">
      <c r="A1" s="56" t="s">
        <v>38</v>
      </c>
      <c r="B1" s="56"/>
    </row>
    <row r="2" spans="1:25" ht="17" thickBot="1"/>
    <row r="3" spans="1:25" ht="68">
      <c r="A3" s="101" t="s">
        <v>117</v>
      </c>
      <c r="B3" s="102" t="s">
        <v>39</v>
      </c>
      <c r="C3" s="102" t="s">
        <v>40</v>
      </c>
      <c r="D3" s="102" t="s">
        <v>41</v>
      </c>
      <c r="E3" s="102" t="s">
        <v>42</v>
      </c>
      <c r="F3" s="102" t="s">
        <v>43</v>
      </c>
      <c r="G3" s="103" t="s">
        <v>44</v>
      </c>
      <c r="H3" s="58"/>
      <c r="I3" s="101" t="s">
        <v>118</v>
      </c>
      <c r="J3" s="106" t="s">
        <v>119</v>
      </c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</row>
    <row r="4" spans="1:25">
      <c r="A4" s="104" t="s">
        <v>45</v>
      </c>
      <c r="B4" s="59">
        <v>1</v>
      </c>
      <c r="C4" s="59">
        <v>0</v>
      </c>
      <c r="D4" s="59">
        <v>0</v>
      </c>
      <c r="E4" s="59">
        <v>0</v>
      </c>
      <c r="F4" s="59">
        <v>0</v>
      </c>
      <c r="G4" s="60">
        <v>0</v>
      </c>
      <c r="H4" s="58"/>
      <c r="I4" s="61">
        <v>1</v>
      </c>
      <c r="J4" s="62">
        <v>14</v>
      </c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</row>
    <row r="5" spans="1:25">
      <c r="A5" s="104" t="s">
        <v>46</v>
      </c>
      <c r="B5" s="59">
        <v>1</v>
      </c>
      <c r="C5" s="59">
        <v>1</v>
      </c>
      <c r="D5" s="59">
        <v>0</v>
      </c>
      <c r="E5" s="59">
        <v>0</v>
      </c>
      <c r="F5" s="59">
        <v>0</v>
      </c>
      <c r="G5" s="60">
        <v>0</v>
      </c>
      <c r="H5" s="58"/>
      <c r="I5" s="63">
        <v>2</v>
      </c>
      <c r="J5" s="62">
        <v>16</v>
      </c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</row>
    <row r="6" spans="1:25">
      <c r="A6" s="104" t="s">
        <v>47</v>
      </c>
      <c r="B6" s="59">
        <v>0</v>
      </c>
      <c r="C6" s="59">
        <v>1</v>
      </c>
      <c r="D6" s="59">
        <v>1</v>
      </c>
      <c r="E6" s="59">
        <v>0</v>
      </c>
      <c r="F6" s="59">
        <v>0</v>
      </c>
      <c r="G6" s="60">
        <v>0</v>
      </c>
      <c r="H6" s="58"/>
      <c r="I6" s="63">
        <v>2</v>
      </c>
      <c r="J6" s="62">
        <v>9</v>
      </c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</row>
    <row r="7" spans="1:25">
      <c r="A7" s="104" t="s">
        <v>48</v>
      </c>
      <c r="B7" s="59">
        <v>0</v>
      </c>
      <c r="C7" s="59">
        <v>0</v>
      </c>
      <c r="D7" s="59">
        <v>1</v>
      </c>
      <c r="E7" s="59">
        <v>1</v>
      </c>
      <c r="F7" s="59">
        <v>0</v>
      </c>
      <c r="G7" s="60">
        <v>0</v>
      </c>
      <c r="H7" s="58"/>
      <c r="I7" s="63">
        <v>1</v>
      </c>
      <c r="J7" s="62">
        <v>9</v>
      </c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</row>
    <row r="8" spans="1:25">
      <c r="A8" s="104" t="s">
        <v>49</v>
      </c>
      <c r="B8" s="59">
        <v>0</v>
      </c>
      <c r="C8" s="59">
        <v>0</v>
      </c>
      <c r="D8" s="59">
        <v>1</v>
      </c>
      <c r="E8" s="59">
        <v>1</v>
      </c>
      <c r="F8" s="59">
        <v>1</v>
      </c>
      <c r="G8" s="60">
        <v>1</v>
      </c>
      <c r="H8" s="58"/>
      <c r="I8" s="63">
        <v>1</v>
      </c>
      <c r="J8" s="62">
        <v>9</v>
      </c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</row>
    <row r="9" spans="1:25" ht="17" thickBot="1">
      <c r="A9" s="105" t="s">
        <v>50</v>
      </c>
      <c r="B9" s="64">
        <v>0</v>
      </c>
      <c r="C9" s="64">
        <v>0</v>
      </c>
      <c r="D9" s="64">
        <v>0</v>
      </c>
      <c r="E9" s="64">
        <v>0</v>
      </c>
      <c r="F9" s="64">
        <v>1</v>
      </c>
      <c r="G9" s="65">
        <v>1</v>
      </c>
      <c r="H9" s="58"/>
      <c r="I9" s="66">
        <v>1</v>
      </c>
      <c r="J9" s="67">
        <v>13</v>
      </c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</row>
    <row r="10" spans="1:25" ht="17" thickBot="1">
      <c r="A10" s="58"/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</row>
    <row r="11" spans="1:25" ht="51">
      <c r="A11" s="101" t="s">
        <v>120</v>
      </c>
      <c r="B11" s="68">
        <v>71</v>
      </c>
      <c r="C11" s="68">
        <v>44</v>
      </c>
      <c r="D11" s="68">
        <v>48</v>
      </c>
      <c r="E11" s="68">
        <v>51</v>
      </c>
      <c r="F11" s="68">
        <v>45</v>
      </c>
      <c r="G11" s="69">
        <v>78</v>
      </c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</row>
    <row r="12" spans="1:25" ht="35" thickBot="1">
      <c r="A12" s="107" t="s">
        <v>137</v>
      </c>
      <c r="B12" s="64">
        <v>1</v>
      </c>
      <c r="C12" s="64">
        <v>2</v>
      </c>
      <c r="D12" s="64">
        <v>2</v>
      </c>
      <c r="E12" s="64">
        <v>3</v>
      </c>
      <c r="F12" s="64">
        <v>3</v>
      </c>
      <c r="G12" s="65">
        <v>2</v>
      </c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</row>
    <row r="13" spans="1:25">
      <c r="A13" s="58"/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</row>
    <row r="14" spans="1:25" ht="17" thickBot="1">
      <c r="A14" s="58"/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</row>
    <row r="15" spans="1:25" ht="17">
      <c r="A15" s="108" t="s">
        <v>51</v>
      </c>
      <c r="B15" s="109" t="s">
        <v>52</v>
      </c>
      <c r="C15" s="109" t="s">
        <v>53</v>
      </c>
      <c r="D15" s="110" t="s">
        <v>54</v>
      </c>
      <c r="E15" s="111" t="s">
        <v>121</v>
      </c>
      <c r="F15" s="58"/>
      <c r="G15" s="58"/>
      <c r="H15" s="123" t="s">
        <v>55</v>
      </c>
      <c r="I15" s="124"/>
      <c r="J15" s="125"/>
      <c r="K15" s="126" t="s">
        <v>122</v>
      </c>
      <c r="L15" s="124"/>
      <c r="M15" s="127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</row>
    <row r="16" spans="1:25">
      <c r="A16" s="104" t="s">
        <v>45</v>
      </c>
      <c r="B16" s="70">
        <v>1</v>
      </c>
      <c r="C16" s="70">
        <v>0</v>
      </c>
      <c r="D16" s="71">
        <v>0</v>
      </c>
      <c r="E16" s="60">
        <v>1</v>
      </c>
      <c r="F16" s="58"/>
      <c r="G16" s="58"/>
      <c r="H16" s="72">
        <v>14</v>
      </c>
      <c r="I16" s="58">
        <v>14</v>
      </c>
      <c r="J16" s="73">
        <v>14</v>
      </c>
      <c r="K16" s="74">
        <f>B16*E16</f>
        <v>1</v>
      </c>
      <c r="L16" s="74">
        <f>C16*E16</f>
        <v>0</v>
      </c>
      <c r="M16" s="75">
        <f>D16*E16</f>
        <v>0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</row>
    <row r="17" spans="1:25">
      <c r="A17" s="104" t="s">
        <v>46</v>
      </c>
      <c r="B17" s="70">
        <v>0</v>
      </c>
      <c r="C17" s="70">
        <v>0</v>
      </c>
      <c r="D17" s="71">
        <v>0</v>
      </c>
      <c r="E17" s="60">
        <v>2</v>
      </c>
      <c r="F17" s="58"/>
      <c r="G17" s="58"/>
      <c r="H17" s="72">
        <v>16</v>
      </c>
      <c r="I17" s="58">
        <v>16</v>
      </c>
      <c r="J17" s="76">
        <v>16</v>
      </c>
      <c r="K17" s="74">
        <f>B17*E17</f>
        <v>0</v>
      </c>
      <c r="L17" s="74">
        <f>C17*E17</f>
        <v>0</v>
      </c>
      <c r="M17" s="75">
        <f>D17*E17</f>
        <v>0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</row>
    <row r="18" spans="1:25">
      <c r="A18" s="104" t="s">
        <v>47</v>
      </c>
      <c r="B18" s="70">
        <v>1</v>
      </c>
      <c r="C18" s="70">
        <v>1</v>
      </c>
      <c r="D18" s="71">
        <v>0</v>
      </c>
      <c r="E18" s="60">
        <v>2</v>
      </c>
      <c r="F18" s="58"/>
      <c r="G18" s="58"/>
      <c r="H18" s="72">
        <v>9</v>
      </c>
      <c r="I18" s="58">
        <v>9</v>
      </c>
      <c r="J18" s="76">
        <v>9</v>
      </c>
      <c r="K18" s="74">
        <f>B18*E18</f>
        <v>2</v>
      </c>
      <c r="L18" s="74">
        <f>C18*E18</f>
        <v>2</v>
      </c>
      <c r="M18" s="75">
        <f>D18*E18</f>
        <v>0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</row>
    <row r="19" spans="1:25">
      <c r="A19" s="104" t="s">
        <v>48</v>
      </c>
      <c r="B19" s="70">
        <v>0</v>
      </c>
      <c r="C19" s="70">
        <v>0</v>
      </c>
      <c r="D19" s="71">
        <v>0</v>
      </c>
      <c r="E19" s="60">
        <v>1</v>
      </c>
      <c r="F19" s="58"/>
      <c r="G19" s="58"/>
      <c r="H19" s="72">
        <v>9</v>
      </c>
      <c r="I19" s="58">
        <v>9</v>
      </c>
      <c r="J19" s="76">
        <v>9</v>
      </c>
      <c r="K19" s="74">
        <f>B19*E19</f>
        <v>0</v>
      </c>
      <c r="L19" s="74">
        <f>C19*E19</f>
        <v>0</v>
      </c>
      <c r="M19" s="75">
        <f>D19*E19</f>
        <v>0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</row>
    <row r="20" spans="1:25">
      <c r="A20" s="104" t="s">
        <v>49</v>
      </c>
      <c r="B20" s="70">
        <v>0</v>
      </c>
      <c r="C20" s="70">
        <v>0</v>
      </c>
      <c r="D20" s="71">
        <v>0</v>
      </c>
      <c r="E20" s="60">
        <v>1</v>
      </c>
      <c r="F20" s="58"/>
      <c r="G20" s="58"/>
      <c r="H20" s="72">
        <v>9</v>
      </c>
      <c r="I20" s="58">
        <v>9</v>
      </c>
      <c r="J20" s="76">
        <v>9</v>
      </c>
      <c r="K20" s="74">
        <f>B20*E20</f>
        <v>0</v>
      </c>
      <c r="L20" s="74">
        <f>C20*E20</f>
        <v>0</v>
      </c>
      <c r="M20" s="75">
        <f>D20*E20</f>
        <v>0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</row>
    <row r="21" spans="1:25" ht="17" thickBot="1">
      <c r="A21" s="105" t="s">
        <v>50</v>
      </c>
      <c r="B21" s="77">
        <v>0</v>
      </c>
      <c r="C21" s="77">
        <v>0</v>
      </c>
      <c r="D21" s="78">
        <v>0</v>
      </c>
      <c r="E21" s="65">
        <v>1</v>
      </c>
      <c r="F21" s="58"/>
      <c r="G21" s="58"/>
      <c r="H21" s="79">
        <v>13</v>
      </c>
      <c r="I21" s="80">
        <v>13</v>
      </c>
      <c r="J21" s="81">
        <v>13</v>
      </c>
      <c r="K21" s="82">
        <f>B19*$E$21</f>
        <v>0</v>
      </c>
      <c r="L21" s="82">
        <f>C19*$E$21</f>
        <v>0</v>
      </c>
      <c r="M21" s="83">
        <f>D19*$E$21</f>
        <v>0</v>
      </c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</row>
    <row r="22" spans="1:25">
      <c r="A22" s="58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</row>
    <row r="23" spans="1:25" ht="17" thickBo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</row>
    <row r="24" spans="1:25" ht="17" thickBot="1">
      <c r="A24" s="112" t="s">
        <v>56</v>
      </c>
      <c r="B24" s="84">
        <v>0</v>
      </c>
      <c r="C24" s="84">
        <v>0</v>
      </c>
      <c r="D24" s="84">
        <v>0</v>
      </c>
      <c r="E24" s="84">
        <v>1</v>
      </c>
      <c r="F24" s="84">
        <v>1</v>
      </c>
      <c r="G24" s="85">
        <v>1</v>
      </c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</row>
    <row r="25" spans="1:25" ht="17" thickBot="1">
      <c r="A25" s="58"/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</row>
    <row r="26" spans="1:25" ht="34">
      <c r="A26" s="113" t="s">
        <v>57</v>
      </c>
      <c r="B26" s="102" t="s">
        <v>123</v>
      </c>
      <c r="C26" s="102" t="s">
        <v>124</v>
      </c>
      <c r="D26" s="102" t="s">
        <v>125</v>
      </c>
      <c r="E26" s="102" t="s">
        <v>126</v>
      </c>
      <c r="F26" s="102" t="s">
        <v>127</v>
      </c>
      <c r="G26" s="103" t="s">
        <v>128</v>
      </c>
      <c r="H26" s="58"/>
      <c r="I26" s="86"/>
      <c r="J26" s="113" t="s">
        <v>129</v>
      </c>
      <c r="K26" s="102" t="s">
        <v>123</v>
      </c>
      <c r="L26" s="102" t="s">
        <v>124</v>
      </c>
      <c r="M26" s="102" t="s">
        <v>125</v>
      </c>
      <c r="N26" s="102" t="s">
        <v>126</v>
      </c>
      <c r="O26" s="102" t="s">
        <v>127</v>
      </c>
      <c r="P26" s="103" t="s">
        <v>128</v>
      </c>
      <c r="Q26" s="58"/>
      <c r="R26" s="118" t="s">
        <v>130</v>
      </c>
      <c r="S26" s="58"/>
      <c r="T26" s="58"/>
      <c r="U26" s="58"/>
      <c r="V26" s="58"/>
      <c r="W26" s="58"/>
      <c r="X26" s="58"/>
      <c r="Y26" s="58"/>
    </row>
    <row r="27" spans="1:25">
      <c r="A27" s="114" t="s">
        <v>39</v>
      </c>
      <c r="B27" s="70">
        <v>1</v>
      </c>
      <c r="C27" s="70">
        <v>0</v>
      </c>
      <c r="D27" s="58"/>
      <c r="E27" s="58"/>
      <c r="F27" s="58"/>
      <c r="G27" s="62"/>
      <c r="H27" s="58"/>
      <c r="I27" s="59"/>
      <c r="J27" s="114" t="s">
        <v>58</v>
      </c>
      <c r="K27" s="70">
        <f>B27*$R27</f>
        <v>1</v>
      </c>
      <c r="L27" s="70">
        <f>C27*$R27</f>
        <v>0</v>
      </c>
      <c r="M27" s="58"/>
      <c r="N27" s="58"/>
      <c r="O27" s="58"/>
      <c r="P27" s="62"/>
      <c r="Q27" s="58"/>
      <c r="R27" s="87">
        <v>1</v>
      </c>
      <c r="S27" s="58"/>
      <c r="T27" s="58"/>
      <c r="U27" s="58"/>
      <c r="V27" s="58"/>
      <c r="W27" s="58"/>
      <c r="X27" s="58"/>
      <c r="Y27" s="58"/>
    </row>
    <row r="28" spans="1:25">
      <c r="A28" s="114" t="s">
        <v>40</v>
      </c>
      <c r="B28" s="58"/>
      <c r="C28" s="70">
        <v>0</v>
      </c>
      <c r="D28" s="70">
        <v>1</v>
      </c>
      <c r="E28" s="58"/>
      <c r="F28" s="58"/>
      <c r="G28" s="62"/>
      <c r="H28" s="58"/>
      <c r="I28" s="59"/>
      <c r="J28" s="114" t="s">
        <v>59</v>
      </c>
      <c r="K28" s="58"/>
      <c r="L28" s="70">
        <f t="shared" ref="L28:P32" si="0">C28*$R28</f>
        <v>0</v>
      </c>
      <c r="M28" s="70">
        <f t="shared" si="0"/>
        <v>2</v>
      </c>
      <c r="N28" s="58"/>
      <c r="O28" s="58"/>
      <c r="P28" s="62"/>
      <c r="Q28" s="58"/>
      <c r="R28" s="87">
        <v>2</v>
      </c>
      <c r="S28" s="58"/>
      <c r="T28" s="58"/>
      <c r="U28" s="58"/>
      <c r="V28" s="58"/>
      <c r="W28" s="58"/>
      <c r="X28" s="58"/>
      <c r="Y28" s="58"/>
    </row>
    <row r="29" spans="1:25">
      <c r="A29" s="114" t="s">
        <v>41</v>
      </c>
      <c r="B29" s="58"/>
      <c r="C29" s="58"/>
      <c r="D29" s="70">
        <v>0</v>
      </c>
      <c r="E29" s="70">
        <v>0</v>
      </c>
      <c r="F29" s="70">
        <v>0</v>
      </c>
      <c r="G29" s="62"/>
      <c r="H29" s="58"/>
      <c r="I29" s="59"/>
      <c r="J29" s="114" t="s">
        <v>60</v>
      </c>
      <c r="K29" s="58"/>
      <c r="L29" s="58"/>
      <c r="M29" s="70">
        <f>D29*$R29</f>
        <v>0</v>
      </c>
      <c r="N29" s="70">
        <f t="shared" si="0"/>
        <v>0</v>
      </c>
      <c r="O29" s="70">
        <f t="shared" si="0"/>
        <v>0</v>
      </c>
      <c r="P29" s="62"/>
      <c r="Q29" s="58"/>
      <c r="R29" s="87">
        <v>2</v>
      </c>
      <c r="S29" s="58"/>
      <c r="T29" s="58"/>
      <c r="U29" s="58"/>
      <c r="V29" s="58"/>
      <c r="W29" s="58"/>
      <c r="X29" s="58"/>
      <c r="Y29" s="58"/>
    </row>
    <row r="30" spans="1:25">
      <c r="A30" s="114" t="s">
        <v>42</v>
      </c>
      <c r="B30" s="58"/>
      <c r="C30" s="58"/>
      <c r="D30" s="58"/>
      <c r="E30" s="70">
        <v>0</v>
      </c>
      <c r="F30" s="70">
        <v>0</v>
      </c>
      <c r="G30" s="62"/>
      <c r="H30" s="58"/>
      <c r="I30" s="59"/>
      <c r="J30" s="114" t="s">
        <v>61</v>
      </c>
      <c r="K30" s="58"/>
      <c r="L30" s="58"/>
      <c r="M30" s="58"/>
      <c r="N30" s="70">
        <f t="shared" si="0"/>
        <v>0</v>
      </c>
      <c r="O30" s="70">
        <f t="shared" si="0"/>
        <v>0</v>
      </c>
      <c r="P30" s="62"/>
      <c r="Q30" s="58"/>
      <c r="R30" s="87">
        <v>3</v>
      </c>
      <c r="S30" s="58"/>
      <c r="T30" s="58"/>
      <c r="U30" s="58"/>
      <c r="V30" s="58"/>
      <c r="W30" s="58"/>
      <c r="X30" s="58"/>
      <c r="Y30" s="58"/>
    </row>
    <row r="31" spans="1:25">
      <c r="A31" s="114" t="s">
        <v>43</v>
      </c>
      <c r="B31" s="58"/>
      <c r="C31" s="58"/>
      <c r="D31" s="58"/>
      <c r="E31" s="58"/>
      <c r="F31" s="70">
        <v>0</v>
      </c>
      <c r="G31" s="88">
        <v>0</v>
      </c>
      <c r="H31" s="58"/>
      <c r="I31" s="59"/>
      <c r="J31" s="114" t="s">
        <v>62</v>
      </c>
      <c r="K31" s="58"/>
      <c r="L31" s="58"/>
      <c r="M31" s="58"/>
      <c r="N31" s="58"/>
      <c r="O31" s="70">
        <f t="shared" si="0"/>
        <v>0</v>
      </c>
      <c r="P31" s="88">
        <f t="shared" si="0"/>
        <v>0</v>
      </c>
      <c r="Q31" s="58"/>
      <c r="R31" s="87">
        <v>3</v>
      </c>
      <c r="S31" s="58"/>
      <c r="T31" s="58"/>
      <c r="U31" s="58"/>
      <c r="V31" s="58"/>
      <c r="W31" s="58"/>
      <c r="X31" s="58"/>
      <c r="Y31" s="58"/>
    </row>
    <row r="32" spans="1:25" ht="17" thickBot="1">
      <c r="A32" s="115" t="s">
        <v>44</v>
      </c>
      <c r="B32" s="80"/>
      <c r="C32" s="80"/>
      <c r="D32" s="80"/>
      <c r="E32" s="80"/>
      <c r="F32" s="77">
        <v>0</v>
      </c>
      <c r="G32" s="89">
        <v>0</v>
      </c>
      <c r="H32" s="58"/>
      <c r="I32" s="59"/>
      <c r="J32" s="117" t="s">
        <v>63</v>
      </c>
      <c r="K32" s="90"/>
      <c r="L32" s="90"/>
      <c r="M32" s="90"/>
      <c r="N32" s="90"/>
      <c r="O32" s="91">
        <f t="shared" si="0"/>
        <v>0</v>
      </c>
      <c r="P32" s="92">
        <f t="shared" si="0"/>
        <v>0</v>
      </c>
      <c r="Q32" s="58"/>
      <c r="R32" s="93">
        <v>2</v>
      </c>
      <c r="S32" s="58"/>
      <c r="T32" s="58"/>
      <c r="U32" s="58"/>
      <c r="V32" s="58"/>
      <c r="W32" s="58"/>
      <c r="X32" s="58"/>
      <c r="Y32" s="58"/>
    </row>
    <row r="33" spans="1:25" ht="17" thickBot="1">
      <c r="A33" s="58"/>
      <c r="B33" s="58"/>
      <c r="C33" s="58"/>
      <c r="D33" s="58"/>
      <c r="E33" s="58"/>
      <c r="F33" s="58"/>
      <c r="G33" s="58"/>
      <c r="H33" s="58"/>
      <c r="I33" s="58"/>
      <c r="J33" s="115" t="s">
        <v>131</v>
      </c>
      <c r="K33" s="94">
        <f>SUM(K27:K32)</f>
        <v>1</v>
      </c>
      <c r="L33" s="94">
        <f t="shared" ref="L33:P33" si="1">SUM(L27:L32)</f>
        <v>0</v>
      </c>
      <c r="M33" s="94">
        <f t="shared" si="1"/>
        <v>2</v>
      </c>
      <c r="N33" s="94">
        <f t="shared" si="1"/>
        <v>0</v>
      </c>
      <c r="O33" s="94">
        <f t="shared" si="1"/>
        <v>0</v>
      </c>
      <c r="P33" s="95">
        <f t="shared" si="1"/>
        <v>0</v>
      </c>
      <c r="Q33" s="58"/>
      <c r="R33" s="58"/>
      <c r="S33" s="58"/>
      <c r="T33" s="58"/>
      <c r="U33" s="58"/>
      <c r="V33" s="58"/>
      <c r="W33" s="58"/>
      <c r="X33" s="58"/>
      <c r="Y33" s="58"/>
    </row>
    <row r="34" spans="1:25" ht="17" thickBot="1">
      <c r="A34" s="58"/>
      <c r="B34" s="58"/>
      <c r="C34" s="58"/>
      <c r="D34" s="58"/>
      <c r="E34" s="58"/>
      <c r="F34" s="58"/>
      <c r="G34" s="58"/>
      <c r="H34" s="58"/>
      <c r="I34" s="58"/>
      <c r="J34" s="59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</row>
    <row r="35" spans="1:25" ht="34">
      <c r="A35" s="113" t="s">
        <v>132</v>
      </c>
      <c r="B35" s="102" t="s">
        <v>123</v>
      </c>
      <c r="C35" s="102" t="s">
        <v>124</v>
      </c>
      <c r="D35" s="102" t="s">
        <v>125</v>
      </c>
      <c r="E35" s="102" t="s">
        <v>126</v>
      </c>
      <c r="F35" s="102" t="s">
        <v>127</v>
      </c>
      <c r="G35" s="103" t="s">
        <v>128</v>
      </c>
      <c r="H35" s="58"/>
      <c r="I35" s="86"/>
      <c r="J35" s="113" t="s">
        <v>133</v>
      </c>
      <c r="K35" s="102" t="s">
        <v>123</v>
      </c>
      <c r="L35" s="102" t="s">
        <v>124</v>
      </c>
      <c r="M35" s="102" t="s">
        <v>125</v>
      </c>
      <c r="N35" s="102" t="s">
        <v>126</v>
      </c>
      <c r="O35" s="102" t="s">
        <v>127</v>
      </c>
      <c r="P35" s="103" t="s">
        <v>128</v>
      </c>
      <c r="Q35" s="58"/>
      <c r="R35" s="118" t="s">
        <v>130</v>
      </c>
      <c r="S35" s="58"/>
      <c r="T35" s="58"/>
      <c r="U35" s="58"/>
      <c r="V35" s="58"/>
      <c r="W35" s="58"/>
      <c r="X35" s="58"/>
      <c r="Y35" s="58"/>
    </row>
    <row r="36" spans="1:25">
      <c r="A36" s="114" t="s">
        <v>39</v>
      </c>
      <c r="B36" s="70">
        <v>0</v>
      </c>
      <c r="C36" s="70">
        <v>0</v>
      </c>
      <c r="D36" s="58"/>
      <c r="E36" s="58"/>
      <c r="F36" s="58"/>
      <c r="G36" s="62"/>
      <c r="H36" s="58"/>
      <c r="I36" s="59"/>
      <c r="J36" s="114" t="s">
        <v>58</v>
      </c>
      <c r="K36" s="70">
        <f>B36*$R36</f>
        <v>0</v>
      </c>
      <c r="L36" s="70">
        <f t="shared" ref="L36:P41" si="2">C36*$R36</f>
        <v>0</v>
      </c>
      <c r="M36" s="58"/>
      <c r="N36" s="58"/>
      <c r="O36" s="58"/>
      <c r="P36" s="62"/>
      <c r="Q36" s="58"/>
      <c r="R36" s="87">
        <v>1</v>
      </c>
      <c r="S36" s="58"/>
      <c r="T36" s="58"/>
      <c r="U36" s="58"/>
      <c r="V36" s="58"/>
      <c r="W36" s="58"/>
      <c r="X36" s="58"/>
      <c r="Y36" s="58"/>
    </row>
    <row r="37" spans="1:25">
      <c r="A37" s="114" t="s">
        <v>40</v>
      </c>
      <c r="B37" s="58"/>
      <c r="C37" s="70">
        <v>0</v>
      </c>
      <c r="D37" s="70">
        <v>0</v>
      </c>
      <c r="E37" s="58"/>
      <c r="F37" s="58"/>
      <c r="G37" s="62"/>
      <c r="H37" s="58"/>
      <c r="I37" s="59"/>
      <c r="J37" s="114" t="s">
        <v>59</v>
      </c>
      <c r="K37" s="58"/>
      <c r="L37" s="70">
        <f t="shared" si="2"/>
        <v>0</v>
      </c>
      <c r="M37" s="70">
        <f t="shared" si="2"/>
        <v>0</v>
      </c>
      <c r="N37" s="58"/>
      <c r="O37" s="58"/>
      <c r="P37" s="62"/>
      <c r="Q37" s="58"/>
      <c r="R37" s="87">
        <v>2</v>
      </c>
      <c r="S37" s="58"/>
      <c r="T37" s="58"/>
      <c r="U37" s="58"/>
      <c r="V37" s="58"/>
      <c r="W37" s="58"/>
      <c r="X37" s="58"/>
      <c r="Y37" s="58"/>
    </row>
    <row r="38" spans="1:25">
      <c r="A38" s="114" t="s">
        <v>41</v>
      </c>
      <c r="B38" s="58"/>
      <c r="C38" s="58"/>
      <c r="D38" s="70">
        <v>1</v>
      </c>
      <c r="E38" s="70">
        <v>0</v>
      </c>
      <c r="F38" s="70">
        <v>0</v>
      </c>
      <c r="G38" s="62"/>
      <c r="H38" s="58"/>
      <c r="I38" s="59"/>
      <c r="J38" s="114" t="s">
        <v>60</v>
      </c>
      <c r="K38" s="58"/>
      <c r="L38" s="58"/>
      <c r="M38" s="70">
        <f t="shared" si="2"/>
        <v>2</v>
      </c>
      <c r="N38" s="70">
        <f t="shared" si="2"/>
        <v>0</v>
      </c>
      <c r="O38" s="70">
        <f t="shared" si="2"/>
        <v>0</v>
      </c>
      <c r="P38" s="62"/>
      <c r="Q38" s="58"/>
      <c r="R38" s="87">
        <v>2</v>
      </c>
      <c r="S38" s="58"/>
      <c r="T38" s="58"/>
      <c r="U38" s="58"/>
      <c r="V38" s="58"/>
      <c r="W38" s="58"/>
      <c r="X38" s="58"/>
      <c r="Y38" s="58"/>
    </row>
    <row r="39" spans="1:25">
      <c r="A39" s="114" t="s">
        <v>42</v>
      </c>
      <c r="B39" s="58"/>
      <c r="C39" s="58"/>
      <c r="D39" s="58"/>
      <c r="E39" s="70">
        <v>0</v>
      </c>
      <c r="F39" s="70">
        <v>0</v>
      </c>
      <c r="G39" s="62"/>
      <c r="H39" s="58"/>
      <c r="I39" s="59"/>
      <c r="J39" s="114" t="s">
        <v>61</v>
      </c>
      <c r="K39" s="58"/>
      <c r="L39" s="58"/>
      <c r="M39" s="58"/>
      <c r="N39" s="70">
        <f t="shared" si="2"/>
        <v>0</v>
      </c>
      <c r="O39" s="70">
        <f t="shared" si="2"/>
        <v>0</v>
      </c>
      <c r="P39" s="62"/>
      <c r="Q39" s="58"/>
      <c r="R39" s="87">
        <v>3</v>
      </c>
      <c r="S39" s="58"/>
      <c r="T39" s="58"/>
      <c r="U39" s="58"/>
      <c r="V39" s="58"/>
      <c r="W39" s="58"/>
      <c r="X39" s="58"/>
      <c r="Y39" s="58"/>
    </row>
    <row r="40" spans="1:25">
      <c r="A40" s="114" t="s">
        <v>43</v>
      </c>
      <c r="B40" s="58"/>
      <c r="C40" s="58"/>
      <c r="D40" s="58"/>
      <c r="E40" s="58"/>
      <c r="F40" s="70">
        <v>0</v>
      </c>
      <c r="G40" s="88">
        <v>0</v>
      </c>
      <c r="H40" s="58"/>
      <c r="I40" s="59"/>
      <c r="J40" s="114" t="s">
        <v>62</v>
      </c>
      <c r="K40" s="58"/>
      <c r="L40" s="58"/>
      <c r="M40" s="58"/>
      <c r="N40" s="58"/>
      <c r="O40" s="70">
        <f>F40*$R40</f>
        <v>0</v>
      </c>
      <c r="P40" s="88">
        <f t="shared" si="2"/>
        <v>0</v>
      </c>
      <c r="Q40" s="58"/>
      <c r="R40" s="87">
        <v>3</v>
      </c>
      <c r="S40" s="58"/>
      <c r="T40" s="58"/>
      <c r="U40" s="58"/>
      <c r="V40" s="58"/>
      <c r="W40" s="58"/>
      <c r="X40" s="58"/>
      <c r="Y40" s="58"/>
    </row>
    <row r="41" spans="1:25" ht="17" thickBot="1">
      <c r="A41" s="115" t="s">
        <v>44</v>
      </c>
      <c r="B41" s="80"/>
      <c r="C41" s="80"/>
      <c r="D41" s="80"/>
      <c r="E41" s="80"/>
      <c r="F41" s="77">
        <v>0</v>
      </c>
      <c r="G41" s="89">
        <v>0</v>
      </c>
      <c r="H41" s="58"/>
      <c r="I41" s="59"/>
      <c r="J41" s="117" t="s">
        <v>63</v>
      </c>
      <c r="K41" s="90"/>
      <c r="L41" s="90"/>
      <c r="M41" s="90"/>
      <c r="N41" s="90"/>
      <c r="O41" s="91">
        <f t="shared" si="2"/>
        <v>0</v>
      </c>
      <c r="P41" s="92">
        <f t="shared" si="2"/>
        <v>0</v>
      </c>
      <c r="Q41" s="58"/>
      <c r="R41" s="93">
        <v>2</v>
      </c>
      <c r="S41" s="58"/>
      <c r="T41" s="58"/>
      <c r="U41" s="58"/>
      <c r="V41" s="58"/>
      <c r="W41" s="58"/>
      <c r="X41" s="58"/>
      <c r="Y41" s="58"/>
    </row>
    <row r="42" spans="1:25" ht="17" thickBot="1">
      <c r="A42" s="58"/>
      <c r="B42" s="58"/>
      <c r="C42" s="58"/>
      <c r="D42" s="58"/>
      <c r="E42" s="58"/>
      <c r="F42" s="58"/>
      <c r="G42" s="58"/>
      <c r="H42" s="58"/>
      <c r="I42" s="58"/>
      <c r="J42" s="115" t="s">
        <v>64</v>
      </c>
      <c r="K42" s="94">
        <f t="shared" ref="K42:P42" si="3">SUM(K36:K41)</f>
        <v>0</v>
      </c>
      <c r="L42" s="94">
        <f>SUM(L36:L41)</f>
        <v>0</v>
      </c>
      <c r="M42" s="94">
        <f t="shared" si="3"/>
        <v>2</v>
      </c>
      <c r="N42" s="94">
        <f t="shared" si="3"/>
        <v>0</v>
      </c>
      <c r="O42" s="94">
        <f t="shared" si="3"/>
        <v>0</v>
      </c>
      <c r="P42" s="95">
        <f t="shared" si="3"/>
        <v>0</v>
      </c>
      <c r="Q42" s="58"/>
      <c r="R42" s="58"/>
      <c r="S42" s="58"/>
      <c r="T42" s="58"/>
      <c r="U42" s="58"/>
      <c r="V42" s="58"/>
      <c r="W42" s="58"/>
      <c r="X42" s="58"/>
      <c r="Y42" s="58"/>
    </row>
    <row r="43" spans="1:25" ht="17" thickBot="1">
      <c r="A43" s="58"/>
      <c r="B43" s="58"/>
      <c r="C43" s="58"/>
      <c r="D43" s="58"/>
      <c r="E43" s="58"/>
      <c r="F43" s="58"/>
      <c r="G43" s="58"/>
      <c r="H43" s="58"/>
      <c r="I43" s="58"/>
      <c r="J43" s="59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</row>
    <row r="44" spans="1:25" ht="34">
      <c r="A44" s="113" t="s">
        <v>134</v>
      </c>
      <c r="B44" s="102" t="s">
        <v>123</v>
      </c>
      <c r="C44" s="102" t="s">
        <v>124</v>
      </c>
      <c r="D44" s="102" t="s">
        <v>125</v>
      </c>
      <c r="E44" s="102" t="s">
        <v>126</v>
      </c>
      <c r="F44" s="102" t="s">
        <v>127</v>
      </c>
      <c r="G44" s="103" t="s">
        <v>128</v>
      </c>
      <c r="H44" s="58"/>
      <c r="I44" s="86"/>
      <c r="J44" s="113" t="s">
        <v>135</v>
      </c>
      <c r="K44" s="102" t="s">
        <v>123</v>
      </c>
      <c r="L44" s="102" t="s">
        <v>124</v>
      </c>
      <c r="M44" s="102" t="s">
        <v>125</v>
      </c>
      <c r="N44" s="102" t="s">
        <v>126</v>
      </c>
      <c r="O44" s="102" t="s">
        <v>127</v>
      </c>
      <c r="P44" s="103" t="s">
        <v>128</v>
      </c>
      <c r="Q44" s="58"/>
      <c r="R44" s="118" t="s">
        <v>130</v>
      </c>
      <c r="S44" s="58"/>
      <c r="T44" s="58"/>
      <c r="U44" s="58"/>
      <c r="V44" s="58"/>
      <c r="W44" s="58"/>
      <c r="X44" s="58"/>
      <c r="Y44" s="58"/>
    </row>
    <row r="45" spans="1:25">
      <c r="A45" s="114" t="s">
        <v>39</v>
      </c>
      <c r="B45" s="70">
        <v>0</v>
      </c>
      <c r="C45" s="70">
        <v>0</v>
      </c>
      <c r="D45" s="58"/>
      <c r="E45" s="58"/>
      <c r="F45" s="58"/>
      <c r="G45" s="62"/>
      <c r="H45" s="58"/>
      <c r="I45" s="59"/>
      <c r="J45" s="114" t="s">
        <v>58</v>
      </c>
      <c r="K45" s="70">
        <f>B45*$R45</f>
        <v>0</v>
      </c>
      <c r="L45" s="70">
        <f>C45*$R45</f>
        <v>0</v>
      </c>
      <c r="M45" s="58"/>
      <c r="N45" s="58"/>
      <c r="O45" s="58"/>
      <c r="P45" s="62"/>
      <c r="Q45" s="58"/>
      <c r="R45" s="87">
        <v>1</v>
      </c>
      <c r="S45" s="58"/>
      <c r="T45" s="58"/>
      <c r="U45" s="58"/>
      <c r="V45" s="58"/>
      <c r="W45" s="58"/>
      <c r="X45" s="58"/>
      <c r="Y45" s="58"/>
    </row>
    <row r="46" spans="1:25">
      <c r="A46" s="114" t="s">
        <v>40</v>
      </c>
      <c r="B46" s="58"/>
      <c r="C46" s="70">
        <v>0</v>
      </c>
      <c r="D46" s="70">
        <v>0</v>
      </c>
      <c r="E46" s="58"/>
      <c r="F46" s="58"/>
      <c r="G46" s="62"/>
      <c r="H46" s="58"/>
      <c r="I46" s="59"/>
      <c r="J46" s="114" t="s">
        <v>59</v>
      </c>
      <c r="K46" s="58"/>
      <c r="L46" s="70">
        <f t="shared" ref="L46:P50" si="4">C46*$R46</f>
        <v>0</v>
      </c>
      <c r="M46" s="70">
        <f t="shared" si="4"/>
        <v>0</v>
      </c>
      <c r="N46" s="58"/>
      <c r="O46" s="58"/>
      <c r="P46" s="62"/>
      <c r="Q46" s="58"/>
      <c r="R46" s="87">
        <v>2</v>
      </c>
      <c r="S46" s="58"/>
      <c r="T46" s="58"/>
      <c r="U46" s="58"/>
      <c r="V46" s="58"/>
      <c r="W46" s="58"/>
      <c r="X46" s="58"/>
      <c r="Y46" s="58"/>
    </row>
    <row r="47" spans="1:25">
      <c r="A47" s="114" t="s">
        <v>41</v>
      </c>
      <c r="B47" s="58"/>
      <c r="C47" s="58"/>
      <c r="D47" s="70">
        <v>0</v>
      </c>
      <c r="E47" s="70">
        <v>0</v>
      </c>
      <c r="F47" s="70">
        <v>0</v>
      </c>
      <c r="G47" s="62"/>
      <c r="H47" s="58"/>
      <c r="I47" s="59"/>
      <c r="J47" s="114" t="s">
        <v>60</v>
      </c>
      <c r="K47" s="58"/>
      <c r="L47" s="58"/>
      <c r="M47" s="70">
        <f t="shared" si="4"/>
        <v>0</v>
      </c>
      <c r="N47" s="70">
        <f t="shared" si="4"/>
        <v>0</v>
      </c>
      <c r="O47" s="70">
        <f t="shared" si="4"/>
        <v>0</v>
      </c>
      <c r="P47" s="62"/>
      <c r="Q47" s="58"/>
      <c r="R47" s="87">
        <v>2</v>
      </c>
      <c r="S47" s="58"/>
      <c r="T47" s="58"/>
      <c r="U47" s="58"/>
      <c r="V47" s="58"/>
      <c r="W47" s="58"/>
      <c r="X47" s="58"/>
      <c r="Y47" s="58"/>
    </row>
    <row r="48" spans="1:25">
      <c r="A48" s="114" t="s">
        <v>42</v>
      </c>
      <c r="B48" s="58"/>
      <c r="C48" s="58"/>
      <c r="D48" s="58"/>
      <c r="E48" s="70">
        <v>0</v>
      </c>
      <c r="F48" s="70">
        <v>0</v>
      </c>
      <c r="G48" s="62"/>
      <c r="H48" s="58"/>
      <c r="I48" s="59"/>
      <c r="J48" s="114" t="s">
        <v>61</v>
      </c>
      <c r="K48" s="58"/>
      <c r="L48" s="58"/>
      <c r="M48" s="58"/>
      <c r="N48" s="70">
        <f t="shared" si="4"/>
        <v>0</v>
      </c>
      <c r="O48" s="70">
        <f t="shared" si="4"/>
        <v>0</v>
      </c>
      <c r="P48" s="62"/>
      <c r="Q48" s="58"/>
      <c r="R48" s="87">
        <v>3</v>
      </c>
      <c r="S48" s="58"/>
      <c r="T48" s="58"/>
      <c r="U48" s="58"/>
      <c r="V48" s="58"/>
      <c r="W48" s="58"/>
      <c r="X48" s="58"/>
      <c r="Y48" s="58"/>
    </row>
    <row r="49" spans="1:25">
      <c r="A49" s="114" t="s">
        <v>43</v>
      </c>
      <c r="B49" s="58"/>
      <c r="C49" s="58"/>
      <c r="D49" s="58"/>
      <c r="E49" s="58"/>
      <c r="F49" s="70">
        <v>0</v>
      </c>
      <c r="G49" s="88">
        <v>0</v>
      </c>
      <c r="H49" s="58"/>
      <c r="I49" s="59"/>
      <c r="J49" s="114" t="s">
        <v>62</v>
      </c>
      <c r="K49" s="58"/>
      <c r="L49" s="58"/>
      <c r="M49" s="58"/>
      <c r="N49" s="58"/>
      <c r="O49" s="70">
        <f t="shared" si="4"/>
        <v>0</v>
      </c>
      <c r="P49" s="88">
        <f t="shared" si="4"/>
        <v>0</v>
      </c>
      <c r="Q49" s="58"/>
      <c r="R49" s="87">
        <v>3</v>
      </c>
      <c r="S49" s="58"/>
      <c r="T49" s="58"/>
      <c r="U49" s="58"/>
      <c r="V49" s="58"/>
      <c r="W49" s="58"/>
      <c r="X49" s="58"/>
      <c r="Y49" s="58"/>
    </row>
    <row r="50" spans="1:25" ht="17" thickBot="1">
      <c r="A50" s="115" t="s">
        <v>44</v>
      </c>
      <c r="B50" s="80"/>
      <c r="C50" s="80"/>
      <c r="D50" s="80"/>
      <c r="E50" s="80"/>
      <c r="F50" s="77">
        <v>0</v>
      </c>
      <c r="G50" s="89">
        <v>0</v>
      </c>
      <c r="H50" s="58"/>
      <c r="I50" s="59"/>
      <c r="J50" s="117" t="s">
        <v>63</v>
      </c>
      <c r="K50" s="90"/>
      <c r="L50" s="90"/>
      <c r="M50" s="90"/>
      <c r="N50" s="90"/>
      <c r="O50" s="91">
        <f>F50*$R50</f>
        <v>0</v>
      </c>
      <c r="P50" s="92">
        <f t="shared" si="4"/>
        <v>0</v>
      </c>
      <c r="Q50" s="58"/>
      <c r="R50" s="93">
        <v>2</v>
      </c>
      <c r="S50" s="58"/>
      <c r="T50" s="58"/>
      <c r="U50" s="58"/>
      <c r="V50" s="58"/>
      <c r="W50" s="58"/>
      <c r="X50" s="58"/>
      <c r="Y50" s="58"/>
    </row>
    <row r="51" spans="1:25" ht="17" thickBot="1">
      <c r="A51" s="58"/>
      <c r="B51" s="58"/>
      <c r="C51" s="58"/>
      <c r="D51" s="58"/>
      <c r="E51" s="58"/>
      <c r="F51" s="58"/>
      <c r="G51" s="58"/>
      <c r="H51" s="58"/>
      <c r="I51" s="58"/>
      <c r="J51" s="115" t="s">
        <v>64</v>
      </c>
      <c r="K51" s="94">
        <f t="shared" ref="K51:P51" si="5">SUM(K45:K50)</f>
        <v>0</v>
      </c>
      <c r="L51" s="94">
        <f t="shared" si="5"/>
        <v>0</v>
      </c>
      <c r="M51" s="94">
        <f>SUM(M45:M50)</f>
        <v>0</v>
      </c>
      <c r="N51" s="94">
        <f t="shared" si="5"/>
        <v>0</v>
      </c>
      <c r="O51" s="94">
        <f t="shared" si="5"/>
        <v>0</v>
      </c>
      <c r="P51" s="95">
        <f t="shared" si="5"/>
        <v>0</v>
      </c>
      <c r="Q51" s="58"/>
      <c r="R51" s="58"/>
      <c r="S51" s="58"/>
      <c r="T51" s="58"/>
      <c r="U51" s="58"/>
      <c r="V51" s="58"/>
      <c r="W51" s="58"/>
      <c r="X51" s="58"/>
      <c r="Y51" s="58"/>
    </row>
    <row r="52" spans="1:25">
      <c r="A52" s="58"/>
      <c r="B52" s="58"/>
      <c r="C52" s="58"/>
      <c r="D52" s="58"/>
      <c r="E52" s="58"/>
      <c r="F52" s="58"/>
      <c r="G52" s="58"/>
      <c r="H52" s="58"/>
      <c r="I52" s="58"/>
      <c r="J52" s="59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</row>
    <row r="53" spans="1:25" ht="17" thickBot="1">
      <c r="A53" s="58"/>
      <c r="B53" s="58"/>
      <c r="C53" s="58"/>
      <c r="D53" s="58"/>
      <c r="E53" s="58"/>
      <c r="F53" s="58"/>
      <c r="G53" s="58"/>
      <c r="H53" s="58"/>
      <c r="I53" s="58"/>
      <c r="J53" s="59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</row>
    <row r="54" spans="1:25" ht="17" thickBot="1">
      <c r="A54" s="112" t="s">
        <v>15</v>
      </c>
      <c r="B54" s="96">
        <f>SUMPRODUCT($B$16:$D$21,$H$16:$J$21)+SUMPRODUCT($B$11:$G$11,$B$24:$G$24)</f>
        <v>206</v>
      </c>
      <c r="C54" s="58"/>
      <c r="D54" s="58"/>
      <c r="E54" s="58"/>
      <c r="F54" s="58"/>
      <c r="G54" s="58"/>
      <c r="H54" s="58"/>
      <c r="I54" s="58"/>
      <c r="J54" s="59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</row>
    <row r="55" spans="1:25">
      <c r="A55" s="58"/>
      <c r="B55" s="58"/>
      <c r="C55" s="58"/>
      <c r="D55" s="58"/>
      <c r="E55" s="58"/>
      <c r="F55" s="58"/>
      <c r="G55" s="58"/>
      <c r="H55" s="58"/>
      <c r="I55" s="58"/>
      <c r="J55" s="59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</row>
    <row r="56" spans="1:25" ht="17" thickBot="1">
      <c r="A56" s="58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9"/>
      <c r="O56" s="59"/>
      <c r="P56" s="59"/>
      <c r="Q56" s="58"/>
      <c r="R56" s="58"/>
      <c r="S56" s="58"/>
      <c r="T56" s="58"/>
      <c r="U56" s="58"/>
      <c r="V56" s="58"/>
      <c r="W56" s="58"/>
      <c r="X56" s="58"/>
      <c r="Y56" s="58"/>
    </row>
    <row r="57" spans="1:25" ht="17" thickBot="1">
      <c r="A57" s="116" t="s">
        <v>136</v>
      </c>
      <c r="B57" s="97">
        <f>B24+SUM(B27:C27)+SUM(B36:C36)+SUM(B45:C45)</f>
        <v>1</v>
      </c>
      <c r="C57" s="97">
        <f>C24+SUM(C28:D28)+SUM(C37:D37)+SUM(C46:D46)</f>
        <v>1</v>
      </c>
      <c r="D57" s="97">
        <f>D24+SUM(D38:F38)+SUM(D47:F47)</f>
        <v>1</v>
      </c>
      <c r="E57" s="97">
        <f>E24+SUM(E39:F39)+SUM(E48:F48)</f>
        <v>1</v>
      </c>
      <c r="F57" s="97">
        <f>F24+SUM(F40:G40)+SUM(F49:G49)</f>
        <v>1</v>
      </c>
      <c r="G57" s="98">
        <f>G24+SUM(F41:G41)+SUM(F50:G50)</f>
        <v>1</v>
      </c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</row>
    <row r="58" spans="1:25">
      <c r="A58" s="58"/>
      <c r="B58" s="99" t="s">
        <v>18</v>
      </c>
      <c r="C58" s="74" t="s">
        <v>18</v>
      </c>
      <c r="D58" s="74" t="s">
        <v>18</v>
      </c>
      <c r="E58" s="74" t="s">
        <v>18</v>
      </c>
      <c r="F58" s="74" t="s">
        <v>18</v>
      </c>
      <c r="G58" s="75" t="s">
        <v>18</v>
      </c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</row>
    <row r="59" spans="1:25" ht="17" thickBot="1">
      <c r="A59" s="58"/>
      <c r="B59" s="100">
        <v>1</v>
      </c>
      <c r="C59" s="82">
        <v>1</v>
      </c>
      <c r="D59" s="82">
        <v>1</v>
      </c>
      <c r="E59" s="82">
        <v>1</v>
      </c>
      <c r="F59" s="82">
        <v>1</v>
      </c>
      <c r="G59" s="83">
        <v>1</v>
      </c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</row>
    <row r="60" spans="1:25">
      <c r="A60" s="58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</row>
    <row r="61" spans="1:25">
      <c r="A61" s="58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</row>
    <row r="62" spans="1:25">
      <c r="A62" s="58"/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</row>
    <row r="63" spans="1:25">
      <c r="A63" s="58"/>
      <c r="B63" s="58"/>
      <c r="C63" s="59"/>
      <c r="D63" s="59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</row>
    <row r="64" spans="1:25">
      <c r="A64" s="58"/>
      <c r="B64" s="58"/>
      <c r="C64" s="59"/>
      <c r="D64" s="59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</row>
    <row r="65" spans="1:25">
      <c r="A65" s="58"/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</row>
  </sheetData>
  <mergeCells count="2">
    <mergeCell ref="H15:J15"/>
    <mergeCell ref="K15:M1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2E4A-A56B-4E45-B4BB-6A2229879B1D}">
  <dimension ref="A1:R56"/>
  <sheetViews>
    <sheetView workbookViewId="0"/>
  </sheetViews>
  <sheetFormatPr baseColWidth="10" defaultColWidth="10.83203125" defaultRowHeight="16"/>
  <cols>
    <col min="1" max="15" width="10.83203125" style="2"/>
    <col min="16" max="16" width="12.33203125" style="2" bestFit="1" customWidth="1"/>
    <col min="17" max="16384" width="10.83203125" style="2"/>
  </cols>
  <sheetData>
    <row r="1" spans="1:12" s="119" customFormat="1">
      <c r="A1" s="119" t="s">
        <v>65</v>
      </c>
    </row>
    <row r="2" spans="1:12" ht="17" thickBot="1"/>
    <row r="3" spans="1:12">
      <c r="A3" s="3" t="s">
        <v>66</v>
      </c>
      <c r="B3" s="4" t="s">
        <v>45</v>
      </c>
      <c r="C3" s="4" t="s">
        <v>46</v>
      </c>
      <c r="D3" s="4" t="s">
        <v>47</v>
      </c>
      <c r="E3" s="4" t="s">
        <v>48</v>
      </c>
      <c r="F3" s="5" t="s">
        <v>49</v>
      </c>
      <c r="H3" s="13" t="s">
        <v>67</v>
      </c>
      <c r="I3" s="38">
        <v>110</v>
      </c>
      <c r="K3" s="13" t="s">
        <v>68</v>
      </c>
      <c r="L3" s="15">
        <f>SUM(B21:F25)</f>
        <v>110.00000000000014</v>
      </c>
    </row>
    <row r="4" spans="1:12" ht="17" thickBot="1">
      <c r="A4" s="6" t="s">
        <v>69</v>
      </c>
      <c r="B4" s="2">
        <v>0</v>
      </c>
      <c r="C4" s="2">
        <v>4.2</v>
      </c>
      <c r="D4" s="2">
        <v>3.9</v>
      </c>
      <c r="E4" s="2">
        <v>5.0999999999999996</v>
      </c>
      <c r="F4" s="7">
        <v>6</v>
      </c>
      <c r="H4" s="8" t="s">
        <v>70</v>
      </c>
      <c r="I4" s="10">
        <v>70</v>
      </c>
      <c r="K4" s="8" t="s">
        <v>71</v>
      </c>
      <c r="L4" s="22">
        <f>SUM(B32:F36)</f>
        <v>70.000000000000014</v>
      </c>
    </row>
    <row r="5" spans="1:12">
      <c r="A5" s="6" t="s">
        <v>72</v>
      </c>
      <c r="B5" s="2">
        <f>C4</f>
        <v>4.2</v>
      </c>
      <c r="C5" s="2">
        <v>0</v>
      </c>
      <c r="D5" s="2">
        <v>4.3</v>
      </c>
      <c r="E5" s="2">
        <v>5</v>
      </c>
      <c r="F5" s="7">
        <v>5.6</v>
      </c>
    </row>
    <row r="6" spans="1:12">
      <c r="A6" s="6" t="s">
        <v>73</v>
      </c>
      <c r="B6" s="2">
        <f>D4</f>
        <v>3.9</v>
      </c>
      <c r="C6" s="2">
        <f>D5</f>
        <v>4.3</v>
      </c>
      <c r="D6" s="2">
        <v>0</v>
      </c>
      <c r="E6" s="2">
        <v>4.8</v>
      </c>
      <c r="F6" s="7">
        <v>5.8</v>
      </c>
    </row>
    <row r="7" spans="1:12">
      <c r="A7" s="6" t="s">
        <v>74</v>
      </c>
      <c r="B7" s="2">
        <f>E4</f>
        <v>5.0999999999999996</v>
      </c>
      <c r="C7" s="2">
        <f>E5</f>
        <v>5</v>
      </c>
      <c r="D7" s="2">
        <f>E6</f>
        <v>4.8</v>
      </c>
      <c r="E7" s="2">
        <v>0</v>
      </c>
      <c r="F7" s="7">
        <v>6.2</v>
      </c>
    </row>
    <row r="8" spans="1:12" ht="17" thickBot="1">
      <c r="A8" s="8" t="s">
        <v>75</v>
      </c>
      <c r="B8" s="9">
        <f>F4</f>
        <v>6</v>
      </c>
      <c r="C8" s="9">
        <f>F5</f>
        <v>5.6</v>
      </c>
      <c r="D8" s="9">
        <f>F6</f>
        <v>5.8</v>
      </c>
      <c r="E8" s="9">
        <f>F7</f>
        <v>6.2</v>
      </c>
      <c r="F8" s="10">
        <v>0</v>
      </c>
    </row>
    <row r="9" spans="1:12" ht="17" thickBot="1"/>
    <row r="10" spans="1:12">
      <c r="A10" s="3" t="s">
        <v>76</v>
      </c>
      <c r="B10" s="4"/>
      <c r="C10" s="4"/>
      <c r="D10" s="4"/>
      <c r="E10" s="4"/>
      <c r="F10" s="5"/>
    </row>
    <row r="11" spans="1:12">
      <c r="A11" s="6" t="s">
        <v>69</v>
      </c>
      <c r="B11" s="2">
        <v>0</v>
      </c>
      <c r="C11" s="2">
        <v>3</v>
      </c>
      <c r="D11" s="2">
        <v>4.5999999999999996</v>
      </c>
      <c r="E11" s="2">
        <v>6.8</v>
      </c>
      <c r="F11" s="7">
        <v>4</v>
      </c>
    </row>
    <row r="12" spans="1:12">
      <c r="A12" s="6" t="s">
        <v>72</v>
      </c>
      <c r="B12" s="2">
        <f>C11</f>
        <v>3</v>
      </c>
      <c r="C12" s="2">
        <v>0</v>
      </c>
      <c r="D12" s="2">
        <v>2.7</v>
      </c>
      <c r="E12" s="2">
        <v>5</v>
      </c>
      <c r="F12" s="7">
        <v>5.4</v>
      </c>
    </row>
    <row r="13" spans="1:12">
      <c r="A13" s="6" t="s">
        <v>73</v>
      </c>
      <c r="B13" s="2">
        <f>D11</f>
        <v>4.5999999999999996</v>
      </c>
      <c r="C13" s="2">
        <f>D12</f>
        <v>2.7</v>
      </c>
      <c r="D13" s="2">
        <v>0</v>
      </c>
      <c r="E13" s="2">
        <v>4</v>
      </c>
      <c r="F13" s="7">
        <v>6.1</v>
      </c>
    </row>
    <row r="14" spans="1:12">
      <c r="A14" s="6" t="s">
        <v>74</v>
      </c>
      <c r="B14" s="2">
        <f>E11</f>
        <v>6.8</v>
      </c>
      <c r="C14" s="2">
        <f>E12</f>
        <v>5</v>
      </c>
      <c r="D14" s="2">
        <f>E13</f>
        <v>4</v>
      </c>
      <c r="E14" s="2">
        <v>0</v>
      </c>
      <c r="F14" s="7">
        <v>4.9000000000000004</v>
      </c>
    </row>
    <row r="15" spans="1:12" ht="17" thickBot="1">
      <c r="A15" s="8" t="s">
        <v>75</v>
      </c>
      <c r="B15" s="9">
        <f>F11</f>
        <v>4</v>
      </c>
      <c r="C15" s="9">
        <f>F12</f>
        <v>5.4</v>
      </c>
      <c r="D15" s="9">
        <f>F13</f>
        <v>6.1</v>
      </c>
      <c r="E15" s="9">
        <f>F14</f>
        <v>4.9000000000000004</v>
      </c>
      <c r="F15" s="10">
        <v>0</v>
      </c>
    </row>
    <row r="16" spans="1:12" ht="17" thickBot="1"/>
    <row r="17" spans="1:18" ht="17" thickBot="1">
      <c r="A17" s="24" t="s">
        <v>77</v>
      </c>
      <c r="B17" s="39">
        <v>50</v>
      </c>
      <c r="C17" s="39">
        <v>30</v>
      </c>
      <c r="D17" s="39">
        <v>45</v>
      </c>
      <c r="E17" s="39">
        <v>25</v>
      </c>
      <c r="F17" s="40">
        <v>30</v>
      </c>
    </row>
    <row r="19" spans="1:18" ht="17" thickBot="1"/>
    <row r="20" spans="1:18">
      <c r="A20" s="3" t="s">
        <v>78</v>
      </c>
      <c r="B20" s="4" t="s">
        <v>45</v>
      </c>
      <c r="C20" s="4" t="s">
        <v>46</v>
      </c>
      <c r="D20" s="4" t="s">
        <v>47</v>
      </c>
      <c r="E20" s="4" t="s">
        <v>48</v>
      </c>
      <c r="F20" s="5" t="s">
        <v>49</v>
      </c>
      <c r="H20" s="128" t="s">
        <v>79</v>
      </c>
      <c r="I20" s="129"/>
      <c r="K20" s="128" t="s">
        <v>80</v>
      </c>
      <c r="L20" s="129"/>
      <c r="N20" s="128" t="s">
        <v>81</v>
      </c>
      <c r="O20" s="129"/>
      <c r="Q20" s="128" t="s">
        <v>82</v>
      </c>
      <c r="R20" s="129"/>
    </row>
    <row r="21" spans="1:18">
      <c r="A21" s="6" t="s">
        <v>69</v>
      </c>
      <c r="B21" s="41">
        <v>50</v>
      </c>
      <c r="C21" s="41">
        <v>7.1054273576010019E-15</v>
      </c>
      <c r="D21" s="41">
        <v>0</v>
      </c>
      <c r="E21" s="41">
        <v>0</v>
      </c>
      <c r="F21" s="42">
        <v>0</v>
      </c>
      <c r="H21" s="6" t="s">
        <v>69</v>
      </c>
      <c r="I21" s="12">
        <v>1</v>
      </c>
      <c r="K21" s="6" t="s">
        <v>69</v>
      </c>
      <c r="L21" s="7">
        <v>120</v>
      </c>
      <c r="N21" s="6" t="s">
        <v>69</v>
      </c>
      <c r="O21" s="7">
        <v>20</v>
      </c>
      <c r="Q21" s="6" t="s">
        <v>69</v>
      </c>
      <c r="R21" s="7">
        <v>150</v>
      </c>
    </row>
    <row r="22" spans="1:18">
      <c r="A22" s="6" t="s">
        <v>72</v>
      </c>
      <c r="B22" s="41">
        <v>4.9737991503207013E-14</v>
      </c>
      <c r="C22" s="41">
        <v>30</v>
      </c>
      <c r="D22" s="41">
        <v>5.0000000000000249</v>
      </c>
      <c r="E22" s="41">
        <v>0</v>
      </c>
      <c r="F22" s="42">
        <v>0</v>
      </c>
      <c r="H22" s="6" t="s">
        <v>72</v>
      </c>
      <c r="I22" s="12">
        <v>1</v>
      </c>
      <c r="K22" s="6" t="s">
        <v>72</v>
      </c>
      <c r="L22" s="7">
        <v>135</v>
      </c>
      <c r="N22" s="6" t="s">
        <v>72</v>
      </c>
      <c r="O22" s="7">
        <v>20</v>
      </c>
      <c r="Q22" s="6" t="s">
        <v>72</v>
      </c>
      <c r="R22" s="7">
        <v>150</v>
      </c>
    </row>
    <row r="23" spans="1:18">
      <c r="A23" s="6" t="s">
        <v>73</v>
      </c>
      <c r="B23" s="41">
        <v>0</v>
      </c>
      <c r="C23" s="41">
        <v>0</v>
      </c>
      <c r="D23" s="41">
        <v>4.2632564145606011E-14</v>
      </c>
      <c r="E23" s="41">
        <v>0</v>
      </c>
      <c r="F23" s="42">
        <v>0</v>
      </c>
      <c r="H23" s="6" t="s">
        <v>73</v>
      </c>
      <c r="I23" s="12">
        <v>0</v>
      </c>
      <c r="K23" s="6" t="s">
        <v>73</v>
      </c>
      <c r="L23" s="7">
        <v>145</v>
      </c>
      <c r="N23" s="6" t="s">
        <v>73</v>
      </c>
      <c r="O23" s="7">
        <v>20</v>
      </c>
      <c r="Q23" s="6" t="s">
        <v>73</v>
      </c>
      <c r="R23" s="7">
        <v>150</v>
      </c>
    </row>
    <row r="24" spans="1:18">
      <c r="A24" s="6" t="s">
        <v>74</v>
      </c>
      <c r="B24" s="41">
        <v>0</v>
      </c>
      <c r="C24" s="41">
        <v>0</v>
      </c>
      <c r="D24" s="41">
        <v>3.5527136788005009E-15</v>
      </c>
      <c r="E24" s="41">
        <v>25.000000000000014</v>
      </c>
      <c r="F24" s="42">
        <v>0</v>
      </c>
      <c r="H24" s="6" t="s">
        <v>74</v>
      </c>
      <c r="I24" s="12">
        <v>1</v>
      </c>
      <c r="K24" s="6" t="s">
        <v>74</v>
      </c>
      <c r="L24" s="7">
        <v>155</v>
      </c>
      <c r="N24" s="6" t="s">
        <v>74</v>
      </c>
      <c r="O24" s="7">
        <v>20</v>
      </c>
      <c r="Q24" s="6" t="s">
        <v>74</v>
      </c>
      <c r="R24" s="7">
        <v>150</v>
      </c>
    </row>
    <row r="25" spans="1:18" ht="17" thickBot="1">
      <c r="A25" s="8" t="s">
        <v>75</v>
      </c>
      <c r="B25" s="43">
        <v>0</v>
      </c>
      <c r="C25" s="43">
        <v>0</v>
      </c>
      <c r="D25" s="43">
        <v>0</v>
      </c>
      <c r="E25" s="43">
        <v>0</v>
      </c>
      <c r="F25" s="44">
        <v>0</v>
      </c>
      <c r="H25" s="8" t="s">
        <v>75</v>
      </c>
      <c r="I25" s="20">
        <v>0</v>
      </c>
      <c r="K25" s="8" t="s">
        <v>75</v>
      </c>
      <c r="L25" s="10">
        <v>125</v>
      </c>
      <c r="N25" s="8" t="s">
        <v>75</v>
      </c>
      <c r="O25" s="10">
        <v>20</v>
      </c>
      <c r="Q25" s="8" t="s">
        <v>75</v>
      </c>
      <c r="R25" s="10">
        <v>150</v>
      </c>
    </row>
    <row r="26" spans="1:18">
      <c r="H26" s="13" t="s">
        <v>64</v>
      </c>
      <c r="I26" s="15">
        <f>SUM(I21:I25)</f>
        <v>3</v>
      </c>
    </row>
    <row r="27" spans="1:18">
      <c r="H27" s="6" t="s">
        <v>18</v>
      </c>
      <c r="I27" s="17" t="s">
        <v>18</v>
      </c>
    </row>
    <row r="28" spans="1:18" ht="17" thickBot="1">
      <c r="H28" s="8" t="s">
        <v>83</v>
      </c>
      <c r="I28" s="22">
        <v>3</v>
      </c>
    </row>
    <row r="30" spans="1:18" ht="17" thickBot="1"/>
    <row r="31" spans="1:18">
      <c r="A31" s="3" t="s">
        <v>84</v>
      </c>
      <c r="B31" s="4" t="s">
        <v>45</v>
      </c>
      <c r="C31" s="4" t="s">
        <v>46</v>
      </c>
      <c r="D31" s="4" t="s">
        <v>47</v>
      </c>
      <c r="E31" s="4" t="s">
        <v>48</v>
      </c>
      <c r="F31" s="5" t="s">
        <v>49</v>
      </c>
    </row>
    <row r="32" spans="1:18">
      <c r="A32" s="6" t="s">
        <v>69</v>
      </c>
      <c r="B32" s="41">
        <v>0</v>
      </c>
      <c r="C32" s="41">
        <v>0</v>
      </c>
      <c r="D32" s="41">
        <v>0</v>
      </c>
      <c r="E32" s="41">
        <v>0</v>
      </c>
      <c r="F32" s="42">
        <v>30.000000000000096</v>
      </c>
    </row>
    <row r="33" spans="1:9">
      <c r="A33" s="6" t="s">
        <v>72</v>
      </c>
      <c r="B33" s="41">
        <v>0</v>
      </c>
      <c r="C33" s="41">
        <v>0</v>
      </c>
      <c r="D33" s="41">
        <v>39.999999999999915</v>
      </c>
      <c r="E33" s="41">
        <v>0</v>
      </c>
      <c r="F33" s="42">
        <v>0</v>
      </c>
    </row>
    <row r="34" spans="1:9">
      <c r="A34" s="6" t="s">
        <v>73</v>
      </c>
      <c r="B34" s="41">
        <v>0</v>
      </c>
      <c r="C34" s="41">
        <v>0</v>
      </c>
      <c r="D34" s="41">
        <v>0</v>
      </c>
      <c r="E34" s="41">
        <v>0</v>
      </c>
      <c r="F34" s="42">
        <v>0</v>
      </c>
    </row>
    <row r="35" spans="1:9">
      <c r="A35" s="6" t="s">
        <v>74</v>
      </c>
      <c r="B35" s="41">
        <v>0</v>
      </c>
      <c r="C35" s="41">
        <v>0</v>
      </c>
      <c r="D35" s="41">
        <v>0</v>
      </c>
      <c r="E35" s="41">
        <v>0</v>
      </c>
      <c r="F35" s="42">
        <v>0</v>
      </c>
    </row>
    <row r="36" spans="1:9" ht="17" thickBot="1">
      <c r="A36" s="8" t="s">
        <v>75</v>
      </c>
      <c r="B36" s="43">
        <v>0</v>
      </c>
      <c r="C36" s="43">
        <v>0</v>
      </c>
      <c r="D36" s="43">
        <v>0</v>
      </c>
      <c r="E36" s="43">
        <v>0</v>
      </c>
      <c r="F36" s="44">
        <v>0</v>
      </c>
    </row>
    <row r="38" spans="1:9" ht="17" thickBot="1"/>
    <row r="39" spans="1:9">
      <c r="A39" s="3" t="s">
        <v>85</v>
      </c>
      <c r="B39" s="4" t="s">
        <v>45</v>
      </c>
      <c r="C39" s="4" t="s">
        <v>46</v>
      </c>
      <c r="D39" s="4" t="s">
        <v>47</v>
      </c>
      <c r="E39" s="4" t="s">
        <v>48</v>
      </c>
      <c r="F39" s="5" t="s">
        <v>49</v>
      </c>
      <c r="H39" s="128" t="s">
        <v>86</v>
      </c>
      <c r="I39" s="129"/>
    </row>
    <row r="40" spans="1:9">
      <c r="A40" s="6" t="s">
        <v>69</v>
      </c>
      <c r="B40" s="11">
        <v>1</v>
      </c>
      <c r="C40" s="11">
        <v>0</v>
      </c>
      <c r="D40" s="11">
        <v>0</v>
      </c>
      <c r="E40" s="11">
        <v>0</v>
      </c>
      <c r="F40" s="12">
        <v>1</v>
      </c>
      <c r="H40" s="6" t="s">
        <v>69</v>
      </c>
      <c r="I40" s="7">
        <v>3</v>
      </c>
    </row>
    <row r="41" spans="1:9">
      <c r="A41" s="6" t="s">
        <v>72</v>
      </c>
      <c r="B41" s="11">
        <v>0</v>
      </c>
      <c r="C41" s="11">
        <v>1</v>
      </c>
      <c r="D41" s="11">
        <v>1</v>
      </c>
      <c r="E41" s="11">
        <v>0</v>
      </c>
      <c r="F41" s="12">
        <v>0</v>
      </c>
      <c r="H41" s="6" t="s">
        <v>72</v>
      </c>
      <c r="I41" s="7">
        <v>4</v>
      </c>
    </row>
    <row r="42" spans="1:9">
      <c r="A42" s="6" t="s">
        <v>73</v>
      </c>
      <c r="B42" s="11">
        <v>0</v>
      </c>
      <c r="C42" s="11">
        <v>0</v>
      </c>
      <c r="D42" s="11">
        <v>0</v>
      </c>
      <c r="E42" s="11">
        <v>0</v>
      </c>
      <c r="F42" s="12">
        <v>0</v>
      </c>
      <c r="H42" s="6" t="s">
        <v>73</v>
      </c>
      <c r="I42" s="7">
        <v>6</v>
      </c>
    </row>
    <row r="43" spans="1:9">
      <c r="A43" s="6" t="s">
        <v>74</v>
      </c>
      <c r="B43" s="11">
        <v>0</v>
      </c>
      <c r="C43" s="11">
        <v>0</v>
      </c>
      <c r="D43" s="11">
        <v>0</v>
      </c>
      <c r="E43" s="11">
        <v>1</v>
      </c>
      <c r="F43" s="12">
        <v>0</v>
      </c>
      <c r="H43" s="6" t="s">
        <v>74</v>
      </c>
      <c r="I43" s="7">
        <v>5</v>
      </c>
    </row>
    <row r="44" spans="1:9" ht="17" thickBot="1">
      <c r="A44" s="37" t="s">
        <v>75</v>
      </c>
      <c r="B44" s="45">
        <v>0</v>
      </c>
      <c r="C44" s="45">
        <v>0</v>
      </c>
      <c r="D44" s="45">
        <v>0</v>
      </c>
      <c r="E44" s="45">
        <v>0</v>
      </c>
      <c r="F44" s="46">
        <v>0</v>
      </c>
      <c r="H44" s="8" t="s">
        <v>75</v>
      </c>
      <c r="I44" s="10">
        <v>7</v>
      </c>
    </row>
    <row r="45" spans="1:9" ht="17" thickBot="1">
      <c r="A45" s="8" t="s">
        <v>64</v>
      </c>
      <c r="B45" s="23">
        <f>SUM(B40:B44)</f>
        <v>1</v>
      </c>
      <c r="C45" s="23">
        <f t="shared" ref="C45:F45" si="0">SUM(C40:C44)</f>
        <v>1</v>
      </c>
      <c r="D45" s="23">
        <f t="shared" si="0"/>
        <v>1</v>
      </c>
      <c r="E45" s="23">
        <f t="shared" si="0"/>
        <v>1</v>
      </c>
      <c r="F45" s="22">
        <f t="shared" si="0"/>
        <v>1</v>
      </c>
    </row>
    <row r="47" spans="1:9" ht="17" thickBot="1"/>
    <row r="48" spans="1:9" ht="17" thickBot="1">
      <c r="A48" s="24" t="s">
        <v>15</v>
      </c>
      <c r="B48" s="30">
        <f>SUMPRODUCT(B4:F8,B21:F25)+SUMPRODUCT(B11:F15,B32:F36)+SUMPRODUCT(I21:I25,L21:L25)+I40*SUMPRODUCT(B40:F40,B17:F17)+I41*SUMPRODUCT(B41:F41,B17:F17)+I42*SUMPRODUCT(B42:F42,B17:F17)+I43*SUMPRODUCT(B43:F43,B17:F17)+I44*SUMPRODUCT(B44:F44,B17:F17)</f>
        <v>1324.5000000000005</v>
      </c>
    </row>
    <row r="50" spans="1:17" ht="17" thickBot="1"/>
    <row r="51" spans="1:17">
      <c r="A51" s="3" t="s">
        <v>87</v>
      </c>
      <c r="B51" s="4" t="s">
        <v>45</v>
      </c>
      <c r="C51" s="4" t="s">
        <v>46</v>
      </c>
      <c r="D51" s="4" t="s">
        <v>47</v>
      </c>
      <c r="E51" s="4" t="s">
        <v>48</v>
      </c>
      <c r="F51" s="5" t="s">
        <v>49</v>
      </c>
      <c r="H51" s="3" t="s">
        <v>88</v>
      </c>
      <c r="I51" s="4" t="s">
        <v>45</v>
      </c>
      <c r="J51" s="4" t="s">
        <v>46</v>
      </c>
      <c r="K51" s="4" t="s">
        <v>47</v>
      </c>
      <c r="L51" s="4" t="s">
        <v>48</v>
      </c>
      <c r="M51" s="5" t="s">
        <v>49</v>
      </c>
      <c r="O51" s="3" t="s">
        <v>89</v>
      </c>
      <c r="P51" s="33" t="s">
        <v>90</v>
      </c>
      <c r="Q51" s="5" t="s">
        <v>91</v>
      </c>
    </row>
    <row r="52" spans="1:17">
      <c r="A52" s="6" t="s">
        <v>69</v>
      </c>
      <c r="B52" s="47">
        <f>B21+B32</f>
        <v>50</v>
      </c>
      <c r="C52" s="47">
        <f t="shared" ref="C52:F52" si="1">C21+C32</f>
        <v>7.1054273576010019E-15</v>
      </c>
      <c r="D52" s="47">
        <f t="shared" si="1"/>
        <v>0</v>
      </c>
      <c r="E52" s="47">
        <f t="shared" si="1"/>
        <v>0</v>
      </c>
      <c r="F52" s="48">
        <f t="shared" si="1"/>
        <v>30.000000000000096</v>
      </c>
      <c r="H52" s="6" t="s">
        <v>69</v>
      </c>
      <c r="I52" s="2">
        <f>B$17*B40</f>
        <v>50</v>
      </c>
      <c r="J52" s="2">
        <f t="shared" ref="J52:M56" si="2">C$17*C40</f>
        <v>0</v>
      </c>
      <c r="K52" s="2">
        <f t="shared" si="2"/>
        <v>0</v>
      </c>
      <c r="L52" s="2">
        <f t="shared" si="2"/>
        <v>0</v>
      </c>
      <c r="M52" s="7">
        <f t="shared" si="2"/>
        <v>30</v>
      </c>
      <c r="O52" s="49">
        <f>O21*I21</f>
        <v>20</v>
      </c>
      <c r="P52" s="50">
        <f>SUM(I52:M52)</f>
        <v>80</v>
      </c>
      <c r="Q52" s="17">
        <f>R21*I21</f>
        <v>150</v>
      </c>
    </row>
    <row r="53" spans="1:17">
      <c r="A53" s="6" t="s">
        <v>72</v>
      </c>
      <c r="B53" s="47">
        <f t="shared" ref="B53:F56" si="3">B22+B33</f>
        <v>4.9737991503207013E-14</v>
      </c>
      <c r="C53" s="47">
        <f t="shared" si="3"/>
        <v>30</v>
      </c>
      <c r="D53" s="47">
        <f t="shared" si="3"/>
        <v>44.999999999999943</v>
      </c>
      <c r="E53" s="47">
        <f t="shared" si="3"/>
        <v>0</v>
      </c>
      <c r="F53" s="48">
        <f t="shared" si="3"/>
        <v>0</v>
      </c>
      <c r="H53" s="6" t="s">
        <v>72</v>
      </c>
      <c r="I53" s="2">
        <f t="shared" ref="I53:I56" si="4">B$17*B41</f>
        <v>0</v>
      </c>
      <c r="J53" s="2">
        <f t="shared" si="2"/>
        <v>30</v>
      </c>
      <c r="K53" s="2">
        <f t="shared" si="2"/>
        <v>45</v>
      </c>
      <c r="L53" s="2">
        <f t="shared" si="2"/>
        <v>0</v>
      </c>
      <c r="M53" s="7">
        <f t="shared" si="2"/>
        <v>0</v>
      </c>
      <c r="O53" s="49">
        <f>O22*I22</f>
        <v>20</v>
      </c>
      <c r="P53" s="50">
        <f t="shared" ref="P53:P56" si="5">SUM(I53:M53)</f>
        <v>75</v>
      </c>
      <c r="Q53" s="17">
        <f>R22*I22</f>
        <v>150</v>
      </c>
    </row>
    <row r="54" spans="1:17">
      <c r="A54" s="6" t="s">
        <v>73</v>
      </c>
      <c r="B54" s="47">
        <f t="shared" si="3"/>
        <v>0</v>
      </c>
      <c r="C54" s="47">
        <f t="shared" si="3"/>
        <v>0</v>
      </c>
      <c r="D54" s="47">
        <f t="shared" si="3"/>
        <v>4.2632564145606011E-14</v>
      </c>
      <c r="E54" s="47">
        <f t="shared" si="3"/>
        <v>0</v>
      </c>
      <c r="F54" s="48">
        <f t="shared" si="3"/>
        <v>0</v>
      </c>
      <c r="H54" s="6" t="s">
        <v>73</v>
      </c>
      <c r="I54" s="2">
        <f t="shared" si="4"/>
        <v>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7">
        <f t="shared" si="2"/>
        <v>0</v>
      </c>
      <c r="O54" s="49">
        <f>O23*I23</f>
        <v>0</v>
      </c>
      <c r="P54" s="50">
        <f t="shared" si="5"/>
        <v>0</v>
      </c>
      <c r="Q54" s="17">
        <f>R23*I23</f>
        <v>0</v>
      </c>
    </row>
    <row r="55" spans="1:17">
      <c r="A55" s="6" t="s">
        <v>74</v>
      </c>
      <c r="B55" s="47">
        <f t="shared" si="3"/>
        <v>0</v>
      </c>
      <c r="C55" s="47">
        <f t="shared" si="3"/>
        <v>0</v>
      </c>
      <c r="D55" s="47">
        <f t="shared" si="3"/>
        <v>3.5527136788005009E-15</v>
      </c>
      <c r="E55" s="47">
        <f t="shared" si="3"/>
        <v>25.000000000000014</v>
      </c>
      <c r="F55" s="48">
        <f t="shared" si="3"/>
        <v>0</v>
      </c>
      <c r="H55" s="6" t="s">
        <v>74</v>
      </c>
      <c r="I55" s="2">
        <f t="shared" si="4"/>
        <v>0</v>
      </c>
      <c r="J55" s="2">
        <f t="shared" si="2"/>
        <v>0</v>
      </c>
      <c r="K55" s="2">
        <f t="shared" si="2"/>
        <v>0</v>
      </c>
      <c r="L55" s="2">
        <f t="shared" si="2"/>
        <v>25</v>
      </c>
      <c r="M55" s="7">
        <f>F$17*F43</f>
        <v>0</v>
      </c>
      <c r="O55" s="49">
        <f>O24*I24</f>
        <v>20</v>
      </c>
      <c r="P55" s="50">
        <f t="shared" si="5"/>
        <v>25</v>
      </c>
      <c r="Q55" s="17">
        <f>R24*I24</f>
        <v>150</v>
      </c>
    </row>
    <row r="56" spans="1:17" ht="17" thickBot="1">
      <c r="A56" s="8" t="s">
        <v>75</v>
      </c>
      <c r="B56" s="51">
        <f t="shared" si="3"/>
        <v>0</v>
      </c>
      <c r="C56" s="51">
        <f t="shared" si="3"/>
        <v>0</v>
      </c>
      <c r="D56" s="51">
        <f t="shared" si="3"/>
        <v>0</v>
      </c>
      <c r="E56" s="51">
        <f t="shared" si="3"/>
        <v>0</v>
      </c>
      <c r="F56" s="52">
        <f t="shared" si="3"/>
        <v>0</v>
      </c>
      <c r="H56" s="8" t="s">
        <v>75</v>
      </c>
      <c r="I56" s="9">
        <f t="shared" si="4"/>
        <v>0</v>
      </c>
      <c r="J56" s="9">
        <f t="shared" si="2"/>
        <v>0</v>
      </c>
      <c r="K56" s="9">
        <f t="shared" si="2"/>
        <v>0</v>
      </c>
      <c r="L56" s="9">
        <f t="shared" si="2"/>
        <v>0</v>
      </c>
      <c r="M56" s="10">
        <f t="shared" si="2"/>
        <v>0</v>
      </c>
      <c r="O56" s="53">
        <f>O25*I25</f>
        <v>0</v>
      </c>
      <c r="P56" s="54">
        <f t="shared" si="5"/>
        <v>0</v>
      </c>
      <c r="Q56" s="22">
        <f>R25*I25</f>
        <v>0</v>
      </c>
    </row>
  </sheetData>
  <mergeCells count="5">
    <mergeCell ref="H20:I20"/>
    <mergeCell ref="K20:L20"/>
    <mergeCell ref="N20:O20"/>
    <mergeCell ref="Q20:R20"/>
    <mergeCell ref="H39:I3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35685-03DB-D14B-AFEC-A80379E950C9}">
  <dimension ref="A1:W39"/>
  <sheetViews>
    <sheetView zoomScale="99" workbookViewId="0"/>
  </sheetViews>
  <sheetFormatPr baseColWidth="10" defaultColWidth="10.83203125" defaultRowHeight="16"/>
  <cols>
    <col min="1" max="11" width="10.83203125" style="2"/>
    <col min="12" max="12" width="13.1640625" style="2" bestFit="1" customWidth="1"/>
    <col min="13" max="15" width="10.83203125" style="2"/>
    <col min="16" max="16" width="13.5" style="2" bestFit="1" customWidth="1"/>
    <col min="17" max="19" width="10.83203125" style="2"/>
    <col min="20" max="20" width="13.5" style="2" bestFit="1" customWidth="1"/>
    <col min="21" max="16384" width="10.83203125" style="2"/>
  </cols>
  <sheetData>
    <row r="1" spans="1:22" customFormat="1">
      <c r="A1" s="119" t="s">
        <v>92</v>
      </c>
    </row>
    <row r="2" spans="1:22" ht="17" thickBot="1"/>
    <row r="3" spans="1:22">
      <c r="A3" s="3"/>
      <c r="B3" s="5" t="s">
        <v>93</v>
      </c>
      <c r="E3" s="3"/>
      <c r="F3" s="4" t="s">
        <v>94</v>
      </c>
      <c r="G3" s="5" t="s">
        <v>95</v>
      </c>
    </row>
    <row r="4" spans="1:22">
      <c r="A4" s="6" t="s">
        <v>96</v>
      </c>
      <c r="B4" s="7">
        <v>0.4</v>
      </c>
      <c r="E4" s="6" t="s">
        <v>97</v>
      </c>
      <c r="F4" s="2">
        <v>20</v>
      </c>
      <c r="G4" s="7">
        <v>20</v>
      </c>
    </row>
    <row r="5" spans="1:22">
      <c r="A5" s="6" t="s">
        <v>98</v>
      </c>
      <c r="B5" s="7">
        <v>0.35</v>
      </c>
      <c r="E5" s="6" t="s">
        <v>99</v>
      </c>
      <c r="F5" s="2">
        <v>40</v>
      </c>
      <c r="G5" s="7">
        <v>40</v>
      </c>
    </row>
    <row r="6" spans="1:22" ht="17" thickBot="1">
      <c r="A6" s="8" t="s">
        <v>100</v>
      </c>
      <c r="B6" s="10">
        <v>0.25</v>
      </c>
      <c r="E6" s="6" t="s">
        <v>101</v>
      </c>
      <c r="F6" s="2">
        <v>10</v>
      </c>
      <c r="G6" s="7">
        <v>10</v>
      </c>
    </row>
    <row r="7" spans="1:22" ht="17" thickBot="1">
      <c r="E7" s="8" t="s">
        <v>102</v>
      </c>
      <c r="F7" s="9">
        <v>50</v>
      </c>
      <c r="G7" s="10">
        <v>50</v>
      </c>
    </row>
    <row r="8" spans="1:22" ht="17" thickBot="1"/>
    <row r="9" spans="1:22">
      <c r="A9" s="3" t="s">
        <v>103</v>
      </c>
      <c r="B9" s="4" t="s">
        <v>69</v>
      </c>
      <c r="C9" s="4" t="s">
        <v>72</v>
      </c>
      <c r="D9" s="4" t="s">
        <v>73</v>
      </c>
      <c r="E9" s="4" t="s">
        <v>74</v>
      </c>
      <c r="F9" s="4" t="s">
        <v>75</v>
      </c>
      <c r="G9" s="5" t="s">
        <v>104</v>
      </c>
    </row>
    <row r="10" spans="1:22">
      <c r="A10" s="6" t="s">
        <v>97</v>
      </c>
      <c r="B10" s="2">
        <v>10</v>
      </c>
      <c r="C10" s="2">
        <v>17</v>
      </c>
      <c r="D10" s="2">
        <v>13</v>
      </c>
      <c r="E10" s="2">
        <v>26</v>
      </c>
      <c r="F10" s="2">
        <v>18</v>
      </c>
      <c r="G10" s="7">
        <v>20</v>
      </c>
    </row>
    <row r="11" spans="1:22">
      <c r="A11" s="6" t="s">
        <v>99</v>
      </c>
      <c r="B11" s="2">
        <v>25</v>
      </c>
      <c r="C11" s="2">
        <v>14</v>
      </c>
      <c r="D11" s="2">
        <v>23</v>
      </c>
      <c r="E11" s="2">
        <v>13</v>
      </c>
      <c r="F11" s="2">
        <v>23</v>
      </c>
      <c r="G11" s="7">
        <v>11</v>
      </c>
    </row>
    <row r="12" spans="1:22">
      <c r="A12" s="6" t="s">
        <v>101</v>
      </c>
      <c r="B12" s="2">
        <v>25</v>
      </c>
      <c r="C12" s="2">
        <v>12</v>
      </c>
      <c r="D12" s="2">
        <v>17</v>
      </c>
      <c r="E12" s="2">
        <v>13</v>
      </c>
      <c r="F12" s="2">
        <v>18</v>
      </c>
      <c r="G12" s="7">
        <v>14</v>
      </c>
    </row>
    <row r="13" spans="1:22" ht="17" thickBot="1">
      <c r="A13" s="8" t="s">
        <v>102</v>
      </c>
      <c r="B13" s="9">
        <v>13</v>
      </c>
      <c r="C13" s="9">
        <v>48</v>
      </c>
      <c r="D13" s="9">
        <v>24</v>
      </c>
      <c r="E13" s="9">
        <v>18</v>
      </c>
      <c r="F13" s="9">
        <v>25</v>
      </c>
      <c r="G13" s="10">
        <v>44</v>
      </c>
    </row>
    <row r="14" spans="1:22" ht="17" thickBot="1"/>
    <row r="15" spans="1:22">
      <c r="A15" s="3" t="s">
        <v>105</v>
      </c>
      <c r="B15" s="4" t="s">
        <v>69</v>
      </c>
      <c r="C15" s="4" t="s">
        <v>72</v>
      </c>
      <c r="D15" s="4" t="s">
        <v>73</v>
      </c>
      <c r="E15" s="4" t="s">
        <v>74</v>
      </c>
      <c r="F15" s="4" t="s">
        <v>75</v>
      </c>
      <c r="G15" s="5" t="s">
        <v>104</v>
      </c>
      <c r="I15" s="3"/>
      <c r="J15" s="5" t="s">
        <v>106</v>
      </c>
      <c r="L15" s="34" t="s">
        <v>107</v>
      </c>
      <c r="M15" s="4" t="s">
        <v>17</v>
      </c>
      <c r="N15" s="5" t="s">
        <v>108</v>
      </c>
      <c r="P15" s="34" t="s">
        <v>109</v>
      </c>
      <c r="Q15" s="4" t="s">
        <v>17</v>
      </c>
      <c r="R15" s="5" t="s">
        <v>108</v>
      </c>
      <c r="T15" s="34" t="s">
        <v>110</v>
      </c>
      <c r="U15" s="4" t="s">
        <v>17</v>
      </c>
      <c r="V15" s="5" t="s">
        <v>108</v>
      </c>
    </row>
    <row r="16" spans="1:22">
      <c r="A16" s="6" t="s">
        <v>111</v>
      </c>
      <c r="B16" s="2">
        <v>25</v>
      </c>
      <c r="C16" s="2">
        <v>17</v>
      </c>
      <c r="D16" s="2">
        <v>14</v>
      </c>
      <c r="E16" s="2">
        <v>23</v>
      </c>
      <c r="F16" s="2">
        <v>24</v>
      </c>
      <c r="G16" s="7">
        <v>8</v>
      </c>
      <c r="I16" s="6" t="s">
        <v>97</v>
      </c>
      <c r="J16" s="12">
        <v>1</v>
      </c>
      <c r="L16" s="35">
        <f>SUM(B36:G36)</f>
        <v>19.999999999999996</v>
      </c>
      <c r="M16" s="16" t="s">
        <v>17</v>
      </c>
      <c r="N16" s="17">
        <f>J16*G4</f>
        <v>20</v>
      </c>
      <c r="P16" s="35">
        <f>SUM(J36:O36)</f>
        <v>19.999999999999996</v>
      </c>
      <c r="Q16" s="16" t="s">
        <v>17</v>
      </c>
      <c r="R16" s="17">
        <f>J16*G4</f>
        <v>20</v>
      </c>
      <c r="T16" s="35">
        <f>SUM(R36:W36)</f>
        <v>20.000000000000004</v>
      </c>
      <c r="U16" s="16" t="s">
        <v>17</v>
      </c>
      <c r="V16" s="17">
        <f>G4*J16</f>
        <v>20</v>
      </c>
    </row>
    <row r="17" spans="1:23">
      <c r="A17" s="6" t="s">
        <v>112</v>
      </c>
      <c r="B17" s="2">
        <v>8</v>
      </c>
      <c r="C17" s="2">
        <v>6</v>
      </c>
      <c r="D17" s="2">
        <v>11</v>
      </c>
      <c r="E17" s="2">
        <v>19</v>
      </c>
      <c r="F17" s="2">
        <v>23</v>
      </c>
      <c r="G17" s="7">
        <v>25</v>
      </c>
      <c r="I17" s="6" t="s">
        <v>99</v>
      </c>
      <c r="J17" s="12">
        <v>1</v>
      </c>
      <c r="L17" s="35">
        <f t="shared" ref="L17:L19" si="0">SUM(B37:G37)</f>
        <v>39.999999999999986</v>
      </c>
      <c r="M17" s="16" t="s">
        <v>17</v>
      </c>
      <c r="N17" s="17">
        <f t="shared" ref="N17:N19" si="1">J17*G5</f>
        <v>40</v>
      </c>
      <c r="P17" s="35">
        <f t="shared" ref="P17:P19" si="2">SUM(J37:O37)</f>
        <v>40</v>
      </c>
      <c r="Q17" s="16" t="s">
        <v>17</v>
      </c>
      <c r="R17" s="17">
        <f t="shared" ref="R17:R19" si="3">J17*G5</f>
        <v>40</v>
      </c>
      <c r="T17" s="35">
        <f t="shared" ref="T17:T19" si="4">SUM(R37:W37)</f>
        <v>40</v>
      </c>
      <c r="U17" s="16" t="s">
        <v>17</v>
      </c>
      <c r="V17" s="17">
        <f t="shared" ref="V17:V19" si="5">G5*J17</f>
        <v>40</v>
      </c>
    </row>
    <row r="18" spans="1:23" ht="17" thickBot="1">
      <c r="A18" s="8" t="s">
        <v>113</v>
      </c>
      <c r="B18" s="9">
        <v>24</v>
      </c>
      <c r="C18" s="9">
        <v>16</v>
      </c>
      <c r="D18" s="9">
        <v>25</v>
      </c>
      <c r="E18" s="9">
        <v>21</v>
      </c>
      <c r="F18" s="9">
        <v>11</v>
      </c>
      <c r="G18" s="10">
        <v>18</v>
      </c>
      <c r="I18" s="6" t="s">
        <v>101</v>
      </c>
      <c r="J18" s="12">
        <v>1</v>
      </c>
      <c r="L18" s="35">
        <f t="shared" si="0"/>
        <v>9.9999999999999982</v>
      </c>
      <c r="M18" s="16" t="s">
        <v>17</v>
      </c>
      <c r="N18" s="17">
        <f t="shared" si="1"/>
        <v>10</v>
      </c>
      <c r="P18" s="35">
        <f t="shared" si="2"/>
        <v>9.9999999999999893</v>
      </c>
      <c r="Q18" s="16" t="s">
        <v>17</v>
      </c>
      <c r="R18" s="17">
        <f t="shared" si="3"/>
        <v>10</v>
      </c>
      <c r="T18" s="35">
        <f t="shared" si="4"/>
        <v>9.9999999999999964</v>
      </c>
      <c r="U18" s="16" t="s">
        <v>17</v>
      </c>
      <c r="V18" s="17">
        <f t="shared" si="5"/>
        <v>10</v>
      </c>
    </row>
    <row r="19" spans="1:23" ht="17" thickBot="1">
      <c r="I19" s="8" t="s">
        <v>102</v>
      </c>
      <c r="J19" s="20">
        <v>1</v>
      </c>
      <c r="L19" s="36">
        <f t="shared" si="0"/>
        <v>41.000000000000014</v>
      </c>
      <c r="M19" s="23" t="s">
        <v>17</v>
      </c>
      <c r="N19" s="22">
        <f t="shared" si="1"/>
        <v>50</v>
      </c>
      <c r="P19" s="36">
        <f t="shared" si="2"/>
        <v>22.000000000000007</v>
      </c>
      <c r="Q19" s="23" t="s">
        <v>17</v>
      </c>
      <c r="R19" s="22">
        <f t="shared" si="3"/>
        <v>50</v>
      </c>
      <c r="T19" s="36">
        <f t="shared" si="4"/>
        <v>45.000000000000021</v>
      </c>
      <c r="U19" s="23" t="s">
        <v>17</v>
      </c>
      <c r="V19" s="22">
        <f t="shared" si="5"/>
        <v>50</v>
      </c>
    </row>
    <row r="21" spans="1:23" ht="17" thickBot="1"/>
    <row r="22" spans="1:23">
      <c r="A22" s="3" t="s">
        <v>25</v>
      </c>
      <c r="B22" s="4" t="s">
        <v>69</v>
      </c>
      <c r="C22" s="4" t="s">
        <v>72</v>
      </c>
      <c r="D22" s="4" t="s">
        <v>73</v>
      </c>
      <c r="E22" s="4" t="s">
        <v>74</v>
      </c>
      <c r="F22" s="4" t="s">
        <v>75</v>
      </c>
      <c r="G22" s="5" t="s">
        <v>104</v>
      </c>
      <c r="I22" s="3" t="s">
        <v>27</v>
      </c>
      <c r="J22" s="4" t="s">
        <v>69</v>
      </c>
      <c r="K22" s="4" t="s">
        <v>72</v>
      </c>
      <c r="L22" s="4" t="s">
        <v>73</v>
      </c>
      <c r="M22" s="4" t="s">
        <v>74</v>
      </c>
      <c r="N22" s="4" t="s">
        <v>75</v>
      </c>
      <c r="O22" s="5" t="s">
        <v>104</v>
      </c>
      <c r="Q22" s="3" t="s">
        <v>29</v>
      </c>
      <c r="R22" s="4" t="s">
        <v>69</v>
      </c>
      <c r="S22" s="4" t="s">
        <v>72</v>
      </c>
      <c r="T22" s="4" t="s">
        <v>73</v>
      </c>
      <c r="U22" s="4" t="s">
        <v>74</v>
      </c>
      <c r="V22" s="4" t="s">
        <v>75</v>
      </c>
      <c r="W22" s="5" t="s">
        <v>104</v>
      </c>
    </row>
    <row r="23" spans="1:23">
      <c r="A23" s="6" t="s">
        <v>97</v>
      </c>
      <c r="B23" s="11">
        <v>0</v>
      </c>
      <c r="C23" s="11">
        <v>0</v>
      </c>
      <c r="D23" s="11">
        <v>0.99999999999999978</v>
      </c>
      <c r="E23" s="11">
        <v>0</v>
      </c>
      <c r="F23" s="11">
        <v>0.25</v>
      </c>
      <c r="G23" s="12">
        <v>0</v>
      </c>
      <c r="I23" s="6" t="s">
        <v>97</v>
      </c>
      <c r="J23" s="11">
        <v>1</v>
      </c>
      <c r="K23" s="11">
        <v>0</v>
      </c>
      <c r="L23" s="11">
        <v>1</v>
      </c>
      <c r="M23" s="11">
        <v>0</v>
      </c>
      <c r="N23" s="11">
        <v>4.3478260869565064E-2</v>
      </c>
      <c r="O23" s="12">
        <v>0</v>
      </c>
      <c r="Q23" s="6" t="s">
        <v>97</v>
      </c>
      <c r="R23" s="11">
        <v>0</v>
      </c>
      <c r="S23" s="11">
        <v>0</v>
      </c>
      <c r="T23" s="11">
        <v>0.76000000000000023</v>
      </c>
      <c r="U23" s="11">
        <v>0</v>
      </c>
      <c r="V23" s="11">
        <v>9.090909090909069E-2</v>
      </c>
      <c r="W23" s="12">
        <v>0</v>
      </c>
    </row>
    <row r="24" spans="1:23">
      <c r="A24" s="6" t="s">
        <v>99</v>
      </c>
      <c r="B24" s="11">
        <v>0</v>
      </c>
      <c r="C24" s="11">
        <v>0.52941176470588158</v>
      </c>
      <c r="D24" s="11">
        <v>0</v>
      </c>
      <c r="E24" s="11">
        <v>1</v>
      </c>
      <c r="F24" s="11">
        <v>0</v>
      </c>
      <c r="G24" s="12">
        <v>1.0000000000000002</v>
      </c>
      <c r="I24" s="6" t="s">
        <v>99</v>
      </c>
      <c r="J24" s="11">
        <v>0</v>
      </c>
      <c r="K24" s="11">
        <v>0</v>
      </c>
      <c r="L24" s="11">
        <v>0</v>
      </c>
      <c r="M24" s="11">
        <v>0.78947368421052655</v>
      </c>
      <c r="N24" s="11">
        <v>0</v>
      </c>
      <c r="O24" s="12">
        <v>1</v>
      </c>
      <c r="Q24" s="6" t="s">
        <v>99</v>
      </c>
      <c r="R24" s="11">
        <v>0</v>
      </c>
      <c r="S24" s="11">
        <v>1</v>
      </c>
      <c r="T24" s="11">
        <v>0</v>
      </c>
      <c r="U24" s="11">
        <v>0.28571428571428564</v>
      </c>
      <c r="V24" s="11">
        <v>0</v>
      </c>
      <c r="W24" s="12">
        <v>1</v>
      </c>
    </row>
    <row r="25" spans="1:23">
      <c r="A25" s="6" t="s">
        <v>101</v>
      </c>
      <c r="B25" s="11">
        <v>0</v>
      </c>
      <c r="C25" s="11">
        <v>0.47058823529411864</v>
      </c>
      <c r="D25" s="11">
        <v>0</v>
      </c>
      <c r="E25" s="11">
        <v>0</v>
      </c>
      <c r="F25" s="11">
        <v>8.3333333333332524E-2</v>
      </c>
      <c r="G25" s="12">
        <v>0</v>
      </c>
      <c r="I25" s="6" t="s">
        <v>101</v>
      </c>
      <c r="J25" s="11">
        <v>0</v>
      </c>
      <c r="K25" s="11">
        <v>1</v>
      </c>
      <c r="L25" s="11">
        <v>0</v>
      </c>
      <c r="M25" s="11">
        <v>0</v>
      </c>
      <c r="N25" s="11">
        <v>0.17391304347826045</v>
      </c>
      <c r="O25" s="12">
        <v>0</v>
      </c>
      <c r="Q25" s="6" t="s">
        <v>101</v>
      </c>
      <c r="R25" s="11">
        <v>0</v>
      </c>
      <c r="S25" s="11">
        <v>0</v>
      </c>
      <c r="T25" s="11">
        <v>0</v>
      </c>
      <c r="U25" s="11">
        <v>0</v>
      </c>
      <c r="V25" s="11">
        <v>0.90909090909090873</v>
      </c>
      <c r="W25" s="12">
        <v>0</v>
      </c>
    </row>
    <row r="26" spans="1:23">
      <c r="A26" s="37" t="s">
        <v>102</v>
      </c>
      <c r="B26" s="45">
        <v>1</v>
      </c>
      <c r="C26" s="45">
        <v>0</v>
      </c>
      <c r="D26" s="45">
        <v>0</v>
      </c>
      <c r="E26" s="45">
        <v>0</v>
      </c>
      <c r="F26" s="45">
        <v>0.66666666666666741</v>
      </c>
      <c r="G26" s="46">
        <v>0</v>
      </c>
      <c r="I26" s="37" t="s">
        <v>102</v>
      </c>
      <c r="J26" s="45">
        <v>0</v>
      </c>
      <c r="K26" s="45">
        <v>0</v>
      </c>
      <c r="L26" s="45">
        <v>0</v>
      </c>
      <c r="M26" s="45">
        <v>0.21052631578947339</v>
      </c>
      <c r="N26" s="45">
        <v>0.78260869565217439</v>
      </c>
      <c r="O26" s="46">
        <v>0</v>
      </c>
      <c r="Q26" s="37" t="s">
        <v>102</v>
      </c>
      <c r="R26" s="45">
        <v>1.0000000000000002</v>
      </c>
      <c r="S26" s="45">
        <v>0</v>
      </c>
      <c r="T26" s="45">
        <v>0.24000000000000063</v>
      </c>
      <c r="U26" s="45">
        <v>0.71428571428571419</v>
      </c>
      <c r="V26" s="45">
        <v>0</v>
      </c>
      <c r="W26" s="46">
        <v>0</v>
      </c>
    </row>
    <row r="27" spans="1:23">
      <c r="A27" s="6" t="s">
        <v>64</v>
      </c>
      <c r="B27" s="16">
        <f>SUM(B23:B26)</f>
        <v>1</v>
      </c>
      <c r="C27" s="16">
        <f t="shared" ref="C27:G27" si="6">SUM(C23:C26)</f>
        <v>1.0000000000000002</v>
      </c>
      <c r="D27" s="16">
        <f t="shared" si="6"/>
        <v>0.99999999999999978</v>
      </c>
      <c r="E27" s="16">
        <f t="shared" si="6"/>
        <v>1</v>
      </c>
      <c r="F27" s="16">
        <f t="shared" si="6"/>
        <v>1</v>
      </c>
      <c r="G27" s="17">
        <f t="shared" si="6"/>
        <v>1.0000000000000002</v>
      </c>
      <c r="I27" s="6" t="s">
        <v>64</v>
      </c>
      <c r="J27" s="16">
        <f>SUM(J23:J26)</f>
        <v>1</v>
      </c>
      <c r="K27" s="16">
        <f t="shared" ref="K27:O27" si="7">SUM(K23:K26)</f>
        <v>1</v>
      </c>
      <c r="L27" s="16">
        <f t="shared" si="7"/>
        <v>1</v>
      </c>
      <c r="M27" s="16">
        <f t="shared" si="7"/>
        <v>1</v>
      </c>
      <c r="N27" s="16">
        <f t="shared" si="7"/>
        <v>0.99999999999999989</v>
      </c>
      <c r="O27" s="17">
        <f t="shared" si="7"/>
        <v>1</v>
      </c>
      <c r="Q27" s="6" t="s">
        <v>64</v>
      </c>
      <c r="R27" s="16">
        <f>SUM(R23:R26)</f>
        <v>1.0000000000000002</v>
      </c>
      <c r="S27" s="16">
        <f t="shared" ref="S27:W27" si="8">SUM(S23:S26)</f>
        <v>1</v>
      </c>
      <c r="T27" s="16">
        <f t="shared" si="8"/>
        <v>1.0000000000000009</v>
      </c>
      <c r="U27" s="16">
        <f t="shared" si="8"/>
        <v>0.99999999999999978</v>
      </c>
      <c r="V27" s="16">
        <f t="shared" si="8"/>
        <v>0.99999999999999944</v>
      </c>
      <c r="W27" s="17">
        <f t="shared" si="8"/>
        <v>1</v>
      </c>
    </row>
    <row r="28" spans="1:23">
      <c r="A28" s="6"/>
      <c r="B28" s="16" t="s">
        <v>18</v>
      </c>
      <c r="C28" s="16" t="s">
        <v>18</v>
      </c>
      <c r="D28" s="16" t="s">
        <v>18</v>
      </c>
      <c r="E28" s="16" t="s">
        <v>18</v>
      </c>
      <c r="F28" s="16" t="s">
        <v>18</v>
      </c>
      <c r="G28" s="17" t="s">
        <v>18</v>
      </c>
      <c r="I28" s="6"/>
      <c r="J28" s="16" t="s">
        <v>18</v>
      </c>
      <c r="K28" s="16" t="s">
        <v>18</v>
      </c>
      <c r="L28" s="16" t="s">
        <v>18</v>
      </c>
      <c r="M28" s="16" t="s">
        <v>18</v>
      </c>
      <c r="N28" s="16" t="s">
        <v>18</v>
      </c>
      <c r="O28" s="17" t="s">
        <v>18</v>
      </c>
      <c r="Q28" s="6"/>
      <c r="R28" s="16" t="s">
        <v>18</v>
      </c>
      <c r="S28" s="16" t="s">
        <v>18</v>
      </c>
      <c r="T28" s="16" t="s">
        <v>18</v>
      </c>
      <c r="U28" s="16" t="s">
        <v>18</v>
      </c>
      <c r="V28" s="16" t="s">
        <v>18</v>
      </c>
      <c r="W28" s="17" t="s">
        <v>18</v>
      </c>
    </row>
    <row r="29" spans="1:23" ht="17" thickBot="1">
      <c r="A29" s="8"/>
      <c r="B29" s="23">
        <v>1</v>
      </c>
      <c r="C29" s="23">
        <v>1</v>
      </c>
      <c r="D29" s="23">
        <v>1</v>
      </c>
      <c r="E29" s="23">
        <v>1</v>
      </c>
      <c r="F29" s="23">
        <v>1</v>
      </c>
      <c r="G29" s="22">
        <v>1</v>
      </c>
      <c r="I29" s="8"/>
      <c r="J29" s="23">
        <v>1</v>
      </c>
      <c r="K29" s="23">
        <v>1</v>
      </c>
      <c r="L29" s="23">
        <v>1</v>
      </c>
      <c r="M29" s="23">
        <v>1</v>
      </c>
      <c r="N29" s="23">
        <v>1</v>
      </c>
      <c r="O29" s="22">
        <v>1</v>
      </c>
      <c r="Q29" s="8"/>
      <c r="R29" s="23">
        <v>1</v>
      </c>
      <c r="S29" s="23">
        <v>1</v>
      </c>
      <c r="T29" s="23">
        <v>1</v>
      </c>
      <c r="U29" s="23">
        <v>1</v>
      </c>
      <c r="V29" s="23">
        <v>1</v>
      </c>
      <c r="W29" s="22">
        <v>1</v>
      </c>
    </row>
    <row r="31" spans="1:23" ht="17" thickBot="1"/>
    <row r="32" spans="1:23" ht="17" thickBot="1">
      <c r="A32" s="24" t="s">
        <v>15</v>
      </c>
      <c r="B32" s="30">
        <f>SUMPRODUCT(F4:F7,J16:J19)+B4*SUMPRODUCT(B10:G13,B23:G26)+B5*SUMPRODUCT(B10:G13,J23:O26)+B6*SUMPRODUCT(B10:G13,R23:W26)</f>
        <v>205.57886557826794</v>
      </c>
    </row>
    <row r="34" spans="1:23" ht="17" thickBot="1"/>
    <row r="35" spans="1:23">
      <c r="A35" s="3" t="s">
        <v>114</v>
      </c>
      <c r="B35" s="4" t="s">
        <v>69</v>
      </c>
      <c r="C35" s="4" t="s">
        <v>72</v>
      </c>
      <c r="D35" s="4" t="s">
        <v>73</v>
      </c>
      <c r="E35" s="4" t="s">
        <v>74</v>
      </c>
      <c r="F35" s="4" t="s">
        <v>75</v>
      </c>
      <c r="G35" s="5" t="s">
        <v>104</v>
      </c>
      <c r="I35" s="3" t="s">
        <v>115</v>
      </c>
      <c r="J35" s="4" t="s">
        <v>69</v>
      </c>
      <c r="K35" s="4" t="s">
        <v>72</v>
      </c>
      <c r="L35" s="4" t="s">
        <v>73</v>
      </c>
      <c r="M35" s="4" t="s">
        <v>74</v>
      </c>
      <c r="N35" s="4" t="s">
        <v>75</v>
      </c>
      <c r="O35" s="5" t="s">
        <v>104</v>
      </c>
      <c r="Q35" s="3" t="s">
        <v>116</v>
      </c>
      <c r="R35" s="4" t="s">
        <v>69</v>
      </c>
      <c r="S35" s="4" t="s">
        <v>72</v>
      </c>
      <c r="T35" s="4" t="s">
        <v>73</v>
      </c>
      <c r="U35" s="4" t="s">
        <v>74</v>
      </c>
      <c r="V35" s="4" t="s">
        <v>75</v>
      </c>
      <c r="W35" s="5" t="s">
        <v>104</v>
      </c>
    </row>
    <row r="36" spans="1:23">
      <c r="A36" s="6" t="s">
        <v>97</v>
      </c>
      <c r="B36" s="2">
        <f>B$16*B23</f>
        <v>0</v>
      </c>
      <c r="C36" s="2">
        <f>C$16*C23</f>
        <v>0</v>
      </c>
      <c r="D36" s="2">
        <f t="shared" ref="D36:G36" si="9">D$16*D23</f>
        <v>13.999999999999996</v>
      </c>
      <c r="E36" s="2">
        <f t="shared" si="9"/>
        <v>0</v>
      </c>
      <c r="F36" s="2">
        <f t="shared" si="9"/>
        <v>6</v>
      </c>
      <c r="G36" s="7">
        <f t="shared" si="9"/>
        <v>0</v>
      </c>
      <c r="I36" s="6" t="s">
        <v>97</v>
      </c>
      <c r="J36" s="2">
        <f>B$17*J23</f>
        <v>8</v>
      </c>
      <c r="K36" s="2">
        <f t="shared" ref="K36:O39" si="10">C$17*K23</f>
        <v>0</v>
      </c>
      <c r="L36" s="2">
        <f t="shared" si="10"/>
        <v>11</v>
      </c>
      <c r="M36" s="2">
        <f t="shared" si="10"/>
        <v>0</v>
      </c>
      <c r="N36" s="2">
        <f t="shared" si="10"/>
        <v>0.99999999999999645</v>
      </c>
      <c r="O36" s="7">
        <f t="shared" si="10"/>
        <v>0</v>
      </c>
      <c r="Q36" s="6" t="s">
        <v>97</v>
      </c>
      <c r="R36" s="2">
        <f>B$18*R23</f>
        <v>0</v>
      </c>
      <c r="S36" s="2">
        <f t="shared" ref="S36:W39" si="11">C$18*S23</f>
        <v>0</v>
      </c>
      <c r="T36" s="2">
        <f t="shared" si="11"/>
        <v>19.000000000000007</v>
      </c>
      <c r="U36" s="2">
        <f t="shared" si="11"/>
        <v>0</v>
      </c>
      <c r="V36" s="2">
        <f t="shared" si="11"/>
        <v>0.99999999999999756</v>
      </c>
      <c r="W36" s="7">
        <f t="shared" si="11"/>
        <v>0</v>
      </c>
    </row>
    <row r="37" spans="1:23">
      <c r="A37" s="6" t="s">
        <v>99</v>
      </c>
      <c r="B37" s="2">
        <f>B$16*B24</f>
        <v>0</v>
      </c>
      <c r="C37" s="2">
        <f t="shared" ref="C37:G39" si="12">C$16*C24</f>
        <v>8.9999999999999876</v>
      </c>
      <c r="D37" s="2">
        <f t="shared" si="12"/>
        <v>0</v>
      </c>
      <c r="E37" s="2">
        <f t="shared" si="12"/>
        <v>23</v>
      </c>
      <c r="F37" s="2">
        <f t="shared" si="12"/>
        <v>0</v>
      </c>
      <c r="G37" s="7">
        <f t="shared" si="12"/>
        <v>8.0000000000000018</v>
      </c>
      <c r="I37" s="6" t="s">
        <v>99</v>
      </c>
      <c r="J37" s="2">
        <f t="shared" ref="J37:J39" si="13">B$17*J24</f>
        <v>0</v>
      </c>
      <c r="K37" s="2">
        <f t="shared" si="10"/>
        <v>0</v>
      </c>
      <c r="L37" s="2">
        <f t="shared" si="10"/>
        <v>0</v>
      </c>
      <c r="M37" s="2">
        <f t="shared" si="10"/>
        <v>15.000000000000004</v>
      </c>
      <c r="N37" s="2">
        <f t="shared" si="10"/>
        <v>0</v>
      </c>
      <c r="O37" s="7">
        <f t="shared" si="10"/>
        <v>25</v>
      </c>
      <c r="Q37" s="6" t="s">
        <v>99</v>
      </c>
      <c r="R37" s="2">
        <f t="shared" ref="R37:R39" si="14">B$18*R24</f>
        <v>0</v>
      </c>
      <c r="S37" s="2">
        <f t="shared" si="11"/>
        <v>16</v>
      </c>
      <c r="T37" s="2">
        <f t="shared" si="11"/>
        <v>0</v>
      </c>
      <c r="U37" s="2">
        <f t="shared" si="11"/>
        <v>5.9999999999999982</v>
      </c>
      <c r="V37" s="2">
        <f t="shared" si="11"/>
        <v>0</v>
      </c>
      <c r="W37" s="7">
        <f t="shared" si="11"/>
        <v>18</v>
      </c>
    </row>
    <row r="38" spans="1:23">
      <c r="A38" s="6" t="s">
        <v>101</v>
      </c>
      <c r="B38" s="2">
        <f>B$16*B25</f>
        <v>0</v>
      </c>
      <c r="C38" s="2">
        <f t="shared" si="12"/>
        <v>8.0000000000000178</v>
      </c>
      <c r="D38" s="2">
        <f t="shared" si="12"/>
        <v>0</v>
      </c>
      <c r="E38" s="2">
        <f t="shared" si="12"/>
        <v>0</v>
      </c>
      <c r="F38" s="2">
        <f t="shared" si="12"/>
        <v>1.9999999999999805</v>
      </c>
      <c r="G38" s="7">
        <f t="shared" si="12"/>
        <v>0</v>
      </c>
      <c r="I38" s="6" t="s">
        <v>101</v>
      </c>
      <c r="J38" s="2">
        <f t="shared" si="13"/>
        <v>0</v>
      </c>
      <c r="K38" s="2">
        <f>C$17*K25</f>
        <v>6</v>
      </c>
      <c r="L38" s="2">
        <f t="shared" si="10"/>
        <v>0</v>
      </c>
      <c r="M38" s="2">
        <f t="shared" si="10"/>
        <v>0</v>
      </c>
      <c r="N38" s="2">
        <f t="shared" si="10"/>
        <v>3.9999999999999902</v>
      </c>
      <c r="O38" s="7">
        <f t="shared" si="10"/>
        <v>0</v>
      </c>
      <c r="Q38" s="6" t="s">
        <v>101</v>
      </c>
      <c r="R38" s="2">
        <f t="shared" si="14"/>
        <v>0</v>
      </c>
      <c r="S38" s="2">
        <f t="shared" si="11"/>
        <v>0</v>
      </c>
      <c r="T38" s="2">
        <f t="shared" si="11"/>
        <v>0</v>
      </c>
      <c r="U38" s="2">
        <f t="shared" si="11"/>
        <v>0</v>
      </c>
      <c r="V38" s="2">
        <f t="shared" si="11"/>
        <v>9.9999999999999964</v>
      </c>
      <c r="W38" s="7">
        <f t="shared" si="11"/>
        <v>0</v>
      </c>
    </row>
    <row r="39" spans="1:23" ht="17" thickBot="1">
      <c r="A39" s="8" t="s">
        <v>102</v>
      </c>
      <c r="B39" s="9">
        <f>B$16*B26</f>
        <v>25</v>
      </c>
      <c r="C39" s="9">
        <f t="shared" si="12"/>
        <v>0</v>
      </c>
      <c r="D39" s="9">
        <f t="shared" si="12"/>
        <v>0</v>
      </c>
      <c r="E39" s="9">
        <f t="shared" si="12"/>
        <v>0</v>
      </c>
      <c r="F39" s="9">
        <f t="shared" si="12"/>
        <v>16.000000000000018</v>
      </c>
      <c r="G39" s="10">
        <f t="shared" si="12"/>
        <v>0</v>
      </c>
      <c r="I39" s="8" t="s">
        <v>102</v>
      </c>
      <c r="J39" s="9">
        <f t="shared" si="13"/>
        <v>0</v>
      </c>
      <c r="K39" s="9">
        <f t="shared" si="10"/>
        <v>0</v>
      </c>
      <c r="L39" s="9">
        <f t="shared" si="10"/>
        <v>0</v>
      </c>
      <c r="M39" s="9">
        <f t="shared" si="10"/>
        <v>3.9999999999999947</v>
      </c>
      <c r="N39" s="9">
        <f t="shared" si="10"/>
        <v>18.000000000000011</v>
      </c>
      <c r="O39" s="10">
        <f t="shared" si="10"/>
        <v>0</v>
      </c>
      <c r="Q39" s="8" t="s">
        <v>102</v>
      </c>
      <c r="R39" s="9">
        <f t="shared" si="14"/>
        <v>24.000000000000007</v>
      </c>
      <c r="S39" s="9">
        <f t="shared" si="11"/>
        <v>0</v>
      </c>
      <c r="T39" s="9">
        <f>D$18*T26</f>
        <v>6.000000000000016</v>
      </c>
      <c r="U39" s="9">
        <f t="shared" si="11"/>
        <v>14.999999999999998</v>
      </c>
      <c r="V39" s="9">
        <f t="shared" si="11"/>
        <v>0</v>
      </c>
      <c r="W39" s="10">
        <f t="shared" si="11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Exercise 13 a)</vt:lpstr>
      <vt:lpstr>Exercise 13 b)</vt:lpstr>
      <vt:lpstr>Exercise 14</vt:lpstr>
      <vt:lpstr>Exercise 15</vt:lpstr>
      <vt:lpstr>Exercise 16</vt:lpstr>
      <vt:lpstr>Exercise 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p826yeugdi@univie.onmicrosoft.com</dc:creator>
  <cp:lastModifiedBy>p826yeugdi@univie.onmicrosoft.com</cp:lastModifiedBy>
  <dcterms:created xsi:type="dcterms:W3CDTF">2024-10-17T22:54:04Z</dcterms:created>
  <dcterms:modified xsi:type="dcterms:W3CDTF">2024-11-04T15:54:09Z</dcterms:modified>
</cp:coreProperties>
</file>