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o\Desktop\Design Final Project\Pumps\"/>
    </mc:Choice>
  </mc:AlternateContent>
  <xr:revisionPtr revIDLastSave="0" documentId="13_ncr:1_{F8C55E79-C4A9-48AA-B3D2-EA5E11B251CB}" xr6:coauthVersionLast="47" xr6:coauthVersionMax="47" xr10:uidLastSave="{00000000-0000-0000-0000-000000000000}"/>
  <bookViews>
    <workbookView xWindow="13992" yWindow="1392" windowWidth="7932" windowHeight="12240" xr2:uid="{F7D4134F-AC16-4D38-9B14-4575D44FB7AF}"/>
  </bookViews>
  <sheets>
    <sheet name="Pump 1" sheetId="1" r:id="rId1"/>
    <sheet name="Pump 2" sheetId="2" r:id="rId2"/>
  </sheets>
  <definedNames>
    <definedName name="dP_elev">'Pump 1'!$B$4</definedName>
    <definedName name="dP_pipe">'Pump 1'!$B$2</definedName>
    <definedName name="dP_valve">'Pump 1'!$B$3</definedName>
    <definedName name="Elev">'Pump 1'!$B$7</definedName>
    <definedName name="P_S7">'Pump 1'!$B$5</definedName>
    <definedName name="P_S8">'Pump 1'!$B$6</definedName>
    <definedName name="Pipe_L">'Pump 1'!$B$8</definedName>
    <definedName name="rho">'Pump 1'!$B$12</definedName>
    <definedName name="solver_adj" localSheetId="0" hidden="1">'Pump 1'!$B$22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'Pump 1'!$H$25</definedName>
    <definedName name="solver_lhs2" localSheetId="0" hidden="1">'Pump 1'!#REF!</definedName>
    <definedName name="solver_lhs3" localSheetId="0" hidden="1">'Pump 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'Pump 1'!$B$33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450</definedName>
    <definedName name="solver_rhs3" localSheetId="0" hidden="1">450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0.96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22" i="2"/>
  <c r="B2" i="2"/>
  <c r="B4" i="2"/>
  <c r="F4" i="2"/>
  <c r="F5" i="2"/>
  <c r="B32" i="2"/>
  <c r="F11" i="2"/>
  <c r="F12" i="2"/>
  <c r="B23" i="2"/>
  <c r="B29" i="2"/>
  <c r="B22" i="1"/>
  <c r="B29" i="1"/>
  <c r="B16" i="1"/>
  <c r="F14" i="2"/>
  <c r="F7" i="2"/>
  <c r="F6" i="2"/>
  <c r="F13" i="2"/>
  <c r="B4" i="1"/>
  <c r="B2" i="1"/>
  <c r="F4" i="1"/>
  <c r="F8" i="1"/>
  <c r="AO94" i="1"/>
  <c r="B17" i="1"/>
  <c r="B32" i="1"/>
  <c r="F11" i="1"/>
  <c r="BB82" i="1"/>
  <c r="AR84" i="1"/>
  <c r="AT84" i="1"/>
  <c r="AH96" i="1"/>
  <c r="AC96" i="1"/>
  <c r="AK96" i="1"/>
  <c r="AE96" i="1"/>
  <c r="AN96" i="1"/>
  <c r="AB96" i="1"/>
  <c r="AD96" i="1"/>
  <c r="AL96" i="1"/>
  <c r="AM96" i="1"/>
  <c r="AF96" i="1"/>
  <c r="AJ96" i="1"/>
  <c r="AG96" i="1"/>
  <c r="AO96" i="1"/>
  <c r="Z96" i="1"/>
  <c r="AA96" i="1"/>
  <c r="AI96" i="1"/>
  <c r="W64" i="1"/>
  <c r="F10" i="1"/>
  <c r="BB76" i="1"/>
  <c r="F9" i="1"/>
  <c r="B33" i="2"/>
  <c r="AO82" i="1"/>
  <c r="AO91" i="1"/>
  <c r="AO88" i="1"/>
  <c r="AO79" i="1"/>
  <c r="AO76" i="1"/>
  <c r="AO85" i="1"/>
  <c r="AO73" i="1"/>
  <c r="AO70" i="1"/>
  <c r="W43" i="1"/>
  <c r="F7" i="1"/>
  <c r="W94" i="1"/>
  <c r="W61" i="1"/>
  <c r="W58" i="1"/>
  <c r="W55" i="1"/>
  <c r="W52" i="1"/>
  <c r="W49" i="1"/>
  <c r="W46" i="1"/>
  <c r="W40" i="1"/>
  <c r="I42" i="1"/>
  <c r="F5" i="1"/>
  <c r="AO64" i="1"/>
  <c r="F6" i="1"/>
  <c r="BG64" i="1"/>
  <c r="F13" i="1"/>
  <c r="F20" i="1"/>
  <c r="B23" i="1"/>
  <c r="AU84" i="1"/>
  <c r="BA84" i="1"/>
  <c r="AS84" i="1"/>
  <c r="AZ84" i="1"/>
  <c r="AY84" i="1"/>
  <c r="AX84" i="1"/>
  <c r="AW84" i="1"/>
  <c r="AV84" i="1"/>
  <c r="BB84" i="1"/>
  <c r="AW78" i="1"/>
  <c r="AY78" i="1"/>
  <c r="AZ78" i="1"/>
  <c r="AX78" i="1"/>
  <c r="AS78" i="1"/>
  <c r="BA78" i="1"/>
  <c r="AT78" i="1"/>
  <c r="BB78" i="1"/>
  <c r="AU78" i="1"/>
  <c r="AR78" i="1"/>
  <c r="AV78" i="1"/>
  <c r="V66" i="1"/>
  <c r="O66" i="1"/>
  <c r="W66" i="1"/>
  <c r="I66" i="1"/>
  <c r="R66" i="1"/>
  <c r="P66" i="1"/>
  <c r="H66" i="1"/>
  <c r="Q66" i="1"/>
  <c r="J66" i="1"/>
  <c r="M66" i="1"/>
  <c r="N66" i="1"/>
  <c r="K66" i="1"/>
  <c r="S66" i="1"/>
  <c r="L66" i="1"/>
  <c r="T66" i="1"/>
  <c r="U66" i="1"/>
  <c r="AH66" i="1"/>
  <c r="Z66" i="1"/>
  <c r="AK66" i="1"/>
  <c r="AN66" i="1"/>
  <c r="AO66" i="1"/>
  <c r="AA66" i="1"/>
  <c r="AI66" i="1"/>
  <c r="AB66" i="1"/>
  <c r="AJ66" i="1"/>
  <c r="AC66" i="1"/>
  <c r="AG66" i="1"/>
  <c r="AD66" i="1"/>
  <c r="AL66" i="1"/>
  <c r="AE66" i="1"/>
  <c r="AM66" i="1"/>
  <c r="AF66" i="1"/>
  <c r="Q96" i="1"/>
  <c r="J96" i="1"/>
  <c r="R96" i="1"/>
  <c r="K96" i="1"/>
  <c r="S96" i="1"/>
  <c r="T96" i="1"/>
  <c r="M96" i="1"/>
  <c r="U96" i="1"/>
  <c r="I96" i="1"/>
  <c r="L96" i="1"/>
  <c r="N96" i="1"/>
  <c r="V96" i="1"/>
  <c r="O96" i="1"/>
  <c r="W96" i="1"/>
  <c r="P96" i="1"/>
  <c r="H96" i="1"/>
  <c r="B33" i="1"/>
  <c r="BB70" i="1"/>
  <c r="AZ66" i="1"/>
  <c r="AS66" i="1"/>
  <c r="BA66" i="1"/>
  <c r="BC66" i="1"/>
  <c r="AV66" i="1"/>
  <c r="AT66" i="1"/>
  <c r="BB66" i="1"/>
  <c r="AU66" i="1"/>
  <c r="BD66" i="1"/>
  <c r="BG66" i="1"/>
  <c r="AR66" i="1"/>
  <c r="AW66" i="1"/>
  <c r="BE66" i="1"/>
  <c r="AX66" i="1"/>
  <c r="BF66" i="1"/>
  <c r="AY66" i="1"/>
  <c r="F17" i="1"/>
  <c r="F19" i="1"/>
  <c r="F18" i="1"/>
  <c r="AD93" i="1"/>
  <c r="AL93" i="1"/>
  <c r="AK93" i="1"/>
  <c r="AE93" i="1"/>
  <c r="AM93" i="1"/>
  <c r="AB93" i="1"/>
  <c r="AF93" i="1"/>
  <c r="AN93" i="1"/>
  <c r="AO93" i="1"/>
  <c r="AG93" i="1"/>
  <c r="AJ93" i="1"/>
  <c r="AH93" i="1"/>
  <c r="Z93" i="1"/>
  <c r="AA93" i="1"/>
  <c r="AI93" i="1"/>
  <c r="AC93" i="1"/>
  <c r="AD72" i="1"/>
  <c r="AL72" i="1"/>
  <c r="AM72" i="1"/>
  <c r="AE72" i="1"/>
  <c r="AI72" i="1"/>
  <c r="AK72" i="1"/>
  <c r="AF72" i="1"/>
  <c r="AN72" i="1"/>
  <c r="AO72" i="1"/>
  <c r="AB72" i="1"/>
  <c r="AG72" i="1"/>
  <c r="AA72" i="1"/>
  <c r="AC72" i="1"/>
  <c r="AH72" i="1"/>
  <c r="Z72" i="1"/>
  <c r="AJ72" i="1"/>
  <c r="AD90" i="1"/>
  <c r="AL90" i="1"/>
  <c r="AM90" i="1"/>
  <c r="AB90" i="1"/>
  <c r="AE90" i="1"/>
  <c r="AF90" i="1"/>
  <c r="AN90" i="1"/>
  <c r="AK90" i="1"/>
  <c r="AG90" i="1"/>
  <c r="AO90" i="1"/>
  <c r="AC90" i="1"/>
  <c r="AH90" i="1"/>
  <c r="Z90" i="1"/>
  <c r="AA90" i="1"/>
  <c r="AI90" i="1"/>
  <c r="AJ90" i="1"/>
  <c r="AD75" i="1"/>
  <c r="AL75" i="1"/>
  <c r="AE75" i="1"/>
  <c r="AM75" i="1"/>
  <c r="AA75" i="1"/>
  <c r="AJ75" i="1"/>
  <c r="AC75" i="1"/>
  <c r="AF75" i="1"/>
  <c r="AN75" i="1"/>
  <c r="AO75" i="1"/>
  <c r="AG75" i="1"/>
  <c r="AH75" i="1"/>
  <c r="Z75" i="1"/>
  <c r="AI75" i="1"/>
  <c r="AB75" i="1"/>
  <c r="AK75" i="1"/>
  <c r="AD87" i="1"/>
  <c r="AL87" i="1"/>
  <c r="AM87" i="1"/>
  <c r="AE87" i="1"/>
  <c r="AC87" i="1"/>
  <c r="AF87" i="1"/>
  <c r="AN87" i="1"/>
  <c r="AB87" i="1"/>
  <c r="AG87" i="1"/>
  <c r="AO87" i="1"/>
  <c r="AK87" i="1"/>
  <c r="AH87" i="1"/>
  <c r="Z87" i="1"/>
  <c r="AA87" i="1"/>
  <c r="AI87" i="1"/>
  <c r="AJ87" i="1"/>
  <c r="AD84" i="1"/>
  <c r="AL84" i="1"/>
  <c r="AM84" i="1"/>
  <c r="AB84" i="1"/>
  <c r="AC84" i="1"/>
  <c r="AE84" i="1"/>
  <c r="AF84" i="1"/>
  <c r="AN84" i="1"/>
  <c r="AO84" i="1"/>
  <c r="AG84" i="1"/>
  <c r="AH84" i="1"/>
  <c r="Z84" i="1"/>
  <c r="AA84" i="1"/>
  <c r="AI84" i="1"/>
  <c r="AJ84" i="1"/>
  <c r="AK84" i="1"/>
  <c r="AD78" i="1"/>
  <c r="AL78" i="1"/>
  <c r="AE78" i="1"/>
  <c r="AM78" i="1"/>
  <c r="AJ78" i="1"/>
  <c r="AC78" i="1"/>
  <c r="AF78" i="1"/>
  <c r="AN78" i="1"/>
  <c r="AG78" i="1"/>
  <c r="AI78" i="1"/>
  <c r="AO78" i="1"/>
  <c r="AB78" i="1"/>
  <c r="AK78" i="1"/>
  <c r="AH78" i="1"/>
  <c r="Z78" i="1"/>
  <c r="AA78" i="1"/>
  <c r="AD81" i="1"/>
  <c r="AL81" i="1"/>
  <c r="AM81" i="1"/>
  <c r="AJ81" i="1"/>
  <c r="AE81" i="1"/>
  <c r="AF81" i="1"/>
  <c r="AN81" i="1"/>
  <c r="AB81" i="1"/>
  <c r="AK81" i="1"/>
  <c r="AG81" i="1"/>
  <c r="AO81" i="1"/>
  <c r="AC81" i="1"/>
  <c r="AH81" i="1"/>
  <c r="Z81" i="1"/>
  <c r="AA81" i="1"/>
  <c r="AI81" i="1"/>
  <c r="O45" i="1"/>
  <c r="W45" i="1"/>
  <c r="I45" i="1"/>
  <c r="Q45" i="1"/>
  <c r="J45" i="1"/>
  <c r="R45" i="1"/>
  <c r="K45" i="1"/>
  <c r="S45" i="1"/>
  <c r="L45" i="1"/>
  <c r="T45" i="1"/>
  <c r="M45" i="1"/>
  <c r="U45" i="1"/>
  <c r="V45" i="1"/>
  <c r="H45" i="1"/>
  <c r="P45" i="1"/>
  <c r="N45" i="1"/>
  <c r="O51" i="1"/>
  <c r="W51" i="1"/>
  <c r="I51" i="1"/>
  <c r="Q51" i="1"/>
  <c r="J51" i="1"/>
  <c r="R51" i="1"/>
  <c r="K51" i="1"/>
  <c r="S51" i="1"/>
  <c r="L51" i="1"/>
  <c r="T51" i="1"/>
  <c r="M51" i="1"/>
  <c r="U51" i="1"/>
  <c r="V51" i="1"/>
  <c r="H51" i="1"/>
  <c r="P51" i="1"/>
  <c r="N51" i="1"/>
  <c r="T42" i="1"/>
  <c r="O54" i="1"/>
  <c r="W54" i="1"/>
  <c r="I54" i="1"/>
  <c r="Q54" i="1"/>
  <c r="J54" i="1"/>
  <c r="R54" i="1"/>
  <c r="K54" i="1"/>
  <c r="S54" i="1"/>
  <c r="L54" i="1"/>
  <c r="T54" i="1"/>
  <c r="M54" i="1"/>
  <c r="U54" i="1"/>
  <c r="N54" i="1"/>
  <c r="V54" i="1"/>
  <c r="H54" i="1"/>
  <c r="P54" i="1"/>
  <c r="N42" i="1"/>
  <c r="H42" i="1"/>
  <c r="F15" i="1"/>
  <c r="F16" i="1"/>
  <c r="O60" i="1"/>
  <c r="W60" i="1"/>
  <c r="I60" i="1"/>
  <c r="Q60" i="1"/>
  <c r="J60" i="1"/>
  <c r="R60" i="1"/>
  <c r="K60" i="1"/>
  <c r="S60" i="1"/>
  <c r="L60" i="1"/>
  <c r="T60" i="1"/>
  <c r="M60" i="1"/>
  <c r="U60" i="1"/>
  <c r="V60" i="1"/>
  <c r="N60" i="1"/>
  <c r="P60" i="1"/>
  <c r="H60" i="1"/>
  <c r="O48" i="1"/>
  <c r="W48" i="1"/>
  <c r="I48" i="1"/>
  <c r="Q48" i="1"/>
  <c r="J48" i="1"/>
  <c r="R48" i="1"/>
  <c r="K48" i="1"/>
  <c r="S48" i="1"/>
  <c r="L48" i="1"/>
  <c r="T48" i="1"/>
  <c r="M48" i="1"/>
  <c r="U48" i="1"/>
  <c r="N48" i="1"/>
  <c r="P48" i="1"/>
  <c r="V48" i="1"/>
  <c r="H48" i="1"/>
  <c r="R42" i="1"/>
  <c r="J42" i="1"/>
  <c r="BG43" i="1"/>
  <c r="BG61" i="1"/>
  <c r="BG58" i="1"/>
  <c r="BG46" i="1"/>
  <c r="BG55" i="1"/>
  <c r="BG52" i="1"/>
  <c r="BG49" i="1"/>
  <c r="BG40" i="1"/>
  <c r="U42" i="1"/>
  <c r="Q42" i="1"/>
  <c r="O63" i="1"/>
  <c r="W63" i="1"/>
  <c r="I63" i="1"/>
  <c r="Q63" i="1"/>
  <c r="J63" i="1"/>
  <c r="R63" i="1"/>
  <c r="K63" i="1"/>
  <c r="S63" i="1"/>
  <c r="L63" i="1"/>
  <c r="T63" i="1"/>
  <c r="M63" i="1"/>
  <c r="U63" i="1"/>
  <c r="V63" i="1"/>
  <c r="H63" i="1"/>
  <c r="P63" i="1"/>
  <c r="N63" i="1"/>
  <c r="K42" i="1"/>
  <c r="L42" i="1"/>
  <c r="S42" i="1"/>
  <c r="W42" i="1"/>
  <c r="O42" i="1"/>
  <c r="O57" i="1"/>
  <c r="W57" i="1"/>
  <c r="I57" i="1"/>
  <c r="Q57" i="1"/>
  <c r="J57" i="1"/>
  <c r="R57" i="1"/>
  <c r="K57" i="1"/>
  <c r="S57" i="1"/>
  <c r="L57" i="1"/>
  <c r="T57" i="1"/>
  <c r="M57" i="1"/>
  <c r="U57" i="1"/>
  <c r="V57" i="1"/>
  <c r="H57" i="1"/>
  <c r="N57" i="1"/>
  <c r="P57" i="1"/>
  <c r="V42" i="1"/>
  <c r="P42" i="1"/>
  <c r="AO40" i="1"/>
  <c r="AO58" i="1"/>
  <c r="AO55" i="1"/>
  <c r="AO52" i="1"/>
  <c r="AO49" i="1"/>
  <c r="AO46" i="1"/>
  <c r="AO61" i="1"/>
  <c r="AO43" i="1"/>
  <c r="M42" i="1"/>
  <c r="W91" i="1"/>
  <c r="W88" i="1"/>
  <c r="W85" i="1"/>
  <c r="W82" i="1"/>
  <c r="W79" i="1"/>
  <c r="W76" i="1"/>
  <c r="W73" i="1"/>
  <c r="W70" i="1"/>
  <c r="F14" i="1"/>
  <c r="AS72" i="1"/>
  <c r="BA72" i="1"/>
  <c r="AR72" i="1"/>
  <c r="AV72" i="1"/>
  <c r="AT72" i="1"/>
  <c r="BB72" i="1"/>
  <c r="AW72" i="1"/>
  <c r="AX72" i="1"/>
  <c r="AY72" i="1"/>
  <c r="AZ72" i="1"/>
  <c r="AU72" i="1"/>
  <c r="AG45" i="1"/>
  <c r="AO45" i="1"/>
  <c r="AA45" i="1"/>
  <c r="AI45" i="1"/>
  <c r="AB45" i="1"/>
  <c r="AJ45" i="1"/>
  <c r="AC45" i="1"/>
  <c r="AK45" i="1"/>
  <c r="AD45" i="1"/>
  <c r="AL45" i="1"/>
  <c r="AE45" i="1"/>
  <c r="AM45" i="1"/>
  <c r="AF45" i="1"/>
  <c r="AN45" i="1"/>
  <c r="AH45" i="1"/>
  <c r="Z45" i="1"/>
  <c r="I81" i="1"/>
  <c r="Q81" i="1"/>
  <c r="J81" i="1"/>
  <c r="R81" i="1"/>
  <c r="K81" i="1"/>
  <c r="S81" i="1"/>
  <c r="P81" i="1"/>
  <c r="L81" i="1"/>
  <c r="T81" i="1"/>
  <c r="M81" i="1"/>
  <c r="U81" i="1"/>
  <c r="H81" i="1"/>
  <c r="N81" i="1"/>
  <c r="V81" i="1"/>
  <c r="O81" i="1"/>
  <c r="W81" i="1"/>
  <c r="AG48" i="1"/>
  <c r="AO48" i="1"/>
  <c r="AA48" i="1"/>
  <c r="AI48" i="1"/>
  <c r="AF48" i="1"/>
  <c r="AB48" i="1"/>
  <c r="AJ48" i="1"/>
  <c r="AC48" i="1"/>
  <c r="AK48" i="1"/>
  <c r="AD48" i="1"/>
  <c r="AL48" i="1"/>
  <c r="AE48" i="1"/>
  <c r="AM48" i="1"/>
  <c r="AH48" i="1"/>
  <c r="Z48" i="1"/>
  <c r="AN48" i="1"/>
  <c r="AY42" i="1"/>
  <c r="BG42" i="1"/>
  <c r="AS42" i="1"/>
  <c r="BA42" i="1"/>
  <c r="BF42" i="1"/>
  <c r="AT42" i="1"/>
  <c r="BB42" i="1"/>
  <c r="AU42" i="1"/>
  <c r="BC42" i="1"/>
  <c r="AV42" i="1"/>
  <c r="BD42" i="1"/>
  <c r="AW42" i="1"/>
  <c r="BE42" i="1"/>
  <c r="AX42" i="1"/>
  <c r="AZ42" i="1"/>
  <c r="AR42" i="1"/>
  <c r="I84" i="1"/>
  <c r="Q84" i="1"/>
  <c r="J84" i="1"/>
  <c r="R84" i="1"/>
  <c r="K84" i="1"/>
  <c r="S84" i="1"/>
  <c r="P84" i="1"/>
  <c r="L84" i="1"/>
  <c r="T84" i="1"/>
  <c r="H84" i="1"/>
  <c r="M84" i="1"/>
  <c r="U84" i="1"/>
  <c r="N84" i="1"/>
  <c r="V84" i="1"/>
  <c r="O84" i="1"/>
  <c r="W84" i="1"/>
  <c r="AG51" i="1"/>
  <c r="AO51" i="1"/>
  <c r="AA51" i="1"/>
  <c r="AI51" i="1"/>
  <c r="AB51" i="1"/>
  <c r="AJ51" i="1"/>
  <c r="AC51" i="1"/>
  <c r="AK51" i="1"/>
  <c r="AF51" i="1"/>
  <c r="AD51" i="1"/>
  <c r="AL51" i="1"/>
  <c r="AE51" i="1"/>
  <c r="AM51" i="1"/>
  <c r="AN51" i="1"/>
  <c r="Z51" i="1"/>
  <c r="AH51" i="1"/>
  <c r="AY51" i="1"/>
  <c r="BG51" i="1"/>
  <c r="AS51" i="1"/>
  <c r="BA51" i="1"/>
  <c r="AT51" i="1"/>
  <c r="BB51" i="1"/>
  <c r="AU51" i="1"/>
  <c r="BC51" i="1"/>
  <c r="AX51" i="1"/>
  <c r="AV51" i="1"/>
  <c r="BD51" i="1"/>
  <c r="AW51" i="1"/>
  <c r="BE51" i="1"/>
  <c r="BF51" i="1"/>
  <c r="AZ51" i="1"/>
  <c r="AR51" i="1"/>
  <c r="I78" i="1"/>
  <c r="Q78" i="1"/>
  <c r="J78" i="1"/>
  <c r="R78" i="1"/>
  <c r="K78" i="1"/>
  <c r="S78" i="1"/>
  <c r="H78" i="1"/>
  <c r="L78" i="1"/>
  <c r="T78" i="1"/>
  <c r="M78" i="1"/>
  <c r="U78" i="1"/>
  <c r="N78" i="1"/>
  <c r="V78" i="1"/>
  <c r="O78" i="1"/>
  <c r="W78" i="1"/>
  <c r="P78" i="1"/>
  <c r="AY45" i="1"/>
  <c r="BG45" i="1"/>
  <c r="AS45" i="1"/>
  <c r="BA45" i="1"/>
  <c r="AT45" i="1"/>
  <c r="BB45" i="1"/>
  <c r="AX45" i="1"/>
  <c r="AU45" i="1"/>
  <c r="BC45" i="1"/>
  <c r="BF45" i="1"/>
  <c r="AV45" i="1"/>
  <c r="BD45" i="1"/>
  <c r="AW45" i="1"/>
  <c r="BE45" i="1"/>
  <c r="AR45" i="1"/>
  <c r="AZ45" i="1"/>
  <c r="I87" i="1"/>
  <c r="Q87" i="1"/>
  <c r="J87" i="1"/>
  <c r="R87" i="1"/>
  <c r="K87" i="1"/>
  <c r="S87" i="1"/>
  <c r="L87" i="1"/>
  <c r="T87" i="1"/>
  <c r="P87" i="1"/>
  <c r="M87" i="1"/>
  <c r="U87" i="1"/>
  <c r="N87" i="1"/>
  <c r="V87" i="1"/>
  <c r="O87" i="1"/>
  <c r="W87" i="1"/>
  <c r="H87" i="1"/>
  <c r="I90" i="1"/>
  <c r="Q90" i="1"/>
  <c r="J90" i="1"/>
  <c r="R90" i="1"/>
  <c r="K90" i="1"/>
  <c r="S90" i="1"/>
  <c r="H90" i="1"/>
  <c r="L90" i="1"/>
  <c r="T90" i="1"/>
  <c r="M90" i="1"/>
  <c r="U90" i="1"/>
  <c r="N90" i="1"/>
  <c r="V90" i="1"/>
  <c r="P90" i="1"/>
  <c r="O90" i="1"/>
  <c r="W90" i="1"/>
  <c r="AY57" i="1"/>
  <c r="BG57" i="1"/>
  <c r="AS57" i="1"/>
  <c r="BA57" i="1"/>
  <c r="AT57" i="1"/>
  <c r="BB57" i="1"/>
  <c r="AU57" i="1"/>
  <c r="BC57" i="1"/>
  <c r="AV57" i="1"/>
  <c r="BD57" i="1"/>
  <c r="BF57" i="1"/>
  <c r="AW57" i="1"/>
  <c r="BE57" i="1"/>
  <c r="AX57" i="1"/>
  <c r="AR57" i="1"/>
  <c r="AZ57" i="1"/>
  <c r="AG60" i="1"/>
  <c r="AO60" i="1"/>
  <c r="AA60" i="1"/>
  <c r="AI60" i="1"/>
  <c r="AB60" i="1"/>
  <c r="AJ60" i="1"/>
  <c r="AC60" i="1"/>
  <c r="AK60" i="1"/>
  <c r="AN60" i="1"/>
  <c r="AD60" i="1"/>
  <c r="AL60" i="1"/>
  <c r="AE60" i="1"/>
  <c r="AM60" i="1"/>
  <c r="AF60" i="1"/>
  <c r="AH60" i="1"/>
  <c r="Z60" i="1"/>
  <c r="AY48" i="1"/>
  <c r="BG48" i="1"/>
  <c r="AS48" i="1"/>
  <c r="BA48" i="1"/>
  <c r="AX48" i="1"/>
  <c r="AT48" i="1"/>
  <c r="BB48" i="1"/>
  <c r="AU48" i="1"/>
  <c r="BC48" i="1"/>
  <c r="AV48" i="1"/>
  <c r="BD48" i="1"/>
  <c r="BF48" i="1"/>
  <c r="AW48" i="1"/>
  <c r="BE48" i="1"/>
  <c r="AZ48" i="1"/>
  <c r="AR48" i="1"/>
  <c r="AY63" i="1"/>
  <c r="BG63" i="1"/>
  <c r="AS63" i="1"/>
  <c r="BA63" i="1"/>
  <c r="AT63" i="1"/>
  <c r="BB63" i="1"/>
  <c r="AX63" i="1"/>
  <c r="AU63" i="1"/>
  <c r="BC63" i="1"/>
  <c r="BF63" i="1"/>
  <c r="AV63" i="1"/>
  <c r="BD63" i="1"/>
  <c r="AW63" i="1"/>
  <c r="BE63" i="1"/>
  <c r="AZ63" i="1"/>
  <c r="AR63" i="1"/>
  <c r="AG63" i="1"/>
  <c r="AO63" i="1"/>
  <c r="AA63" i="1"/>
  <c r="AI63" i="1"/>
  <c r="AF63" i="1"/>
  <c r="AB63" i="1"/>
  <c r="AJ63" i="1"/>
  <c r="AC63" i="1"/>
  <c r="AK63" i="1"/>
  <c r="AD63" i="1"/>
  <c r="AL63" i="1"/>
  <c r="AN63" i="1"/>
  <c r="AE63" i="1"/>
  <c r="AM63" i="1"/>
  <c r="Z63" i="1"/>
  <c r="AH63" i="1"/>
  <c r="AG54" i="1"/>
  <c r="AO54" i="1"/>
  <c r="AA54" i="1"/>
  <c r="AI54" i="1"/>
  <c r="AB54" i="1"/>
  <c r="AJ54" i="1"/>
  <c r="AF54" i="1"/>
  <c r="AC54" i="1"/>
  <c r="AK54" i="1"/>
  <c r="AD54" i="1"/>
  <c r="AL54" i="1"/>
  <c r="AN54" i="1"/>
  <c r="AE54" i="1"/>
  <c r="AM54" i="1"/>
  <c r="Z54" i="1"/>
  <c r="AH54" i="1"/>
  <c r="AY54" i="1"/>
  <c r="BG54" i="1"/>
  <c r="AS54" i="1"/>
  <c r="BA54" i="1"/>
  <c r="AT54" i="1"/>
  <c r="BB54" i="1"/>
  <c r="BF54" i="1"/>
  <c r="AU54" i="1"/>
  <c r="BC54" i="1"/>
  <c r="AX54" i="1"/>
  <c r="AV54" i="1"/>
  <c r="BD54" i="1"/>
  <c r="AW54" i="1"/>
  <c r="BE54" i="1"/>
  <c r="AZ54" i="1"/>
  <c r="AR54" i="1"/>
  <c r="AG57" i="1"/>
  <c r="AO57" i="1"/>
  <c r="AA57" i="1"/>
  <c r="AI57" i="1"/>
  <c r="AF57" i="1"/>
  <c r="AB57" i="1"/>
  <c r="AJ57" i="1"/>
  <c r="AC57" i="1"/>
  <c r="AK57" i="1"/>
  <c r="AD57" i="1"/>
  <c r="AL57" i="1"/>
  <c r="AE57" i="1"/>
  <c r="AM57" i="1"/>
  <c r="AN57" i="1"/>
  <c r="Z57" i="1"/>
  <c r="AH57" i="1"/>
  <c r="I93" i="1"/>
  <c r="Q93" i="1"/>
  <c r="J93" i="1"/>
  <c r="R93" i="1"/>
  <c r="K93" i="1"/>
  <c r="S93" i="1"/>
  <c r="L93" i="1"/>
  <c r="T93" i="1"/>
  <c r="M93" i="1"/>
  <c r="U93" i="1"/>
  <c r="H93" i="1"/>
  <c r="N93" i="1"/>
  <c r="V93" i="1"/>
  <c r="O93" i="1"/>
  <c r="W93" i="1"/>
  <c r="P93" i="1"/>
  <c r="I72" i="1"/>
  <c r="Q72" i="1"/>
  <c r="J72" i="1"/>
  <c r="R72" i="1"/>
  <c r="K72" i="1"/>
  <c r="S72" i="1"/>
  <c r="H72" i="1"/>
  <c r="L72" i="1"/>
  <c r="T72" i="1"/>
  <c r="M72" i="1"/>
  <c r="U72" i="1"/>
  <c r="N72" i="1"/>
  <c r="V72" i="1"/>
  <c r="O72" i="1"/>
  <c r="W72" i="1"/>
  <c r="P72" i="1"/>
  <c r="AG42" i="1"/>
  <c r="AO42" i="1"/>
  <c r="AA42" i="1"/>
  <c r="AI42" i="1"/>
  <c r="AB42" i="1"/>
  <c r="AJ42" i="1"/>
  <c r="AC42" i="1"/>
  <c r="AK42" i="1"/>
  <c r="AD42" i="1"/>
  <c r="AL42" i="1"/>
  <c r="AE42" i="1"/>
  <c r="AM42" i="1"/>
  <c r="AF42" i="1"/>
  <c r="AN42" i="1"/>
  <c r="AH42" i="1"/>
  <c r="Z42" i="1"/>
  <c r="AY60" i="1"/>
  <c r="BG60" i="1"/>
  <c r="AS60" i="1"/>
  <c r="BA60" i="1"/>
  <c r="BF60" i="1"/>
  <c r="AT60" i="1"/>
  <c r="BB60" i="1"/>
  <c r="AX60" i="1"/>
  <c r="AU60" i="1"/>
  <c r="BC60" i="1"/>
  <c r="AV60" i="1"/>
  <c r="BD60" i="1"/>
  <c r="AW60" i="1"/>
  <c r="BE60" i="1"/>
  <c r="AZ60" i="1"/>
  <c r="AR60" i="1"/>
  <c r="I75" i="1"/>
  <c r="Q75" i="1"/>
  <c r="J75" i="1"/>
  <c r="R75" i="1"/>
  <c r="K75" i="1"/>
  <c r="S75" i="1"/>
  <c r="L75" i="1"/>
  <c r="T75" i="1"/>
  <c r="P75" i="1"/>
  <c r="M75" i="1"/>
  <c r="U75" i="1"/>
  <c r="N75" i="1"/>
  <c r="V75" i="1"/>
  <c r="H75" i="1"/>
  <c r="O75" i="1"/>
  <c r="W75" i="1"/>
</calcChain>
</file>

<file path=xl/sharedStrings.xml><?xml version="1.0" encoding="utf-8"?>
<sst xmlns="http://schemas.openxmlformats.org/spreadsheetml/2006/main" count="348" uniqueCount="69">
  <si>
    <t xml:space="preserve">Conversion </t>
  </si>
  <si>
    <t>ft/m</t>
  </si>
  <si>
    <t>dP elevation</t>
  </si>
  <si>
    <t>dP pipe</t>
  </si>
  <si>
    <t>dP valve</t>
  </si>
  <si>
    <t>P S7</t>
  </si>
  <si>
    <t>P S8</t>
  </si>
  <si>
    <t>Elevation</t>
  </si>
  <si>
    <t>Pipe Length</t>
  </si>
  <si>
    <t>psi/ft</t>
  </si>
  <si>
    <t>psi</t>
  </si>
  <si>
    <t>ft</t>
  </si>
  <si>
    <t>Pump Head</t>
  </si>
  <si>
    <t>sqin/sqft</t>
  </si>
  <si>
    <t>Mass Density</t>
  </si>
  <si>
    <t>lb/ft^3</t>
  </si>
  <si>
    <t>Volume Flow (barrel/day)</t>
  </si>
  <si>
    <t>Volume Flow (gpm)</t>
  </si>
  <si>
    <t>Conversion</t>
  </si>
  <si>
    <t>gpm/(barrel/day)</t>
  </si>
  <si>
    <t>P S21</t>
  </si>
  <si>
    <t>P S22</t>
  </si>
  <si>
    <t>Paralel</t>
  </si>
  <si>
    <t>Series</t>
  </si>
  <si>
    <t>gpm is same, head is split</t>
  </si>
  <si>
    <t>gpm is split, same head</t>
  </si>
  <si>
    <t>Pump Type</t>
  </si>
  <si>
    <t>Head</t>
  </si>
  <si>
    <t>Model # and company</t>
  </si>
  <si>
    <t>RPM</t>
  </si>
  <si>
    <t>Impeller diameter</t>
  </si>
  <si>
    <t>HP</t>
  </si>
  <si>
    <t>Theoretical HP</t>
  </si>
  <si>
    <t>Efficiency</t>
  </si>
  <si>
    <t>Material</t>
  </si>
  <si>
    <t># of Units</t>
  </si>
  <si>
    <t>Capacity per Unit</t>
  </si>
  <si>
    <t>gpm</t>
  </si>
  <si>
    <t>mm</t>
  </si>
  <si>
    <t>Inlet Diameter</t>
  </si>
  <si>
    <t>Outlet Diameter</t>
  </si>
  <si>
    <t>in</t>
  </si>
  <si>
    <t>NPSH Available</t>
  </si>
  <si>
    <t>NPSH Required</t>
  </si>
  <si>
    <t>316L Stainless Steel</t>
  </si>
  <si>
    <t>THp</t>
  </si>
  <si>
    <t>eff</t>
  </si>
  <si>
    <t>30,46</t>
  </si>
  <si>
    <t>7 units</t>
  </si>
  <si>
    <t>FP/FPX/FPR</t>
  </si>
  <si>
    <t>1 Unit</t>
  </si>
  <si>
    <t>3552 - Fristam</t>
  </si>
  <si>
    <t>2 Units in Series</t>
  </si>
  <si>
    <t>Head per Unit</t>
  </si>
  <si>
    <t>3531 - Fristam</t>
  </si>
  <si>
    <t>Liquid inlet/outlet streams</t>
  </si>
  <si>
    <t>Outlet stream mass density</t>
  </si>
  <si>
    <t>Outlet Stream gpm</t>
  </si>
  <si>
    <t>Full sim</t>
  </si>
  <si>
    <t>Inlet/Outlet stream mass density</t>
  </si>
  <si>
    <t>Inlet/Outlet Stream gpm</t>
  </si>
  <si>
    <t>374.1 ft Head</t>
  </si>
  <si>
    <t>187.06 ft Head</t>
  </si>
  <si>
    <t>124.7 ft Head</t>
  </si>
  <si>
    <t>93.5 ft Head</t>
  </si>
  <si>
    <t>74.8 ft Head</t>
  </si>
  <si>
    <t>62.4 ft Head</t>
  </si>
  <si>
    <t>53.4 ft Head</t>
  </si>
  <si>
    <t>46.8 ft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</si>
</sst>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2" xfId="0" applyFill="1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Fill="1" applyBorder="1"/>
    <xf numFmtId="2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0" fontId="0" fillId="4" borderId="7" xfId="0" applyFill="1" applyBorder="1"/>
    <xf numFmtId="0" fontId="0" fillId="4" borderId="8" xfId="0" applyFill="1" applyBorder="1"/>
    <xf numFmtId="0" fontId="1" fillId="3" borderId="7" xfId="0" applyFont="1" applyFill="1" applyBorder="1"/>
    <xf numFmtId="2" fontId="0" fillId="0" borderId="3" xfId="0" applyNumberFormat="1" applyBorder="1"/>
    <xf numFmtId="0" fontId="0" fillId="0" borderId="3" xfId="0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0" borderId="12" xfId="0" applyBorder="1"/>
    <xf numFmtId="0" fontId="0" fillId="3" borderId="15" xfId="0" applyFill="1" applyBorder="1"/>
    <xf numFmtId="2" fontId="0" fillId="3" borderId="16" xfId="0" applyNumberFormat="1" applyFill="1" applyBorder="1"/>
    <xf numFmtId="2" fontId="0" fillId="4" borderId="12" xfId="0" applyNumberFormat="1" applyFill="1" applyBorder="1"/>
    <xf numFmtId="0" fontId="0" fillId="4" borderId="12" xfId="0" applyFill="1" applyBorder="1"/>
    <xf numFmtId="0" fontId="0" fillId="3" borderId="15" xfId="0" applyFont="1" applyFill="1" applyBorder="1"/>
    <xf numFmtId="2" fontId="0" fillId="3" borderId="16" xfId="0" applyNumberFormat="1" applyFont="1" applyFill="1" applyBorder="1"/>
    <xf numFmtId="2" fontId="0" fillId="4" borderId="3" xfId="0" applyNumberFormat="1" applyFont="1" applyFill="1" applyBorder="1"/>
    <xf numFmtId="2" fontId="0" fillId="4" borderId="12" xfId="0" applyNumberFormat="1" applyFont="1" applyFill="1" applyBorder="1"/>
    <xf numFmtId="2" fontId="0" fillId="4" borderId="13" xfId="0" applyNumberFormat="1" applyFont="1" applyFill="1" applyBorder="1"/>
    <xf numFmtId="0" fontId="0" fillId="4" borderId="3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5" borderId="13" xfId="0" applyFill="1" applyBorder="1"/>
    <xf numFmtId="2" fontId="0" fillId="5" borderId="1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5" borderId="13" xfId="0" applyFont="1" applyFill="1" applyBorder="1"/>
    <xf numFmtId="2" fontId="0" fillId="5" borderId="13" xfId="0" applyNumberFormat="1" applyFont="1" applyFill="1" applyBorder="1"/>
    <xf numFmtId="0" fontId="0" fillId="5" borderId="3" xfId="0" applyFont="1" applyFill="1" applyBorder="1"/>
    <xf numFmtId="2" fontId="0" fillId="5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/>
    <xf numFmtId="0" fontId="0" fillId="3" borderId="17" xfId="0" applyFill="1" applyBorder="1"/>
    <xf numFmtId="2" fontId="0" fillId="3" borderId="18" xfId="0" applyNumberFormat="1" applyFill="1" applyBorder="1"/>
    <xf numFmtId="0" fontId="4" fillId="4" borderId="3" xfId="0" applyFont="1" applyFill="1" applyBorder="1"/>
    <xf numFmtId="2" fontId="4" fillId="4" borderId="3" xfId="0" applyNumberFormat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0" fillId="0" borderId="12" xfId="0" applyNumberFormat="1" applyBorder="1"/>
    <xf numFmtId="0" fontId="5" fillId="5" borderId="13" xfId="0" applyFont="1" applyFill="1" applyBorder="1"/>
    <xf numFmtId="2" fontId="5" fillId="5" borderId="19" xfId="0" applyNumberFormat="1" applyFont="1" applyFill="1" applyBorder="1"/>
    <xf numFmtId="164" fontId="0" fillId="0" borderId="4" xfId="0" applyNumberFormat="1" applyBorder="1"/>
    <xf numFmtId="0" fontId="5" fillId="5" borderId="3" xfId="0" applyFont="1" applyFill="1" applyBorder="1"/>
    <xf numFmtId="2" fontId="5" fillId="5" borderId="3" xfId="0" applyNumberFormat="1" applyFont="1" applyFill="1" applyBorder="1"/>
    <xf numFmtId="0" fontId="2" fillId="4" borderId="3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1" fillId="4" borderId="0" xfId="0" applyFont="1" applyFill="1" applyBorder="1"/>
    <xf numFmtId="2" fontId="1" fillId="4" borderId="0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4" borderId="10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" fillId="3" borderId="3" xfId="0" applyFont="1" applyFill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8" fillId="0" borderId="0" xfId="0" applyFont="1"/>
    <xf numFmtId="0" fontId="0" fillId="6" borderId="3" xfId="0" applyFill="1" applyBorder="1"/>
    <xf numFmtId="0" fontId="2" fillId="6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10886</xdr:colOff>
      <xdr:row>0</xdr:row>
      <xdr:rowOff>0</xdr:rowOff>
    </xdr:from>
    <xdr:to>
      <xdr:col>19</xdr:col>
      <xdr:colOff>178910</xdr:colOff>
      <xdr:row>17</xdr:row>
      <xdr:rowOff>12253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259446-5FBB-45B1-99F7-D24BE766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5629" y="0"/>
          <a:ext cx="4435224" cy="322353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10886</xdr:colOff>
      <xdr:row>0</xdr:row>
      <xdr:rowOff>0</xdr:rowOff>
    </xdr:from>
    <xdr:to>
      <xdr:col>26</xdr:col>
      <xdr:colOff>597994</xdr:colOff>
      <xdr:row>4</xdr:row>
      <xdr:rowOff>15307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F97016-86E2-49E0-A27D-7B6A53E6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2429" y="0"/>
          <a:ext cx="4244708" cy="777307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10886</xdr:colOff>
      <xdr:row>12</xdr:row>
      <xdr:rowOff>-1</xdr:rowOff>
    </xdr:from>
    <xdr:to>
      <xdr:col>27</xdr:col>
      <xdr:colOff>87462</xdr:colOff>
      <xdr:row>31</xdr:row>
      <xdr:rowOff>60185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8720A-C7EE-4472-B2BA-EA83295A4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32429" y="2264228"/>
          <a:ext cx="4343776" cy="3619814"/>
        </a:xfrm>
        <a:prstGeom prst="rect">
          <a:avLst/>
        </a:prstGeom>
      </xdr:spPr>
    </xdr:pic>
    <xdr:clientData/>
  </xdr:twoCellAnchor>
  <xdr:twoCellAnchor editAs="oneCell">
    <xdr:from>
      <xdr:col>20</xdr:col>
      <xdr:colOff>21771</xdr:colOff>
      <xdr:row>6</xdr:row>
      <xdr:rowOff>21771</xdr:rowOff>
    </xdr:from>
    <xdr:to>
      <xdr:col>26</xdr:col>
      <xdr:colOff>189743</xdr:colOff>
      <xdr:row>10</xdr:row>
      <xdr:rowOff>58849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1ED83-76AD-40E5-9488-A7BCAAC99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43314" y="1153885"/>
          <a:ext cx="3825572" cy="777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3396-012C-4DEB-81EC-2B88057ABF98}">
  <dimension ref="A1:BG96"/>
  <sheetViews>
    <sheetView tabSelected="1" zoomScale="68" zoomScaleNormal="68" workbookViewId="0">
      <selection activeCell="B33" sqref="B33"/>
    </sheetView>
  </sheetViews>
  <sheetFormatPr defaultRowHeight="14.4" x14ac:dyDescent="0.3"/>
  <cols>
    <col min="1" max="1" width="26.109375" bestFit="1" customWidth="1"/>
    <col min="2" max="2" width="18.33203125" bestFit="1" customWidth="1"/>
    <col min="3" max="3" width="16.33203125" bestFit="1" customWidth="1"/>
    <col min="5" max="5" width="20.5546875" bestFit="1" customWidth="1"/>
    <col min="6" max="6" width="18.33203125" bestFit="1" customWidth="1"/>
    <col min="7" max="7" width="4.6640625" bestFit="1" customWidth="1"/>
  </cols>
  <sheetData>
    <row r="1" spans="1:7" x14ac:dyDescent="0.3">
      <c r="A1" s="4" t="s">
        <v>0</v>
      </c>
      <c r="B1" s="3">
        <v>3.28</v>
      </c>
      <c r="C1" t="s">
        <v>1</v>
      </c>
    </row>
    <row r="2" spans="1:7" x14ac:dyDescent="0.3">
      <c r="A2" s="4" t="s">
        <v>3</v>
      </c>
      <c r="B2" s="5">
        <f>2/100</f>
        <v>0.02</v>
      </c>
      <c r="C2" t="s">
        <v>9</v>
      </c>
    </row>
    <row r="3" spans="1:7" ht="15" thickBot="1" x14ac:dyDescent="0.35">
      <c r="A3" s="4" t="s">
        <v>4</v>
      </c>
      <c r="B3" s="5">
        <v>10</v>
      </c>
      <c r="C3" t="s">
        <v>10</v>
      </c>
    </row>
    <row r="4" spans="1:7" ht="15" thickBot="1" x14ac:dyDescent="0.35">
      <c r="A4" s="4" t="s">
        <v>2</v>
      </c>
      <c r="B4" s="5">
        <f>4/10</f>
        <v>0.4</v>
      </c>
      <c r="C4" t="s">
        <v>9</v>
      </c>
      <c r="E4" s="7" t="s">
        <v>12</v>
      </c>
      <c r="F4" s="9">
        <f>dP_pipe*Pipe_L+dP_valve+dP_elev*Elev+(P_S8-P_S7)</f>
        <v>163.70000000000002</v>
      </c>
      <c r="G4" t="s">
        <v>10</v>
      </c>
    </row>
    <row r="5" spans="1:7" x14ac:dyDescent="0.3">
      <c r="A5" s="107" t="s">
        <v>5</v>
      </c>
      <c r="B5" s="108">
        <v>145</v>
      </c>
      <c r="C5" t="s">
        <v>10</v>
      </c>
      <c r="E5" s="20">
        <v>2</v>
      </c>
      <c r="F5" s="5">
        <f>F4/2</f>
        <v>81.850000000000009</v>
      </c>
      <c r="G5" t="s">
        <v>10</v>
      </c>
    </row>
    <row r="6" spans="1:7" x14ac:dyDescent="0.3">
      <c r="A6" s="107" t="s">
        <v>6</v>
      </c>
      <c r="B6" s="108">
        <v>290.10000000000002</v>
      </c>
      <c r="C6" t="s">
        <v>10</v>
      </c>
      <c r="E6" s="22">
        <v>3</v>
      </c>
      <c r="F6" s="49">
        <f>F4/3</f>
        <v>54.56666666666667</v>
      </c>
      <c r="G6" t="s">
        <v>10</v>
      </c>
    </row>
    <row r="7" spans="1:7" x14ac:dyDescent="0.3">
      <c r="A7" s="111" t="s">
        <v>7</v>
      </c>
      <c r="B7" s="112">
        <v>20</v>
      </c>
      <c r="C7" t="s">
        <v>11</v>
      </c>
      <c r="E7" s="20">
        <v>4</v>
      </c>
      <c r="F7" s="5">
        <f>F4/4</f>
        <v>40.925000000000004</v>
      </c>
      <c r="G7" t="s">
        <v>10</v>
      </c>
    </row>
    <row r="8" spans="1:7" x14ac:dyDescent="0.3">
      <c r="A8" s="111" t="s">
        <v>8</v>
      </c>
      <c r="B8" s="112">
        <v>30</v>
      </c>
      <c r="C8" t="s">
        <v>11</v>
      </c>
      <c r="E8" s="46">
        <v>5</v>
      </c>
      <c r="F8" s="5">
        <f>F4/5</f>
        <v>32.74</v>
      </c>
      <c r="G8" t="s">
        <v>10</v>
      </c>
    </row>
    <row r="9" spans="1:7" x14ac:dyDescent="0.3">
      <c r="E9" s="46">
        <v>6</v>
      </c>
      <c r="F9" s="10">
        <f>F4/E9</f>
        <v>27.283333333333335</v>
      </c>
      <c r="G9" t="s">
        <v>10</v>
      </c>
    </row>
    <row r="10" spans="1:7" x14ac:dyDescent="0.3">
      <c r="E10" s="46">
        <v>7</v>
      </c>
      <c r="F10" s="10">
        <f>F4/E10</f>
        <v>23.38571428571429</v>
      </c>
      <c r="G10" t="s">
        <v>10</v>
      </c>
    </row>
    <row r="11" spans="1:7" x14ac:dyDescent="0.3">
      <c r="A11" s="1" t="s">
        <v>0</v>
      </c>
      <c r="B11" s="5">
        <v>144</v>
      </c>
      <c r="C11" t="s">
        <v>13</v>
      </c>
      <c r="E11" s="46">
        <v>8</v>
      </c>
      <c r="F11" s="12">
        <f>F4/8</f>
        <v>20.462500000000002</v>
      </c>
      <c r="G11" t="s">
        <v>10</v>
      </c>
    </row>
    <row r="12" spans="1:7" ht="15" thickBot="1" x14ac:dyDescent="0.35">
      <c r="A12" s="114" t="s">
        <v>14</v>
      </c>
      <c r="B12" s="115">
        <v>63.01</v>
      </c>
      <c r="C12" t="s">
        <v>15</v>
      </c>
    </row>
    <row r="13" spans="1:7" ht="15" thickBot="1" x14ac:dyDescent="0.35">
      <c r="E13" s="7" t="s">
        <v>12</v>
      </c>
      <c r="F13" s="8">
        <f>F4*B11/rho</f>
        <v>374.11204570703069</v>
      </c>
      <c r="G13" t="s">
        <v>11</v>
      </c>
    </row>
    <row r="14" spans="1:7" x14ac:dyDescent="0.3">
      <c r="E14" s="20">
        <v>2</v>
      </c>
      <c r="F14" s="12">
        <f>F13/2</f>
        <v>187.05602285351534</v>
      </c>
      <c r="G14" t="s">
        <v>11</v>
      </c>
    </row>
    <row r="15" spans="1:7" x14ac:dyDescent="0.3">
      <c r="A15" s="1" t="s">
        <v>18</v>
      </c>
      <c r="B15" s="5">
        <v>2.91667E-2</v>
      </c>
      <c r="C15" t="s">
        <v>19</v>
      </c>
      <c r="E15" s="22">
        <v>3</v>
      </c>
      <c r="F15" s="49">
        <f>F13/3</f>
        <v>124.70401523567689</v>
      </c>
      <c r="G15" t="s">
        <v>11</v>
      </c>
    </row>
    <row r="16" spans="1:7" ht="15" thickBot="1" x14ac:dyDescent="0.35">
      <c r="A16" s="109" t="s">
        <v>16</v>
      </c>
      <c r="B16" s="110">
        <f>15630</f>
        <v>15630</v>
      </c>
      <c r="E16" s="20">
        <v>4</v>
      </c>
      <c r="F16" s="10">
        <f>F13/4</f>
        <v>93.528011426757672</v>
      </c>
      <c r="G16" t="s">
        <v>11</v>
      </c>
    </row>
    <row r="17" spans="1:14" ht="15" thickBot="1" x14ac:dyDescent="0.35">
      <c r="A17" s="7" t="s">
        <v>17</v>
      </c>
      <c r="B17" s="8">
        <f>B16*B15</f>
        <v>455.87552099999999</v>
      </c>
      <c r="E17" s="46">
        <v>5</v>
      </c>
      <c r="F17" s="10">
        <f>F13/5</f>
        <v>74.822409141406141</v>
      </c>
      <c r="G17" t="s">
        <v>11</v>
      </c>
    </row>
    <row r="18" spans="1:14" x14ac:dyDescent="0.3">
      <c r="E18" s="46">
        <v>6</v>
      </c>
      <c r="F18" s="10">
        <f>F13/6</f>
        <v>62.352007617838446</v>
      </c>
      <c r="G18" t="s">
        <v>11</v>
      </c>
    </row>
    <row r="19" spans="1:14" ht="15" thickBot="1" x14ac:dyDescent="0.35">
      <c r="E19" s="46">
        <v>7</v>
      </c>
      <c r="F19" s="10">
        <f>F13/7</f>
        <v>53.444577958147242</v>
      </c>
      <c r="G19" t="s">
        <v>11</v>
      </c>
    </row>
    <row r="20" spans="1:14" x14ac:dyDescent="0.3">
      <c r="A20" s="13" t="s">
        <v>26</v>
      </c>
      <c r="B20" s="78" t="s">
        <v>49</v>
      </c>
      <c r="E20" s="46">
        <v>8</v>
      </c>
      <c r="F20" s="10">
        <f>F13/8</f>
        <v>46.764005713378836</v>
      </c>
      <c r="G20" t="s">
        <v>11</v>
      </c>
    </row>
    <row r="21" spans="1:14" x14ac:dyDescent="0.3">
      <c r="A21" s="14" t="s">
        <v>35</v>
      </c>
      <c r="B21" s="79" t="s">
        <v>50</v>
      </c>
      <c r="M21" t="s">
        <v>22</v>
      </c>
      <c r="N21" t="s">
        <v>25</v>
      </c>
    </row>
    <row r="22" spans="1:14" x14ac:dyDescent="0.3">
      <c r="A22" s="15" t="s">
        <v>36</v>
      </c>
      <c r="B22" s="80">
        <f>B17</f>
        <v>455.87552099999999</v>
      </c>
      <c r="C22" t="s">
        <v>37</v>
      </c>
      <c r="M22" t="s">
        <v>23</v>
      </c>
      <c r="N22" t="s">
        <v>24</v>
      </c>
    </row>
    <row r="23" spans="1:14" x14ac:dyDescent="0.3">
      <c r="A23" s="16" t="s">
        <v>27</v>
      </c>
      <c r="B23" s="81">
        <f>F13</f>
        <v>374.11204570703069</v>
      </c>
      <c r="C23" t="s">
        <v>11</v>
      </c>
      <c r="G23" s="64"/>
      <c r="H23" s="65"/>
    </row>
    <row r="24" spans="1:14" x14ac:dyDescent="0.3">
      <c r="A24" s="16" t="s">
        <v>28</v>
      </c>
      <c r="B24" s="82" t="s">
        <v>51</v>
      </c>
      <c r="E24" s="113"/>
      <c r="G24" s="64"/>
      <c r="H24" s="66"/>
    </row>
    <row r="25" spans="1:14" x14ac:dyDescent="0.3">
      <c r="A25" s="16" t="s">
        <v>29</v>
      </c>
      <c r="B25" s="82">
        <v>3500</v>
      </c>
      <c r="E25" s="113"/>
      <c r="G25" s="67"/>
      <c r="H25" s="68"/>
    </row>
    <row r="26" spans="1:14" x14ac:dyDescent="0.3">
      <c r="A26" s="16" t="s">
        <v>39</v>
      </c>
      <c r="B26" s="82">
        <v>3</v>
      </c>
      <c r="C26" t="s">
        <v>41</v>
      </c>
      <c r="G26" s="64"/>
      <c r="H26" s="69"/>
    </row>
    <row r="27" spans="1:14" x14ac:dyDescent="0.3">
      <c r="A27" s="16" t="s">
        <v>40</v>
      </c>
      <c r="B27" s="82">
        <v>2.5</v>
      </c>
      <c r="C27" t="s">
        <v>41</v>
      </c>
      <c r="G27" s="64"/>
      <c r="H27" s="65"/>
    </row>
    <row r="28" spans="1:14" x14ac:dyDescent="0.3">
      <c r="A28" s="16" t="s">
        <v>30</v>
      </c>
      <c r="B28" s="82">
        <v>250</v>
      </c>
      <c r="C28" t="s">
        <v>38</v>
      </c>
      <c r="E28" s="113"/>
      <c r="G28" s="64"/>
      <c r="H28" s="65"/>
    </row>
    <row r="29" spans="1:14" x14ac:dyDescent="0.3">
      <c r="A29" s="16" t="s">
        <v>42</v>
      </c>
      <c r="B29" s="82">
        <f>B43</f>
        <v>56.81</v>
      </c>
      <c r="C29" t="s">
        <v>11</v>
      </c>
      <c r="E29" s="113"/>
      <c r="G29" s="70"/>
      <c r="H29" s="65"/>
    </row>
    <row r="30" spans="1:14" x14ac:dyDescent="0.3">
      <c r="A30" s="16" t="s">
        <v>43</v>
      </c>
      <c r="B30" s="82">
        <v>17</v>
      </c>
      <c r="C30" t="s">
        <v>11</v>
      </c>
      <c r="G30" s="70"/>
      <c r="H30" s="65"/>
    </row>
    <row r="31" spans="1:14" x14ac:dyDescent="0.3">
      <c r="A31" s="15" t="s">
        <v>31</v>
      </c>
      <c r="B31" s="79">
        <v>75</v>
      </c>
      <c r="G31" s="64"/>
      <c r="H31" s="65"/>
    </row>
    <row r="32" spans="1:14" x14ac:dyDescent="0.3">
      <c r="A32" s="15" t="s">
        <v>32</v>
      </c>
      <c r="B32" s="83">
        <f>B22*F4/1714</f>
        <v>43.539569887806302</v>
      </c>
      <c r="G32" s="71"/>
      <c r="H32" s="72"/>
    </row>
    <row r="33" spans="1:59" x14ac:dyDescent="0.3">
      <c r="A33" s="18" t="s">
        <v>33</v>
      </c>
      <c r="B33" s="84">
        <f>B32/B31</f>
        <v>0.58052759850408397</v>
      </c>
      <c r="G33" s="64"/>
      <c r="H33" s="65"/>
    </row>
    <row r="34" spans="1:59" ht="15" thickBot="1" x14ac:dyDescent="0.35">
      <c r="A34" s="17" t="s">
        <v>34</v>
      </c>
      <c r="B34" s="85" t="s">
        <v>44</v>
      </c>
      <c r="G34" s="67"/>
      <c r="H34" s="73"/>
    </row>
    <row r="35" spans="1:59" x14ac:dyDescent="0.3">
      <c r="G35" s="74"/>
      <c r="H35" s="75"/>
    </row>
    <row r="36" spans="1:59" x14ac:dyDescent="0.3">
      <c r="G36" s="76"/>
      <c r="H36" s="77"/>
    </row>
    <row r="37" spans="1:59" x14ac:dyDescent="0.3">
      <c r="A37" t="s">
        <v>55</v>
      </c>
      <c r="B37" s="116" t="s">
        <v>58</v>
      </c>
      <c r="G37" s="71"/>
      <c r="H37" s="72"/>
    </row>
    <row r="39" spans="1:59" x14ac:dyDescent="0.3">
      <c r="A39" s="116" t="s">
        <v>56</v>
      </c>
      <c r="B39" s="116" t="s">
        <v>58</v>
      </c>
      <c r="D39" s="117"/>
      <c r="G39" s="97" t="s">
        <v>61</v>
      </c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Y39" s="97" t="s">
        <v>62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Q39" s="96" t="s">
        <v>63</v>
      </c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</row>
    <row r="40" spans="1:59" ht="15" thickBot="1" x14ac:dyDescent="0.35">
      <c r="G40" s="1" t="s">
        <v>37</v>
      </c>
      <c r="H40" s="100">
        <v>50</v>
      </c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1" t="s">
        <v>45</v>
      </c>
      <c r="W40" s="19">
        <f>H40*$F$4/1714</f>
        <v>4.7753792298716462</v>
      </c>
      <c r="Y40" s="24" t="s">
        <v>37</v>
      </c>
      <c r="Z40" s="92">
        <v>50</v>
      </c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1" t="s">
        <v>45</v>
      </c>
      <c r="AO40" s="19">
        <f>Z40*$F$5/1714</f>
        <v>2.3876896149358231</v>
      </c>
      <c r="AQ40" s="23" t="s">
        <v>37</v>
      </c>
      <c r="AR40" s="92">
        <v>50</v>
      </c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23" t="s">
        <v>45</v>
      </c>
      <c r="BG40" s="21">
        <f>AR40*$F$6/1714</f>
        <v>1.5917930766238819</v>
      </c>
    </row>
    <row r="41" spans="1:59" x14ac:dyDescent="0.3">
      <c r="A41" t="s">
        <v>57</v>
      </c>
      <c r="B41" s="116" t="s">
        <v>58</v>
      </c>
      <c r="G41" s="24" t="s">
        <v>31</v>
      </c>
      <c r="H41" s="25">
        <v>5</v>
      </c>
      <c r="I41" s="37">
        <v>7.5</v>
      </c>
      <c r="J41" s="1">
        <v>10</v>
      </c>
      <c r="K41" s="1">
        <v>15</v>
      </c>
      <c r="L41" s="1">
        <v>20</v>
      </c>
      <c r="M41" s="1">
        <v>25</v>
      </c>
      <c r="N41" s="1">
        <v>30</v>
      </c>
      <c r="O41" s="1">
        <v>35</v>
      </c>
      <c r="P41" s="1">
        <v>40</v>
      </c>
      <c r="Q41" s="1">
        <v>45</v>
      </c>
      <c r="R41" s="1">
        <v>50</v>
      </c>
      <c r="S41" s="1">
        <v>55</v>
      </c>
      <c r="T41" s="1">
        <v>60</v>
      </c>
      <c r="U41" s="1">
        <v>65</v>
      </c>
      <c r="V41" s="1">
        <v>70</v>
      </c>
      <c r="W41" s="1">
        <v>75</v>
      </c>
      <c r="Y41" s="24" t="s">
        <v>31</v>
      </c>
      <c r="Z41" s="34">
        <v>5</v>
      </c>
      <c r="AA41" s="34">
        <v>7.5</v>
      </c>
      <c r="AB41" s="34">
        <v>10</v>
      </c>
      <c r="AC41" s="34">
        <v>15</v>
      </c>
      <c r="AD41" s="34">
        <v>20</v>
      </c>
      <c r="AE41" s="34">
        <v>25</v>
      </c>
      <c r="AF41" s="34">
        <v>30</v>
      </c>
      <c r="AG41" s="34">
        <v>35</v>
      </c>
      <c r="AH41" s="34">
        <v>40</v>
      </c>
      <c r="AI41" s="34">
        <v>45</v>
      </c>
      <c r="AJ41" s="34">
        <v>50</v>
      </c>
      <c r="AK41" s="34">
        <v>55</v>
      </c>
      <c r="AL41" s="34">
        <v>60</v>
      </c>
      <c r="AM41" s="34">
        <v>65</v>
      </c>
      <c r="AN41" s="1">
        <v>70</v>
      </c>
      <c r="AO41" s="1">
        <v>75</v>
      </c>
      <c r="AQ41" s="23" t="s">
        <v>31</v>
      </c>
      <c r="AR41" s="34">
        <v>5</v>
      </c>
      <c r="AS41" s="34">
        <v>7.5</v>
      </c>
      <c r="AT41" s="34">
        <v>10</v>
      </c>
      <c r="AU41" s="34">
        <v>15</v>
      </c>
      <c r="AV41" s="34">
        <v>20</v>
      </c>
      <c r="AW41" s="34">
        <v>25</v>
      </c>
      <c r="AX41" s="34">
        <v>30</v>
      </c>
      <c r="AY41" s="34">
        <v>35</v>
      </c>
      <c r="AZ41" s="34">
        <v>40</v>
      </c>
      <c r="BA41" s="34">
        <v>45</v>
      </c>
      <c r="BB41" s="34">
        <v>50</v>
      </c>
      <c r="BC41" s="34">
        <v>55</v>
      </c>
      <c r="BD41" s="34">
        <v>60</v>
      </c>
      <c r="BE41" s="34">
        <v>65</v>
      </c>
      <c r="BF41" s="23">
        <v>70</v>
      </c>
      <c r="BG41" s="23">
        <v>75</v>
      </c>
    </row>
    <row r="42" spans="1:59" ht="15" thickBot="1" x14ac:dyDescent="0.35">
      <c r="G42" s="24" t="s">
        <v>46</v>
      </c>
      <c r="H42" s="26">
        <f t="shared" ref="H42:W42" si="0">$W$40/H41</f>
        <v>0.95507584597432926</v>
      </c>
      <c r="I42" s="38">
        <f t="shared" si="0"/>
        <v>0.63671723064955288</v>
      </c>
      <c r="J42" s="19">
        <f t="shared" si="0"/>
        <v>0.47753792298716463</v>
      </c>
      <c r="K42" s="19">
        <f t="shared" si="0"/>
        <v>0.31835861532477644</v>
      </c>
      <c r="L42" s="19">
        <f t="shared" si="0"/>
        <v>0.23876896149358232</v>
      </c>
      <c r="M42" s="19">
        <f t="shared" si="0"/>
        <v>0.19101516919486586</v>
      </c>
      <c r="N42" s="19">
        <f t="shared" si="0"/>
        <v>0.15917930766238822</v>
      </c>
      <c r="O42" s="19">
        <f t="shared" si="0"/>
        <v>0.13643940656776132</v>
      </c>
      <c r="P42" s="19">
        <f t="shared" si="0"/>
        <v>0.11938448074679116</v>
      </c>
      <c r="Q42" s="19">
        <f t="shared" si="0"/>
        <v>0.10611953844159214</v>
      </c>
      <c r="R42" s="19">
        <f t="shared" si="0"/>
        <v>9.5507584597432929E-2</v>
      </c>
      <c r="S42" s="19">
        <f t="shared" si="0"/>
        <v>8.6825076906757198E-2</v>
      </c>
      <c r="T42" s="19">
        <f t="shared" si="0"/>
        <v>7.958965383119411E-2</v>
      </c>
      <c r="U42" s="19">
        <f t="shared" si="0"/>
        <v>7.3467372767256095E-2</v>
      </c>
      <c r="V42" s="19">
        <f t="shared" si="0"/>
        <v>6.8219703283880662E-2</v>
      </c>
      <c r="W42" s="19">
        <f t="shared" si="0"/>
        <v>6.3671723064955277E-2</v>
      </c>
      <c r="Y42" s="24" t="s">
        <v>46</v>
      </c>
      <c r="Z42" s="31">
        <f>$AO$40/Z41</f>
        <v>0.47753792298716463</v>
      </c>
      <c r="AA42" s="31">
        <f t="shared" ref="AA42:AO42" si="1">$AO$40/AA41</f>
        <v>0.31835861532477644</v>
      </c>
      <c r="AB42" s="31">
        <f t="shared" si="1"/>
        <v>0.23876896149358232</v>
      </c>
      <c r="AC42" s="31">
        <f t="shared" si="1"/>
        <v>0.15917930766238822</v>
      </c>
      <c r="AD42" s="31">
        <f t="shared" si="1"/>
        <v>0.11938448074679116</v>
      </c>
      <c r="AE42" s="31">
        <f t="shared" si="1"/>
        <v>9.5507584597432929E-2</v>
      </c>
      <c r="AF42" s="31">
        <f t="shared" si="1"/>
        <v>7.958965383119411E-2</v>
      </c>
      <c r="AG42" s="31">
        <f t="shared" si="1"/>
        <v>6.8219703283880662E-2</v>
      </c>
      <c r="AH42" s="31">
        <f t="shared" si="1"/>
        <v>5.9692240373395579E-2</v>
      </c>
      <c r="AI42" s="31">
        <f t="shared" si="1"/>
        <v>5.3059769220796069E-2</v>
      </c>
      <c r="AJ42" s="31">
        <f t="shared" si="1"/>
        <v>4.7753792298716465E-2</v>
      </c>
      <c r="AK42" s="31">
        <f t="shared" si="1"/>
        <v>4.3412538453378599E-2</v>
      </c>
      <c r="AL42" s="31">
        <f t="shared" si="1"/>
        <v>3.9794826915597055E-2</v>
      </c>
      <c r="AM42" s="31">
        <f t="shared" si="1"/>
        <v>3.6733686383628048E-2</v>
      </c>
      <c r="AN42" s="31">
        <f t="shared" si="1"/>
        <v>3.4109851641940331E-2</v>
      </c>
      <c r="AO42" s="31">
        <f t="shared" si="1"/>
        <v>3.1835861532477638E-2</v>
      </c>
      <c r="AQ42" s="23" t="s">
        <v>46</v>
      </c>
      <c r="AR42" s="31">
        <f>$BG$40/AR41</f>
        <v>0.31835861532477638</v>
      </c>
      <c r="AS42" s="31">
        <f t="shared" ref="AS42:BG42" si="2">$BG$40/AS41</f>
        <v>0.21223907688318425</v>
      </c>
      <c r="AT42" s="31">
        <f t="shared" si="2"/>
        <v>0.15917930766238819</v>
      </c>
      <c r="AU42" s="31">
        <f t="shared" si="2"/>
        <v>0.10611953844159212</v>
      </c>
      <c r="AV42" s="31">
        <f t="shared" si="2"/>
        <v>7.9589653831194096E-2</v>
      </c>
      <c r="AW42" s="31">
        <f t="shared" si="2"/>
        <v>6.3671723064955277E-2</v>
      </c>
      <c r="AX42" s="31">
        <f t="shared" si="2"/>
        <v>5.3059769220796062E-2</v>
      </c>
      <c r="AY42" s="31">
        <f t="shared" si="2"/>
        <v>4.5479802189253772E-2</v>
      </c>
      <c r="AZ42" s="31">
        <f t="shared" si="2"/>
        <v>3.9794826915597048E-2</v>
      </c>
      <c r="BA42" s="31">
        <f t="shared" si="2"/>
        <v>3.537317948053071E-2</v>
      </c>
      <c r="BB42" s="31">
        <f t="shared" si="2"/>
        <v>3.1835861532477638E-2</v>
      </c>
      <c r="BC42" s="31">
        <f t="shared" si="2"/>
        <v>2.8941692302252398E-2</v>
      </c>
      <c r="BD42" s="31">
        <f t="shared" si="2"/>
        <v>2.6529884610398031E-2</v>
      </c>
      <c r="BE42" s="31">
        <f t="shared" si="2"/>
        <v>2.4489124255752028E-2</v>
      </c>
      <c r="BF42" s="31">
        <f t="shared" si="2"/>
        <v>2.2739901094626886E-2</v>
      </c>
      <c r="BG42" s="31">
        <f t="shared" si="2"/>
        <v>2.1223907688318427E-2</v>
      </c>
    </row>
    <row r="43" spans="1:59" ht="15" thickBot="1" x14ac:dyDescent="0.35">
      <c r="A43" s="118" t="s">
        <v>42</v>
      </c>
      <c r="B43" s="118">
        <v>56.81</v>
      </c>
      <c r="C43" t="s">
        <v>11</v>
      </c>
      <c r="G43" s="1" t="s">
        <v>37</v>
      </c>
      <c r="H43" s="98">
        <v>100</v>
      </c>
      <c r="I43" s="99"/>
      <c r="J43" s="100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1" t="s">
        <v>45</v>
      </c>
      <c r="W43" s="19">
        <f>H43*$F$4/1714</f>
        <v>9.5507584597432924</v>
      </c>
      <c r="Y43" s="24" t="s">
        <v>37</v>
      </c>
      <c r="Z43" s="93">
        <v>100</v>
      </c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1" t="s">
        <v>45</v>
      </c>
      <c r="AO43" s="19">
        <f>Z43*$F$5/1714</f>
        <v>4.7753792298716462</v>
      </c>
      <c r="AQ43" s="23" t="s">
        <v>37</v>
      </c>
      <c r="AR43" s="92">
        <v>100</v>
      </c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23" t="s">
        <v>45</v>
      </c>
      <c r="BG43" s="21">
        <f>AR43*$F$6/1714</f>
        <v>3.1835861532477638</v>
      </c>
    </row>
    <row r="44" spans="1:59" x14ac:dyDescent="0.3">
      <c r="G44" s="1" t="s">
        <v>31</v>
      </c>
      <c r="H44" s="1">
        <v>5</v>
      </c>
      <c r="I44" s="24">
        <v>7.5</v>
      </c>
      <c r="J44" s="25">
        <v>10</v>
      </c>
      <c r="K44" s="37">
        <v>15</v>
      </c>
      <c r="L44" s="1">
        <v>20</v>
      </c>
      <c r="M44" s="1">
        <v>25</v>
      </c>
      <c r="N44" s="1">
        <v>30</v>
      </c>
      <c r="O44" s="1">
        <v>35</v>
      </c>
      <c r="P44" s="1">
        <v>40</v>
      </c>
      <c r="Q44" s="1">
        <v>45</v>
      </c>
      <c r="R44" s="1">
        <v>50</v>
      </c>
      <c r="S44" s="1">
        <v>55</v>
      </c>
      <c r="T44" s="1">
        <v>60</v>
      </c>
      <c r="U44" s="1">
        <v>65</v>
      </c>
      <c r="V44" s="1">
        <v>70</v>
      </c>
      <c r="W44" s="1">
        <v>75</v>
      </c>
      <c r="Y44" s="24" t="s">
        <v>31</v>
      </c>
      <c r="Z44" s="29">
        <v>5</v>
      </c>
      <c r="AA44" s="41">
        <v>7.5</v>
      </c>
      <c r="AB44" s="34">
        <v>10</v>
      </c>
      <c r="AC44" s="34">
        <v>15</v>
      </c>
      <c r="AD44" s="34">
        <v>20</v>
      </c>
      <c r="AE44" s="34">
        <v>25</v>
      </c>
      <c r="AF44" s="34">
        <v>30</v>
      </c>
      <c r="AG44" s="34">
        <v>35</v>
      </c>
      <c r="AH44" s="34">
        <v>40</v>
      </c>
      <c r="AI44" s="34">
        <v>45</v>
      </c>
      <c r="AJ44" s="34">
        <v>50</v>
      </c>
      <c r="AK44" s="34">
        <v>55</v>
      </c>
      <c r="AL44" s="34">
        <v>60</v>
      </c>
      <c r="AM44" s="34">
        <v>65</v>
      </c>
      <c r="AN44" s="1">
        <v>70</v>
      </c>
      <c r="AO44" s="1">
        <v>75</v>
      </c>
      <c r="AQ44" s="23" t="s">
        <v>31</v>
      </c>
      <c r="AR44" s="43">
        <v>5</v>
      </c>
      <c r="AS44" s="34">
        <v>7.5</v>
      </c>
      <c r="AT44" s="34">
        <v>10</v>
      </c>
      <c r="AU44" s="34">
        <v>15</v>
      </c>
      <c r="AV44" s="34">
        <v>20</v>
      </c>
      <c r="AW44" s="34">
        <v>25</v>
      </c>
      <c r="AX44" s="34">
        <v>30</v>
      </c>
      <c r="AY44" s="34">
        <v>35</v>
      </c>
      <c r="AZ44" s="34">
        <v>40</v>
      </c>
      <c r="BA44" s="34">
        <v>45</v>
      </c>
      <c r="BB44" s="34">
        <v>50</v>
      </c>
      <c r="BC44" s="34">
        <v>55</v>
      </c>
      <c r="BD44" s="34">
        <v>60</v>
      </c>
      <c r="BE44" s="34">
        <v>65</v>
      </c>
      <c r="BF44" s="23">
        <v>70</v>
      </c>
      <c r="BG44" s="23">
        <v>75</v>
      </c>
    </row>
    <row r="45" spans="1:59" ht="15" thickBot="1" x14ac:dyDescent="0.35">
      <c r="G45" s="1" t="s">
        <v>46</v>
      </c>
      <c r="H45" s="21">
        <f>$W$43/H44</f>
        <v>1.9101516919486585</v>
      </c>
      <c r="I45" s="27">
        <f t="shared" ref="I45:W45" si="3">$W$43/I44</f>
        <v>1.2734344612991058</v>
      </c>
      <c r="J45" s="26">
        <f t="shared" si="3"/>
        <v>0.95507584597432926</v>
      </c>
      <c r="K45" s="38">
        <f t="shared" si="3"/>
        <v>0.63671723064955288</v>
      </c>
      <c r="L45" s="21">
        <f t="shared" si="3"/>
        <v>0.47753792298716463</v>
      </c>
      <c r="M45" s="21">
        <f t="shared" si="3"/>
        <v>0.38203033838973172</v>
      </c>
      <c r="N45" s="21">
        <f t="shared" si="3"/>
        <v>0.31835861532477644</v>
      </c>
      <c r="O45" s="21">
        <f t="shared" si="3"/>
        <v>0.27287881313552265</v>
      </c>
      <c r="P45" s="21">
        <f t="shared" si="3"/>
        <v>0.23876896149358232</v>
      </c>
      <c r="Q45" s="21">
        <f t="shared" si="3"/>
        <v>0.21223907688318427</v>
      </c>
      <c r="R45" s="21">
        <f t="shared" si="3"/>
        <v>0.19101516919486586</v>
      </c>
      <c r="S45" s="21">
        <f t="shared" si="3"/>
        <v>0.1736501538135144</v>
      </c>
      <c r="T45" s="21">
        <f t="shared" si="3"/>
        <v>0.15917930766238822</v>
      </c>
      <c r="U45" s="21">
        <f t="shared" si="3"/>
        <v>0.14693474553451219</v>
      </c>
      <c r="V45" s="21">
        <f t="shared" si="3"/>
        <v>0.13643940656776132</v>
      </c>
      <c r="W45" s="21">
        <f t="shared" si="3"/>
        <v>0.12734344612991055</v>
      </c>
      <c r="Y45" s="24" t="s">
        <v>46</v>
      </c>
      <c r="Z45" s="30">
        <f>$AO$43/Z44</f>
        <v>0.95507584597432926</v>
      </c>
      <c r="AA45" s="42">
        <f t="shared" ref="AA45:AO45" si="4">$AO$43/AA44</f>
        <v>0.63671723064955288</v>
      </c>
      <c r="AB45" s="31">
        <f t="shared" si="4"/>
        <v>0.47753792298716463</v>
      </c>
      <c r="AC45" s="31">
        <f t="shared" si="4"/>
        <v>0.31835861532477644</v>
      </c>
      <c r="AD45" s="31">
        <f t="shared" si="4"/>
        <v>0.23876896149358232</v>
      </c>
      <c r="AE45" s="31">
        <f t="shared" si="4"/>
        <v>0.19101516919486586</v>
      </c>
      <c r="AF45" s="31">
        <f t="shared" si="4"/>
        <v>0.15917930766238822</v>
      </c>
      <c r="AG45" s="31">
        <f t="shared" si="4"/>
        <v>0.13643940656776132</v>
      </c>
      <c r="AH45" s="31">
        <f t="shared" si="4"/>
        <v>0.11938448074679116</v>
      </c>
      <c r="AI45" s="31">
        <f t="shared" si="4"/>
        <v>0.10611953844159214</v>
      </c>
      <c r="AJ45" s="31">
        <f t="shared" si="4"/>
        <v>9.5507584597432929E-2</v>
      </c>
      <c r="AK45" s="31">
        <f t="shared" si="4"/>
        <v>8.6825076906757198E-2</v>
      </c>
      <c r="AL45" s="31">
        <f t="shared" si="4"/>
        <v>7.958965383119411E-2</v>
      </c>
      <c r="AM45" s="31">
        <f t="shared" si="4"/>
        <v>7.3467372767256095E-2</v>
      </c>
      <c r="AN45" s="31">
        <f t="shared" si="4"/>
        <v>6.8219703283880662E-2</v>
      </c>
      <c r="AO45" s="31">
        <f t="shared" si="4"/>
        <v>6.3671723064955277E-2</v>
      </c>
      <c r="AQ45" s="23" t="s">
        <v>46</v>
      </c>
      <c r="AR45" s="44">
        <f>$BG$43/AR44</f>
        <v>0.63671723064955277</v>
      </c>
      <c r="AS45" s="31">
        <f t="shared" ref="AS45:BG45" si="5">$BG$43/AS44</f>
        <v>0.42447815376636849</v>
      </c>
      <c r="AT45" s="31">
        <f t="shared" si="5"/>
        <v>0.31835861532477638</v>
      </c>
      <c r="AU45" s="31">
        <f t="shared" si="5"/>
        <v>0.21223907688318425</v>
      </c>
      <c r="AV45" s="31">
        <f t="shared" si="5"/>
        <v>0.15917930766238819</v>
      </c>
      <c r="AW45" s="31">
        <f t="shared" si="5"/>
        <v>0.12734344612991055</v>
      </c>
      <c r="AX45" s="31">
        <f t="shared" si="5"/>
        <v>0.10611953844159212</v>
      </c>
      <c r="AY45" s="31">
        <f t="shared" si="5"/>
        <v>9.0959604378507544E-2</v>
      </c>
      <c r="AZ45" s="31">
        <f t="shared" si="5"/>
        <v>7.9589653831194096E-2</v>
      </c>
      <c r="BA45" s="31">
        <f t="shared" si="5"/>
        <v>7.074635896106142E-2</v>
      </c>
      <c r="BB45" s="31">
        <f t="shared" si="5"/>
        <v>6.3671723064955277E-2</v>
      </c>
      <c r="BC45" s="31">
        <f t="shared" si="5"/>
        <v>5.7883384604504796E-2</v>
      </c>
      <c r="BD45" s="31">
        <f t="shared" si="5"/>
        <v>5.3059769220796062E-2</v>
      </c>
      <c r="BE45" s="31">
        <f t="shared" si="5"/>
        <v>4.8978248511504056E-2</v>
      </c>
      <c r="BF45" s="31">
        <f t="shared" si="5"/>
        <v>4.5479802189253772E-2</v>
      </c>
      <c r="BG45" s="31">
        <f t="shared" si="5"/>
        <v>4.2447815376636854E-2</v>
      </c>
    </row>
    <row r="46" spans="1:59" ht="15" thickBot="1" x14ac:dyDescent="0.35">
      <c r="G46" s="1" t="s">
        <v>37</v>
      </c>
      <c r="H46" s="92">
        <v>150</v>
      </c>
      <c r="I46" s="92"/>
      <c r="J46" s="94"/>
      <c r="K46" s="93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1" t="s">
        <v>45</v>
      </c>
      <c r="W46" s="19">
        <f>H46*$F$4/1714</f>
        <v>14.326137689614939</v>
      </c>
      <c r="Y46" s="24" t="s">
        <v>37</v>
      </c>
      <c r="Z46" s="94">
        <v>150</v>
      </c>
      <c r="AA46" s="93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1" t="s">
        <v>45</v>
      </c>
      <c r="AO46" s="19">
        <f>Z46*$F$5/1714</f>
        <v>7.1630688448074693</v>
      </c>
      <c r="AQ46" s="23" t="s">
        <v>37</v>
      </c>
      <c r="AR46" s="93">
        <v>150</v>
      </c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23" t="s">
        <v>45</v>
      </c>
      <c r="BG46" s="21">
        <f>AR46*$F$6/1714</f>
        <v>4.7753792298716462</v>
      </c>
    </row>
    <row r="47" spans="1:59" x14ac:dyDescent="0.3">
      <c r="G47" s="1" t="s">
        <v>31</v>
      </c>
      <c r="H47" s="23">
        <v>5</v>
      </c>
      <c r="I47" s="23">
        <v>7.5</v>
      </c>
      <c r="J47" s="28">
        <v>10</v>
      </c>
      <c r="K47" s="25">
        <v>15</v>
      </c>
      <c r="L47" s="37">
        <v>20</v>
      </c>
      <c r="M47" s="23">
        <v>25</v>
      </c>
      <c r="N47" s="23">
        <v>30</v>
      </c>
      <c r="O47" s="23">
        <v>35</v>
      </c>
      <c r="P47" s="23">
        <v>40</v>
      </c>
      <c r="Q47" s="23">
        <v>45</v>
      </c>
      <c r="R47" s="23">
        <v>50</v>
      </c>
      <c r="S47" s="23">
        <v>55</v>
      </c>
      <c r="T47" s="23">
        <v>60</v>
      </c>
      <c r="U47" s="23">
        <v>65</v>
      </c>
      <c r="V47" s="1">
        <v>70</v>
      </c>
      <c r="W47" s="1">
        <v>75</v>
      </c>
      <c r="Y47" s="24" t="s">
        <v>31</v>
      </c>
      <c r="Z47" s="35">
        <v>5</v>
      </c>
      <c r="AA47" s="29">
        <v>7.5</v>
      </c>
      <c r="AB47" s="41">
        <v>10</v>
      </c>
      <c r="AC47" s="34">
        <v>15</v>
      </c>
      <c r="AD47" s="34">
        <v>20</v>
      </c>
      <c r="AE47" s="34">
        <v>25</v>
      </c>
      <c r="AF47" s="34">
        <v>30</v>
      </c>
      <c r="AG47" s="34">
        <v>35</v>
      </c>
      <c r="AH47" s="34">
        <v>40</v>
      </c>
      <c r="AI47" s="34">
        <v>45</v>
      </c>
      <c r="AJ47" s="34">
        <v>50</v>
      </c>
      <c r="AK47" s="34">
        <v>55</v>
      </c>
      <c r="AL47" s="34">
        <v>60</v>
      </c>
      <c r="AM47" s="34">
        <v>65</v>
      </c>
      <c r="AN47" s="1">
        <v>70</v>
      </c>
      <c r="AO47" s="1">
        <v>75</v>
      </c>
      <c r="AQ47" s="28" t="s">
        <v>31</v>
      </c>
      <c r="AR47" s="29">
        <v>5</v>
      </c>
      <c r="AS47" s="41">
        <v>7.5</v>
      </c>
      <c r="AT47" s="34">
        <v>10</v>
      </c>
      <c r="AU47" s="34">
        <v>15</v>
      </c>
      <c r="AV47" s="34">
        <v>20</v>
      </c>
      <c r="AW47" s="34">
        <v>25</v>
      </c>
      <c r="AX47" s="34">
        <v>30</v>
      </c>
      <c r="AY47" s="34">
        <v>35</v>
      </c>
      <c r="AZ47" s="34">
        <v>40</v>
      </c>
      <c r="BA47" s="34">
        <v>45</v>
      </c>
      <c r="BB47" s="34">
        <v>50</v>
      </c>
      <c r="BC47" s="34">
        <v>55</v>
      </c>
      <c r="BD47" s="34">
        <v>60</v>
      </c>
      <c r="BE47" s="34">
        <v>65</v>
      </c>
      <c r="BF47" s="23">
        <v>70</v>
      </c>
      <c r="BG47" s="23">
        <v>75</v>
      </c>
    </row>
    <row r="48" spans="1:59" ht="15" thickBot="1" x14ac:dyDescent="0.35">
      <c r="G48" s="1" t="s">
        <v>46</v>
      </c>
      <c r="H48" s="21">
        <f>$W$46/H47</f>
        <v>2.8652275379229879</v>
      </c>
      <c r="I48" s="21">
        <f t="shared" ref="I48:W48" si="6">$W$46/I47</f>
        <v>1.9101516919486585</v>
      </c>
      <c r="J48" s="27">
        <f t="shared" si="6"/>
        <v>1.4326137689614939</v>
      </c>
      <c r="K48" s="26">
        <f t="shared" si="6"/>
        <v>0.95507584597432926</v>
      </c>
      <c r="L48" s="38">
        <f t="shared" si="6"/>
        <v>0.71630688448074697</v>
      </c>
      <c r="M48" s="21">
        <f t="shared" si="6"/>
        <v>0.57304550758459749</v>
      </c>
      <c r="N48" s="21">
        <f t="shared" si="6"/>
        <v>0.47753792298716463</v>
      </c>
      <c r="O48" s="21">
        <f t="shared" si="6"/>
        <v>0.40931821970328397</v>
      </c>
      <c r="P48" s="21">
        <f t="shared" si="6"/>
        <v>0.35815344224037349</v>
      </c>
      <c r="Q48" s="21">
        <f t="shared" si="6"/>
        <v>0.31835861532477644</v>
      </c>
      <c r="R48" s="21">
        <f t="shared" si="6"/>
        <v>0.28652275379229875</v>
      </c>
      <c r="S48" s="21">
        <f t="shared" si="6"/>
        <v>0.26047523072027162</v>
      </c>
      <c r="T48" s="21">
        <f t="shared" si="6"/>
        <v>0.23876896149358232</v>
      </c>
      <c r="U48" s="21">
        <f t="shared" si="6"/>
        <v>0.22040211830176829</v>
      </c>
      <c r="V48" s="21">
        <f t="shared" si="6"/>
        <v>0.20465910985164198</v>
      </c>
      <c r="W48" s="21">
        <f t="shared" si="6"/>
        <v>0.19101516919486586</v>
      </c>
      <c r="Y48" s="24" t="s">
        <v>46</v>
      </c>
      <c r="Z48" s="32">
        <f>$AO$46/Z47</f>
        <v>1.4326137689614939</v>
      </c>
      <c r="AA48" s="30">
        <f t="shared" ref="AA48:AO48" si="7">$AO$46/AA47</f>
        <v>0.95507584597432926</v>
      </c>
      <c r="AB48" s="42">
        <f t="shared" si="7"/>
        <v>0.71630688448074697</v>
      </c>
      <c r="AC48" s="31">
        <f t="shared" si="7"/>
        <v>0.47753792298716463</v>
      </c>
      <c r="AD48" s="31">
        <f t="shared" si="7"/>
        <v>0.35815344224037349</v>
      </c>
      <c r="AE48" s="31">
        <f t="shared" si="7"/>
        <v>0.28652275379229875</v>
      </c>
      <c r="AF48" s="31">
        <f t="shared" si="7"/>
        <v>0.23876896149358232</v>
      </c>
      <c r="AG48" s="31">
        <f t="shared" si="7"/>
        <v>0.20465910985164198</v>
      </c>
      <c r="AH48" s="31">
        <f t="shared" si="7"/>
        <v>0.17907672112018674</v>
      </c>
      <c r="AI48" s="31">
        <f t="shared" si="7"/>
        <v>0.15917930766238822</v>
      </c>
      <c r="AJ48" s="31">
        <f t="shared" si="7"/>
        <v>0.14326137689614937</v>
      </c>
      <c r="AK48" s="31">
        <f t="shared" si="7"/>
        <v>0.13023761536013581</v>
      </c>
      <c r="AL48" s="31">
        <f t="shared" si="7"/>
        <v>0.11938448074679116</v>
      </c>
      <c r="AM48" s="31">
        <f t="shared" si="7"/>
        <v>0.11020105915088414</v>
      </c>
      <c r="AN48" s="31">
        <f t="shared" si="7"/>
        <v>0.10232955492582099</v>
      </c>
      <c r="AO48" s="31">
        <f t="shared" si="7"/>
        <v>9.5507584597432929E-2</v>
      </c>
      <c r="AQ48" s="28" t="s">
        <v>46</v>
      </c>
      <c r="AR48" s="30">
        <f>$BG$46/AR47</f>
        <v>0.95507584597432926</v>
      </c>
      <c r="AS48" s="42">
        <f t="shared" ref="AS48:BG48" si="8">$BG$46/AS47</f>
        <v>0.63671723064955288</v>
      </c>
      <c r="AT48" s="31">
        <f t="shared" si="8"/>
        <v>0.47753792298716463</v>
      </c>
      <c r="AU48" s="31">
        <f t="shared" si="8"/>
        <v>0.31835861532477644</v>
      </c>
      <c r="AV48" s="31">
        <f t="shared" si="8"/>
        <v>0.23876896149358232</v>
      </c>
      <c r="AW48" s="31">
        <f t="shared" si="8"/>
        <v>0.19101516919486586</v>
      </c>
      <c r="AX48" s="31">
        <f t="shared" si="8"/>
        <v>0.15917930766238822</v>
      </c>
      <c r="AY48" s="31">
        <f t="shared" si="8"/>
        <v>0.13643940656776132</v>
      </c>
      <c r="AZ48" s="31">
        <f t="shared" si="8"/>
        <v>0.11938448074679116</v>
      </c>
      <c r="BA48" s="31">
        <f t="shared" si="8"/>
        <v>0.10611953844159214</v>
      </c>
      <c r="BB48" s="31">
        <f t="shared" si="8"/>
        <v>9.5507584597432929E-2</v>
      </c>
      <c r="BC48" s="31">
        <f t="shared" si="8"/>
        <v>8.6825076906757198E-2</v>
      </c>
      <c r="BD48" s="31">
        <f t="shared" si="8"/>
        <v>7.958965383119411E-2</v>
      </c>
      <c r="BE48" s="31">
        <f t="shared" si="8"/>
        <v>7.3467372767256095E-2</v>
      </c>
      <c r="BF48" s="31">
        <f t="shared" si="8"/>
        <v>6.8219703283880662E-2</v>
      </c>
      <c r="BG48" s="31">
        <f t="shared" si="8"/>
        <v>6.3671723064955277E-2</v>
      </c>
    </row>
    <row r="49" spans="7:59" ht="15" thickBot="1" x14ac:dyDescent="0.35">
      <c r="G49" s="1" t="s">
        <v>37</v>
      </c>
      <c r="H49" s="92">
        <v>200</v>
      </c>
      <c r="I49" s="92"/>
      <c r="J49" s="92"/>
      <c r="K49" s="94"/>
      <c r="L49" s="93"/>
      <c r="M49" s="92"/>
      <c r="N49" s="92"/>
      <c r="O49" s="92"/>
      <c r="P49" s="92"/>
      <c r="Q49" s="92"/>
      <c r="R49" s="92"/>
      <c r="S49" s="92"/>
      <c r="T49" s="92"/>
      <c r="U49" s="92"/>
      <c r="V49" s="1" t="s">
        <v>45</v>
      </c>
      <c r="W49" s="19">
        <f>H49*$F$4/1714</f>
        <v>19.101516919486585</v>
      </c>
      <c r="Y49" s="24" t="s">
        <v>37</v>
      </c>
      <c r="Z49" s="92">
        <v>200</v>
      </c>
      <c r="AA49" s="94"/>
      <c r="AB49" s="93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1" t="s">
        <v>45</v>
      </c>
      <c r="AO49" s="19">
        <f>Z49*$F$5/1714</f>
        <v>9.5507584597432924</v>
      </c>
      <c r="AQ49" s="23" t="s">
        <v>37</v>
      </c>
      <c r="AR49" s="94">
        <v>200</v>
      </c>
      <c r="AS49" s="93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23" t="s">
        <v>45</v>
      </c>
      <c r="BG49" s="21">
        <f>AR49*$F$6/1714</f>
        <v>6.3671723064955277</v>
      </c>
    </row>
    <row r="50" spans="7:59" x14ac:dyDescent="0.3">
      <c r="G50" s="1" t="s">
        <v>31</v>
      </c>
      <c r="H50" s="23">
        <v>5</v>
      </c>
      <c r="I50" s="23">
        <v>7.5</v>
      </c>
      <c r="J50" s="23">
        <v>10</v>
      </c>
      <c r="K50" s="28">
        <v>15</v>
      </c>
      <c r="L50" s="25">
        <v>20</v>
      </c>
      <c r="M50" s="37">
        <v>25</v>
      </c>
      <c r="N50" s="39">
        <v>30</v>
      </c>
      <c r="O50" s="23">
        <v>35</v>
      </c>
      <c r="P50" s="23">
        <v>40</v>
      </c>
      <c r="Q50" s="23">
        <v>45</v>
      </c>
      <c r="R50" s="23">
        <v>50</v>
      </c>
      <c r="S50" s="23">
        <v>55</v>
      </c>
      <c r="T50" s="23">
        <v>60</v>
      </c>
      <c r="U50" s="23">
        <v>65</v>
      </c>
      <c r="V50" s="1">
        <v>70</v>
      </c>
      <c r="W50" s="1">
        <v>75</v>
      </c>
      <c r="Y50" s="24" t="s">
        <v>31</v>
      </c>
      <c r="Z50" s="34">
        <v>5</v>
      </c>
      <c r="AA50" s="35">
        <v>7.5</v>
      </c>
      <c r="AB50" s="29">
        <v>10</v>
      </c>
      <c r="AC50" s="41">
        <v>15</v>
      </c>
      <c r="AD50" s="34">
        <v>20</v>
      </c>
      <c r="AE50" s="34">
        <v>25</v>
      </c>
      <c r="AF50" s="34">
        <v>30</v>
      </c>
      <c r="AG50" s="34">
        <v>35</v>
      </c>
      <c r="AH50" s="34">
        <v>40</v>
      </c>
      <c r="AI50" s="34">
        <v>45</v>
      </c>
      <c r="AJ50" s="34">
        <v>50</v>
      </c>
      <c r="AK50" s="34">
        <v>55</v>
      </c>
      <c r="AL50" s="34">
        <v>60</v>
      </c>
      <c r="AM50" s="34">
        <v>65</v>
      </c>
      <c r="AN50" s="1">
        <v>70</v>
      </c>
      <c r="AO50" s="1">
        <v>75</v>
      </c>
      <c r="AQ50" s="23" t="s">
        <v>31</v>
      </c>
      <c r="AR50" s="35">
        <v>5</v>
      </c>
      <c r="AS50" s="29">
        <v>7.5</v>
      </c>
      <c r="AT50" s="36">
        <v>10</v>
      </c>
      <c r="AU50" s="34">
        <v>15</v>
      </c>
      <c r="AV50" s="34">
        <v>20</v>
      </c>
      <c r="AW50" s="34">
        <v>25</v>
      </c>
      <c r="AX50" s="34">
        <v>30</v>
      </c>
      <c r="AY50" s="34">
        <v>35</v>
      </c>
      <c r="AZ50" s="34">
        <v>40</v>
      </c>
      <c r="BA50" s="34">
        <v>45</v>
      </c>
      <c r="BB50" s="34">
        <v>50</v>
      </c>
      <c r="BC50" s="34">
        <v>55</v>
      </c>
      <c r="BD50" s="34">
        <v>60</v>
      </c>
      <c r="BE50" s="34">
        <v>65</v>
      </c>
      <c r="BF50" s="23">
        <v>70</v>
      </c>
      <c r="BG50" s="23">
        <v>75</v>
      </c>
    </row>
    <row r="51" spans="7:59" ht="15" thickBot="1" x14ac:dyDescent="0.35">
      <c r="G51" s="1" t="s">
        <v>46</v>
      </c>
      <c r="H51" s="21">
        <f>$W$49/H50</f>
        <v>3.8203033838973171</v>
      </c>
      <c r="I51" s="21">
        <f t="shared" ref="I51:W51" si="9">$W$49/I50</f>
        <v>2.5468689225982115</v>
      </c>
      <c r="J51" s="21">
        <f t="shared" si="9"/>
        <v>1.9101516919486585</v>
      </c>
      <c r="K51" s="27">
        <f t="shared" si="9"/>
        <v>1.2734344612991058</v>
      </c>
      <c r="L51" s="26">
        <f t="shared" si="9"/>
        <v>0.95507584597432926</v>
      </c>
      <c r="M51" s="38">
        <f t="shared" si="9"/>
        <v>0.76406067677946343</v>
      </c>
      <c r="N51" s="40">
        <f t="shared" si="9"/>
        <v>0.63671723064955288</v>
      </c>
      <c r="O51" s="21">
        <f t="shared" si="9"/>
        <v>0.54575762627104529</v>
      </c>
      <c r="P51" s="21">
        <f t="shared" si="9"/>
        <v>0.47753792298716463</v>
      </c>
      <c r="Q51" s="21">
        <f t="shared" si="9"/>
        <v>0.42447815376636855</v>
      </c>
      <c r="R51" s="21">
        <f t="shared" si="9"/>
        <v>0.38203033838973172</v>
      </c>
      <c r="S51" s="21">
        <f t="shared" si="9"/>
        <v>0.34730030762702879</v>
      </c>
      <c r="T51" s="21">
        <f t="shared" si="9"/>
        <v>0.31835861532477644</v>
      </c>
      <c r="U51" s="21">
        <f t="shared" si="9"/>
        <v>0.29386949106902438</v>
      </c>
      <c r="V51" s="21">
        <f t="shared" si="9"/>
        <v>0.27287881313552265</v>
      </c>
      <c r="W51" s="21">
        <f t="shared" si="9"/>
        <v>0.25468689225982111</v>
      </c>
      <c r="Y51" s="24" t="s">
        <v>46</v>
      </c>
      <c r="Z51" s="31">
        <f>$AO$49/Z50</f>
        <v>1.9101516919486585</v>
      </c>
      <c r="AA51" s="32">
        <f t="shared" ref="AA51:AO51" si="10">$AO$49/AA50</f>
        <v>1.2734344612991058</v>
      </c>
      <c r="AB51" s="30">
        <f t="shared" si="10"/>
        <v>0.95507584597432926</v>
      </c>
      <c r="AC51" s="42">
        <f t="shared" si="10"/>
        <v>0.63671723064955288</v>
      </c>
      <c r="AD51" s="31">
        <f t="shared" si="10"/>
        <v>0.47753792298716463</v>
      </c>
      <c r="AE51" s="31">
        <f t="shared" si="10"/>
        <v>0.38203033838973172</v>
      </c>
      <c r="AF51" s="31">
        <f t="shared" si="10"/>
        <v>0.31835861532477644</v>
      </c>
      <c r="AG51" s="31">
        <f t="shared" si="10"/>
        <v>0.27287881313552265</v>
      </c>
      <c r="AH51" s="31">
        <f t="shared" si="10"/>
        <v>0.23876896149358232</v>
      </c>
      <c r="AI51" s="31">
        <f t="shared" si="10"/>
        <v>0.21223907688318427</v>
      </c>
      <c r="AJ51" s="31">
        <f t="shared" si="10"/>
        <v>0.19101516919486586</v>
      </c>
      <c r="AK51" s="31">
        <f t="shared" si="10"/>
        <v>0.1736501538135144</v>
      </c>
      <c r="AL51" s="31">
        <f t="shared" si="10"/>
        <v>0.15917930766238822</v>
      </c>
      <c r="AM51" s="31">
        <f t="shared" si="10"/>
        <v>0.14693474553451219</v>
      </c>
      <c r="AN51" s="31">
        <f t="shared" si="10"/>
        <v>0.13643940656776132</v>
      </c>
      <c r="AO51" s="31">
        <f t="shared" si="10"/>
        <v>0.12734344612991055</v>
      </c>
      <c r="AQ51" s="23" t="s">
        <v>46</v>
      </c>
      <c r="AR51" s="32">
        <f>$BG$49/AR50</f>
        <v>1.2734344612991055</v>
      </c>
      <c r="AS51" s="30">
        <f t="shared" ref="AS51:BG51" si="11">$BG$49/AS50</f>
        <v>0.84895630753273699</v>
      </c>
      <c r="AT51" s="33">
        <f t="shared" si="11"/>
        <v>0.63671723064955277</v>
      </c>
      <c r="AU51" s="31">
        <f t="shared" si="11"/>
        <v>0.42447815376636849</v>
      </c>
      <c r="AV51" s="31">
        <f t="shared" si="11"/>
        <v>0.31835861532477638</v>
      </c>
      <c r="AW51" s="31">
        <f t="shared" si="11"/>
        <v>0.25468689225982111</v>
      </c>
      <c r="AX51" s="31">
        <f t="shared" si="11"/>
        <v>0.21223907688318425</v>
      </c>
      <c r="AY51" s="31">
        <f t="shared" si="11"/>
        <v>0.18191920875701509</v>
      </c>
      <c r="AZ51" s="31">
        <f t="shared" si="11"/>
        <v>0.15917930766238819</v>
      </c>
      <c r="BA51" s="31">
        <f t="shared" si="11"/>
        <v>0.14149271792212284</v>
      </c>
      <c r="BB51" s="31">
        <f t="shared" si="11"/>
        <v>0.12734344612991055</v>
      </c>
      <c r="BC51" s="31">
        <f t="shared" si="11"/>
        <v>0.11576676920900959</v>
      </c>
      <c r="BD51" s="31">
        <f t="shared" si="11"/>
        <v>0.10611953844159212</v>
      </c>
      <c r="BE51" s="31">
        <f t="shared" si="11"/>
        <v>9.7956497023008113E-2</v>
      </c>
      <c r="BF51" s="31">
        <f t="shared" si="11"/>
        <v>9.0959604378507544E-2</v>
      </c>
      <c r="BG51" s="31">
        <f t="shared" si="11"/>
        <v>8.4895630753273707E-2</v>
      </c>
    </row>
    <row r="52" spans="7:59" ht="15" thickBot="1" x14ac:dyDescent="0.35">
      <c r="G52" s="1" t="s">
        <v>37</v>
      </c>
      <c r="H52" s="92">
        <v>250</v>
      </c>
      <c r="I52" s="92"/>
      <c r="J52" s="92"/>
      <c r="K52" s="92"/>
      <c r="L52" s="94"/>
      <c r="M52" s="93"/>
      <c r="N52" s="92"/>
      <c r="O52" s="92"/>
      <c r="P52" s="92"/>
      <c r="Q52" s="92"/>
      <c r="R52" s="92"/>
      <c r="S52" s="92"/>
      <c r="T52" s="92"/>
      <c r="U52" s="92"/>
      <c r="V52" s="1" t="s">
        <v>45</v>
      </c>
      <c r="W52" s="19">
        <f>H52*$F$4/1714</f>
        <v>23.876896149358231</v>
      </c>
      <c r="Y52" s="24" t="s">
        <v>37</v>
      </c>
      <c r="Z52" s="92">
        <v>250</v>
      </c>
      <c r="AA52" s="92"/>
      <c r="AB52" s="94"/>
      <c r="AC52" s="93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1" t="s">
        <v>45</v>
      </c>
      <c r="AO52" s="19">
        <f>Z52*$F$5/1714</f>
        <v>11.938448074679116</v>
      </c>
      <c r="AQ52" s="23" t="s">
        <v>37</v>
      </c>
      <c r="AR52" s="92">
        <v>250</v>
      </c>
      <c r="AS52" s="94"/>
      <c r="AT52" s="93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23" t="s">
        <v>45</v>
      </c>
      <c r="BG52" s="21">
        <f>AR52*$F$6/1714</f>
        <v>7.9589653831194092</v>
      </c>
    </row>
    <row r="53" spans="7:59" x14ac:dyDescent="0.3">
      <c r="G53" s="1" t="s">
        <v>31</v>
      </c>
      <c r="H53" s="23">
        <v>5</v>
      </c>
      <c r="I53" s="23">
        <v>7.5</v>
      </c>
      <c r="J53" s="23">
        <v>10</v>
      </c>
      <c r="K53" s="23">
        <v>15</v>
      </c>
      <c r="L53" s="28">
        <v>20</v>
      </c>
      <c r="M53" s="25">
        <v>25</v>
      </c>
      <c r="N53" s="37">
        <v>30</v>
      </c>
      <c r="O53" s="39">
        <v>35</v>
      </c>
      <c r="P53" s="23">
        <v>40</v>
      </c>
      <c r="Q53" s="23">
        <v>45</v>
      </c>
      <c r="R53" s="23">
        <v>50</v>
      </c>
      <c r="S53" s="23">
        <v>55</v>
      </c>
      <c r="T53" s="23">
        <v>60</v>
      </c>
      <c r="U53" s="23">
        <v>65</v>
      </c>
      <c r="V53" s="1">
        <v>70</v>
      </c>
      <c r="W53" s="1">
        <v>75</v>
      </c>
      <c r="Y53" s="24" t="s">
        <v>31</v>
      </c>
      <c r="Z53" s="34">
        <v>5</v>
      </c>
      <c r="AA53" s="34">
        <v>7.5</v>
      </c>
      <c r="AB53" s="35">
        <v>10</v>
      </c>
      <c r="AC53" s="29">
        <v>15</v>
      </c>
      <c r="AD53" s="41">
        <v>20</v>
      </c>
      <c r="AE53" s="34">
        <v>25</v>
      </c>
      <c r="AF53" s="34">
        <v>30</v>
      </c>
      <c r="AG53" s="34">
        <v>35</v>
      </c>
      <c r="AH53" s="34">
        <v>40</v>
      </c>
      <c r="AI53" s="34">
        <v>45</v>
      </c>
      <c r="AJ53" s="34">
        <v>50</v>
      </c>
      <c r="AK53" s="34">
        <v>55</v>
      </c>
      <c r="AL53" s="34">
        <v>60</v>
      </c>
      <c r="AM53" s="34">
        <v>65</v>
      </c>
      <c r="AN53" s="1">
        <v>70</v>
      </c>
      <c r="AO53" s="1">
        <v>75</v>
      </c>
      <c r="AQ53" s="23" t="s">
        <v>31</v>
      </c>
      <c r="AR53" s="34">
        <v>5</v>
      </c>
      <c r="AS53" s="35">
        <v>7.5</v>
      </c>
      <c r="AT53" s="29">
        <v>10</v>
      </c>
      <c r="AU53" s="36">
        <v>15</v>
      </c>
      <c r="AV53" s="34">
        <v>20</v>
      </c>
      <c r="AW53" s="34">
        <v>25</v>
      </c>
      <c r="AX53" s="34">
        <v>30</v>
      </c>
      <c r="AY53" s="34">
        <v>35</v>
      </c>
      <c r="AZ53" s="34">
        <v>40</v>
      </c>
      <c r="BA53" s="34">
        <v>45</v>
      </c>
      <c r="BB53" s="34">
        <v>50</v>
      </c>
      <c r="BC53" s="34">
        <v>55</v>
      </c>
      <c r="BD53" s="34">
        <v>60</v>
      </c>
      <c r="BE53" s="34">
        <v>65</v>
      </c>
      <c r="BF53" s="23">
        <v>70</v>
      </c>
      <c r="BG53" s="23">
        <v>75</v>
      </c>
    </row>
    <row r="54" spans="7:59" ht="15" thickBot="1" x14ac:dyDescent="0.35">
      <c r="G54" s="1" t="s">
        <v>46</v>
      </c>
      <c r="H54" s="21">
        <f>$W$52/H53</f>
        <v>4.7753792298716462</v>
      </c>
      <c r="I54" s="21">
        <f t="shared" ref="I54:W54" si="12">$W$52/I53</f>
        <v>3.1835861532477643</v>
      </c>
      <c r="J54" s="21">
        <f t="shared" si="12"/>
        <v>2.3876896149358231</v>
      </c>
      <c r="K54" s="21">
        <f t="shared" si="12"/>
        <v>1.5917930766238821</v>
      </c>
      <c r="L54" s="27">
        <f t="shared" si="12"/>
        <v>1.1938448074679116</v>
      </c>
      <c r="M54" s="26">
        <f t="shared" si="12"/>
        <v>0.95507584597432926</v>
      </c>
      <c r="N54" s="38">
        <f t="shared" si="12"/>
        <v>0.79589653831194107</v>
      </c>
      <c r="O54" s="40">
        <f t="shared" si="12"/>
        <v>0.68219703283880662</v>
      </c>
      <c r="P54" s="21">
        <f t="shared" si="12"/>
        <v>0.59692240373395578</v>
      </c>
      <c r="Q54" s="21">
        <f t="shared" si="12"/>
        <v>0.53059769220796071</v>
      </c>
      <c r="R54" s="21">
        <f t="shared" si="12"/>
        <v>0.47753792298716463</v>
      </c>
      <c r="S54" s="21">
        <f t="shared" si="12"/>
        <v>0.43412538453378602</v>
      </c>
      <c r="T54" s="21">
        <f t="shared" si="12"/>
        <v>0.39794826915597054</v>
      </c>
      <c r="U54" s="21">
        <f t="shared" si="12"/>
        <v>0.3673368638362805</v>
      </c>
      <c r="V54" s="21">
        <f t="shared" si="12"/>
        <v>0.34109851641940331</v>
      </c>
      <c r="W54" s="21">
        <f t="shared" si="12"/>
        <v>0.31835861532477644</v>
      </c>
      <c r="Y54" s="24" t="s">
        <v>46</v>
      </c>
      <c r="Z54" s="31">
        <f>$AO$52/Z53</f>
        <v>2.3876896149358231</v>
      </c>
      <c r="AA54" s="31">
        <f t="shared" ref="AA54:AO54" si="13">$AO$52/AA53</f>
        <v>1.5917930766238821</v>
      </c>
      <c r="AB54" s="32">
        <f t="shared" si="13"/>
        <v>1.1938448074679116</v>
      </c>
      <c r="AC54" s="30">
        <f t="shared" si="13"/>
        <v>0.79589653831194107</v>
      </c>
      <c r="AD54" s="42">
        <f t="shared" si="13"/>
        <v>0.59692240373395578</v>
      </c>
      <c r="AE54" s="31">
        <f t="shared" si="13"/>
        <v>0.47753792298716463</v>
      </c>
      <c r="AF54" s="31">
        <f t="shared" si="13"/>
        <v>0.39794826915597054</v>
      </c>
      <c r="AG54" s="31">
        <f t="shared" si="13"/>
        <v>0.34109851641940331</v>
      </c>
      <c r="AH54" s="31">
        <f t="shared" si="13"/>
        <v>0.29846120186697789</v>
      </c>
      <c r="AI54" s="31">
        <f t="shared" si="13"/>
        <v>0.26529884610398036</v>
      </c>
      <c r="AJ54" s="31">
        <f t="shared" si="13"/>
        <v>0.23876896149358232</v>
      </c>
      <c r="AK54" s="31">
        <f t="shared" si="13"/>
        <v>0.21706269226689301</v>
      </c>
      <c r="AL54" s="31">
        <f t="shared" si="13"/>
        <v>0.19897413457798527</v>
      </c>
      <c r="AM54" s="31">
        <f t="shared" si="13"/>
        <v>0.18366843191814025</v>
      </c>
      <c r="AN54" s="31">
        <f t="shared" si="13"/>
        <v>0.17054925820970165</v>
      </c>
      <c r="AO54" s="31">
        <f t="shared" si="13"/>
        <v>0.15917930766238822</v>
      </c>
      <c r="AQ54" s="23" t="s">
        <v>46</v>
      </c>
      <c r="AR54" s="31">
        <f>$BG$52/AR53</f>
        <v>1.5917930766238819</v>
      </c>
      <c r="AS54" s="32">
        <f t="shared" ref="AS54:BG54" si="14">$BG$52/AS53</f>
        <v>1.0611953844159212</v>
      </c>
      <c r="AT54" s="30">
        <f t="shared" si="14"/>
        <v>0.79589653831194096</v>
      </c>
      <c r="AU54" s="33">
        <f t="shared" si="14"/>
        <v>0.5305976922079606</v>
      </c>
      <c r="AV54" s="31">
        <f t="shared" si="14"/>
        <v>0.39794826915597048</v>
      </c>
      <c r="AW54" s="31">
        <f t="shared" si="14"/>
        <v>0.31835861532477638</v>
      </c>
      <c r="AX54" s="31">
        <f t="shared" si="14"/>
        <v>0.2652988461039803</v>
      </c>
      <c r="AY54" s="31">
        <f t="shared" si="14"/>
        <v>0.22739901094626883</v>
      </c>
      <c r="AZ54" s="31">
        <f t="shared" si="14"/>
        <v>0.19897413457798524</v>
      </c>
      <c r="BA54" s="31">
        <f t="shared" si="14"/>
        <v>0.17686589740265354</v>
      </c>
      <c r="BB54" s="31">
        <f t="shared" si="14"/>
        <v>0.15917930766238819</v>
      </c>
      <c r="BC54" s="31">
        <f t="shared" si="14"/>
        <v>0.14470846151126199</v>
      </c>
      <c r="BD54" s="31">
        <f t="shared" si="14"/>
        <v>0.13264942305199015</v>
      </c>
      <c r="BE54" s="31">
        <f t="shared" si="14"/>
        <v>0.12244562127876014</v>
      </c>
      <c r="BF54" s="31">
        <f t="shared" si="14"/>
        <v>0.11369950547313441</v>
      </c>
      <c r="BG54" s="31">
        <f t="shared" si="14"/>
        <v>0.10611953844159212</v>
      </c>
    </row>
    <row r="55" spans="7:59" ht="15" thickBot="1" x14ac:dyDescent="0.35">
      <c r="G55" s="1" t="s">
        <v>37</v>
      </c>
      <c r="H55" s="92">
        <v>300</v>
      </c>
      <c r="I55" s="92"/>
      <c r="J55" s="92"/>
      <c r="K55" s="92"/>
      <c r="L55" s="92"/>
      <c r="M55" s="94"/>
      <c r="N55" s="93"/>
      <c r="O55" s="92"/>
      <c r="P55" s="92"/>
      <c r="Q55" s="92"/>
      <c r="R55" s="92"/>
      <c r="S55" s="92"/>
      <c r="T55" s="92"/>
      <c r="U55" s="92"/>
      <c r="V55" s="1" t="s">
        <v>45</v>
      </c>
      <c r="W55" s="19">
        <f>H55*$F$4/1714</f>
        <v>28.652275379229877</v>
      </c>
      <c r="Y55" s="24" t="s">
        <v>37</v>
      </c>
      <c r="Z55" s="92">
        <v>300</v>
      </c>
      <c r="AA55" s="92"/>
      <c r="AB55" s="92"/>
      <c r="AC55" s="95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1" t="s">
        <v>45</v>
      </c>
      <c r="AO55" s="19">
        <f>Z55*$F$5/1714</f>
        <v>14.326137689614939</v>
      </c>
      <c r="AQ55" s="23" t="s">
        <v>37</v>
      </c>
      <c r="AR55" s="92">
        <v>300</v>
      </c>
      <c r="AS55" s="92"/>
      <c r="AT55" s="95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23" t="s">
        <v>45</v>
      </c>
      <c r="BG55" s="21">
        <f>AR55*$F$6/1714</f>
        <v>9.5507584597432924</v>
      </c>
    </row>
    <row r="56" spans="7:59" x14ac:dyDescent="0.3">
      <c r="G56" s="1" t="s">
        <v>31</v>
      </c>
      <c r="H56" s="23">
        <v>5</v>
      </c>
      <c r="I56" s="23">
        <v>7.5</v>
      </c>
      <c r="J56" s="23">
        <v>10</v>
      </c>
      <c r="K56" s="23">
        <v>15</v>
      </c>
      <c r="L56" s="23">
        <v>20</v>
      </c>
      <c r="M56" s="28">
        <v>25</v>
      </c>
      <c r="N56" s="25">
        <v>30</v>
      </c>
      <c r="O56" s="37">
        <v>35</v>
      </c>
      <c r="P56" s="39">
        <v>40</v>
      </c>
      <c r="Q56" s="39">
        <v>45</v>
      </c>
      <c r="R56" s="23">
        <v>50</v>
      </c>
      <c r="S56" s="23">
        <v>55</v>
      </c>
      <c r="T56" s="23">
        <v>60</v>
      </c>
      <c r="U56" s="23">
        <v>65</v>
      </c>
      <c r="V56" s="1">
        <v>70</v>
      </c>
      <c r="W56" s="1">
        <v>75</v>
      </c>
      <c r="Y56" s="24" t="s">
        <v>31</v>
      </c>
      <c r="Z56" s="34">
        <v>5</v>
      </c>
      <c r="AA56" s="34">
        <v>7.5</v>
      </c>
      <c r="AB56" s="35">
        <v>10</v>
      </c>
      <c r="AC56" s="29">
        <v>15</v>
      </c>
      <c r="AD56" s="41">
        <v>20</v>
      </c>
      <c r="AE56" s="34">
        <v>25</v>
      </c>
      <c r="AF56" s="34">
        <v>30</v>
      </c>
      <c r="AG56" s="34">
        <v>35</v>
      </c>
      <c r="AH56" s="34">
        <v>40</v>
      </c>
      <c r="AI56" s="34">
        <v>45</v>
      </c>
      <c r="AJ56" s="34">
        <v>50</v>
      </c>
      <c r="AK56" s="34">
        <v>55</v>
      </c>
      <c r="AL56" s="34">
        <v>60</v>
      </c>
      <c r="AM56" s="34">
        <v>65</v>
      </c>
      <c r="AN56" s="1">
        <v>70</v>
      </c>
      <c r="AO56" s="1">
        <v>75</v>
      </c>
      <c r="AQ56" s="23" t="s">
        <v>31</v>
      </c>
      <c r="AR56" s="34">
        <v>5</v>
      </c>
      <c r="AS56" s="35">
        <v>7.5</v>
      </c>
      <c r="AT56" s="29">
        <v>10</v>
      </c>
      <c r="AU56" s="36">
        <v>15</v>
      </c>
      <c r="AV56" s="34">
        <v>20</v>
      </c>
      <c r="AW56" s="34">
        <v>25</v>
      </c>
      <c r="AX56" s="34">
        <v>30</v>
      </c>
      <c r="AY56" s="34">
        <v>35</v>
      </c>
      <c r="AZ56" s="34">
        <v>40</v>
      </c>
      <c r="BA56" s="34">
        <v>45</v>
      </c>
      <c r="BB56" s="34">
        <v>50</v>
      </c>
      <c r="BC56" s="34">
        <v>55</v>
      </c>
      <c r="BD56" s="34">
        <v>60</v>
      </c>
      <c r="BE56" s="34">
        <v>65</v>
      </c>
      <c r="BF56" s="23">
        <v>70</v>
      </c>
      <c r="BG56" s="23">
        <v>75</v>
      </c>
    </row>
    <row r="57" spans="7:59" ht="15" thickBot="1" x14ac:dyDescent="0.35">
      <c r="G57" s="1" t="s">
        <v>46</v>
      </c>
      <c r="H57" s="21">
        <f>$W$55/H56</f>
        <v>5.7304550758459758</v>
      </c>
      <c r="I57" s="21">
        <f t="shared" ref="I57:W57" si="15">$W$55/I56</f>
        <v>3.8203033838973171</v>
      </c>
      <c r="J57" s="21">
        <f t="shared" si="15"/>
        <v>2.8652275379229879</v>
      </c>
      <c r="K57" s="21">
        <f t="shared" si="15"/>
        <v>1.9101516919486585</v>
      </c>
      <c r="L57" s="21">
        <f t="shared" si="15"/>
        <v>1.4326137689614939</v>
      </c>
      <c r="M57" s="27">
        <f t="shared" si="15"/>
        <v>1.146091015169195</v>
      </c>
      <c r="N57" s="26">
        <f t="shared" si="15"/>
        <v>0.95507584597432926</v>
      </c>
      <c r="O57" s="38">
        <f t="shared" si="15"/>
        <v>0.81863643940656794</v>
      </c>
      <c r="P57" s="40">
        <f t="shared" si="15"/>
        <v>0.71630688448074697</v>
      </c>
      <c r="Q57" s="40">
        <f t="shared" si="15"/>
        <v>0.63671723064955288</v>
      </c>
      <c r="R57" s="21">
        <f t="shared" si="15"/>
        <v>0.57304550758459749</v>
      </c>
      <c r="S57" s="21">
        <f t="shared" si="15"/>
        <v>0.52095046144054324</v>
      </c>
      <c r="T57" s="21">
        <f t="shared" si="15"/>
        <v>0.47753792298716463</v>
      </c>
      <c r="U57" s="21">
        <f t="shared" si="15"/>
        <v>0.44080423660353657</v>
      </c>
      <c r="V57" s="21">
        <f t="shared" si="15"/>
        <v>0.40931821970328397</v>
      </c>
      <c r="W57" s="21">
        <f t="shared" si="15"/>
        <v>0.38203033838973172</v>
      </c>
      <c r="Y57" s="24" t="s">
        <v>46</v>
      </c>
      <c r="Z57" s="31">
        <f>$AO$55/Z56</f>
        <v>2.8652275379229879</v>
      </c>
      <c r="AA57" s="31">
        <f t="shared" ref="AA57:AO57" si="16">$AO$55/AA56</f>
        <v>1.9101516919486585</v>
      </c>
      <c r="AB57" s="32">
        <f t="shared" si="16"/>
        <v>1.4326137689614939</v>
      </c>
      <c r="AC57" s="30">
        <f t="shared" si="16"/>
        <v>0.95507584597432926</v>
      </c>
      <c r="AD57" s="42">
        <f t="shared" si="16"/>
        <v>0.71630688448074697</v>
      </c>
      <c r="AE57" s="31">
        <f t="shared" si="16"/>
        <v>0.57304550758459749</v>
      </c>
      <c r="AF57" s="31">
        <f t="shared" si="16"/>
        <v>0.47753792298716463</v>
      </c>
      <c r="AG57" s="31">
        <f t="shared" si="16"/>
        <v>0.40931821970328397</v>
      </c>
      <c r="AH57" s="31">
        <f t="shared" si="16"/>
        <v>0.35815344224037349</v>
      </c>
      <c r="AI57" s="31">
        <f t="shared" si="16"/>
        <v>0.31835861532477644</v>
      </c>
      <c r="AJ57" s="31">
        <f t="shared" si="16"/>
        <v>0.28652275379229875</v>
      </c>
      <c r="AK57" s="31">
        <f t="shared" si="16"/>
        <v>0.26047523072027162</v>
      </c>
      <c r="AL57" s="31">
        <f t="shared" si="16"/>
        <v>0.23876896149358232</v>
      </c>
      <c r="AM57" s="31">
        <f t="shared" si="16"/>
        <v>0.22040211830176829</v>
      </c>
      <c r="AN57" s="31">
        <f t="shared" si="16"/>
        <v>0.20465910985164198</v>
      </c>
      <c r="AO57" s="31">
        <f t="shared" si="16"/>
        <v>0.19101516919486586</v>
      </c>
      <c r="AQ57" s="23" t="s">
        <v>46</v>
      </c>
      <c r="AR57" s="31">
        <f>$BG$55/AR56</f>
        <v>1.9101516919486585</v>
      </c>
      <c r="AS57" s="32">
        <f t="shared" ref="AS57:BG57" si="17">$BG$55/AS56</f>
        <v>1.2734344612991058</v>
      </c>
      <c r="AT57" s="30">
        <f t="shared" si="17"/>
        <v>0.95507584597432926</v>
      </c>
      <c r="AU57" s="33">
        <f t="shared" si="17"/>
        <v>0.63671723064955288</v>
      </c>
      <c r="AV57" s="31">
        <f t="shared" si="17"/>
        <v>0.47753792298716463</v>
      </c>
      <c r="AW57" s="31">
        <f t="shared" si="17"/>
        <v>0.38203033838973172</v>
      </c>
      <c r="AX57" s="31">
        <f t="shared" si="17"/>
        <v>0.31835861532477644</v>
      </c>
      <c r="AY57" s="31">
        <f t="shared" si="17"/>
        <v>0.27287881313552265</v>
      </c>
      <c r="AZ57" s="31">
        <f t="shared" si="17"/>
        <v>0.23876896149358232</v>
      </c>
      <c r="BA57" s="31">
        <f t="shared" si="17"/>
        <v>0.21223907688318427</v>
      </c>
      <c r="BB57" s="31">
        <f t="shared" si="17"/>
        <v>0.19101516919486586</v>
      </c>
      <c r="BC57" s="31">
        <f t="shared" si="17"/>
        <v>0.1736501538135144</v>
      </c>
      <c r="BD57" s="31">
        <f t="shared" si="17"/>
        <v>0.15917930766238822</v>
      </c>
      <c r="BE57" s="31">
        <f t="shared" si="17"/>
        <v>0.14693474553451219</v>
      </c>
      <c r="BF57" s="31">
        <f t="shared" si="17"/>
        <v>0.13643940656776132</v>
      </c>
      <c r="BG57" s="31">
        <f t="shared" si="17"/>
        <v>0.12734344612991055</v>
      </c>
    </row>
    <row r="58" spans="7:59" ht="15" thickBot="1" x14ac:dyDescent="0.35">
      <c r="G58" s="1" t="s">
        <v>37</v>
      </c>
      <c r="H58" s="92">
        <v>350</v>
      </c>
      <c r="I58" s="92"/>
      <c r="J58" s="92"/>
      <c r="K58" s="92"/>
      <c r="L58" s="92"/>
      <c r="M58" s="92"/>
      <c r="N58" s="94"/>
      <c r="O58" s="93"/>
      <c r="P58" s="92"/>
      <c r="Q58" s="92"/>
      <c r="R58" s="92"/>
      <c r="S58" s="92"/>
      <c r="T58" s="92"/>
      <c r="U58" s="92"/>
      <c r="V58" s="1" t="s">
        <v>45</v>
      </c>
      <c r="W58" s="19">
        <f>H58*$F$4/1714</f>
        <v>33.427654609101523</v>
      </c>
      <c r="Y58" s="24" t="s">
        <v>37</v>
      </c>
      <c r="Z58" s="92">
        <v>350</v>
      </c>
      <c r="AA58" s="92"/>
      <c r="AB58" s="92"/>
      <c r="AC58" s="94"/>
      <c r="AD58" s="93"/>
      <c r="AE58" s="92"/>
      <c r="AF58" s="92"/>
      <c r="AG58" s="92"/>
      <c r="AH58" s="92"/>
      <c r="AI58" s="92"/>
      <c r="AJ58" s="92"/>
      <c r="AK58" s="92"/>
      <c r="AL58" s="92"/>
      <c r="AM58" s="92"/>
      <c r="AN58" s="1" t="s">
        <v>45</v>
      </c>
      <c r="AO58" s="19">
        <f>Z58*$F$5/1714</f>
        <v>16.713827304550762</v>
      </c>
      <c r="AQ58" s="23" t="s">
        <v>37</v>
      </c>
      <c r="AR58" s="92">
        <v>350</v>
      </c>
      <c r="AS58" s="92"/>
      <c r="AT58" s="94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23" t="s">
        <v>45</v>
      </c>
      <c r="BG58" s="21">
        <f>AR58*$F$6/1714</f>
        <v>11.142551536367174</v>
      </c>
    </row>
    <row r="59" spans="7:59" x14ac:dyDescent="0.3">
      <c r="G59" s="1" t="s">
        <v>31</v>
      </c>
      <c r="H59" s="23">
        <v>5</v>
      </c>
      <c r="I59" s="23">
        <v>7.5</v>
      </c>
      <c r="J59" s="23">
        <v>10</v>
      </c>
      <c r="K59" s="23">
        <v>15</v>
      </c>
      <c r="L59" s="23">
        <v>20</v>
      </c>
      <c r="M59" s="23">
        <v>25</v>
      </c>
      <c r="N59" s="28">
        <v>30</v>
      </c>
      <c r="O59" s="25">
        <v>35</v>
      </c>
      <c r="P59" s="37">
        <v>40</v>
      </c>
      <c r="Q59" s="39">
        <v>45</v>
      </c>
      <c r="R59" s="39">
        <v>50</v>
      </c>
      <c r="S59" s="39">
        <v>55</v>
      </c>
      <c r="T59" s="23">
        <v>60</v>
      </c>
      <c r="U59" s="23">
        <v>65</v>
      </c>
      <c r="V59" s="1">
        <v>70</v>
      </c>
      <c r="W59" s="1">
        <v>75</v>
      </c>
      <c r="Y59" s="24" t="s">
        <v>31</v>
      </c>
      <c r="Z59" s="34">
        <v>5</v>
      </c>
      <c r="AA59" s="34">
        <v>7.5</v>
      </c>
      <c r="AB59" s="34">
        <v>10</v>
      </c>
      <c r="AC59" s="35">
        <v>15</v>
      </c>
      <c r="AD59" s="29">
        <v>20</v>
      </c>
      <c r="AE59" s="41">
        <v>25</v>
      </c>
      <c r="AF59" s="34">
        <v>30</v>
      </c>
      <c r="AG59" s="34">
        <v>35</v>
      </c>
      <c r="AH59" s="34">
        <v>40</v>
      </c>
      <c r="AI59" s="34">
        <v>45</v>
      </c>
      <c r="AJ59" s="34">
        <v>50</v>
      </c>
      <c r="AK59" s="34">
        <v>55</v>
      </c>
      <c r="AL59" s="34">
        <v>60</v>
      </c>
      <c r="AM59" s="34">
        <v>65</v>
      </c>
      <c r="AN59" s="1">
        <v>70</v>
      </c>
      <c r="AO59" s="1">
        <v>75</v>
      </c>
      <c r="AQ59" s="23" t="s">
        <v>31</v>
      </c>
      <c r="AR59" s="34">
        <v>5</v>
      </c>
      <c r="AS59" s="34">
        <v>7.5</v>
      </c>
      <c r="AT59" s="34">
        <v>10</v>
      </c>
      <c r="AU59" s="43">
        <v>15</v>
      </c>
      <c r="AV59" s="34">
        <v>20</v>
      </c>
      <c r="AW59" s="34">
        <v>25</v>
      </c>
      <c r="AX59" s="34">
        <v>30</v>
      </c>
      <c r="AY59" s="34">
        <v>35</v>
      </c>
      <c r="AZ59" s="34">
        <v>40</v>
      </c>
      <c r="BA59" s="34">
        <v>45</v>
      </c>
      <c r="BB59" s="34">
        <v>50</v>
      </c>
      <c r="BC59" s="34">
        <v>55</v>
      </c>
      <c r="BD59" s="34">
        <v>60</v>
      </c>
      <c r="BE59" s="34">
        <v>65</v>
      </c>
      <c r="BF59" s="23">
        <v>70</v>
      </c>
      <c r="BG59" s="23">
        <v>75</v>
      </c>
    </row>
    <row r="60" spans="7:59" ht="15" thickBot="1" x14ac:dyDescent="0.35">
      <c r="G60" s="1" t="s">
        <v>46</v>
      </c>
      <c r="H60" s="21">
        <f>$W$58/H59</f>
        <v>6.6855309218203045</v>
      </c>
      <c r="I60" s="21">
        <f t="shared" ref="I60:W60" si="18">$W$58/I59</f>
        <v>4.4570206145468694</v>
      </c>
      <c r="J60" s="21">
        <f t="shared" si="18"/>
        <v>3.3427654609101523</v>
      </c>
      <c r="K60" s="21">
        <f t="shared" si="18"/>
        <v>2.2285103072734347</v>
      </c>
      <c r="L60" s="21">
        <f t="shared" si="18"/>
        <v>1.6713827304550761</v>
      </c>
      <c r="M60" s="21">
        <f t="shared" si="18"/>
        <v>1.337106184364061</v>
      </c>
      <c r="N60" s="27">
        <f t="shared" si="18"/>
        <v>1.1142551536367173</v>
      </c>
      <c r="O60" s="26">
        <f t="shared" si="18"/>
        <v>0.95507584597432926</v>
      </c>
      <c r="P60" s="38">
        <f t="shared" si="18"/>
        <v>0.83569136522753806</v>
      </c>
      <c r="Q60" s="40">
        <f t="shared" si="18"/>
        <v>0.74283676909114493</v>
      </c>
      <c r="R60" s="40">
        <f t="shared" si="18"/>
        <v>0.66855309218203052</v>
      </c>
      <c r="S60" s="40">
        <f t="shared" si="18"/>
        <v>0.60777553834730047</v>
      </c>
      <c r="T60" s="21">
        <f t="shared" si="18"/>
        <v>0.55712757681835867</v>
      </c>
      <c r="U60" s="21">
        <f t="shared" si="18"/>
        <v>0.51427160937079264</v>
      </c>
      <c r="V60" s="21">
        <f t="shared" si="18"/>
        <v>0.47753792298716463</v>
      </c>
      <c r="W60" s="21">
        <f t="shared" si="18"/>
        <v>0.44570206145468699</v>
      </c>
      <c r="Y60" s="24" t="s">
        <v>46</v>
      </c>
      <c r="Z60" s="31">
        <f>$AO$58/Z59</f>
        <v>3.3427654609101523</v>
      </c>
      <c r="AA60" s="31">
        <f t="shared" ref="AA60:AO60" si="19">$AO$58/AA59</f>
        <v>2.2285103072734347</v>
      </c>
      <c r="AB60" s="31">
        <f t="shared" si="19"/>
        <v>1.6713827304550761</v>
      </c>
      <c r="AC60" s="32">
        <f t="shared" si="19"/>
        <v>1.1142551536367173</v>
      </c>
      <c r="AD60" s="30">
        <f t="shared" si="19"/>
        <v>0.83569136522753806</v>
      </c>
      <c r="AE60" s="42">
        <f t="shared" si="19"/>
        <v>0.66855309218203052</v>
      </c>
      <c r="AF60" s="31">
        <f t="shared" si="19"/>
        <v>0.55712757681835867</v>
      </c>
      <c r="AG60" s="31">
        <f t="shared" si="19"/>
        <v>0.47753792298716463</v>
      </c>
      <c r="AH60" s="31">
        <f t="shared" si="19"/>
        <v>0.41784568261376903</v>
      </c>
      <c r="AI60" s="31">
        <f t="shared" si="19"/>
        <v>0.37141838454557247</v>
      </c>
      <c r="AJ60" s="31">
        <f t="shared" si="19"/>
        <v>0.33427654609101526</v>
      </c>
      <c r="AK60" s="31">
        <f t="shared" si="19"/>
        <v>0.30388776917365024</v>
      </c>
      <c r="AL60" s="31">
        <f t="shared" si="19"/>
        <v>0.27856378840917934</v>
      </c>
      <c r="AM60" s="31">
        <f t="shared" si="19"/>
        <v>0.25713580468539632</v>
      </c>
      <c r="AN60" s="31">
        <f t="shared" si="19"/>
        <v>0.23876896149358232</v>
      </c>
      <c r="AO60" s="31">
        <f t="shared" si="19"/>
        <v>0.2228510307273435</v>
      </c>
      <c r="AQ60" s="23" t="s">
        <v>46</v>
      </c>
      <c r="AR60" s="31">
        <f>$BG$58/AR59</f>
        <v>2.2285103072734347</v>
      </c>
      <c r="AS60" s="31">
        <f t="shared" ref="AS60:BG60" si="20">$BG$58/AS59</f>
        <v>1.4856735381822899</v>
      </c>
      <c r="AT60" s="31">
        <f t="shared" si="20"/>
        <v>1.1142551536367173</v>
      </c>
      <c r="AU60" s="44">
        <f t="shared" si="20"/>
        <v>0.74283676909114493</v>
      </c>
      <c r="AV60" s="31">
        <f t="shared" si="20"/>
        <v>0.55712757681835867</v>
      </c>
      <c r="AW60" s="31">
        <f t="shared" si="20"/>
        <v>0.44570206145468694</v>
      </c>
      <c r="AX60" s="31">
        <f t="shared" si="20"/>
        <v>0.37141838454557247</v>
      </c>
      <c r="AY60" s="31">
        <f t="shared" si="20"/>
        <v>0.31835861532477638</v>
      </c>
      <c r="AZ60" s="31">
        <f t="shared" si="20"/>
        <v>0.27856378840917934</v>
      </c>
      <c r="BA60" s="31">
        <f t="shared" si="20"/>
        <v>0.24761225636371498</v>
      </c>
      <c r="BB60" s="31">
        <f t="shared" si="20"/>
        <v>0.22285103072734347</v>
      </c>
      <c r="BC60" s="31">
        <f t="shared" si="20"/>
        <v>0.2025918461157668</v>
      </c>
      <c r="BD60" s="31">
        <f t="shared" si="20"/>
        <v>0.18570919227278623</v>
      </c>
      <c r="BE60" s="31">
        <f t="shared" si="20"/>
        <v>0.17142386979026422</v>
      </c>
      <c r="BF60" s="31">
        <f t="shared" si="20"/>
        <v>0.15917930766238819</v>
      </c>
      <c r="BG60" s="31">
        <f t="shared" si="20"/>
        <v>0.148567353818229</v>
      </c>
    </row>
    <row r="61" spans="7:59" ht="15" thickBot="1" x14ac:dyDescent="0.35">
      <c r="G61" s="1" t="s">
        <v>37</v>
      </c>
      <c r="H61" s="92">
        <v>400</v>
      </c>
      <c r="I61" s="92"/>
      <c r="J61" s="92"/>
      <c r="K61" s="92"/>
      <c r="L61" s="92"/>
      <c r="M61" s="92"/>
      <c r="N61" s="92"/>
      <c r="O61" s="94"/>
      <c r="P61" s="93"/>
      <c r="Q61" s="92"/>
      <c r="R61" s="92"/>
      <c r="S61" s="92"/>
      <c r="T61" s="92"/>
      <c r="U61" s="92"/>
      <c r="V61" s="1" t="s">
        <v>45</v>
      </c>
      <c r="W61" s="19">
        <f>H61*$F$4/1714</f>
        <v>38.20303383897317</v>
      </c>
      <c r="Y61" s="24" t="s">
        <v>37</v>
      </c>
      <c r="Z61" s="92">
        <v>400</v>
      </c>
      <c r="AA61" s="92"/>
      <c r="AB61" s="92"/>
      <c r="AC61" s="92"/>
      <c r="AD61" s="95"/>
      <c r="AE61" s="92"/>
      <c r="AF61" s="92"/>
      <c r="AG61" s="92"/>
      <c r="AH61" s="92"/>
      <c r="AI61" s="92"/>
      <c r="AJ61" s="92"/>
      <c r="AK61" s="92"/>
      <c r="AL61" s="92"/>
      <c r="AM61" s="92"/>
      <c r="AN61" s="1" t="s">
        <v>45</v>
      </c>
      <c r="AO61" s="19">
        <f>Z61*$F$5/1714</f>
        <v>19.101516919486585</v>
      </c>
      <c r="AQ61" s="23" t="s">
        <v>37</v>
      </c>
      <c r="AR61" s="92">
        <v>400</v>
      </c>
      <c r="AS61" s="92"/>
      <c r="AT61" s="92"/>
      <c r="AU61" s="93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23" t="s">
        <v>45</v>
      </c>
      <c r="BG61" s="21">
        <f>AR61*$F$6/1714</f>
        <v>12.734344612991055</v>
      </c>
    </row>
    <row r="62" spans="7:59" x14ac:dyDescent="0.3">
      <c r="G62" s="1" t="s">
        <v>31</v>
      </c>
      <c r="H62" s="23">
        <v>5</v>
      </c>
      <c r="I62" s="23">
        <v>7.5</v>
      </c>
      <c r="J62" s="23">
        <v>10</v>
      </c>
      <c r="K62" s="23">
        <v>15</v>
      </c>
      <c r="L62" s="23">
        <v>20</v>
      </c>
      <c r="M62" s="23">
        <v>25</v>
      </c>
      <c r="N62" s="23">
        <v>30</v>
      </c>
      <c r="O62" s="28">
        <v>35</v>
      </c>
      <c r="P62" s="25">
        <v>40</v>
      </c>
      <c r="Q62" s="37">
        <v>45</v>
      </c>
      <c r="R62" s="39">
        <v>50</v>
      </c>
      <c r="S62" s="39">
        <v>55</v>
      </c>
      <c r="T62" s="39">
        <v>60</v>
      </c>
      <c r="U62" s="23">
        <v>65</v>
      </c>
      <c r="V62" s="1">
        <v>70</v>
      </c>
      <c r="W62" s="1">
        <v>75</v>
      </c>
      <c r="Y62" s="24" t="s">
        <v>31</v>
      </c>
      <c r="Z62" s="34">
        <v>5</v>
      </c>
      <c r="AA62" s="34">
        <v>7.5</v>
      </c>
      <c r="AB62" s="34">
        <v>10</v>
      </c>
      <c r="AC62" s="35">
        <v>15</v>
      </c>
      <c r="AD62" s="29">
        <v>20</v>
      </c>
      <c r="AE62" s="41">
        <v>25</v>
      </c>
      <c r="AF62" s="43">
        <v>30</v>
      </c>
      <c r="AG62" s="34">
        <v>35</v>
      </c>
      <c r="AH62" s="34">
        <v>40</v>
      </c>
      <c r="AI62" s="34">
        <v>45</v>
      </c>
      <c r="AJ62" s="34">
        <v>50</v>
      </c>
      <c r="AK62" s="34">
        <v>55</v>
      </c>
      <c r="AL62" s="34">
        <v>60</v>
      </c>
      <c r="AM62" s="34">
        <v>65</v>
      </c>
      <c r="AN62" s="1">
        <v>70</v>
      </c>
      <c r="AO62" s="1">
        <v>75</v>
      </c>
      <c r="AQ62" s="23" t="s">
        <v>31</v>
      </c>
      <c r="AR62" s="34">
        <v>5</v>
      </c>
      <c r="AS62" s="34">
        <v>7.5</v>
      </c>
      <c r="AT62" s="35">
        <v>10</v>
      </c>
      <c r="AU62" s="29">
        <v>15</v>
      </c>
      <c r="AV62" s="41">
        <v>20</v>
      </c>
      <c r="AW62" s="34">
        <v>25</v>
      </c>
      <c r="AX62" s="34">
        <v>30</v>
      </c>
      <c r="AY62" s="34">
        <v>35</v>
      </c>
      <c r="AZ62" s="34">
        <v>40</v>
      </c>
      <c r="BA62" s="34">
        <v>45</v>
      </c>
      <c r="BB62" s="34">
        <v>50</v>
      </c>
      <c r="BC62" s="34">
        <v>55</v>
      </c>
      <c r="BD62" s="34">
        <v>60</v>
      </c>
      <c r="BE62" s="34">
        <v>65</v>
      </c>
      <c r="BF62" s="23">
        <v>70</v>
      </c>
      <c r="BG62" s="23">
        <v>75</v>
      </c>
    </row>
    <row r="63" spans="7:59" ht="15" thickBot="1" x14ac:dyDescent="0.35">
      <c r="G63" s="1" t="s">
        <v>46</v>
      </c>
      <c r="H63" s="21">
        <f>$W$61/H62</f>
        <v>7.6406067677946341</v>
      </c>
      <c r="I63" s="21">
        <f t="shared" ref="I63:W63" si="21">$W$61/I62</f>
        <v>5.093737845196423</v>
      </c>
      <c r="J63" s="21">
        <f t="shared" si="21"/>
        <v>3.8203033838973171</v>
      </c>
      <c r="K63" s="21">
        <f t="shared" si="21"/>
        <v>2.5468689225982115</v>
      </c>
      <c r="L63" s="21">
        <f t="shared" si="21"/>
        <v>1.9101516919486585</v>
      </c>
      <c r="M63" s="21">
        <f t="shared" si="21"/>
        <v>1.5281213535589269</v>
      </c>
      <c r="N63" s="21">
        <f t="shared" si="21"/>
        <v>1.2734344612991058</v>
      </c>
      <c r="O63" s="27">
        <f t="shared" si="21"/>
        <v>1.0915152525420906</v>
      </c>
      <c r="P63" s="26">
        <f t="shared" si="21"/>
        <v>0.95507584597432926</v>
      </c>
      <c r="Q63" s="38">
        <f t="shared" si="21"/>
        <v>0.8489563075327371</v>
      </c>
      <c r="R63" s="40">
        <f t="shared" si="21"/>
        <v>0.76406067677946343</v>
      </c>
      <c r="S63" s="40">
        <f t="shared" si="21"/>
        <v>0.69460061525405759</v>
      </c>
      <c r="T63" s="40">
        <f t="shared" si="21"/>
        <v>0.63671723064955288</v>
      </c>
      <c r="U63" s="21">
        <f t="shared" si="21"/>
        <v>0.58773898213804876</v>
      </c>
      <c r="V63" s="21">
        <f t="shared" si="21"/>
        <v>0.54575762627104529</v>
      </c>
      <c r="W63" s="21">
        <f t="shared" si="21"/>
        <v>0.50937378451964221</v>
      </c>
      <c r="Y63" s="24" t="s">
        <v>46</v>
      </c>
      <c r="Z63" s="31">
        <f>$AO$61/Z62</f>
        <v>3.8203033838973171</v>
      </c>
      <c r="AA63" s="31">
        <f t="shared" ref="AA63:AO63" si="22">$AO$61/AA62</f>
        <v>2.5468689225982115</v>
      </c>
      <c r="AB63" s="31">
        <f t="shared" si="22"/>
        <v>1.9101516919486585</v>
      </c>
      <c r="AC63" s="32">
        <f t="shared" si="22"/>
        <v>1.2734344612991058</v>
      </c>
      <c r="AD63" s="30">
        <f t="shared" si="22"/>
        <v>0.95507584597432926</v>
      </c>
      <c r="AE63" s="42">
        <f t="shared" si="22"/>
        <v>0.76406067677946343</v>
      </c>
      <c r="AF63" s="44">
        <f t="shared" si="22"/>
        <v>0.63671723064955288</v>
      </c>
      <c r="AG63" s="31">
        <f t="shared" si="22"/>
        <v>0.54575762627104529</v>
      </c>
      <c r="AH63" s="31">
        <f t="shared" si="22"/>
        <v>0.47753792298716463</v>
      </c>
      <c r="AI63" s="31">
        <f t="shared" si="22"/>
        <v>0.42447815376636855</v>
      </c>
      <c r="AJ63" s="31">
        <f t="shared" si="22"/>
        <v>0.38203033838973172</v>
      </c>
      <c r="AK63" s="31">
        <f t="shared" si="22"/>
        <v>0.34730030762702879</v>
      </c>
      <c r="AL63" s="31">
        <f t="shared" si="22"/>
        <v>0.31835861532477644</v>
      </c>
      <c r="AM63" s="31">
        <f t="shared" si="22"/>
        <v>0.29386949106902438</v>
      </c>
      <c r="AN63" s="31">
        <f t="shared" si="22"/>
        <v>0.27287881313552265</v>
      </c>
      <c r="AO63" s="31">
        <f t="shared" si="22"/>
        <v>0.25468689225982111</v>
      </c>
      <c r="AQ63" s="23" t="s">
        <v>46</v>
      </c>
      <c r="AR63" s="31">
        <f>$BG$61/AR62</f>
        <v>2.5468689225982111</v>
      </c>
      <c r="AS63" s="31">
        <f t="shared" ref="AS63:BG63" si="23">$BG$61/AS62</f>
        <v>1.697912615065474</v>
      </c>
      <c r="AT63" s="32">
        <f t="shared" si="23"/>
        <v>1.2734344612991055</v>
      </c>
      <c r="AU63" s="30">
        <f t="shared" si="23"/>
        <v>0.84895630753273699</v>
      </c>
      <c r="AV63" s="42">
        <f t="shared" si="23"/>
        <v>0.63671723064955277</v>
      </c>
      <c r="AW63" s="31">
        <f t="shared" si="23"/>
        <v>0.50937378451964221</v>
      </c>
      <c r="AX63" s="31">
        <f t="shared" si="23"/>
        <v>0.42447815376636849</v>
      </c>
      <c r="AY63" s="31">
        <f t="shared" si="23"/>
        <v>0.36383841751403018</v>
      </c>
      <c r="AZ63" s="31">
        <f t="shared" si="23"/>
        <v>0.31835861532477638</v>
      </c>
      <c r="BA63" s="31">
        <f t="shared" si="23"/>
        <v>0.28298543584424568</v>
      </c>
      <c r="BB63" s="31">
        <f t="shared" si="23"/>
        <v>0.25468689225982111</v>
      </c>
      <c r="BC63" s="31">
        <f t="shared" si="23"/>
        <v>0.23153353841801919</v>
      </c>
      <c r="BD63" s="31">
        <f t="shared" si="23"/>
        <v>0.21223907688318425</v>
      </c>
      <c r="BE63" s="31">
        <f t="shared" si="23"/>
        <v>0.19591299404601623</v>
      </c>
      <c r="BF63" s="31">
        <f t="shared" si="23"/>
        <v>0.18191920875701509</v>
      </c>
      <c r="BG63" s="31">
        <f t="shared" si="23"/>
        <v>0.16979126150654741</v>
      </c>
    </row>
    <row r="64" spans="7:59" ht="15" thickBot="1" x14ac:dyDescent="0.35">
      <c r="G64" s="1" t="s">
        <v>37</v>
      </c>
      <c r="H64" s="92">
        <v>450</v>
      </c>
      <c r="I64" s="92"/>
      <c r="J64" s="92"/>
      <c r="K64" s="92"/>
      <c r="L64" s="92"/>
      <c r="M64" s="92"/>
      <c r="N64" s="92"/>
      <c r="O64" s="94"/>
      <c r="P64" s="93"/>
      <c r="Q64" s="93"/>
      <c r="R64" s="93"/>
      <c r="S64" s="92"/>
      <c r="T64" s="92"/>
      <c r="U64" s="92"/>
      <c r="V64" s="1" t="s">
        <v>45</v>
      </c>
      <c r="W64" s="19">
        <f>H64*$F$4/1714</f>
        <v>42.978413068844816</v>
      </c>
      <c r="Y64" s="24" t="s">
        <v>37</v>
      </c>
      <c r="Z64" s="92">
        <v>450</v>
      </c>
      <c r="AA64" s="92"/>
      <c r="AB64" s="92"/>
      <c r="AC64" s="92"/>
      <c r="AD64" s="95"/>
      <c r="AE64" s="93"/>
      <c r="AF64" s="92"/>
      <c r="AG64" s="92"/>
      <c r="AH64" s="92"/>
      <c r="AI64" s="92"/>
      <c r="AJ64" s="92"/>
      <c r="AK64" s="92"/>
      <c r="AL64" s="92"/>
      <c r="AM64" s="92"/>
      <c r="AN64" s="1" t="s">
        <v>45</v>
      </c>
      <c r="AO64" s="19">
        <f>Z64*$F$5/1714</f>
        <v>21.489206534422408</v>
      </c>
      <c r="AQ64" s="23" t="s">
        <v>37</v>
      </c>
      <c r="AR64" s="92">
        <v>450</v>
      </c>
      <c r="AS64" s="92"/>
      <c r="AT64" s="92"/>
      <c r="AU64" s="93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23" t="s">
        <v>45</v>
      </c>
      <c r="BG64" s="21">
        <f>AR64*$F$6/1714</f>
        <v>14.326137689614935</v>
      </c>
    </row>
    <row r="65" spans="7:59" x14ac:dyDescent="0.3">
      <c r="G65" s="1" t="s">
        <v>31</v>
      </c>
      <c r="H65" s="23">
        <v>5</v>
      </c>
      <c r="I65" s="23">
        <v>7.5</v>
      </c>
      <c r="J65" s="23">
        <v>10</v>
      </c>
      <c r="K65" s="23">
        <v>15</v>
      </c>
      <c r="L65" s="23">
        <v>20</v>
      </c>
      <c r="M65" s="23">
        <v>25</v>
      </c>
      <c r="N65" s="23">
        <v>30</v>
      </c>
      <c r="O65" s="28">
        <v>35</v>
      </c>
      <c r="P65" s="28">
        <v>40</v>
      </c>
      <c r="Q65" s="25">
        <v>45</v>
      </c>
      <c r="R65" s="51">
        <v>50</v>
      </c>
      <c r="S65" s="37">
        <v>55</v>
      </c>
      <c r="T65" s="39">
        <v>60</v>
      </c>
      <c r="U65" s="39">
        <v>65</v>
      </c>
      <c r="V65" s="39">
        <v>70</v>
      </c>
      <c r="W65" s="1">
        <v>75</v>
      </c>
      <c r="Y65" s="24" t="s">
        <v>31</v>
      </c>
      <c r="Z65" s="34">
        <v>5</v>
      </c>
      <c r="AA65" s="34">
        <v>7.5</v>
      </c>
      <c r="AB65" s="34">
        <v>10</v>
      </c>
      <c r="AC65" s="35">
        <v>15</v>
      </c>
      <c r="AD65" s="35">
        <v>20</v>
      </c>
      <c r="AE65" s="29">
        <v>25</v>
      </c>
      <c r="AF65" s="41">
        <v>30</v>
      </c>
      <c r="AG65" s="43">
        <v>35</v>
      </c>
      <c r="AH65" s="53">
        <v>40</v>
      </c>
      <c r="AI65" s="34">
        <v>45</v>
      </c>
      <c r="AJ65" s="34">
        <v>50</v>
      </c>
      <c r="AK65" s="34">
        <v>55</v>
      </c>
      <c r="AL65" s="34">
        <v>60</v>
      </c>
      <c r="AM65" s="34">
        <v>65</v>
      </c>
      <c r="AN65" s="1">
        <v>70</v>
      </c>
      <c r="AO65" s="1">
        <v>75</v>
      </c>
      <c r="AQ65" s="23" t="s">
        <v>31</v>
      </c>
      <c r="AR65" s="34">
        <v>5</v>
      </c>
      <c r="AS65" s="34">
        <v>7.5</v>
      </c>
      <c r="AT65" s="35">
        <v>10</v>
      </c>
      <c r="AU65" s="29">
        <v>15</v>
      </c>
      <c r="AV65" s="41">
        <v>20</v>
      </c>
      <c r="AW65" s="55">
        <v>25</v>
      </c>
      <c r="AX65" s="34">
        <v>30</v>
      </c>
      <c r="AY65" s="34">
        <v>35</v>
      </c>
      <c r="AZ65" s="34">
        <v>40</v>
      </c>
      <c r="BA65" s="34">
        <v>45</v>
      </c>
      <c r="BB65" s="34">
        <v>50</v>
      </c>
      <c r="BC65" s="34">
        <v>55</v>
      </c>
      <c r="BD65" s="34">
        <v>60</v>
      </c>
      <c r="BE65" s="34">
        <v>65</v>
      </c>
      <c r="BF65" s="23">
        <v>70</v>
      </c>
      <c r="BG65" s="23">
        <v>75</v>
      </c>
    </row>
    <row r="66" spans="7:59" ht="15" thickBot="1" x14ac:dyDescent="0.35">
      <c r="G66" s="1" t="s">
        <v>46</v>
      </c>
      <c r="H66" s="21">
        <f>$W$64/H65</f>
        <v>8.5956826137689628</v>
      </c>
      <c r="I66" s="21">
        <f t="shared" ref="I66:W66" si="24">$W$64/I65</f>
        <v>5.7304550758459758</v>
      </c>
      <c r="J66" s="21">
        <f t="shared" si="24"/>
        <v>4.2978413068844814</v>
      </c>
      <c r="K66" s="21">
        <f t="shared" si="24"/>
        <v>2.8652275379229879</v>
      </c>
      <c r="L66" s="21">
        <f t="shared" si="24"/>
        <v>2.1489206534422407</v>
      </c>
      <c r="M66" s="21">
        <f t="shared" si="24"/>
        <v>1.7191365227537927</v>
      </c>
      <c r="N66" s="21">
        <f t="shared" si="24"/>
        <v>1.4326137689614939</v>
      </c>
      <c r="O66" s="21">
        <f t="shared" si="24"/>
        <v>1.2279546591098518</v>
      </c>
      <c r="P66" s="27">
        <f t="shared" si="24"/>
        <v>1.0744603267211204</v>
      </c>
      <c r="Q66" s="26">
        <f t="shared" si="24"/>
        <v>0.95507584597432926</v>
      </c>
      <c r="R66" s="52">
        <f t="shared" si="24"/>
        <v>0.85956826137689635</v>
      </c>
      <c r="S66" s="38">
        <f t="shared" si="24"/>
        <v>0.78142569216081481</v>
      </c>
      <c r="T66" s="40">
        <f t="shared" si="24"/>
        <v>0.71630688448074697</v>
      </c>
      <c r="U66" s="40">
        <f t="shared" si="24"/>
        <v>0.66120635490530488</v>
      </c>
      <c r="V66" s="40">
        <f t="shared" si="24"/>
        <v>0.6139773295549259</v>
      </c>
      <c r="W66" s="21">
        <f t="shared" si="24"/>
        <v>0.57304550758459749</v>
      </c>
      <c r="Y66" s="24" t="s">
        <v>46</v>
      </c>
      <c r="Z66" s="31">
        <f>$AO$64/Z65</f>
        <v>4.2978413068844814</v>
      </c>
      <c r="AA66" s="31">
        <f t="shared" ref="AA66:AO66" si="25">$AO$64/AA65</f>
        <v>2.8652275379229879</v>
      </c>
      <c r="AB66" s="31">
        <f t="shared" si="25"/>
        <v>2.1489206534422407</v>
      </c>
      <c r="AC66" s="31">
        <f t="shared" si="25"/>
        <v>1.4326137689614939</v>
      </c>
      <c r="AD66" s="32">
        <f t="shared" si="25"/>
        <v>1.0744603267211204</v>
      </c>
      <c r="AE66" s="30">
        <f t="shared" si="25"/>
        <v>0.85956826137689635</v>
      </c>
      <c r="AF66" s="42">
        <f t="shared" si="25"/>
        <v>0.71630688448074697</v>
      </c>
      <c r="AG66" s="44">
        <f t="shared" si="25"/>
        <v>0.6139773295549259</v>
      </c>
      <c r="AH66" s="54">
        <f t="shared" si="25"/>
        <v>0.53723016336056018</v>
      </c>
      <c r="AI66" s="31">
        <f t="shared" si="25"/>
        <v>0.47753792298716463</v>
      </c>
      <c r="AJ66" s="31">
        <f t="shared" si="25"/>
        <v>0.42978413068844817</v>
      </c>
      <c r="AK66" s="31">
        <f t="shared" si="25"/>
        <v>0.39071284608040741</v>
      </c>
      <c r="AL66" s="31">
        <f t="shared" si="25"/>
        <v>0.35815344224037349</v>
      </c>
      <c r="AM66" s="31">
        <f t="shared" si="25"/>
        <v>0.33060317745265244</v>
      </c>
      <c r="AN66" s="31">
        <f t="shared" si="25"/>
        <v>0.30698866477746295</v>
      </c>
      <c r="AO66" s="31">
        <f t="shared" si="25"/>
        <v>0.28652275379229875</v>
      </c>
      <c r="AQ66" s="23" t="s">
        <v>46</v>
      </c>
      <c r="AR66" s="31">
        <f>$BG$64/AR65</f>
        <v>2.865227537922987</v>
      </c>
      <c r="AS66" s="31">
        <f t="shared" ref="AS66:BG66" si="26">$BG$64/AS65</f>
        <v>1.9101516919486581</v>
      </c>
      <c r="AT66" s="32">
        <f t="shared" si="26"/>
        <v>1.4326137689614935</v>
      </c>
      <c r="AU66" s="30">
        <f t="shared" si="26"/>
        <v>0.95507584597432904</v>
      </c>
      <c r="AV66" s="42">
        <f t="shared" si="26"/>
        <v>0.71630688448074675</v>
      </c>
      <c r="AW66" s="56">
        <f t="shared" si="26"/>
        <v>0.57304550758459738</v>
      </c>
      <c r="AX66" s="31">
        <f t="shared" si="26"/>
        <v>0.47753792298716452</v>
      </c>
      <c r="AY66" s="31">
        <f t="shared" si="26"/>
        <v>0.40931821970328386</v>
      </c>
      <c r="AZ66" s="31">
        <f t="shared" si="26"/>
        <v>0.35815344224037338</v>
      </c>
      <c r="BA66" s="31">
        <f t="shared" si="26"/>
        <v>0.31835861532477633</v>
      </c>
      <c r="BB66" s="31">
        <f t="shared" si="26"/>
        <v>0.28652275379229869</v>
      </c>
      <c r="BC66" s="31">
        <f t="shared" si="26"/>
        <v>0.26047523072027157</v>
      </c>
      <c r="BD66" s="31">
        <f t="shared" si="26"/>
        <v>0.23876896149358226</v>
      </c>
      <c r="BE66" s="31">
        <f t="shared" si="26"/>
        <v>0.22040211830176823</v>
      </c>
      <c r="BF66" s="31">
        <f t="shared" si="26"/>
        <v>0.20465910985164193</v>
      </c>
      <c r="BG66" s="31">
        <f t="shared" si="26"/>
        <v>0.1910151691948658</v>
      </c>
    </row>
    <row r="67" spans="7:59" x14ac:dyDescent="0.3">
      <c r="AW67" t="s">
        <v>47</v>
      </c>
    </row>
    <row r="69" spans="7:59" x14ac:dyDescent="0.3">
      <c r="G69" s="96" t="s">
        <v>64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Y69" s="96" t="s">
        <v>65</v>
      </c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Q69" s="96" t="s">
        <v>66</v>
      </c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</row>
    <row r="70" spans="7:59" ht="15" thickBot="1" x14ac:dyDescent="0.35">
      <c r="G70" s="23" t="s">
        <v>37</v>
      </c>
      <c r="H70" s="92">
        <v>50</v>
      </c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23" t="s">
        <v>45</v>
      </c>
      <c r="W70" s="21">
        <f>H70*$F$7/1714</f>
        <v>1.1938448074679116</v>
      </c>
      <c r="Y70" s="23" t="s">
        <v>37</v>
      </c>
      <c r="Z70" s="92">
        <v>50</v>
      </c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23" t="s">
        <v>45</v>
      </c>
      <c r="AO70" s="21">
        <f>Z70*$F$8/1714</f>
        <v>0.95507584597432904</v>
      </c>
      <c r="AQ70" s="23" t="s">
        <v>37</v>
      </c>
      <c r="AR70" s="101">
        <v>450</v>
      </c>
      <c r="AS70" s="102"/>
      <c r="AT70" s="103"/>
      <c r="AU70" s="103"/>
      <c r="AV70" s="103"/>
      <c r="AW70" s="103"/>
      <c r="AX70" s="103"/>
      <c r="AY70" s="103"/>
      <c r="AZ70" s="104"/>
      <c r="BA70" s="1" t="s">
        <v>45</v>
      </c>
      <c r="BB70" s="50">
        <f>AR70*F9/1714</f>
        <v>7.1630688448074675</v>
      </c>
    </row>
    <row r="71" spans="7:59" x14ac:dyDescent="0.3">
      <c r="G71" s="23" t="s">
        <v>31</v>
      </c>
      <c r="H71" s="34">
        <v>5</v>
      </c>
      <c r="I71" s="34">
        <v>7.5</v>
      </c>
      <c r="J71" s="34">
        <v>10</v>
      </c>
      <c r="K71" s="34">
        <v>15</v>
      </c>
      <c r="L71" s="34">
        <v>20</v>
      </c>
      <c r="M71" s="34">
        <v>25</v>
      </c>
      <c r="N71" s="34">
        <v>30</v>
      </c>
      <c r="O71" s="34">
        <v>35</v>
      </c>
      <c r="P71" s="34">
        <v>40</v>
      </c>
      <c r="Q71" s="34">
        <v>45</v>
      </c>
      <c r="R71" s="34">
        <v>50</v>
      </c>
      <c r="S71" s="34">
        <v>55</v>
      </c>
      <c r="T71" s="34">
        <v>60</v>
      </c>
      <c r="U71" s="34">
        <v>65</v>
      </c>
      <c r="V71" s="23">
        <v>70</v>
      </c>
      <c r="W71" s="23">
        <v>75</v>
      </c>
      <c r="Y71" s="23" t="s">
        <v>31</v>
      </c>
      <c r="Z71" s="34">
        <v>5</v>
      </c>
      <c r="AA71" s="34">
        <v>7.5</v>
      </c>
      <c r="AB71" s="34">
        <v>10</v>
      </c>
      <c r="AC71" s="34">
        <v>15</v>
      </c>
      <c r="AD71" s="34">
        <v>20</v>
      </c>
      <c r="AE71" s="34">
        <v>25</v>
      </c>
      <c r="AF71" s="34">
        <v>30</v>
      </c>
      <c r="AG71" s="34">
        <v>35</v>
      </c>
      <c r="AH71" s="34">
        <v>40</v>
      </c>
      <c r="AI71" s="34">
        <v>45</v>
      </c>
      <c r="AJ71" s="34">
        <v>50</v>
      </c>
      <c r="AK71" s="34">
        <v>55</v>
      </c>
      <c r="AL71" s="34">
        <v>60</v>
      </c>
      <c r="AM71" s="34">
        <v>65</v>
      </c>
      <c r="AN71" s="23">
        <v>70</v>
      </c>
      <c r="AO71" s="23">
        <v>75</v>
      </c>
      <c r="AQ71" s="23" t="s">
        <v>31</v>
      </c>
      <c r="AR71" s="28">
        <v>5</v>
      </c>
      <c r="AS71" s="25">
        <v>7.5</v>
      </c>
      <c r="AT71" s="37">
        <v>10</v>
      </c>
      <c r="AU71" s="23">
        <v>15</v>
      </c>
      <c r="AV71" s="23">
        <v>20</v>
      </c>
      <c r="AW71" s="23">
        <v>25</v>
      </c>
      <c r="AX71" s="23">
        <v>30</v>
      </c>
      <c r="AY71" s="23">
        <v>35</v>
      </c>
      <c r="AZ71" s="23">
        <v>40</v>
      </c>
      <c r="BA71" s="23">
        <v>45</v>
      </c>
      <c r="BB71" s="23">
        <v>50</v>
      </c>
    </row>
    <row r="72" spans="7:59" ht="15" thickBot="1" x14ac:dyDescent="0.35">
      <c r="G72" s="23" t="s">
        <v>46</v>
      </c>
      <c r="H72" s="31">
        <f t="shared" ref="H72:W72" si="27">$W$70/H71</f>
        <v>0.23876896149358232</v>
      </c>
      <c r="I72" s="31">
        <f t="shared" si="27"/>
        <v>0.15917930766238822</v>
      </c>
      <c r="J72" s="31">
        <f t="shared" si="27"/>
        <v>0.11938448074679116</v>
      </c>
      <c r="K72" s="31">
        <f t="shared" si="27"/>
        <v>7.958965383119411E-2</v>
      </c>
      <c r="L72" s="31">
        <f t="shared" si="27"/>
        <v>5.9692240373395579E-2</v>
      </c>
      <c r="M72" s="31">
        <f t="shared" si="27"/>
        <v>4.7753792298716465E-2</v>
      </c>
      <c r="N72" s="31">
        <f t="shared" si="27"/>
        <v>3.9794826915597055E-2</v>
      </c>
      <c r="O72" s="31">
        <f t="shared" si="27"/>
        <v>3.4109851641940331E-2</v>
      </c>
      <c r="P72" s="31">
        <f t="shared" si="27"/>
        <v>2.9846120186697789E-2</v>
      </c>
      <c r="Q72" s="31">
        <f t="shared" si="27"/>
        <v>2.6529884610398034E-2</v>
      </c>
      <c r="R72" s="31">
        <f t="shared" si="27"/>
        <v>2.3876896149358232E-2</v>
      </c>
      <c r="S72" s="31">
        <f t="shared" si="27"/>
        <v>2.17062692266893E-2</v>
      </c>
      <c r="T72" s="31">
        <f t="shared" si="27"/>
        <v>1.9897413457798527E-2</v>
      </c>
      <c r="U72" s="31">
        <f t="shared" si="27"/>
        <v>1.8366843191814024E-2</v>
      </c>
      <c r="V72" s="31">
        <f t="shared" si="27"/>
        <v>1.7054925820970165E-2</v>
      </c>
      <c r="W72" s="31">
        <f t="shared" si="27"/>
        <v>1.5917930766238819E-2</v>
      </c>
      <c r="Y72" s="23" t="s">
        <v>46</v>
      </c>
      <c r="Z72" s="31">
        <f>$AO$70/Z71</f>
        <v>0.1910151691948658</v>
      </c>
      <c r="AA72" s="31">
        <f t="shared" ref="AA72:AO72" si="28">$AO$70/AA71</f>
        <v>0.12734344612991053</v>
      </c>
      <c r="AB72" s="31">
        <f t="shared" si="28"/>
        <v>9.5507584597432901E-2</v>
      </c>
      <c r="AC72" s="31">
        <f t="shared" si="28"/>
        <v>6.3671723064955263E-2</v>
      </c>
      <c r="AD72" s="31">
        <f t="shared" si="28"/>
        <v>4.7753792298716451E-2</v>
      </c>
      <c r="AE72" s="31">
        <f t="shared" si="28"/>
        <v>3.8203033838973159E-2</v>
      </c>
      <c r="AF72" s="31">
        <f t="shared" si="28"/>
        <v>3.1835861532477631E-2</v>
      </c>
      <c r="AG72" s="31">
        <f t="shared" si="28"/>
        <v>2.7287881313552257E-2</v>
      </c>
      <c r="AH72" s="31">
        <f t="shared" si="28"/>
        <v>2.3876896149358225E-2</v>
      </c>
      <c r="AI72" s="31">
        <f t="shared" si="28"/>
        <v>2.1223907688318423E-2</v>
      </c>
      <c r="AJ72" s="31">
        <f t="shared" si="28"/>
        <v>1.910151691948658E-2</v>
      </c>
      <c r="AK72" s="31">
        <f t="shared" si="28"/>
        <v>1.7365015381351438E-2</v>
      </c>
      <c r="AL72" s="31">
        <f t="shared" si="28"/>
        <v>1.5917930766238816E-2</v>
      </c>
      <c r="AM72" s="31">
        <f t="shared" si="28"/>
        <v>1.4693474553451215E-2</v>
      </c>
      <c r="AN72" s="31">
        <f t="shared" si="28"/>
        <v>1.3643940656776129E-2</v>
      </c>
      <c r="AO72" s="31">
        <f t="shared" si="28"/>
        <v>1.2734344612991054E-2</v>
      </c>
      <c r="AQ72" s="23" t="s">
        <v>46</v>
      </c>
      <c r="AR72" s="57">
        <f>$BB$70/AR71</f>
        <v>1.4326137689614935</v>
      </c>
      <c r="AS72" s="26">
        <f t="shared" ref="AS72:BB72" si="29">$BB$70/AS71</f>
        <v>0.95507584597432904</v>
      </c>
      <c r="AT72" s="38">
        <f t="shared" si="29"/>
        <v>0.71630688448074675</v>
      </c>
      <c r="AU72" s="19">
        <f t="shared" si="29"/>
        <v>0.47753792298716452</v>
      </c>
      <c r="AV72" s="19">
        <f t="shared" si="29"/>
        <v>0.35815344224037338</v>
      </c>
      <c r="AW72" s="19">
        <f t="shared" si="29"/>
        <v>0.28652275379229869</v>
      </c>
      <c r="AX72" s="19">
        <f t="shared" si="29"/>
        <v>0.23876896149358226</v>
      </c>
      <c r="AY72" s="19">
        <f t="shared" si="29"/>
        <v>0.20465910985164193</v>
      </c>
      <c r="AZ72" s="19">
        <f t="shared" si="29"/>
        <v>0.17907672112018669</v>
      </c>
      <c r="BA72" s="19">
        <f t="shared" si="29"/>
        <v>0.15917930766238816</v>
      </c>
      <c r="BB72" s="19">
        <f t="shared" si="29"/>
        <v>0.14326137689614935</v>
      </c>
    </row>
    <row r="73" spans="7:59" x14ac:dyDescent="0.3">
      <c r="G73" s="23" t="s">
        <v>37</v>
      </c>
      <c r="H73" s="92">
        <v>100</v>
      </c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23" t="s">
        <v>45</v>
      </c>
      <c r="W73" s="21">
        <f>H73*$F$7/1714</f>
        <v>2.3876896149358231</v>
      </c>
      <c r="Y73" s="23" t="s">
        <v>37</v>
      </c>
      <c r="Z73" s="92">
        <v>100</v>
      </c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23" t="s">
        <v>45</v>
      </c>
      <c r="AO73" s="21">
        <f>Z73*$F$8/1714</f>
        <v>1.9101516919486581</v>
      </c>
    </row>
    <row r="74" spans="7:59" x14ac:dyDescent="0.3">
      <c r="G74" s="23" t="s">
        <v>31</v>
      </c>
      <c r="H74" s="34">
        <v>5</v>
      </c>
      <c r="I74" s="34">
        <v>7.5</v>
      </c>
      <c r="J74" s="34">
        <v>10</v>
      </c>
      <c r="K74" s="34">
        <v>15</v>
      </c>
      <c r="L74" s="34">
        <v>20</v>
      </c>
      <c r="M74" s="34">
        <v>25</v>
      </c>
      <c r="N74" s="34">
        <v>30</v>
      </c>
      <c r="O74" s="34">
        <v>35</v>
      </c>
      <c r="P74" s="34">
        <v>40</v>
      </c>
      <c r="Q74" s="34">
        <v>45</v>
      </c>
      <c r="R74" s="34">
        <v>50</v>
      </c>
      <c r="S74" s="34">
        <v>55</v>
      </c>
      <c r="T74" s="34">
        <v>60</v>
      </c>
      <c r="U74" s="34">
        <v>65</v>
      </c>
      <c r="V74" s="23">
        <v>70</v>
      </c>
      <c r="W74" s="23">
        <v>75</v>
      </c>
      <c r="Y74" s="23" t="s">
        <v>31</v>
      </c>
      <c r="Z74" s="34">
        <v>5</v>
      </c>
      <c r="AA74" s="34">
        <v>7.5</v>
      </c>
      <c r="AB74" s="34">
        <v>10</v>
      </c>
      <c r="AC74" s="34">
        <v>15</v>
      </c>
      <c r="AD74" s="34">
        <v>20</v>
      </c>
      <c r="AE74" s="34">
        <v>25</v>
      </c>
      <c r="AF74" s="34">
        <v>30</v>
      </c>
      <c r="AG74" s="34">
        <v>35</v>
      </c>
      <c r="AH74" s="34">
        <v>40</v>
      </c>
      <c r="AI74" s="34">
        <v>45</v>
      </c>
      <c r="AJ74" s="34">
        <v>50</v>
      </c>
      <c r="AK74" s="34">
        <v>55</v>
      </c>
      <c r="AL74" s="34">
        <v>60</v>
      </c>
      <c r="AM74" s="34">
        <v>65</v>
      </c>
      <c r="AN74" s="23">
        <v>70</v>
      </c>
      <c r="AO74" s="23">
        <v>75</v>
      </c>
    </row>
    <row r="75" spans="7:59" x14ac:dyDescent="0.3">
      <c r="G75" s="23" t="s">
        <v>46</v>
      </c>
      <c r="H75" s="31">
        <f t="shared" ref="H75:W75" si="30">$W$73/H74</f>
        <v>0.47753792298716463</v>
      </c>
      <c r="I75" s="31">
        <f t="shared" si="30"/>
        <v>0.31835861532477644</v>
      </c>
      <c r="J75" s="31">
        <f t="shared" si="30"/>
        <v>0.23876896149358232</v>
      </c>
      <c r="K75" s="31">
        <f t="shared" si="30"/>
        <v>0.15917930766238822</v>
      </c>
      <c r="L75" s="31">
        <f t="shared" si="30"/>
        <v>0.11938448074679116</v>
      </c>
      <c r="M75" s="31">
        <f t="shared" si="30"/>
        <v>9.5507584597432929E-2</v>
      </c>
      <c r="N75" s="31">
        <f t="shared" si="30"/>
        <v>7.958965383119411E-2</v>
      </c>
      <c r="O75" s="31">
        <f t="shared" si="30"/>
        <v>6.8219703283880662E-2</v>
      </c>
      <c r="P75" s="31">
        <f t="shared" si="30"/>
        <v>5.9692240373395579E-2</v>
      </c>
      <c r="Q75" s="31">
        <f t="shared" si="30"/>
        <v>5.3059769220796069E-2</v>
      </c>
      <c r="R75" s="31">
        <f t="shared" si="30"/>
        <v>4.7753792298716465E-2</v>
      </c>
      <c r="S75" s="31">
        <f t="shared" si="30"/>
        <v>4.3412538453378599E-2</v>
      </c>
      <c r="T75" s="31">
        <f t="shared" si="30"/>
        <v>3.9794826915597055E-2</v>
      </c>
      <c r="U75" s="31">
        <f t="shared" si="30"/>
        <v>3.6733686383628048E-2</v>
      </c>
      <c r="V75" s="31">
        <f t="shared" si="30"/>
        <v>3.4109851641940331E-2</v>
      </c>
      <c r="W75" s="31">
        <f t="shared" si="30"/>
        <v>3.1835861532477638E-2</v>
      </c>
      <c r="Y75" s="23" t="s">
        <v>46</v>
      </c>
      <c r="Z75" s="31">
        <f>$AO$73/Z74</f>
        <v>0.38203033838973161</v>
      </c>
      <c r="AA75" s="31">
        <f t="shared" ref="AA75:AO75" si="31">$AO$73/AA74</f>
        <v>0.25468689225982105</v>
      </c>
      <c r="AB75" s="31">
        <f t="shared" si="31"/>
        <v>0.1910151691948658</v>
      </c>
      <c r="AC75" s="31">
        <f t="shared" si="31"/>
        <v>0.12734344612991053</v>
      </c>
      <c r="AD75" s="31">
        <f t="shared" si="31"/>
        <v>9.5507584597432901E-2</v>
      </c>
      <c r="AE75" s="31">
        <f t="shared" si="31"/>
        <v>7.6406067677946318E-2</v>
      </c>
      <c r="AF75" s="31">
        <f t="shared" si="31"/>
        <v>6.3671723064955263E-2</v>
      </c>
      <c r="AG75" s="31">
        <f t="shared" si="31"/>
        <v>5.4575762627104514E-2</v>
      </c>
      <c r="AH75" s="31">
        <f t="shared" si="31"/>
        <v>4.7753792298716451E-2</v>
      </c>
      <c r="AI75" s="31">
        <f t="shared" si="31"/>
        <v>4.2447815376636847E-2</v>
      </c>
      <c r="AJ75" s="31">
        <f t="shared" si="31"/>
        <v>3.8203033838973159E-2</v>
      </c>
      <c r="AK75" s="31">
        <f t="shared" si="31"/>
        <v>3.4730030762702875E-2</v>
      </c>
      <c r="AL75" s="31">
        <f t="shared" si="31"/>
        <v>3.1835861532477631E-2</v>
      </c>
      <c r="AM75" s="31">
        <f t="shared" si="31"/>
        <v>2.938694910690243E-2</v>
      </c>
      <c r="AN75" s="31">
        <f t="shared" si="31"/>
        <v>2.7287881313552257E-2</v>
      </c>
      <c r="AO75" s="31">
        <f t="shared" si="31"/>
        <v>2.5468689225982107E-2</v>
      </c>
      <c r="AQ75" s="96" t="s">
        <v>67</v>
      </c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t="s">
        <v>48</v>
      </c>
    </row>
    <row r="76" spans="7:59" ht="15" thickBot="1" x14ac:dyDescent="0.35">
      <c r="G76" s="23" t="s">
        <v>37</v>
      </c>
      <c r="H76" s="92">
        <v>150</v>
      </c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23" t="s">
        <v>45</v>
      </c>
      <c r="W76" s="21">
        <f>H76*$F$7/1714</f>
        <v>3.5815344224037347</v>
      </c>
      <c r="Y76" s="23" t="s">
        <v>37</v>
      </c>
      <c r="Z76" s="92">
        <v>150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23" t="s">
        <v>45</v>
      </c>
      <c r="AO76" s="21">
        <f>Z76*$F$8/1714</f>
        <v>2.865227537922987</v>
      </c>
      <c r="AQ76" s="23" t="s">
        <v>37</v>
      </c>
      <c r="AR76" s="101">
        <v>450</v>
      </c>
      <c r="AS76" s="102"/>
      <c r="AT76" s="103"/>
      <c r="AU76" s="103"/>
      <c r="AV76" s="103"/>
      <c r="AW76" s="103"/>
      <c r="AX76" s="103"/>
      <c r="AY76" s="103"/>
      <c r="AZ76" s="104"/>
      <c r="BA76" s="1" t="s">
        <v>45</v>
      </c>
      <c r="BB76" s="50">
        <f>AR76*F10/1714</f>
        <v>6.1397732955492597</v>
      </c>
    </row>
    <row r="77" spans="7:59" x14ac:dyDescent="0.3">
      <c r="G77" s="23" t="s">
        <v>31</v>
      </c>
      <c r="H77" s="43">
        <v>5</v>
      </c>
      <c r="I77" s="34">
        <v>7.5</v>
      </c>
      <c r="J77" s="34">
        <v>10</v>
      </c>
      <c r="K77" s="34">
        <v>15</v>
      </c>
      <c r="L77" s="34">
        <v>20</v>
      </c>
      <c r="M77" s="34">
        <v>25</v>
      </c>
      <c r="N77" s="34">
        <v>30</v>
      </c>
      <c r="O77" s="34">
        <v>35</v>
      </c>
      <c r="P77" s="34">
        <v>40</v>
      </c>
      <c r="Q77" s="34">
        <v>45</v>
      </c>
      <c r="R77" s="34">
        <v>50</v>
      </c>
      <c r="S77" s="34">
        <v>55</v>
      </c>
      <c r="T77" s="34">
        <v>60</v>
      </c>
      <c r="U77" s="34">
        <v>65</v>
      </c>
      <c r="V77" s="23">
        <v>70</v>
      </c>
      <c r="W77" s="23">
        <v>75</v>
      </c>
      <c r="Y77" s="23" t="s">
        <v>31</v>
      </c>
      <c r="Z77" s="34">
        <v>5</v>
      </c>
      <c r="AA77" s="34">
        <v>7.5</v>
      </c>
      <c r="AB77" s="34">
        <v>10</v>
      </c>
      <c r="AC77" s="34">
        <v>15</v>
      </c>
      <c r="AD77" s="34">
        <v>20</v>
      </c>
      <c r="AE77" s="34">
        <v>25</v>
      </c>
      <c r="AF77" s="34">
        <v>30</v>
      </c>
      <c r="AG77" s="34">
        <v>35</v>
      </c>
      <c r="AH77" s="34">
        <v>40</v>
      </c>
      <c r="AI77" s="34">
        <v>45</v>
      </c>
      <c r="AJ77" s="34">
        <v>50</v>
      </c>
      <c r="AK77" s="34">
        <v>55</v>
      </c>
      <c r="AL77" s="34">
        <v>60</v>
      </c>
      <c r="AM77" s="34">
        <v>65</v>
      </c>
      <c r="AN77" s="23">
        <v>70</v>
      </c>
      <c r="AO77" s="23">
        <v>75</v>
      </c>
      <c r="AQ77" s="23" t="s">
        <v>31</v>
      </c>
      <c r="AR77" s="28">
        <v>5</v>
      </c>
      <c r="AS77" s="25">
        <v>7.5</v>
      </c>
      <c r="AT77" s="58">
        <v>10</v>
      </c>
      <c r="AU77" s="23">
        <v>15</v>
      </c>
      <c r="AV77" s="23">
        <v>20</v>
      </c>
      <c r="AW77" s="23">
        <v>25</v>
      </c>
      <c r="AX77" s="23">
        <v>30</v>
      </c>
      <c r="AY77" s="23">
        <v>35</v>
      </c>
      <c r="AZ77" s="23">
        <v>40</v>
      </c>
      <c r="BA77" s="23">
        <v>45</v>
      </c>
      <c r="BB77" s="23">
        <v>50</v>
      </c>
    </row>
    <row r="78" spans="7:59" ht="15" thickBot="1" x14ac:dyDescent="0.35">
      <c r="G78" s="23" t="s">
        <v>46</v>
      </c>
      <c r="H78" s="44">
        <f t="shared" ref="H78:W78" si="32">$W$76/H77</f>
        <v>0.71630688448074697</v>
      </c>
      <c r="I78" s="31">
        <f t="shared" si="32"/>
        <v>0.47753792298716463</v>
      </c>
      <c r="J78" s="31">
        <f t="shared" si="32"/>
        <v>0.35815344224037349</v>
      </c>
      <c r="K78" s="31">
        <f t="shared" si="32"/>
        <v>0.23876896149358232</v>
      </c>
      <c r="L78" s="31">
        <f t="shared" si="32"/>
        <v>0.17907672112018674</v>
      </c>
      <c r="M78" s="31">
        <f t="shared" si="32"/>
        <v>0.14326137689614937</v>
      </c>
      <c r="N78" s="31">
        <f t="shared" si="32"/>
        <v>0.11938448074679116</v>
      </c>
      <c r="O78" s="31">
        <f t="shared" si="32"/>
        <v>0.10232955492582099</v>
      </c>
      <c r="P78" s="31">
        <f t="shared" si="32"/>
        <v>8.9538360560093372E-2</v>
      </c>
      <c r="Q78" s="31">
        <f t="shared" si="32"/>
        <v>7.958965383119411E-2</v>
      </c>
      <c r="R78" s="31">
        <f t="shared" si="32"/>
        <v>7.1630688448074686E-2</v>
      </c>
      <c r="S78" s="31">
        <f t="shared" si="32"/>
        <v>6.5118807680067906E-2</v>
      </c>
      <c r="T78" s="31">
        <f t="shared" si="32"/>
        <v>5.9692240373395579E-2</v>
      </c>
      <c r="U78" s="31">
        <f t="shared" si="32"/>
        <v>5.5100529575442071E-2</v>
      </c>
      <c r="V78" s="31">
        <f t="shared" si="32"/>
        <v>5.1164777462910496E-2</v>
      </c>
      <c r="W78" s="31">
        <f t="shared" si="32"/>
        <v>4.7753792298716465E-2</v>
      </c>
      <c r="Y78" s="23" t="s">
        <v>46</v>
      </c>
      <c r="Z78" s="31">
        <f>$AO$76/Z77</f>
        <v>0.57304550758459738</v>
      </c>
      <c r="AA78" s="31">
        <f t="shared" ref="AA78:AO78" si="33">$AO$76/AA77</f>
        <v>0.38203033838973161</v>
      </c>
      <c r="AB78" s="31">
        <f t="shared" si="33"/>
        <v>0.28652275379229869</v>
      </c>
      <c r="AC78" s="31">
        <f t="shared" si="33"/>
        <v>0.1910151691948658</v>
      </c>
      <c r="AD78" s="31">
        <f t="shared" si="33"/>
        <v>0.14326137689614935</v>
      </c>
      <c r="AE78" s="31">
        <f t="shared" si="33"/>
        <v>0.11460910151691948</v>
      </c>
      <c r="AF78" s="31">
        <f t="shared" si="33"/>
        <v>9.5507584597432901E-2</v>
      </c>
      <c r="AG78" s="31">
        <f t="shared" si="33"/>
        <v>8.1863643940656775E-2</v>
      </c>
      <c r="AH78" s="31">
        <f t="shared" si="33"/>
        <v>7.1630688448074673E-2</v>
      </c>
      <c r="AI78" s="31">
        <f t="shared" si="33"/>
        <v>6.3671723064955263E-2</v>
      </c>
      <c r="AJ78" s="31">
        <f t="shared" si="33"/>
        <v>5.7304550758459742E-2</v>
      </c>
      <c r="AK78" s="31">
        <f t="shared" si="33"/>
        <v>5.2095046144054309E-2</v>
      </c>
      <c r="AL78" s="31">
        <f t="shared" si="33"/>
        <v>4.7753792298716451E-2</v>
      </c>
      <c r="AM78" s="31">
        <f t="shared" si="33"/>
        <v>4.4080423660353647E-2</v>
      </c>
      <c r="AN78" s="31">
        <f t="shared" si="33"/>
        <v>4.0931821970328387E-2</v>
      </c>
      <c r="AO78" s="31">
        <f t="shared" si="33"/>
        <v>3.8203033838973159E-2</v>
      </c>
      <c r="AQ78" s="23" t="s">
        <v>46</v>
      </c>
      <c r="AR78" s="57">
        <f>$BB$76/AR77</f>
        <v>1.227954659109852</v>
      </c>
      <c r="AS78" s="26">
        <f t="shared" ref="AS78:BB78" si="34">$BB$76/AS77</f>
        <v>0.81863643940656794</v>
      </c>
      <c r="AT78" s="59">
        <f t="shared" si="34"/>
        <v>0.61397732955492601</v>
      </c>
      <c r="AU78" s="57">
        <f t="shared" si="34"/>
        <v>0.40931821970328397</v>
      </c>
      <c r="AV78" s="57">
        <f t="shared" si="34"/>
        <v>0.30698866477746301</v>
      </c>
      <c r="AW78" s="57">
        <f t="shared" si="34"/>
        <v>0.24559093182197039</v>
      </c>
      <c r="AX78" s="57">
        <f t="shared" si="34"/>
        <v>0.20465910985164198</v>
      </c>
      <c r="AY78" s="57">
        <f t="shared" si="34"/>
        <v>0.17542209415855028</v>
      </c>
      <c r="AZ78" s="57">
        <f t="shared" si="34"/>
        <v>0.1534943323887315</v>
      </c>
      <c r="BA78" s="57">
        <f t="shared" si="34"/>
        <v>0.13643940656776132</v>
      </c>
      <c r="BB78" s="19">
        <f t="shared" si="34"/>
        <v>0.1227954659109852</v>
      </c>
    </row>
    <row r="79" spans="7:59" ht="15" thickBot="1" x14ac:dyDescent="0.35">
      <c r="G79" s="23" t="s">
        <v>37</v>
      </c>
      <c r="H79" s="93">
        <v>200</v>
      </c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23" t="s">
        <v>45</v>
      </c>
      <c r="W79" s="21">
        <f>H79*$F$7/1714</f>
        <v>4.7753792298716462</v>
      </c>
      <c r="Y79" s="23" t="s">
        <v>37</v>
      </c>
      <c r="Z79" s="92">
        <v>200</v>
      </c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23" t="s">
        <v>45</v>
      </c>
      <c r="AO79" s="21">
        <f>Z79*$F$8/1714</f>
        <v>3.8203033838973162</v>
      </c>
      <c r="AT79">
        <v>27</v>
      </c>
    </row>
    <row r="80" spans="7:59" x14ac:dyDescent="0.3">
      <c r="G80" s="28" t="s">
        <v>31</v>
      </c>
      <c r="H80" s="29">
        <v>5</v>
      </c>
      <c r="I80" s="41">
        <v>7.5</v>
      </c>
      <c r="J80" s="34">
        <v>10</v>
      </c>
      <c r="K80" s="34">
        <v>15</v>
      </c>
      <c r="L80" s="34">
        <v>20</v>
      </c>
      <c r="M80" s="34">
        <v>25</v>
      </c>
      <c r="N80" s="34">
        <v>30</v>
      </c>
      <c r="O80" s="34">
        <v>35</v>
      </c>
      <c r="P80" s="34">
        <v>40</v>
      </c>
      <c r="Q80" s="34">
        <v>45</v>
      </c>
      <c r="R80" s="34">
        <v>50</v>
      </c>
      <c r="S80" s="34">
        <v>55</v>
      </c>
      <c r="T80" s="34">
        <v>60</v>
      </c>
      <c r="U80" s="34">
        <v>65</v>
      </c>
      <c r="V80" s="23">
        <v>70</v>
      </c>
      <c r="W80" s="23">
        <v>75</v>
      </c>
      <c r="Y80" s="23" t="s">
        <v>31</v>
      </c>
      <c r="Z80" s="43">
        <v>5</v>
      </c>
      <c r="AA80" s="34">
        <v>7.5</v>
      </c>
      <c r="AB80" s="34">
        <v>10</v>
      </c>
      <c r="AC80" s="34">
        <v>15</v>
      </c>
      <c r="AD80" s="34">
        <v>20</v>
      </c>
      <c r="AE80" s="34">
        <v>25</v>
      </c>
      <c r="AF80" s="34">
        <v>30</v>
      </c>
      <c r="AG80" s="34">
        <v>35</v>
      </c>
      <c r="AH80" s="34">
        <v>40</v>
      </c>
      <c r="AI80" s="34">
        <v>45</v>
      </c>
      <c r="AJ80" s="34">
        <v>50</v>
      </c>
      <c r="AK80" s="34">
        <v>55</v>
      </c>
      <c r="AL80" s="34">
        <v>60</v>
      </c>
      <c r="AM80" s="34">
        <v>65</v>
      </c>
      <c r="AN80" s="23">
        <v>70</v>
      </c>
      <c r="AO80" s="23">
        <v>75</v>
      </c>
    </row>
    <row r="81" spans="7:55" ht="15" thickBot="1" x14ac:dyDescent="0.35">
      <c r="G81" s="28" t="s">
        <v>46</v>
      </c>
      <c r="H81" s="30">
        <f t="shared" ref="H81:W81" si="35">$W$79/H80</f>
        <v>0.95507584597432926</v>
      </c>
      <c r="I81" s="42">
        <f t="shared" si="35"/>
        <v>0.63671723064955288</v>
      </c>
      <c r="J81" s="31">
        <f t="shared" si="35"/>
        <v>0.47753792298716463</v>
      </c>
      <c r="K81" s="31">
        <f t="shared" si="35"/>
        <v>0.31835861532477644</v>
      </c>
      <c r="L81" s="31">
        <f t="shared" si="35"/>
        <v>0.23876896149358232</v>
      </c>
      <c r="M81" s="31">
        <f t="shared" si="35"/>
        <v>0.19101516919486586</v>
      </c>
      <c r="N81" s="31">
        <f t="shared" si="35"/>
        <v>0.15917930766238822</v>
      </c>
      <c r="O81" s="31">
        <f t="shared" si="35"/>
        <v>0.13643940656776132</v>
      </c>
      <c r="P81" s="31">
        <f t="shared" si="35"/>
        <v>0.11938448074679116</v>
      </c>
      <c r="Q81" s="31">
        <f t="shared" si="35"/>
        <v>0.10611953844159214</v>
      </c>
      <c r="R81" s="31">
        <f t="shared" si="35"/>
        <v>9.5507584597432929E-2</v>
      </c>
      <c r="S81" s="31">
        <f t="shared" si="35"/>
        <v>8.6825076906757198E-2</v>
      </c>
      <c r="T81" s="31">
        <f t="shared" si="35"/>
        <v>7.958965383119411E-2</v>
      </c>
      <c r="U81" s="31">
        <f t="shared" si="35"/>
        <v>7.3467372767256095E-2</v>
      </c>
      <c r="V81" s="31">
        <f t="shared" si="35"/>
        <v>6.8219703283880662E-2</v>
      </c>
      <c r="W81" s="31">
        <f t="shared" si="35"/>
        <v>6.3671723064955277E-2</v>
      </c>
      <c r="Y81" s="23" t="s">
        <v>46</v>
      </c>
      <c r="Z81" s="44">
        <f>$AO$79/Z80</f>
        <v>0.76406067677946321</v>
      </c>
      <c r="AA81" s="31">
        <f t="shared" ref="AA81:AO81" si="36">$AO$79/AA80</f>
        <v>0.5093737845196421</v>
      </c>
      <c r="AB81" s="31">
        <f t="shared" si="36"/>
        <v>0.38203033838973161</v>
      </c>
      <c r="AC81" s="31">
        <f t="shared" si="36"/>
        <v>0.25468689225982105</v>
      </c>
      <c r="AD81" s="31">
        <f t="shared" si="36"/>
        <v>0.1910151691948658</v>
      </c>
      <c r="AE81" s="31">
        <f t="shared" si="36"/>
        <v>0.15281213535589264</v>
      </c>
      <c r="AF81" s="31">
        <f t="shared" si="36"/>
        <v>0.12734344612991053</v>
      </c>
      <c r="AG81" s="31">
        <f t="shared" si="36"/>
        <v>0.10915152525420903</v>
      </c>
      <c r="AH81" s="31">
        <f t="shared" si="36"/>
        <v>9.5507584597432901E-2</v>
      </c>
      <c r="AI81" s="31">
        <f t="shared" si="36"/>
        <v>8.4895630753273693E-2</v>
      </c>
      <c r="AJ81" s="31">
        <f t="shared" si="36"/>
        <v>7.6406067677946318E-2</v>
      </c>
      <c r="AK81" s="31">
        <f t="shared" si="36"/>
        <v>6.946006152540575E-2</v>
      </c>
      <c r="AL81" s="31">
        <f t="shared" si="36"/>
        <v>6.3671723064955263E-2</v>
      </c>
      <c r="AM81" s="31">
        <f t="shared" si="36"/>
        <v>5.8773898213804861E-2</v>
      </c>
      <c r="AN81" s="31">
        <f t="shared" si="36"/>
        <v>5.4575762627104514E-2</v>
      </c>
      <c r="AO81" s="31">
        <f t="shared" si="36"/>
        <v>5.0937378451964214E-2</v>
      </c>
      <c r="AQ81" s="96" t="s">
        <v>68</v>
      </c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>
        <v>8</v>
      </c>
    </row>
    <row r="82" spans="7:55" ht="15" thickBot="1" x14ac:dyDescent="0.35">
      <c r="G82" s="23" t="s">
        <v>37</v>
      </c>
      <c r="H82" s="94">
        <v>250</v>
      </c>
      <c r="I82" s="93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23" t="s">
        <v>45</v>
      </c>
      <c r="W82" s="21">
        <f>H82*$F$7/1714</f>
        <v>5.9692240373395578</v>
      </c>
      <c r="Y82" s="23" t="s">
        <v>37</v>
      </c>
      <c r="Z82" s="93">
        <v>250</v>
      </c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23" t="s">
        <v>45</v>
      </c>
      <c r="AO82" s="21">
        <f>Z82*$F$8/1714</f>
        <v>4.7753792298716462</v>
      </c>
      <c r="AQ82" s="23" t="s">
        <v>37</v>
      </c>
      <c r="AR82" s="105">
        <v>450</v>
      </c>
      <c r="AS82" s="102"/>
      <c r="AT82" s="102"/>
      <c r="AU82" s="102"/>
      <c r="AV82" s="102"/>
      <c r="AW82" s="102"/>
      <c r="AX82" s="102"/>
      <c r="AY82" s="102"/>
      <c r="AZ82" s="106"/>
      <c r="BA82" s="6" t="s">
        <v>45</v>
      </c>
      <c r="BB82" s="60">
        <f>AR82*F11/1714</f>
        <v>5.372301633605602</v>
      </c>
    </row>
    <row r="83" spans="7:55" x14ac:dyDescent="0.3">
      <c r="G83" s="23" t="s">
        <v>31</v>
      </c>
      <c r="H83" s="35">
        <v>5</v>
      </c>
      <c r="I83" s="29">
        <v>7.5</v>
      </c>
      <c r="J83" s="36">
        <v>10</v>
      </c>
      <c r="K83" s="34">
        <v>15</v>
      </c>
      <c r="L83" s="34">
        <v>20</v>
      </c>
      <c r="M83" s="34">
        <v>25</v>
      </c>
      <c r="N83" s="34">
        <v>30</v>
      </c>
      <c r="O83" s="34">
        <v>35</v>
      </c>
      <c r="P83" s="34">
        <v>40</v>
      </c>
      <c r="Q83" s="34">
        <v>45</v>
      </c>
      <c r="R83" s="34">
        <v>50</v>
      </c>
      <c r="S83" s="34">
        <v>55</v>
      </c>
      <c r="T83" s="34">
        <v>60</v>
      </c>
      <c r="U83" s="34">
        <v>65</v>
      </c>
      <c r="V83" s="23">
        <v>70</v>
      </c>
      <c r="W83" s="23">
        <v>75</v>
      </c>
      <c r="Y83" s="28" t="s">
        <v>31</v>
      </c>
      <c r="Z83" s="29">
        <v>5</v>
      </c>
      <c r="AA83" s="41">
        <v>7.5</v>
      </c>
      <c r="AB83" s="34">
        <v>10</v>
      </c>
      <c r="AC83" s="34">
        <v>15</v>
      </c>
      <c r="AD83" s="34">
        <v>20</v>
      </c>
      <c r="AE83" s="34">
        <v>25</v>
      </c>
      <c r="AF83" s="34">
        <v>30</v>
      </c>
      <c r="AG83" s="34">
        <v>35</v>
      </c>
      <c r="AH83" s="34">
        <v>40</v>
      </c>
      <c r="AI83" s="34">
        <v>45</v>
      </c>
      <c r="AJ83" s="34">
        <v>50</v>
      </c>
      <c r="AK83" s="34">
        <v>55</v>
      </c>
      <c r="AL83" s="34">
        <v>60</v>
      </c>
      <c r="AM83" s="34">
        <v>65</v>
      </c>
      <c r="AN83" s="23">
        <v>70</v>
      </c>
      <c r="AO83" s="23">
        <v>75</v>
      </c>
      <c r="AQ83" s="23" t="s">
        <v>31</v>
      </c>
      <c r="AR83" s="23">
        <v>5</v>
      </c>
      <c r="AS83" s="61">
        <v>7.5</v>
      </c>
      <c r="AT83" s="63">
        <v>10</v>
      </c>
      <c r="AU83" s="23">
        <v>15</v>
      </c>
      <c r="AV83" s="23">
        <v>20</v>
      </c>
      <c r="AW83" s="23">
        <v>25</v>
      </c>
      <c r="AX83" s="23">
        <v>30</v>
      </c>
      <c r="AY83" s="23">
        <v>35</v>
      </c>
      <c r="AZ83" s="23">
        <v>40</v>
      </c>
      <c r="BA83" s="23">
        <v>45</v>
      </c>
      <c r="BB83" s="23">
        <v>50</v>
      </c>
    </row>
    <row r="84" spans="7:55" ht="15" thickBot="1" x14ac:dyDescent="0.35">
      <c r="G84" s="23" t="s">
        <v>46</v>
      </c>
      <c r="H84" s="32">
        <f t="shared" ref="H84:W84" si="37">$W$82/H83</f>
        <v>1.1938448074679116</v>
      </c>
      <c r="I84" s="30">
        <f t="shared" si="37"/>
        <v>0.79589653831194107</v>
      </c>
      <c r="J84" s="33">
        <f t="shared" si="37"/>
        <v>0.59692240373395578</v>
      </c>
      <c r="K84" s="31">
        <f t="shared" si="37"/>
        <v>0.39794826915597054</v>
      </c>
      <c r="L84" s="31">
        <f t="shared" si="37"/>
        <v>0.29846120186697789</v>
      </c>
      <c r="M84" s="31">
        <f t="shared" si="37"/>
        <v>0.23876896149358232</v>
      </c>
      <c r="N84" s="31">
        <f t="shared" si="37"/>
        <v>0.19897413457798527</v>
      </c>
      <c r="O84" s="31">
        <f t="shared" si="37"/>
        <v>0.17054925820970165</v>
      </c>
      <c r="P84" s="31">
        <f t="shared" si="37"/>
        <v>0.14923060093348894</v>
      </c>
      <c r="Q84" s="31">
        <f t="shared" si="37"/>
        <v>0.13264942305199018</v>
      </c>
      <c r="R84" s="31">
        <f t="shared" si="37"/>
        <v>0.11938448074679116</v>
      </c>
      <c r="S84" s="31">
        <f t="shared" si="37"/>
        <v>0.1085313461334465</v>
      </c>
      <c r="T84" s="31">
        <f t="shared" si="37"/>
        <v>9.9487067288992634E-2</v>
      </c>
      <c r="U84" s="31">
        <f t="shared" si="37"/>
        <v>9.1834215959070126E-2</v>
      </c>
      <c r="V84" s="31">
        <f t="shared" si="37"/>
        <v>8.5274629104850827E-2</v>
      </c>
      <c r="W84" s="31">
        <f t="shared" si="37"/>
        <v>7.958965383119411E-2</v>
      </c>
      <c r="Y84" s="28" t="s">
        <v>46</v>
      </c>
      <c r="Z84" s="30">
        <f>$AO$82/Z83</f>
        <v>0.95507584597432926</v>
      </c>
      <c r="AA84" s="42">
        <f t="shared" ref="AA84:AO84" si="38">$AO$82/AA83</f>
        <v>0.63671723064955288</v>
      </c>
      <c r="AB84" s="31">
        <f t="shared" si="38"/>
        <v>0.47753792298716463</v>
      </c>
      <c r="AC84" s="31">
        <f t="shared" si="38"/>
        <v>0.31835861532477644</v>
      </c>
      <c r="AD84" s="31">
        <f t="shared" si="38"/>
        <v>0.23876896149358232</v>
      </c>
      <c r="AE84" s="31">
        <f t="shared" si="38"/>
        <v>0.19101516919486586</v>
      </c>
      <c r="AF84" s="31">
        <f t="shared" si="38"/>
        <v>0.15917930766238822</v>
      </c>
      <c r="AG84" s="31">
        <f t="shared" si="38"/>
        <v>0.13643940656776132</v>
      </c>
      <c r="AH84" s="31">
        <f t="shared" si="38"/>
        <v>0.11938448074679116</v>
      </c>
      <c r="AI84" s="31">
        <f t="shared" si="38"/>
        <v>0.10611953844159214</v>
      </c>
      <c r="AJ84" s="31">
        <f t="shared" si="38"/>
        <v>9.5507584597432929E-2</v>
      </c>
      <c r="AK84" s="31">
        <f t="shared" si="38"/>
        <v>8.6825076906757198E-2</v>
      </c>
      <c r="AL84" s="31">
        <f t="shared" si="38"/>
        <v>7.958965383119411E-2</v>
      </c>
      <c r="AM84" s="31">
        <f t="shared" si="38"/>
        <v>7.3467372767256095E-2</v>
      </c>
      <c r="AN84" s="31">
        <f t="shared" si="38"/>
        <v>6.8219703283880662E-2</v>
      </c>
      <c r="AO84" s="31">
        <f t="shared" si="38"/>
        <v>6.3671723064955277E-2</v>
      </c>
      <c r="AQ84" s="23" t="s">
        <v>46</v>
      </c>
      <c r="AR84" s="21">
        <f>$BB$82/AR83</f>
        <v>1.0744603267211204</v>
      </c>
      <c r="AS84" s="62">
        <f t="shared" ref="AS84:BB84" si="39">$BB$82/AS83</f>
        <v>0.71630688448074697</v>
      </c>
      <c r="AT84" s="21">
        <f t="shared" si="39"/>
        <v>0.53723016336056018</v>
      </c>
      <c r="AU84" s="21">
        <f t="shared" si="39"/>
        <v>0.35815344224037349</v>
      </c>
      <c r="AV84" s="21">
        <f t="shared" si="39"/>
        <v>0.26861508168028009</v>
      </c>
      <c r="AW84" s="21">
        <f t="shared" si="39"/>
        <v>0.21489206534422409</v>
      </c>
      <c r="AX84" s="21">
        <f t="shared" si="39"/>
        <v>0.17907672112018674</v>
      </c>
      <c r="AY84" s="21">
        <f t="shared" si="39"/>
        <v>0.15349433238873147</v>
      </c>
      <c r="AZ84" s="21">
        <f t="shared" si="39"/>
        <v>0.13430754084014004</v>
      </c>
      <c r="BA84" s="21">
        <f t="shared" si="39"/>
        <v>0.11938448074679116</v>
      </c>
      <c r="BB84" s="21">
        <f t="shared" si="39"/>
        <v>0.10744603267211204</v>
      </c>
    </row>
    <row r="85" spans="7:55" ht="15" thickBot="1" x14ac:dyDescent="0.35">
      <c r="G85" s="23" t="s">
        <v>37</v>
      </c>
      <c r="H85" s="92">
        <v>300</v>
      </c>
      <c r="I85" s="95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23" t="s">
        <v>45</v>
      </c>
      <c r="W85" s="21">
        <f>H85*$F$7/1714</f>
        <v>7.1630688448074693</v>
      </c>
      <c r="Y85" s="23" t="s">
        <v>37</v>
      </c>
      <c r="Z85" s="94">
        <v>300</v>
      </c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23" t="s">
        <v>45</v>
      </c>
      <c r="AO85" s="21">
        <f>Z85*$F$8/1714</f>
        <v>5.730455075845974</v>
      </c>
    </row>
    <row r="86" spans="7:55" x14ac:dyDescent="0.3">
      <c r="G86" s="23" t="s">
        <v>31</v>
      </c>
      <c r="H86" s="35">
        <v>5</v>
      </c>
      <c r="I86" s="29">
        <v>7.5</v>
      </c>
      <c r="J86" s="41">
        <v>10</v>
      </c>
      <c r="K86" s="34">
        <v>15</v>
      </c>
      <c r="L86" s="34">
        <v>20</v>
      </c>
      <c r="M86" s="34">
        <v>25</v>
      </c>
      <c r="N86" s="34">
        <v>30</v>
      </c>
      <c r="O86" s="34">
        <v>35</v>
      </c>
      <c r="P86" s="34">
        <v>40</v>
      </c>
      <c r="Q86" s="34">
        <v>45</v>
      </c>
      <c r="R86" s="34">
        <v>50</v>
      </c>
      <c r="S86" s="34">
        <v>55</v>
      </c>
      <c r="T86" s="34">
        <v>60</v>
      </c>
      <c r="U86" s="34">
        <v>65</v>
      </c>
      <c r="V86" s="23">
        <v>70</v>
      </c>
      <c r="W86" s="23">
        <v>75</v>
      </c>
      <c r="Y86" s="23" t="s">
        <v>31</v>
      </c>
      <c r="Z86" s="34">
        <v>5</v>
      </c>
      <c r="AA86" s="43">
        <v>7.5</v>
      </c>
      <c r="AB86" s="34">
        <v>10</v>
      </c>
      <c r="AC86" s="34">
        <v>15</v>
      </c>
      <c r="AD86" s="34">
        <v>20</v>
      </c>
      <c r="AE86" s="34">
        <v>25</v>
      </c>
      <c r="AF86" s="34">
        <v>30</v>
      </c>
      <c r="AG86" s="34">
        <v>35</v>
      </c>
      <c r="AH86" s="34">
        <v>40</v>
      </c>
      <c r="AI86" s="34">
        <v>45</v>
      </c>
      <c r="AJ86" s="34">
        <v>50</v>
      </c>
      <c r="AK86" s="34">
        <v>55</v>
      </c>
      <c r="AL86" s="34">
        <v>60</v>
      </c>
      <c r="AM86" s="34">
        <v>65</v>
      </c>
      <c r="AN86" s="23">
        <v>70</v>
      </c>
      <c r="AO86" s="23">
        <v>75</v>
      </c>
    </row>
    <row r="87" spans="7:55" ht="15" thickBot="1" x14ac:dyDescent="0.35">
      <c r="G87" s="23" t="s">
        <v>46</v>
      </c>
      <c r="H87" s="32">
        <f t="shared" ref="H87:W87" si="40">$W$85/H86</f>
        <v>1.4326137689614939</v>
      </c>
      <c r="I87" s="30">
        <f t="shared" si="40"/>
        <v>0.95507584597432926</v>
      </c>
      <c r="J87" s="42">
        <f t="shared" si="40"/>
        <v>0.71630688448074697</v>
      </c>
      <c r="K87" s="31">
        <f t="shared" si="40"/>
        <v>0.47753792298716463</v>
      </c>
      <c r="L87" s="31">
        <f t="shared" si="40"/>
        <v>0.35815344224037349</v>
      </c>
      <c r="M87" s="31">
        <f t="shared" si="40"/>
        <v>0.28652275379229875</v>
      </c>
      <c r="N87" s="31">
        <f t="shared" si="40"/>
        <v>0.23876896149358232</v>
      </c>
      <c r="O87" s="31">
        <f t="shared" si="40"/>
        <v>0.20465910985164198</v>
      </c>
      <c r="P87" s="31">
        <f t="shared" si="40"/>
        <v>0.17907672112018674</v>
      </c>
      <c r="Q87" s="31">
        <f t="shared" si="40"/>
        <v>0.15917930766238822</v>
      </c>
      <c r="R87" s="31">
        <f t="shared" si="40"/>
        <v>0.14326137689614937</v>
      </c>
      <c r="S87" s="31">
        <f t="shared" si="40"/>
        <v>0.13023761536013581</v>
      </c>
      <c r="T87" s="31">
        <f t="shared" si="40"/>
        <v>0.11938448074679116</v>
      </c>
      <c r="U87" s="31">
        <f t="shared" si="40"/>
        <v>0.11020105915088414</v>
      </c>
      <c r="V87" s="31">
        <f t="shared" si="40"/>
        <v>0.10232955492582099</v>
      </c>
      <c r="W87" s="31">
        <f t="shared" si="40"/>
        <v>9.5507584597432929E-2</v>
      </c>
      <c r="Y87" s="23" t="s">
        <v>46</v>
      </c>
      <c r="Z87" s="31">
        <f>$AO$85/Z86</f>
        <v>1.1460910151691948</v>
      </c>
      <c r="AA87" s="44">
        <f t="shared" ref="AA87:AO87" si="41">$AO$85/AA86</f>
        <v>0.76406067677946321</v>
      </c>
      <c r="AB87" s="31">
        <f t="shared" si="41"/>
        <v>0.57304550758459738</v>
      </c>
      <c r="AC87" s="31">
        <f t="shared" si="41"/>
        <v>0.38203033838973161</v>
      </c>
      <c r="AD87" s="31">
        <f t="shared" si="41"/>
        <v>0.28652275379229869</v>
      </c>
      <c r="AE87" s="31">
        <f t="shared" si="41"/>
        <v>0.22921820303383897</v>
      </c>
      <c r="AF87" s="31">
        <f t="shared" si="41"/>
        <v>0.1910151691948658</v>
      </c>
      <c r="AG87" s="31">
        <f t="shared" si="41"/>
        <v>0.16372728788131355</v>
      </c>
      <c r="AH87" s="31">
        <f t="shared" si="41"/>
        <v>0.14326137689614935</v>
      </c>
      <c r="AI87" s="31">
        <f t="shared" si="41"/>
        <v>0.12734344612991053</v>
      </c>
      <c r="AJ87" s="31">
        <f t="shared" si="41"/>
        <v>0.11460910151691948</v>
      </c>
      <c r="AK87" s="31">
        <f t="shared" si="41"/>
        <v>0.10419009228810862</v>
      </c>
      <c r="AL87" s="31">
        <f t="shared" si="41"/>
        <v>9.5507584597432901E-2</v>
      </c>
      <c r="AM87" s="31">
        <f t="shared" si="41"/>
        <v>8.8160847320707295E-2</v>
      </c>
      <c r="AN87" s="31">
        <f t="shared" si="41"/>
        <v>8.1863643940656775E-2</v>
      </c>
      <c r="AO87" s="31">
        <f t="shared" si="41"/>
        <v>7.6406067677946318E-2</v>
      </c>
    </row>
    <row r="88" spans="7:55" ht="15" thickBot="1" x14ac:dyDescent="0.35">
      <c r="G88" s="23" t="s">
        <v>37</v>
      </c>
      <c r="H88" s="92">
        <v>350</v>
      </c>
      <c r="I88" s="94"/>
      <c r="J88" s="93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23" t="s">
        <v>45</v>
      </c>
      <c r="W88" s="21">
        <f>H88*$F$7/1714</f>
        <v>8.3569136522753809</v>
      </c>
      <c r="Y88" s="23" t="s">
        <v>37</v>
      </c>
      <c r="Z88" s="92">
        <v>350</v>
      </c>
      <c r="AA88" s="93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23" t="s">
        <v>45</v>
      </c>
      <c r="AO88" s="21">
        <f>Z88*$F$8/1714</f>
        <v>6.6855309218203036</v>
      </c>
    </row>
    <row r="89" spans="7:55" x14ac:dyDescent="0.3">
      <c r="G89" s="23" t="s">
        <v>31</v>
      </c>
      <c r="H89" s="34">
        <v>5</v>
      </c>
      <c r="I89" s="35">
        <v>7.5</v>
      </c>
      <c r="J89" s="29">
        <v>10</v>
      </c>
      <c r="K89" s="36">
        <v>15</v>
      </c>
      <c r="L89" s="34">
        <v>20</v>
      </c>
      <c r="M89" s="34">
        <v>25</v>
      </c>
      <c r="N89" s="34">
        <v>30</v>
      </c>
      <c r="O89" s="34">
        <v>35</v>
      </c>
      <c r="P89" s="34">
        <v>40</v>
      </c>
      <c r="Q89" s="34">
        <v>45</v>
      </c>
      <c r="R89" s="34">
        <v>50</v>
      </c>
      <c r="S89" s="34">
        <v>55</v>
      </c>
      <c r="T89" s="34">
        <v>60</v>
      </c>
      <c r="U89" s="34">
        <v>65</v>
      </c>
      <c r="V89" s="23">
        <v>70</v>
      </c>
      <c r="W89" s="23">
        <v>75</v>
      </c>
      <c r="Y89" s="23" t="s">
        <v>31</v>
      </c>
      <c r="Z89" s="35">
        <v>5</v>
      </c>
      <c r="AA89" s="29">
        <v>7.5</v>
      </c>
      <c r="AB89" s="41">
        <v>10</v>
      </c>
      <c r="AC89" s="34">
        <v>15</v>
      </c>
      <c r="AD89" s="34">
        <v>20</v>
      </c>
      <c r="AE89" s="34">
        <v>25</v>
      </c>
      <c r="AF89" s="34">
        <v>30</v>
      </c>
      <c r="AG89" s="34">
        <v>35</v>
      </c>
      <c r="AH89" s="34">
        <v>40</v>
      </c>
      <c r="AI89" s="34">
        <v>45</v>
      </c>
      <c r="AJ89" s="34">
        <v>50</v>
      </c>
      <c r="AK89" s="34">
        <v>55</v>
      </c>
      <c r="AL89" s="34">
        <v>60</v>
      </c>
      <c r="AM89" s="34">
        <v>65</v>
      </c>
      <c r="AN89" s="23">
        <v>70</v>
      </c>
      <c r="AO89" s="23">
        <v>75</v>
      </c>
    </row>
    <row r="90" spans="7:55" ht="15" thickBot="1" x14ac:dyDescent="0.35">
      <c r="G90" s="23" t="s">
        <v>46</v>
      </c>
      <c r="H90" s="31">
        <f t="shared" ref="H90:W90" si="42">$W$88/H89</f>
        <v>1.6713827304550761</v>
      </c>
      <c r="I90" s="32">
        <f t="shared" si="42"/>
        <v>1.1142551536367173</v>
      </c>
      <c r="J90" s="30">
        <f t="shared" si="42"/>
        <v>0.83569136522753806</v>
      </c>
      <c r="K90" s="33">
        <f t="shared" si="42"/>
        <v>0.55712757681835867</v>
      </c>
      <c r="L90" s="31">
        <f t="shared" si="42"/>
        <v>0.41784568261376903</v>
      </c>
      <c r="M90" s="31">
        <f t="shared" si="42"/>
        <v>0.33427654609101526</v>
      </c>
      <c r="N90" s="31">
        <f t="shared" si="42"/>
        <v>0.27856378840917934</v>
      </c>
      <c r="O90" s="31">
        <f t="shared" si="42"/>
        <v>0.23876896149358232</v>
      </c>
      <c r="P90" s="31">
        <f t="shared" si="42"/>
        <v>0.20892284130688452</v>
      </c>
      <c r="Q90" s="31">
        <f t="shared" si="42"/>
        <v>0.18570919227278623</v>
      </c>
      <c r="R90" s="31">
        <f t="shared" si="42"/>
        <v>0.16713827304550763</v>
      </c>
      <c r="S90" s="31">
        <f t="shared" si="42"/>
        <v>0.15194388458682512</v>
      </c>
      <c r="T90" s="31">
        <f t="shared" si="42"/>
        <v>0.13928189420458967</v>
      </c>
      <c r="U90" s="31">
        <f t="shared" si="42"/>
        <v>0.12856790234269816</v>
      </c>
      <c r="V90" s="31">
        <f t="shared" si="42"/>
        <v>0.11938448074679116</v>
      </c>
      <c r="W90" s="31">
        <f t="shared" si="42"/>
        <v>0.11142551536367175</v>
      </c>
      <c r="Y90" s="23" t="s">
        <v>46</v>
      </c>
      <c r="Z90" s="32">
        <f>$AO$88/Z89</f>
        <v>1.3371061843640608</v>
      </c>
      <c r="AA90" s="30">
        <f t="shared" ref="AA90:AO90" si="43">$AO$88/AA89</f>
        <v>0.89140412290937376</v>
      </c>
      <c r="AB90" s="42">
        <f t="shared" si="43"/>
        <v>0.66855309218203041</v>
      </c>
      <c r="AC90" s="31">
        <f t="shared" si="43"/>
        <v>0.44570206145468688</v>
      </c>
      <c r="AD90" s="31">
        <f t="shared" si="43"/>
        <v>0.3342765460910152</v>
      </c>
      <c r="AE90" s="31">
        <f t="shared" si="43"/>
        <v>0.26742123687281216</v>
      </c>
      <c r="AF90" s="31">
        <f t="shared" si="43"/>
        <v>0.22285103072734344</v>
      </c>
      <c r="AG90" s="31">
        <f t="shared" si="43"/>
        <v>0.19101516919486583</v>
      </c>
      <c r="AH90" s="31">
        <f t="shared" si="43"/>
        <v>0.1671382730455076</v>
      </c>
      <c r="AI90" s="31">
        <f t="shared" si="43"/>
        <v>0.14856735381822897</v>
      </c>
      <c r="AJ90" s="31">
        <f t="shared" si="43"/>
        <v>0.13371061843640608</v>
      </c>
      <c r="AK90" s="31">
        <f t="shared" si="43"/>
        <v>0.12155510766946007</v>
      </c>
      <c r="AL90" s="31">
        <f t="shared" si="43"/>
        <v>0.11142551536367172</v>
      </c>
      <c r="AM90" s="31">
        <f t="shared" si="43"/>
        <v>0.10285432187415852</v>
      </c>
      <c r="AN90" s="31">
        <f t="shared" si="43"/>
        <v>9.5507584597432915E-2</v>
      </c>
      <c r="AO90" s="31">
        <f t="shared" si="43"/>
        <v>8.9140412290937387E-2</v>
      </c>
    </row>
    <row r="91" spans="7:55" ht="15" thickBot="1" x14ac:dyDescent="0.35">
      <c r="G91" s="23" t="s">
        <v>37</v>
      </c>
      <c r="H91" s="92">
        <v>400</v>
      </c>
      <c r="I91" s="92"/>
      <c r="J91" s="95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23" t="s">
        <v>45</v>
      </c>
      <c r="W91" s="21">
        <f>H91*$F$7/1714</f>
        <v>9.5507584597432924</v>
      </c>
      <c r="Y91" s="23" t="s">
        <v>37</v>
      </c>
      <c r="Z91" s="92">
        <v>400</v>
      </c>
      <c r="AA91" s="94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23" t="s">
        <v>45</v>
      </c>
      <c r="AO91" s="21">
        <f>Z91*$F$8/1714</f>
        <v>7.6406067677946323</v>
      </c>
    </row>
    <row r="92" spans="7:55" x14ac:dyDescent="0.3">
      <c r="G92" s="23" t="s">
        <v>31</v>
      </c>
      <c r="H92" s="34">
        <v>5</v>
      </c>
      <c r="I92" s="35">
        <v>7.5</v>
      </c>
      <c r="J92" s="29">
        <v>10</v>
      </c>
      <c r="K92" s="41">
        <v>15</v>
      </c>
      <c r="L92" s="34">
        <v>20</v>
      </c>
      <c r="M92" s="34">
        <v>25</v>
      </c>
      <c r="N92" s="34">
        <v>30</v>
      </c>
      <c r="O92" s="34">
        <v>35</v>
      </c>
      <c r="P92" s="34">
        <v>40</v>
      </c>
      <c r="Q92" s="34">
        <v>45</v>
      </c>
      <c r="R92" s="34">
        <v>50</v>
      </c>
      <c r="S92" s="34">
        <v>55</v>
      </c>
      <c r="T92" s="34">
        <v>60</v>
      </c>
      <c r="U92" s="34">
        <v>65</v>
      </c>
      <c r="V92" s="23">
        <v>70</v>
      </c>
      <c r="W92" s="23">
        <v>75</v>
      </c>
      <c r="Y92" s="23" t="s">
        <v>31</v>
      </c>
      <c r="Z92" s="34">
        <v>5</v>
      </c>
      <c r="AA92" s="34">
        <v>7.5</v>
      </c>
      <c r="AB92" s="43">
        <v>10</v>
      </c>
      <c r="AC92" s="34">
        <v>15</v>
      </c>
      <c r="AD92" s="34">
        <v>20</v>
      </c>
      <c r="AE92" s="34">
        <v>25</v>
      </c>
      <c r="AF92" s="34">
        <v>30</v>
      </c>
      <c r="AG92" s="34">
        <v>35</v>
      </c>
      <c r="AH92" s="34">
        <v>40</v>
      </c>
      <c r="AI92" s="34">
        <v>45</v>
      </c>
      <c r="AJ92" s="34">
        <v>50</v>
      </c>
      <c r="AK92" s="34">
        <v>55</v>
      </c>
      <c r="AL92" s="34">
        <v>60</v>
      </c>
      <c r="AM92" s="34">
        <v>65</v>
      </c>
      <c r="AN92" s="23">
        <v>70</v>
      </c>
      <c r="AO92" s="23">
        <v>75</v>
      </c>
    </row>
    <row r="93" spans="7:55" ht="15" thickBot="1" x14ac:dyDescent="0.35">
      <c r="G93" s="23" t="s">
        <v>46</v>
      </c>
      <c r="H93" s="31">
        <f t="shared" ref="H93:W93" si="44">$W$91/H92</f>
        <v>1.9101516919486585</v>
      </c>
      <c r="I93" s="32">
        <f t="shared" si="44"/>
        <v>1.2734344612991058</v>
      </c>
      <c r="J93" s="30">
        <f t="shared" si="44"/>
        <v>0.95507584597432926</v>
      </c>
      <c r="K93" s="42">
        <f t="shared" si="44"/>
        <v>0.63671723064955288</v>
      </c>
      <c r="L93" s="31">
        <f t="shared" si="44"/>
        <v>0.47753792298716463</v>
      </c>
      <c r="M93" s="31">
        <f t="shared" si="44"/>
        <v>0.38203033838973172</v>
      </c>
      <c r="N93" s="31">
        <f t="shared" si="44"/>
        <v>0.31835861532477644</v>
      </c>
      <c r="O93" s="31">
        <f t="shared" si="44"/>
        <v>0.27287881313552265</v>
      </c>
      <c r="P93" s="31">
        <f t="shared" si="44"/>
        <v>0.23876896149358232</v>
      </c>
      <c r="Q93" s="31">
        <f t="shared" si="44"/>
        <v>0.21223907688318427</v>
      </c>
      <c r="R93" s="31">
        <f t="shared" si="44"/>
        <v>0.19101516919486586</v>
      </c>
      <c r="S93" s="31">
        <f t="shared" si="44"/>
        <v>0.1736501538135144</v>
      </c>
      <c r="T93" s="31">
        <f t="shared" si="44"/>
        <v>0.15917930766238822</v>
      </c>
      <c r="U93" s="31">
        <f t="shared" si="44"/>
        <v>0.14693474553451219</v>
      </c>
      <c r="V93" s="31">
        <f t="shared" si="44"/>
        <v>0.13643940656776132</v>
      </c>
      <c r="W93" s="31">
        <f t="shared" si="44"/>
        <v>0.12734344612991055</v>
      </c>
      <c r="Y93" s="23" t="s">
        <v>46</v>
      </c>
      <c r="Z93" s="31">
        <f>$AO$91/Z92</f>
        <v>1.5281213535589264</v>
      </c>
      <c r="AA93" s="31">
        <f t="shared" ref="AA93:AO93" si="45">$AO$91/AA92</f>
        <v>1.0187475690392842</v>
      </c>
      <c r="AB93" s="44">
        <f t="shared" si="45"/>
        <v>0.76406067677946321</v>
      </c>
      <c r="AC93" s="31">
        <f t="shared" si="45"/>
        <v>0.5093737845196421</v>
      </c>
      <c r="AD93" s="31">
        <f t="shared" si="45"/>
        <v>0.38203033838973161</v>
      </c>
      <c r="AE93" s="31">
        <f t="shared" si="45"/>
        <v>0.30562427071178527</v>
      </c>
      <c r="AF93" s="31">
        <f t="shared" si="45"/>
        <v>0.25468689225982105</v>
      </c>
      <c r="AG93" s="31">
        <f t="shared" si="45"/>
        <v>0.21830305050841806</v>
      </c>
      <c r="AH93" s="31">
        <f t="shared" si="45"/>
        <v>0.1910151691948658</v>
      </c>
      <c r="AI93" s="31">
        <f t="shared" si="45"/>
        <v>0.16979126150654739</v>
      </c>
      <c r="AJ93" s="31">
        <f t="shared" si="45"/>
        <v>0.15281213535589264</v>
      </c>
      <c r="AK93" s="31">
        <f t="shared" si="45"/>
        <v>0.1389201230508115</v>
      </c>
      <c r="AL93" s="31">
        <f t="shared" si="45"/>
        <v>0.12734344612991053</v>
      </c>
      <c r="AM93" s="31">
        <f t="shared" si="45"/>
        <v>0.11754779642760972</v>
      </c>
      <c r="AN93" s="31">
        <f t="shared" si="45"/>
        <v>0.10915152525420903</v>
      </c>
      <c r="AO93" s="31">
        <f t="shared" si="45"/>
        <v>0.10187475690392843</v>
      </c>
    </row>
    <row r="94" spans="7:55" ht="15" thickBot="1" x14ac:dyDescent="0.35">
      <c r="G94" s="23" t="s">
        <v>37</v>
      </c>
      <c r="H94" s="92">
        <v>450</v>
      </c>
      <c r="I94" s="92"/>
      <c r="J94" s="95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23" t="s">
        <v>45</v>
      </c>
      <c r="W94" s="21">
        <f>H94*$F$7/1714</f>
        <v>10.744603267211204</v>
      </c>
      <c r="Y94" s="23" t="s">
        <v>37</v>
      </c>
      <c r="Z94" s="92">
        <v>450</v>
      </c>
      <c r="AA94" s="94"/>
      <c r="AB94" s="93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23" t="s">
        <v>45</v>
      </c>
      <c r="AO94" s="21">
        <f>Z94*$F$8/1714</f>
        <v>8.595682613768961</v>
      </c>
    </row>
    <row r="95" spans="7:55" x14ac:dyDescent="0.3">
      <c r="G95" s="23" t="s">
        <v>31</v>
      </c>
      <c r="H95" s="34">
        <v>5</v>
      </c>
      <c r="I95" s="35">
        <v>7.5</v>
      </c>
      <c r="J95" s="34">
        <v>10</v>
      </c>
      <c r="K95" s="41">
        <v>15</v>
      </c>
      <c r="L95" s="53">
        <v>20</v>
      </c>
      <c r="M95" s="34">
        <v>25</v>
      </c>
      <c r="N95" s="34">
        <v>30</v>
      </c>
      <c r="O95" s="34">
        <v>35</v>
      </c>
      <c r="P95" s="34">
        <v>40</v>
      </c>
      <c r="Q95" s="34">
        <v>45</v>
      </c>
      <c r="R95" s="34">
        <v>50</v>
      </c>
      <c r="S95" s="34">
        <v>55</v>
      </c>
      <c r="T95" s="34">
        <v>60</v>
      </c>
      <c r="U95" s="34">
        <v>65</v>
      </c>
      <c r="V95" s="23">
        <v>70</v>
      </c>
      <c r="W95" s="23">
        <v>75</v>
      </c>
      <c r="Y95" s="23" t="s">
        <v>31</v>
      </c>
      <c r="Z95" s="34">
        <v>5</v>
      </c>
      <c r="AA95" s="35">
        <v>7.5</v>
      </c>
      <c r="AB95" s="29">
        <v>10</v>
      </c>
      <c r="AC95" s="36">
        <v>15</v>
      </c>
      <c r="AD95" s="34">
        <v>20</v>
      </c>
      <c r="AE95" s="34">
        <v>25</v>
      </c>
      <c r="AF95" s="34">
        <v>30</v>
      </c>
      <c r="AG95" s="34">
        <v>35</v>
      </c>
      <c r="AH95" s="34">
        <v>40</v>
      </c>
      <c r="AI95" s="34">
        <v>45</v>
      </c>
      <c r="AJ95" s="34">
        <v>50</v>
      </c>
      <c r="AK95" s="34">
        <v>55</v>
      </c>
      <c r="AL95" s="34">
        <v>60</v>
      </c>
      <c r="AM95" s="34">
        <v>65</v>
      </c>
      <c r="AN95" s="23">
        <v>70</v>
      </c>
      <c r="AO95" s="23">
        <v>75</v>
      </c>
    </row>
    <row r="96" spans="7:55" ht="15" thickBot="1" x14ac:dyDescent="0.35">
      <c r="G96" s="23" t="s">
        <v>46</v>
      </c>
      <c r="H96" s="31">
        <f>$W$94/H95</f>
        <v>2.1489206534422407</v>
      </c>
      <c r="I96" s="31">
        <f t="shared" ref="I96:W96" si="46">$W$94/I95</f>
        <v>1.4326137689614939</v>
      </c>
      <c r="J96" s="31">
        <f t="shared" si="46"/>
        <v>1.0744603267211204</v>
      </c>
      <c r="K96" s="44">
        <f t="shared" si="46"/>
        <v>0.71630688448074697</v>
      </c>
      <c r="L96" s="54">
        <f t="shared" si="46"/>
        <v>0.53723016336056018</v>
      </c>
      <c r="M96" s="31">
        <f t="shared" si="46"/>
        <v>0.42978413068844817</v>
      </c>
      <c r="N96" s="31">
        <f t="shared" si="46"/>
        <v>0.35815344224037349</v>
      </c>
      <c r="O96" s="31">
        <f t="shared" si="46"/>
        <v>0.30698866477746295</v>
      </c>
      <c r="P96" s="31">
        <f t="shared" si="46"/>
        <v>0.26861508168028009</v>
      </c>
      <c r="Q96" s="31">
        <f t="shared" si="46"/>
        <v>0.23876896149358232</v>
      </c>
      <c r="R96" s="31">
        <f t="shared" si="46"/>
        <v>0.21489206534422409</v>
      </c>
      <c r="S96" s="31">
        <f t="shared" si="46"/>
        <v>0.1953564230402037</v>
      </c>
      <c r="T96" s="31">
        <f t="shared" si="46"/>
        <v>0.17907672112018674</v>
      </c>
      <c r="U96" s="31">
        <f t="shared" si="46"/>
        <v>0.16530158872632622</v>
      </c>
      <c r="V96" s="31">
        <f t="shared" si="46"/>
        <v>0.15349433238873147</v>
      </c>
      <c r="W96" s="31">
        <f t="shared" si="46"/>
        <v>0.14326137689614937</v>
      </c>
      <c r="Y96" s="23" t="s">
        <v>46</v>
      </c>
      <c r="Z96" s="31">
        <f>$AO$94/Z95</f>
        <v>1.7191365227537923</v>
      </c>
      <c r="AA96" s="32">
        <f t="shared" ref="AA96:AO96" si="47">$AO$94/AA95</f>
        <v>1.1460910151691948</v>
      </c>
      <c r="AB96" s="30">
        <f t="shared" si="47"/>
        <v>0.85956826137689613</v>
      </c>
      <c r="AC96" s="33">
        <f t="shared" si="47"/>
        <v>0.57304550758459738</v>
      </c>
      <c r="AD96" s="31">
        <f t="shared" si="47"/>
        <v>0.42978413068844806</v>
      </c>
      <c r="AE96" s="31">
        <f t="shared" si="47"/>
        <v>0.34382730455075844</v>
      </c>
      <c r="AF96" s="31">
        <f t="shared" si="47"/>
        <v>0.28652275379229869</v>
      </c>
      <c r="AG96" s="31">
        <f t="shared" si="47"/>
        <v>0.24559093182197031</v>
      </c>
      <c r="AH96" s="31">
        <f t="shared" si="47"/>
        <v>0.21489206534422403</v>
      </c>
      <c r="AI96" s="31">
        <f t="shared" si="47"/>
        <v>0.1910151691948658</v>
      </c>
      <c r="AJ96" s="31">
        <f t="shared" si="47"/>
        <v>0.17191365227537922</v>
      </c>
      <c r="AK96" s="31">
        <f t="shared" si="47"/>
        <v>0.15628513843216293</v>
      </c>
      <c r="AL96" s="31">
        <f t="shared" si="47"/>
        <v>0.14326137689614935</v>
      </c>
      <c r="AM96" s="31">
        <f t="shared" si="47"/>
        <v>0.13224127098106095</v>
      </c>
      <c r="AN96" s="31">
        <f t="shared" si="47"/>
        <v>0.12279546591098515</v>
      </c>
      <c r="AO96" s="31">
        <f t="shared" si="47"/>
        <v>0.11460910151691948</v>
      </c>
    </row>
  </sheetData>
  <mergeCells count="56">
    <mergeCell ref="H58:U58"/>
    <mergeCell ref="H61:U61"/>
    <mergeCell ref="Z52:AM52"/>
    <mergeCell ref="Z55:AM55"/>
    <mergeCell ref="H64:U64"/>
    <mergeCell ref="Z64:AM64"/>
    <mergeCell ref="AR64:BE64"/>
    <mergeCell ref="H94:U94"/>
    <mergeCell ref="Z94:AM94"/>
    <mergeCell ref="AQ69:BB69"/>
    <mergeCell ref="AR70:AZ70"/>
    <mergeCell ref="AQ75:BB75"/>
    <mergeCell ref="AR76:AZ76"/>
    <mergeCell ref="AQ81:BB81"/>
    <mergeCell ref="AR82:AZ82"/>
    <mergeCell ref="H55:U55"/>
    <mergeCell ref="Y39:AO39"/>
    <mergeCell ref="Z40:AM40"/>
    <mergeCell ref="Z43:AM43"/>
    <mergeCell ref="Z46:AM46"/>
    <mergeCell ref="Z49:AM49"/>
    <mergeCell ref="H40:U40"/>
    <mergeCell ref="G39:W39"/>
    <mergeCell ref="Z61:AM61"/>
    <mergeCell ref="AQ39:BG39"/>
    <mergeCell ref="AR40:BE40"/>
    <mergeCell ref="AR43:BE43"/>
    <mergeCell ref="AR46:BE46"/>
    <mergeCell ref="AR49:BE49"/>
    <mergeCell ref="AR52:BE52"/>
    <mergeCell ref="AR55:BE55"/>
    <mergeCell ref="AR58:BE58"/>
    <mergeCell ref="AR61:BE61"/>
    <mergeCell ref="Z58:AM58"/>
    <mergeCell ref="H43:U43"/>
    <mergeCell ref="H46:U46"/>
    <mergeCell ref="H49:U49"/>
    <mergeCell ref="H52:U52"/>
    <mergeCell ref="Z82:AM82"/>
    <mergeCell ref="Z85:AM85"/>
    <mergeCell ref="G69:W69"/>
    <mergeCell ref="H70:U70"/>
    <mergeCell ref="H73:U73"/>
    <mergeCell ref="H76:U76"/>
    <mergeCell ref="H79:U79"/>
    <mergeCell ref="H82:U82"/>
    <mergeCell ref="Y69:AO69"/>
    <mergeCell ref="Z70:AM70"/>
    <mergeCell ref="Z73:AM73"/>
    <mergeCell ref="Z76:AM76"/>
    <mergeCell ref="Z79:AM79"/>
    <mergeCell ref="Z88:AM88"/>
    <mergeCell ref="Z91:AM91"/>
    <mergeCell ref="H85:U85"/>
    <mergeCell ref="H88:U88"/>
    <mergeCell ref="H91:U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637A-DF44-4FBC-86C9-2FA2A9455381}">
  <dimension ref="A1:G43"/>
  <sheetViews>
    <sheetView zoomScale="68" zoomScaleNormal="68" workbookViewId="0">
      <selection activeCell="B33" sqref="B33"/>
    </sheetView>
  </sheetViews>
  <sheetFormatPr defaultRowHeight="14.4" x14ac:dyDescent="0.3"/>
  <cols>
    <col min="1" max="1" width="31.109375" bestFit="1" customWidth="1"/>
    <col min="2" max="2" width="18.33203125" bestFit="1" customWidth="1"/>
    <col min="3" max="3" width="16.33203125" bestFit="1" customWidth="1"/>
    <col min="5" max="5" width="10.88671875" bestFit="1" customWidth="1"/>
    <col min="7" max="7" width="4.44140625" customWidth="1"/>
    <col min="9" max="9" width="8.88671875" customWidth="1"/>
  </cols>
  <sheetData>
    <row r="1" spans="1:7" x14ac:dyDescent="0.3">
      <c r="A1" s="4" t="s">
        <v>0</v>
      </c>
      <c r="B1" s="3">
        <v>3.28</v>
      </c>
      <c r="C1" t="s">
        <v>1</v>
      </c>
    </row>
    <row r="2" spans="1:7" x14ac:dyDescent="0.3">
      <c r="A2" s="4" t="s">
        <v>3</v>
      </c>
      <c r="B2" s="5">
        <f>2/100</f>
        <v>0.02</v>
      </c>
      <c r="C2" t="s">
        <v>9</v>
      </c>
    </row>
    <row r="3" spans="1:7" ht="15" thickBot="1" x14ac:dyDescent="0.35">
      <c r="A3" s="4" t="s">
        <v>4</v>
      </c>
      <c r="B3" s="5">
        <v>10</v>
      </c>
      <c r="C3" t="s">
        <v>10</v>
      </c>
    </row>
    <row r="4" spans="1:7" ht="15" thickBot="1" x14ac:dyDescent="0.35">
      <c r="A4" s="4" t="s">
        <v>2</v>
      </c>
      <c r="B4" s="5">
        <f>4/10</f>
        <v>0.4</v>
      </c>
      <c r="C4" t="s">
        <v>9</v>
      </c>
      <c r="E4" s="7" t="s">
        <v>12</v>
      </c>
      <c r="F4" s="9">
        <f>B2*B8+B3+B4*B7+(B6-B5)</f>
        <v>30.5</v>
      </c>
      <c r="G4" t="s">
        <v>10</v>
      </c>
    </row>
    <row r="5" spans="1:7" x14ac:dyDescent="0.3">
      <c r="A5" s="107" t="s">
        <v>20</v>
      </c>
      <c r="B5" s="108">
        <v>145</v>
      </c>
      <c r="C5" t="s">
        <v>10</v>
      </c>
      <c r="E5" s="47">
        <v>2</v>
      </c>
      <c r="F5" s="47">
        <f>F4/2</f>
        <v>15.25</v>
      </c>
      <c r="G5" t="s">
        <v>10</v>
      </c>
    </row>
    <row r="6" spans="1:7" x14ac:dyDescent="0.3">
      <c r="A6" s="107" t="s">
        <v>21</v>
      </c>
      <c r="B6" s="108">
        <v>159.5</v>
      </c>
      <c r="C6" t="s">
        <v>10</v>
      </c>
      <c r="E6" s="20">
        <v>3</v>
      </c>
      <c r="F6" s="10">
        <f>F4/3</f>
        <v>10.166666666666666</v>
      </c>
      <c r="G6" t="s">
        <v>10</v>
      </c>
    </row>
    <row r="7" spans="1:7" x14ac:dyDescent="0.3">
      <c r="A7" s="2" t="s">
        <v>7</v>
      </c>
      <c r="B7" s="5">
        <v>10</v>
      </c>
      <c r="C7" t="s">
        <v>11</v>
      </c>
      <c r="E7" s="45">
        <v>4</v>
      </c>
      <c r="F7" s="10">
        <f>F4/4</f>
        <v>7.625</v>
      </c>
    </row>
    <row r="8" spans="1:7" x14ac:dyDescent="0.3">
      <c r="A8" s="2" t="s">
        <v>8</v>
      </c>
      <c r="B8" s="5">
        <v>100</v>
      </c>
      <c r="C8" t="s">
        <v>11</v>
      </c>
    </row>
    <row r="10" spans="1:7" ht="15" thickBot="1" x14ac:dyDescent="0.35"/>
    <row r="11" spans="1:7" ht="15" thickBot="1" x14ac:dyDescent="0.35">
      <c r="A11" s="1" t="s">
        <v>0</v>
      </c>
      <c r="B11" s="5">
        <v>144</v>
      </c>
      <c r="C11" t="s">
        <v>13</v>
      </c>
      <c r="E11" s="7" t="s">
        <v>12</v>
      </c>
      <c r="F11" s="8">
        <f>F4*B11/B12</f>
        <v>58.57562016537743</v>
      </c>
      <c r="G11" t="s">
        <v>11</v>
      </c>
    </row>
    <row r="12" spans="1:7" x14ac:dyDescent="0.3">
      <c r="A12" s="114" t="s">
        <v>14</v>
      </c>
      <c r="B12" s="118">
        <v>74.98</v>
      </c>
      <c r="C12" t="s">
        <v>15</v>
      </c>
      <c r="E12" s="47">
        <v>2</v>
      </c>
      <c r="F12" s="48">
        <f>F11/2</f>
        <v>29.287810082688715</v>
      </c>
      <c r="G12" t="s">
        <v>11</v>
      </c>
    </row>
    <row r="13" spans="1:7" x14ac:dyDescent="0.3">
      <c r="E13" s="20">
        <v>3</v>
      </c>
      <c r="F13" s="10">
        <f>F11/3</f>
        <v>19.525206721792475</v>
      </c>
      <c r="G13" t="s">
        <v>11</v>
      </c>
    </row>
    <row r="14" spans="1:7" x14ac:dyDescent="0.3">
      <c r="E14" s="45">
        <v>4</v>
      </c>
      <c r="F14" s="10">
        <f>F11/4</f>
        <v>14.643905041344357</v>
      </c>
    </row>
    <row r="15" spans="1:7" x14ac:dyDescent="0.3">
      <c r="A15" s="1" t="s">
        <v>18</v>
      </c>
      <c r="B15" s="5">
        <v>2.91667E-2</v>
      </c>
      <c r="C15" t="s">
        <v>19</v>
      </c>
    </row>
    <row r="16" spans="1:7" ht="15" thickBot="1" x14ac:dyDescent="0.35">
      <c r="A16" s="109" t="s">
        <v>16</v>
      </c>
      <c r="B16" s="110">
        <v>3709</v>
      </c>
    </row>
    <row r="17" spans="1:3" ht="15" thickBot="1" x14ac:dyDescent="0.35">
      <c r="A17" s="7" t="s">
        <v>17</v>
      </c>
      <c r="B17" s="8">
        <f>B16*B15</f>
        <v>108.17929030000001</v>
      </c>
    </row>
    <row r="20" spans="1:3" x14ac:dyDescent="0.3">
      <c r="A20" s="1" t="s">
        <v>26</v>
      </c>
      <c r="B20" s="87" t="s">
        <v>49</v>
      </c>
    </row>
    <row r="21" spans="1:3" x14ac:dyDescent="0.3">
      <c r="A21" s="1" t="s">
        <v>35</v>
      </c>
      <c r="B21" s="87" t="s">
        <v>52</v>
      </c>
    </row>
    <row r="22" spans="1:3" x14ac:dyDescent="0.3">
      <c r="A22" s="1" t="s">
        <v>36</v>
      </c>
      <c r="B22" s="88">
        <f>B17</f>
        <v>108.17929030000001</v>
      </c>
      <c r="C22" t="s">
        <v>37</v>
      </c>
    </row>
    <row r="23" spans="1:3" x14ac:dyDescent="0.3">
      <c r="A23" s="1" t="s">
        <v>53</v>
      </c>
      <c r="B23" s="88">
        <f>F12</f>
        <v>29.287810082688715</v>
      </c>
      <c r="C23" t="s">
        <v>11</v>
      </c>
    </row>
    <row r="24" spans="1:3" x14ac:dyDescent="0.3">
      <c r="A24" s="1" t="s">
        <v>28</v>
      </c>
      <c r="B24" s="87" t="s">
        <v>54</v>
      </c>
    </row>
    <row r="25" spans="1:3" x14ac:dyDescent="0.3">
      <c r="A25" s="1" t="s">
        <v>29</v>
      </c>
      <c r="B25" s="87">
        <v>1750</v>
      </c>
    </row>
    <row r="26" spans="1:3" x14ac:dyDescent="0.3">
      <c r="A26" s="11" t="s">
        <v>39</v>
      </c>
      <c r="B26" s="87">
        <v>2.5</v>
      </c>
      <c r="C26" t="s">
        <v>41</v>
      </c>
    </row>
    <row r="27" spans="1:3" x14ac:dyDescent="0.3">
      <c r="A27" s="11" t="s">
        <v>40</v>
      </c>
      <c r="B27" s="87">
        <v>2</v>
      </c>
      <c r="C27" t="s">
        <v>41</v>
      </c>
    </row>
    <row r="28" spans="1:3" x14ac:dyDescent="0.3">
      <c r="A28" s="1" t="s">
        <v>30</v>
      </c>
      <c r="B28" s="87">
        <v>155</v>
      </c>
      <c r="C28" t="s">
        <v>38</v>
      </c>
    </row>
    <row r="29" spans="1:3" x14ac:dyDescent="0.3">
      <c r="A29" s="23" t="s">
        <v>42</v>
      </c>
      <c r="B29" s="89">
        <f>B43</f>
        <v>2.0219999999999998</v>
      </c>
      <c r="C29" t="s">
        <v>11</v>
      </c>
    </row>
    <row r="30" spans="1:3" x14ac:dyDescent="0.3">
      <c r="A30" s="1" t="s">
        <v>43</v>
      </c>
      <c r="B30" s="87">
        <v>1.9</v>
      </c>
      <c r="C30" t="s">
        <v>11</v>
      </c>
    </row>
    <row r="31" spans="1:3" x14ac:dyDescent="0.3">
      <c r="A31" s="1" t="s">
        <v>31</v>
      </c>
      <c r="B31" s="87">
        <v>1.5</v>
      </c>
    </row>
    <row r="32" spans="1:3" x14ac:dyDescent="0.3">
      <c r="A32" s="1" t="s">
        <v>32</v>
      </c>
      <c r="B32" s="90">
        <f>B22*F5/1714</f>
        <v>0.96250535418611449</v>
      </c>
    </row>
    <row r="33" spans="1:4" x14ac:dyDescent="0.3">
      <c r="A33" s="86" t="s">
        <v>33</v>
      </c>
      <c r="B33" s="91">
        <f>B32/B31</f>
        <v>0.64167023612407637</v>
      </c>
    </row>
    <row r="34" spans="1:4" x14ac:dyDescent="0.3">
      <c r="A34" s="23" t="s">
        <v>34</v>
      </c>
      <c r="B34" s="89" t="s">
        <v>44</v>
      </c>
    </row>
    <row r="37" spans="1:4" x14ac:dyDescent="0.3">
      <c r="A37" s="116" t="s">
        <v>55</v>
      </c>
      <c r="B37" s="116" t="s">
        <v>58</v>
      </c>
    </row>
    <row r="39" spans="1:4" x14ac:dyDescent="0.3">
      <c r="A39" s="116" t="s">
        <v>59</v>
      </c>
      <c r="B39" s="116" t="s">
        <v>58</v>
      </c>
      <c r="D39" s="117"/>
    </row>
    <row r="41" spans="1:4" x14ac:dyDescent="0.3">
      <c r="A41" s="116" t="s">
        <v>60</v>
      </c>
      <c r="B41" s="116" t="s">
        <v>58</v>
      </c>
    </row>
    <row r="43" spans="1:4" x14ac:dyDescent="0.3">
      <c r="A43" s="118" t="s">
        <v>42</v>
      </c>
      <c r="B43" s="118">
        <v>2.0219999999999998</v>
      </c>
      <c r="C4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Pump 1</vt:lpstr>
      <vt:lpstr>Pump 2</vt:lpstr>
      <vt:lpstr>dP_elev</vt:lpstr>
      <vt:lpstr>dP_pipe</vt:lpstr>
      <vt:lpstr>dP_valve</vt:lpstr>
      <vt:lpstr>Elev</vt:lpstr>
      <vt:lpstr>P_S7</vt:lpstr>
      <vt:lpstr>P_S8</vt:lpstr>
      <vt:lpstr>Pipe_L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Mansouri</dc:creator>
  <cp:lastModifiedBy>A. Mansouri</cp:lastModifiedBy>
  <dcterms:created xsi:type="dcterms:W3CDTF">2021-11-11T00:09:31Z</dcterms:created>
  <dcterms:modified xsi:type="dcterms:W3CDTF">2021-12-07T16:10:22Z</dcterms:modified>
</cp:coreProperties>
</file>