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2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6" i="1" l="1"/>
  <c r="BA6" i="1"/>
  <c r="BT6" i="1"/>
  <c r="K6" i="2"/>
  <c r="J6" i="2"/>
  <c r="I6" i="2"/>
  <c r="H6" i="2"/>
  <c r="G6" i="2"/>
  <c r="F6" i="2"/>
  <c r="D17" i="2" l="1"/>
  <c r="D14" i="2"/>
  <c r="D11" i="2"/>
  <c r="D8" i="2"/>
  <c r="D5" i="2"/>
  <c r="C6" i="2" l="1"/>
  <c r="B6" i="2"/>
  <c r="BI506" i="1" l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6" i="1"/>
  <c r="BV6" i="1" s="1"/>
  <c r="I20" i="2" s="1"/>
  <c r="BS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6" i="1"/>
  <c r="BI113" i="1"/>
  <c r="BJ113" i="1"/>
  <c r="BK113" i="1"/>
  <c r="BL113" i="1"/>
  <c r="BM113" i="1"/>
  <c r="BN113" i="1"/>
  <c r="BO113" i="1"/>
  <c r="BP113" i="1"/>
  <c r="BQ113" i="1"/>
  <c r="BI114" i="1"/>
  <c r="BJ114" i="1"/>
  <c r="BK114" i="1"/>
  <c r="BK506" i="1" s="1"/>
  <c r="BL114" i="1"/>
  <c r="BM114" i="1"/>
  <c r="BN114" i="1"/>
  <c r="BO114" i="1"/>
  <c r="BO506" i="1" s="1"/>
  <c r="BP114" i="1"/>
  <c r="BQ114" i="1"/>
  <c r="BI115" i="1"/>
  <c r="BJ115" i="1"/>
  <c r="BJ506" i="1" s="1"/>
  <c r="BK115" i="1"/>
  <c r="BL115" i="1"/>
  <c r="BM115" i="1"/>
  <c r="BN115" i="1"/>
  <c r="BN506" i="1" s="1"/>
  <c r="BO115" i="1"/>
  <c r="BP115" i="1"/>
  <c r="BQ115" i="1"/>
  <c r="BI116" i="1"/>
  <c r="BJ116" i="1"/>
  <c r="BK116" i="1"/>
  <c r="BL116" i="1"/>
  <c r="BM116" i="1"/>
  <c r="BN116" i="1"/>
  <c r="BO116" i="1"/>
  <c r="BP116" i="1"/>
  <c r="BQ116" i="1"/>
  <c r="BI117" i="1"/>
  <c r="BJ117" i="1"/>
  <c r="BK117" i="1"/>
  <c r="BL117" i="1"/>
  <c r="BM117" i="1"/>
  <c r="BN117" i="1"/>
  <c r="BO117" i="1"/>
  <c r="BP117" i="1"/>
  <c r="BQ117" i="1"/>
  <c r="BI118" i="1"/>
  <c r="BJ118" i="1"/>
  <c r="BK118" i="1"/>
  <c r="BL118" i="1"/>
  <c r="BM118" i="1"/>
  <c r="BN118" i="1"/>
  <c r="BO118" i="1"/>
  <c r="BP118" i="1"/>
  <c r="BQ118" i="1"/>
  <c r="BI119" i="1"/>
  <c r="BJ119" i="1"/>
  <c r="BK119" i="1"/>
  <c r="BL119" i="1"/>
  <c r="BM119" i="1"/>
  <c r="BN119" i="1"/>
  <c r="BO119" i="1"/>
  <c r="BP119" i="1"/>
  <c r="BQ119" i="1"/>
  <c r="BI120" i="1"/>
  <c r="BJ120" i="1"/>
  <c r="BK120" i="1"/>
  <c r="BL120" i="1"/>
  <c r="BM120" i="1"/>
  <c r="BM506" i="1" s="1"/>
  <c r="BN120" i="1"/>
  <c r="BO120" i="1"/>
  <c r="BP120" i="1"/>
  <c r="BQ120" i="1"/>
  <c r="BI121" i="1"/>
  <c r="BJ121" i="1"/>
  <c r="BK121" i="1"/>
  <c r="BL121" i="1"/>
  <c r="BM121" i="1"/>
  <c r="BN121" i="1"/>
  <c r="BO121" i="1"/>
  <c r="BP121" i="1"/>
  <c r="BQ121" i="1"/>
  <c r="BI122" i="1"/>
  <c r="BJ122" i="1"/>
  <c r="BK122" i="1"/>
  <c r="BL122" i="1"/>
  <c r="BM122" i="1"/>
  <c r="BN122" i="1"/>
  <c r="BO122" i="1"/>
  <c r="BP122" i="1"/>
  <c r="BQ122" i="1"/>
  <c r="BI123" i="1"/>
  <c r="BJ123" i="1"/>
  <c r="BK123" i="1"/>
  <c r="BL123" i="1"/>
  <c r="BM123" i="1"/>
  <c r="BN123" i="1"/>
  <c r="BO123" i="1"/>
  <c r="BP123" i="1"/>
  <c r="BQ123" i="1"/>
  <c r="BI124" i="1"/>
  <c r="BJ124" i="1"/>
  <c r="BK124" i="1"/>
  <c r="BL124" i="1"/>
  <c r="BM124" i="1"/>
  <c r="BN124" i="1"/>
  <c r="BO124" i="1"/>
  <c r="BP124" i="1"/>
  <c r="BQ124" i="1"/>
  <c r="BI125" i="1"/>
  <c r="BJ125" i="1"/>
  <c r="BK125" i="1"/>
  <c r="BL125" i="1"/>
  <c r="BM125" i="1"/>
  <c r="BN125" i="1"/>
  <c r="BO125" i="1"/>
  <c r="BP125" i="1"/>
  <c r="BQ125" i="1"/>
  <c r="BI126" i="1"/>
  <c r="BJ126" i="1"/>
  <c r="BK126" i="1"/>
  <c r="BL126" i="1"/>
  <c r="BM126" i="1"/>
  <c r="BN126" i="1"/>
  <c r="BO126" i="1"/>
  <c r="BP126" i="1"/>
  <c r="BQ126" i="1"/>
  <c r="BI127" i="1"/>
  <c r="BJ127" i="1"/>
  <c r="BK127" i="1"/>
  <c r="BL127" i="1"/>
  <c r="BM127" i="1"/>
  <c r="BN127" i="1"/>
  <c r="BO127" i="1"/>
  <c r="BP127" i="1"/>
  <c r="BQ127" i="1"/>
  <c r="BI128" i="1"/>
  <c r="BJ128" i="1"/>
  <c r="BK128" i="1"/>
  <c r="BL128" i="1"/>
  <c r="BM128" i="1"/>
  <c r="BN128" i="1"/>
  <c r="BO128" i="1"/>
  <c r="BP128" i="1"/>
  <c r="BQ128" i="1"/>
  <c r="BQ506" i="1" s="1"/>
  <c r="BI129" i="1"/>
  <c r="BJ129" i="1"/>
  <c r="BK129" i="1"/>
  <c r="BL129" i="1"/>
  <c r="BM129" i="1"/>
  <c r="BN129" i="1"/>
  <c r="BO129" i="1"/>
  <c r="BP129" i="1"/>
  <c r="BQ129" i="1"/>
  <c r="BI130" i="1"/>
  <c r="BJ130" i="1"/>
  <c r="BK130" i="1"/>
  <c r="BL130" i="1"/>
  <c r="BM130" i="1"/>
  <c r="BN130" i="1"/>
  <c r="BO130" i="1"/>
  <c r="BP130" i="1"/>
  <c r="BQ130" i="1"/>
  <c r="BI131" i="1"/>
  <c r="BJ131" i="1"/>
  <c r="BK131" i="1"/>
  <c r="BL131" i="1"/>
  <c r="BM131" i="1"/>
  <c r="BN131" i="1"/>
  <c r="BO131" i="1"/>
  <c r="BP131" i="1"/>
  <c r="BQ131" i="1"/>
  <c r="BI132" i="1"/>
  <c r="BJ132" i="1"/>
  <c r="BK132" i="1"/>
  <c r="BL132" i="1"/>
  <c r="BM132" i="1"/>
  <c r="BN132" i="1"/>
  <c r="BO132" i="1"/>
  <c r="BP132" i="1"/>
  <c r="BQ132" i="1"/>
  <c r="BI133" i="1"/>
  <c r="BJ133" i="1"/>
  <c r="BK133" i="1"/>
  <c r="BL133" i="1"/>
  <c r="BM133" i="1"/>
  <c r="BN133" i="1"/>
  <c r="BO133" i="1"/>
  <c r="BP133" i="1"/>
  <c r="BQ133" i="1"/>
  <c r="BI134" i="1"/>
  <c r="BJ134" i="1"/>
  <c r="BK134" i="1"/>
  <c r="BL134" i="1"/>
  <c r="BM134" i="1"/>
  <c r="BN134" i="1"/>
  <c r="BO134" i="1"/>
  <c r="BP134" i="1"/>
  <c r="BQ134" i="1"/>
  <c r="BI135" i="1"/>
  <c r="BJ135" i="1"/>
  <c r="BK135" i="1"/>
  <c r="BL135" i="1"/>
  <c r="BM135" i="1"/>
  <c r="BN135" i="1"/>
  <c r="BO135" i="1"/>
  <c r="BP135" i="1"/>
  <c r="BQ135" i="1"/>
  <c r="BI136" i="1"/>
  <c r="BJ136" i="1"/>
  <c r="BK136" i="1"/>
  <c r="BL136" i="1"/>
  <c r="BM136" i="1"/>
  <c r="BN136" i="1"/>
  <c r="BO136" i="1"/>
  <c r="BP136" i="1"/>
  <c r="BQ136" i="1"/>
  <c r="BI137" i="1"/>
  <c r="BJ137" i="1"/>
  <c r="BK137" i="1"/>
  <c r="BL137" i="1"/>
  <c r="BM137" i="1"/>
  <c r="BN137" i="1"/>
  <c r="BO137" i="1"/>
  <c r="BP137" i="1"/>
  <c r="BQ137" i="1"/>
  <c r="BI138" i="1"/>
  <c r="BJ138" i="1"/>
  <c r="BK138" i="1"/>
  <c r="BL138" i="1"/>
  <c r="BM138" i="1"/>
  <c r="BN138" i="1"/>
  <c r="BO138" i="1"/>
  <c r="BP138" i="1"/>
  <c r="BQ138" i="1"/>
  <c r="BI139" i="1"/>
  <c r="BJ139" i="1"/>
  <c r="BK139" i="1"/>
  <c r="BL139" i="1"/>
  <c r="BM139" i="1"/>
  <c r="BN139" i="1"/>
  <c r="BO139" i="1"/>
  <c r="BP139" i="1"/>
  <c r="BQ139" i="1"/>
  <c r="BI140" i="1"/>
  <c r="BJ140" i="1"/>
  <c r="BK140" i="1"/>
  <c r="BL140" i="1"/>
  <c r="BM140" i="1"/>
  <c r="BN140" i="1"/>
  <c r="BO140" i="1"/>
  <c r="BP140" i="1"/>
  <c r="BQ140" i="1"/>
  <c r="BI141" i="1"/>
  <c r="BJ141" i="1"/>
  <c r="BK141" i="1"/>
  <c r="BL141" i="1"/>
  <c r="BM141" i="1"/>
  <c r="BN141" i="1"/>
  <c r="BO141" i="1"/>
  <c r="BP141" i="1"/>
  <c r="BQ141" i="1"/>
  <c r="BI142" i="1"/>
  <c r="BJ142" i="1"/>
  <c r="BK142" i="1"/>
  <c r="BL142" i="1"/>
  <c r="BM142" i="1"/>
  <c r="BN142" i="1"/>
  <c r="BO142" i="1"/>
  <c r="BP142" i="1"/>
  <c r="BQ142" i="1"/>
  <c r="BI143" i="1"/>
  <c r="BJ143" i="1"/>
  <c r="BK143" i="1"/>
  <c r="BL143" i="1"/>
  <c r="BM143" i="1"/>
  <c r="BN143" i="1"/>
  <c r="BO143" i="1"/>
  <c r="BP143" i="1"/>
  <c r="BQ143" i="1"/>
  <c r="BI144" i="1"/>
  <c r="BJ144" i="1"/>
  <c r="BK144" i="1"/>
  <c r="BL144" i="1"/>
  <c r="BM144" i="1"/>
  <c r="BN144" i="1"/>
  <c r="BO144" i="1"/>
  <c r="BP144" i="1"/>
  <c r="BQ144" i="1"/>
  <c r="BI145" i="1"/>
  <c r="BJ145" i="1"/>
  <c r="BK145" i="1"/>
  <c r="BL145" i="1"/>
  <c r="BM145" i="1"/>
  <c r="BN145" i="1"/>
  <c r="BO145" i="1"/>
  <c r="BP145" i="1"/>
  <c r="BQ145" i="1"/>
  <c r="BI146" i="1"/>
  <c r="BJ146" i="1"/>
  <c r="BK146" i="1"/>
  <c r="BL146" i="1"/>
  <c r="BM146" i="1"/>
  <c r="BN146" i="1"/>
  <c r="BO146" i="1"/>
  <c r="BP146" i="1"/>
  <c r="BQ146" i="1"/>
  <c r="BI147" i="1"/>
  <c r="BJ147" i="1"/>
  <c r="BK147" i="1"/>
  <c r="BL147" i="1"/>
  <c r="BM147" i="1"/>
  <c r="BN147" i="1"/>
  <c r="BO147" i="1"/>
  <c r="BP147" i="1"/>
  <c r="BQ147" i="1"/>
  <c r="BI148" i="1"/>
  <c r="BJ148" i="1"/>
  <c r="BK148" i="1"/>
  <c r="BL148" i="1"/>
  <c r="BM148" i="1"/>
  <c r="BN148" i="1"/>
  <c r="BO148" i="1"/>
  <c r="BP148" i="1"/>
  <c r="BQ148" i="1"/>
  <c r="BI149" i="1"/>
  <c r="BJ149" i="1"/>
  <c r="BK149" i="1"/>
  <c r="BL149" i="1"/>
  <c r="BM149" i="1"/>
  <c r="BN149" i="1"/>
  <c r="BO149" i="1"/>
  <c r="BP149" i="1"/>
  <c r="BQ149" i="1"/>
  <c r="BI150" i="1"/>
  <c r="BJ150" i="1"/>
  <c r="BK150" i="1"/>
  <c r="BL150" i="1"/>
  <c r="BM150" i="1"/>
  <c r="BN150" i="1"/>
  <c r="BO150" i="1"/>
  <c r="BP150" i="1"/>
  <c r="BQ150" i="1"/>
  <c r="BI151" i="1"/>
  <c r="BJ151" i="1"/>
  <c r="BK151" i="1"/>
  <c r="BL151" i="1"/>
  <c r="BM151" i="1"/>
  <c r="BN151" i="1"/>
  <c r="BO151" i="1"/>
  <c r="BP151" i="1"/>
  <c r="BQ151" i="1"/>
  <c r="BI152" i="1"/>
  <c r="BJ152" i="1"/>
  <c r="BK152" i="1"/>
  <c r="BL152" i="1"/>
  <c r="BM152" i="1"/>
  <c r="BN152" i="1"/>
  <c r="BO152" i="1"/>
  <c r="BP152" i="1"/>
  <c r="BQ152" i="1"/>
  <c r="BI153" i="1"/>
  <c r="BJ153" i="1"/>
  <c r="BK153" i="1"/>
  <c r="BL153" i="1"/>
  <c r="BM153" i="1"/>
  <c r="BN153" i="1"/>
  <c r="BO153" i="1"/>
  <c r="BP153" i="1"/>
  <c r="BQ153" i="1"/>
  <c r="BI154" i="1"/>
  <c r="BJ154" i="1"/>
  <c r="BK154" i="1"/>
  <c r="BL154" i="1"/>
  <c r="BM154" i="1"/>
  <c r="BN154" i="1"/>
  <c r="BO154" i="1"/>
  <c r="BP154" i="1"/>
  <c r="BQ154" i="1"/>
  <c r="BI155" i="1"/>
  <c r="BJ155" i="1"/>
  <c r="BK155" i="1"/>
  <c r="BL155" i="1"/>
  <c r="BM155" i="1"/>
  <c r="BN155" i="1"/>
  <c r="BO155" i="1"/>
  <c r="BP155" i="1"/>
  <c r="BQ155" i="1"/>
  <c r="BI156" i="1"/>
  <c r="BJ156" i="1"/>
  <c r="BK156" i="1"/>
  <c r="BL156" i="1"/>
  <c r="BM156" i="1"/>
  <c r="BN156" i="1"/>
  <c r="BO156" i="1"/>
  <c r="BP156" i="1"/>
  <c r="BQ156" i="1"/>
  <c r="BI157" i="1"/>
  <c r="BJ157" i="1"/>
  <c r="BK157" i="1"/>
  <c r="BL157" i="1"/>
  <c r="BM157" i="1"/>
  <c r="BN157" i="1"/>
  <c r="BO157" i="1"/>
  <c r="BP157" i="1"/>
  <c r="BQ157" i="1"/>
  <c r="BI158" i="1"/>
  <c r="BJ158" i="1"/>
  <c r="BK158" i="1"/>
  <c r="BL158" i="1"/>
  <c r="BM158" i="1"/>
  <c r="BN158" i="1"/>
  <c r="BO158" i="1"/>
  <c r="BP158" i="1"/>
  <c r="BQ158" i="1"/>
  <c r="BI159" i="1"/>
  <c r="BJ159" i="1"/>
  <c r="BK159" i="1"/>
  <c r="BL159" i="1"/>
  <c r="BM159" i="1"/>
  <c r="BN159" i="1"/>
  <c r="BO159" i="1"/>
  <c r="BP159" i="1"/>
  <c r="BQ159" i="1"/>
  <c r="BI160" i="1"/>
  <c r="BJ160" i="1"/>
  <c r="BK160" i="1"/>
  <c r="BL160" i="1"/>
  <c r="BM160" i="1"/>
  <c r="BN160" i="1"/>
  <c r="BO160" i="1"/>
  <c r="BP160" i="1"/>
  <c r="BQ160" i="1"/>
  <c r="BI161" i="1"/>
  <c r="BJ161" i="1"/>
  <c r="BK161" i="1"/>
  <c r="BL161" i="1"/>
  <c r="BM161" i="1"/>
  <c r="BN161" i="1"/>
  <c r="BO161" i="1"/>
  <c r="BP161" i="1"/>
  <c r="BQ161" i="1"/>
  <c r="BI162" i="1"/>
  <c r="BJ162" i="1"/>
  <c r="BK162" i="1"/>
  <c r="BL162" i="1"/>
  <c r="BM162" i="1"/>
  <c r="BN162" i="1"/>
  <c r="BO162" i="1"/>
  <c r="BP162" i="1"/>
  <c r="BQ162" i="1"/>
  <c r="BI163" i="1"/>
  <c r="BJ163" i="1"/>
  <c r="BK163" i="1"/>
  <c r="BL163" i="1"/>
  <c r="BM163" i="1"/>
  <c r="BN163" i="1"/>
  <c r="BO163" i="1"/>
  <c r="BP163" i="1"/>
  <c r="BQ163" i="1"/>
  <c r="BI164" i="1"/>
  <c r="BJ164" i="1"/>
  <c r="BK164" i="1"/>
  <c r="BL164" i="1"/>
  <c r="BM164" i="1"/>
  <c r="BN164" i="1"/>
  <c r="BO164" i="1"/>
  <c r="BP164" i="1"/>
  <c r="BQ164" i="1"/>
  <c r="BI165" i="1"/>
  <c r="BJ165" i="1"/>
  <c r="BK165" i="1"/>
  <c r="BL165" i="1"/>
  <c r="BM165" i="1"/>
  <c r="BN165" i="1"/>
  <c r="BO165" i="1"/>
  <c r="BP165" i="1"/>
  <c r="BQ165" i="1"/>
  <c r="BI166" i="1"/>
  <c r="BJ166" i="1"/>
  <c r="BK166" i="1"/>
  <c r="BL166" i="1"/>
  <c r="BM166" i="1"/>
  <c r="BN166" i="1"/>
  <c r="BO166" i="1"/>
  <c r="BP166" i="1"/>
  <c r="BQ166" i="1"/>
  <c r="BI167" i="1"/>
  <c r="BJ167" i="1"/>
  <c r="BK167" i="1"/>
  <c r="BL167" i="1"/>
  <c r="BM167" i="1"/>
  <c r="BN167" i="1"/>
  <c r="BO167" i="1"/>
  <c r="BP167" i="1"/>
  <c r="BQ167" i="1"/>
  <c r="BI168" i="1"/>
  <c r="BJ168" i="1"/>
  <c r="BK168" i="1"/>
  <c r="BL168" i="1"/>
  <c r="BM168" i="1"/>
  <c r="BN168" i="1"/>
  <c r="BO168" i="1"/>
  <c r="BP168" i="1"/>
  <c r="BQ168" i="1"/>
  <c r="BI169" i="1"/>
  <c r="BJ169" i="1"/>
  <c r="BK169" i="1"/>
  <c r="BL169" i="1"/>
  <c r="BM169" i="1"/>
  <c r="BN169" i="1"/>
  <c r="BO169" i="1"/>
  <c r="BP169" i="1"/>
  <c r="BQ169" i="1"/>
  <c r="BI170" i="1"/>
  <c r="BJ170" i="1"/>
  <c r="BK170" i="1"/>
  <c r="BL170" i="1"/>
  <c r="BM170" i="1"/>
  <c r="BN170" i="1"/>
  <c r="BO170" i="1"/>
  <c r="BP170" i="1"/>
  <c r="BQ170" i="1"/>
  <c r="BI171" i="1"/>
  <c r="BJ171" i="1"/>
  <c r="BK171" i="1"/>
  <c r="BL171" i="1"/>
  <c r="BM171" i="1"/>
  <c r="BN171" i="1"/>
  <c r="BO171" i="1"/>
  <c r="BP171" i="1"/>
  <c r="BQ171" i="1"/>
  <c r="BI172" i="1"/>
  <c r="BJ172" i="1"/>
  <c r="BK172" i="1"/>
  <c r="BL172" i="1"/>
  <c r="BM172" i="1"/>
  <c r="BN172" i="1"/>
  <c r="BO172" i="1"/>
  <c r="BP172" i="1"/>
  <c r="BQ172" i="1"/>
  <c r="BI173" i="1"/>
  <c r="BJ173" i="1"/>
  <c r="BK173" i="1"/>
  <c r="BL173" i="1"/>
  <c r="BM173" i="1"/>
  <c r="BN173" i="1"/>
  <c r="BO173" i="1"/>
  <c r="BP173" i="1"/>
  <c r="BQ173" i="1"/>
  <c r="BI174" i="1"/>
  <c r="BJ174" i="1"/>
  <c r="BK174" i="1"/>
  <c r="BL174" i="1"/>
  <c r="BM174" i="1"/>
  <c r="BN174" i="1"/>
  <c r="BO174" i="1"/>
  <c r="BP174" i="1"/>
  <c r="BQ174" i="1"/>
  <c r="BI175" i="1"/>
  <c r="BJ175" i="1"/>
  <c r="BK175" i="1"/>
  <c r="BL175" i="1"/>
  <c r="BM175" i="1"/>
  <c r="BN175" i="1"/>
  <c r="BO175" i="1"/>
  <c r="BP175" i="1"/>
  <c r="BQ175" i="1"/>
  <c r="BI176" i="1"/>
  <c r="BJ176" i="1"/>
  <c r="BK176" i="1"/>
  <c r="BL176" i="1"/>
  <c r="BM176" i="1"/>
  <c r="BN176" i="1"/>
  <c r="BO176" i="1"/>
  <c r="BP176" i="1"/>
  <c r="BQ176" i="1"/>
  <c r="BI177" i="1"/>
  <c r="BJ177" i="1"/>
  <c r="BK177" i="1"/>
  <c r="BL177" i="1"/>
  <c r="BM177" i="1"/>
  <c r="BN177" i="1"/>
  <c r="BO177" i="1"/>
  <c r="BP177" i="1"/>
  <c r="BQ177" i="1"/>
  <c r="BI178" i="1"/>
  <c r="BJ178" i="1"/>
  <c r="BK178" i="1"/>
  <c r="BL178" i="1"/>
  <c r="BM178" i="1"/>
  <c r="BN178" i="1"/>
  <c r="BO178" i="1"/>
  <c r="BP178" i="1"/>
  <c r="BQ178" i="1"/>
  <c r="BI179" i="1"/>
  <c r="BJ179" i="1"/>
  <c r="BK179" i="1"/>
  <c r="BL179" i="1"/>
  <c r="BM179" i="1"/>
  <c r="BN179" i="1"/>
  <c r="BO179" i="1"/>
  <c r="BP179" i="1"/>
  <c r="BQ179" i="1"/>
  <c r="BI180" i="1"/>
  <c r="BJ180" i="1"/>
  <c r="BK180" i="1"/>
  <c r="BL180" i="1"/>
  <c r="BM180" i="1"/>
  <c r="BN180" i="1"/>
  <c r="BO180" i="1"/>
  <c r="BP180" i="1"/>
  <c r="BQ180" i="1"/>
  <c r="BI181" i="1"/>
  <c r="BJ181" i="1"/>
  <c r="BK181" i="1"/>
  <c r="BL181" i="1"/>
  <c r="BM181" i="1"/>
  <c r="BN181" i="1"/>
  <c r="BO181" i="1"/>
  <c r="BP181" i="1"/>
  <c r="BQ181" i="1"/>
  <c r="BI182" i="1"/>
  <c r="BJ182" i="1"/>
  <c r="BK182" i="1"/>
  <c r="BL182" i="1"/>
  <c r="BM182" i="1"/>
  <c r="BN182" i="1"/>
  <c r="BO182" i="1"/>
  <c r="BP182" i="1"/>
  <c r="BQ182" i="1"/>
  <c r="BI183" i="1"/>
  <c r="BJ183" i="1"/>
  <c r="BK183" i="1"/>
  <c r="BL183" i="1"/>
  <c r="BM183" i="1"/>
  <c r="BN183" i="1"/>
  <c r="BO183" i="1"/>
  <c r="BP183" i="1"/>
  <c r="BQ183" i="1"/>
  <c r="BI184" i="1"/>
  <c r="BJ184" i="1"/>
  <c r="BK184" i="1"/>
  <c r="BL184" i="1"/>
  <c r="BM184" i="1"/>
  <c r="BN184" i="1"/>
  <c r="BO184" i="1"/>
  <c r="BP184" i="1"/>
  <c r="BQ184" i="1"/>
  <c r="BI185" i="1"/>
  <c r="BJ185" i="1"/>
  <c r="BK185" i="1"/>
  <c r="BL185" i="1"/>
  <c r="BM185" i="1"/>
  <c r="BN185" i="1"/>
  <c r="BO185" i="1"/>
  <c r="BP185" i="1"/>
  <c r="BQ185" i="1"/>
  <c r="BI186" i="1"/>
  <c r="BJ186" i="1"/>
  <c r="BK186" i="1"/>
  <c r="BL186" i="1"/>
  <c r="BM186" i="1"/>
  <c r="BN186" i="1"/>
  <c r="BO186" i="1"/>
  <c r="BP186" i="1"/>
  <c r="BQ186" i="1"/>
  <c r="BI187" i="1"/>
  <c r="BJ187" i="1"/>
  <c r="BK187" i="1"/>
  <c r="BL187" i="1"/>
  <c r="BM187" i="1"/>
  <c r="BN187" i="1"/>
  <c r="BO187" i="1"/>
  <c r="BP187" i="1"/>
  <c r="BQ187" i="1"/>
  <c r="BI188" i="1"/>
  <c r="BJ188" i="1"/>
  <c r="BK188" i="1"/>
  <c r="BL188" i="1"/>
  <c r="BM188" i="1"/>
  <c r="BN188" i="1"/>
  <c r="BO188" i="1"/>
  <c r="BP188" i="1"/>
  <c r="BQ188" i="1"/>
  <c r="BI189" i="1"/>
  <c r="BJ189" i="1"/>
  <c r="BK189" i="1"/>
  <c r="BL189" i="1"/>
  <c r="BM189" i="1"/>
  <c r="BN189" i="1"/>
  <c r="BO189" i="1"/>
  <c r="BP189" i="1"/>
  <c r="BQ189" i="1"/>
  <c r="BI190" i="1"/>
  <c r="BJ190" i="1"/>
  <c r="BK190" i="1"/>
  <c r="BL190" i="1"/>
  <c r="BM190" i="1"/>
  <c r="BN190" i="1"/>
  <c r="BO190" i="1"/>
  <c r="BP190" i="1"/>
  <c r="BQ190" i="1"/>
  <c r="BI191" i="1"/>
  <c r="BJ191" i="1"/>
  <c r="BK191" i="1"/>
  <c r="BL191" i="1"/>
  <c r="BM191" i="1"/>
  <c r="BN191" i="1"/>
  <c r="BO191" i="1"/>
  <c r="BP191" i="1"/>
  <c r="BQ191" i="1"/>
  <c r="BI192" i="1"/>
  <c r="BJ192" i="1"/>
  <c r="BK192" i="1"/>
  <c r="BL192" i="1"/>
  <c r="BM192" i="1"/>
  <c r="BN192" i="1"/>
  <c r="BO192" i="1"/>
  <c r="BP192" i="1"/>
  <c r="BQ192" i="1"/>
  <c r="BI193" i="1"/>
  <c r="BJ193" i="1"/>
  <c r="BK193" i="1"/>
  <c r="BL193" i="1"/>
  <c r="BM193" i="1"/>
  <c r="BN193" i="1"/>
  <c r="BO193" i="1"/>
  <c r="BP193" i="1"/>
  <c r="BQ193" i="1"/>
  <c r="BI194" i="1"/>
  <c r="BJ194" i="1"/>
  <c r="BK194" i="1"/>
  <c r="BL194" i="1"/>
  <c r="BM194" i="1"/>
  <c r="BN194" i="1"/>
  <c r="BO194" i="1"/>
  <c r="BP194" i="1"/>
  <c r="BQ194" i="1"/>
  <c r="BI195" i="1"/>
  <c r="BJ195" i="1"/>
  <c r="BK195" i="1"/>
  <c r="BL195" i="1"/>
  <c r="BM195" i="1"/>
  <c r="BN195" i="1"/>
  <c r="BO195" i="1"/>
  <c r="BP195" i="1"/>
  <c r="BQ195" i="1"/>
  <c r="BI196" i="1"/>
  <c r="BJ196" i="1"/>
  <c r="BK196" i="1"/>
  <c r="BL196" i="1"/>
  <c r="BM196" i="1"/>
  <c r="BN196" i="1"/>
  <c r="BO196" i="1"/>
  <c r="BP196" i="1"/>
  <c r="BQ196" i="1"/>
  <c r="BI197" i="1"/>
  <c r="BJ197" i="1"/>
  <c r="BK197" i="1"/>
  <c r="BL197" i="1"/>
  <c r="BM197" i="1"/>
  <c r="BN197" i="1"/>
  <c r="BO197" i="1"/>
  <c r="BP197" i="1"/>
  <c r="BQ197" i="1"/>
  <c r="BI198" i="1"/>
  <c r="BJ198" i="1"/>
  <c r="BK198" i="1"/>
  <c r="BL198" i="1"/>
  <c r="BM198" i="1"/>
  <c r="BN198" i="1"/>
  <c r="BO198" i="1"/>
  <c r="BP198" i="1"/>
  <c r="BQ198" i="1"/>
  <c r="BI199" i="1"/>
  <c r="BJ199" i="1"/>
  <c r="BK199" i="1"/>
  <c r="BL199" i="1"/>
  <c r="BM199" i="1"/>
  <c r="BN199" i="1"/>
  <c r="BO199" i="1"/>
  <c r="BP199" i="1"/>
  <c r="BQ199" i="1"/>
  <c r="BI200" i="1"/>
  <c r="BJ200" i="1"/>
  <c r="BK200" i="1"/>
  <c r="BL200" i="1"/>
  <c r="BM200" i="1"/>
  <c r="BN200" i="1"/>
  <c r="BO200" i="1"/>
  <c r="BP200" i="1"/>
  <c r="BQ200" i="1"/>
  <c r="BI201" i="1"/>
  <c r="BJ201" i="1"/>
  <c r="BK201" i="1"/>
  <c r="BL201" i="1"/>
  <c r="BM201" i="1"/>
  <c r="BN201" i="1"/>
  <c r="BO201" i="1"/>
  <c r="BP201" i="1"/>
  <c r="BQ201" i="1"/>
  <c r="BI202" i="1"/>
  <c r="BJ202" i="1"/>
  <c r="BK202" i="1"/>
  <c r="BL202" i="1"/>
  <c r="BM202" i="1"/>
  <c r="BN202" i="1"/>
  <c r="BO202" i="1"/>
  <c r="BP202" i="1"/>
  <c r="BQ202" i="1"/>
  <c r="BI203" i="1"/>
  <c r="BJ203" i="1"/>
  <c r="BK203" i="1"/>
  <c r="BL203" i="1"/>
  <c r="BM203" i="1"/>
  <c r="BN203" i="1"/>
  <c r="BO203" i="1"/>
  <c r="BP203" i="1"/>
  <c r="BQ203" i="1"/>
  <c r="BI204" i="1"/>
  <c r="BJ204" i="1"/>
  <c r="BK204" i="1"/>
  <c r="BL204" i="1"/>
  <c r="BM204" i="1"/>
  <c r="BN204" i="1"/>
  <c r="BO204" i="1"/>
  <c r="BP204" i="1"/>
  <c r="BQ204" i="1"/>
  <c r="BI205" i="1"/>
  <c r="BJ205" i="1"/>
  <c r="BK205" i="1"/>
  <c r="BL205" i="1"/>
  <c r="BM205" i="1"/>
  <c r="BN205" i="1"/>
  <c r="BO205" i="1"/>
  <c r="BP205" i="1"/>
  <c r="BQ205" i="1"/>
  <c r="BI206" i="1"/>
  <c r="BJ206" i="1"/>
  <c r="BK206" i="1"/>
  <c r="BL206" i="1"/>
  <c r="BM206" i="1"/>
  <c r="BN206" i="1"/>
  <c r="BO206" i="1"/>
  <c r="BP206" i="1"/>
  <c r="BQ206" i="1"/>
  <c r="BI207" i="1"/>
  <c r="BJ207" i="1"/>
  <c r="BK207" i="1"/>
  <c r="BL207" i="1"/>
  <c r="BM207" i="1"/>
  <c r="BN207" i="1"/>
  <c r="BO207" i="1"/>
  <c r="BP207" i="1"/>
  <c r="BQ207" i="1"/>
  <c r="BI208" i="1"/>
  <c r="BJ208" i="1"/>
  <c r="BK208" i="1"/>
  <c r="BL208" i="1"/>
  <c r="BM208" i="1"/>
  <c r="BN208" i="1"/>
  <c r="BO208" i="1"/>
  <c r="BP208" i="1"/>
  <c r="BQ208" i="1"/>
  <c r="BI209" i="1"/>
  <c r="BJ209" i="1"/>
  <c r="BK209" i="1"/>
  <c r="BL209" i="1"/>
  <c r="BM209" i="1"/>
  <c r="BN209" i="1"/>
  <c r="BO209" i="1"/>
  <c r="BP209" i="1"/>
  <c r="BQ209" i="1"/>
  <c r="BI210" i="1"/>
  <c r="BJ210" i="1"/>
  <c r="BK210" i="1"/>
  <c r="BL210" i="1"/>
  <c r="BM210" i="1"/>
  <c r="BN210" i="1"/>
  <c r="BO210" i="1"/>
  <c r="BP210" i="1"/>
  <c r="BQ210" i="1"/>
  <c r="BI211" i="1"/>
  <c r="BJ211" i="1"/>
  <c r="BK211" i="1"/>
  <c r="BL211" i="1"/>
  <c r="BM211" i="1"/>
  <c r="BN211" i="1"/>
  <c r="BO211" i="1"/>
  <c r="BP211" i="1"/>
  <c r="BQ211" i="1"/>
  <c r="BI212" i="1"/>
  <c r="BJ212" i="1"/>
  <c r="BK212" i="1"/>
  <c r="BL212" i="1"/>
  <c r="BM212" i="1"/>
  <c r="BN212" i="1"/>
  <c r="BO212" i="1"/>
  <c r="BP212" i="1"/>
  <c r="BQ212" i="1"/>
  <c r="BI213" i="1"/>
  <c r="BJ213" i="1"/>
  <c r="BK213" i="1"/>
  <c r="BL213" i="1"/>
  <c r="BM213" i="1"/>
  <c r="BN213" i="1"/>
  <c r="BO213" i="1"/>
  <c r="BP213" i="1"/>
  <c r="BQ213" i="1"/>
  <c r="BI214" i="1"/>
  <c r="BJ214" i="1"/>
  <c r="BK214" i="1"/>
  <c r="BL214" i="1"/>
  <c r="BM214" i="1"/>
  <c r="BN214" i="1"/>
  <c r="BO214" i="1"/>
  <c r="BP214" i="1"/>
  <c r="BQ214" i="1"/>
  <c r="BI215" i="1"/>
  <c r="BJ215" i="1"/>
  <c r="BK215" i="1"/>
  <c r="BL215" i="1"/>
  <c r="BM215" i="1"/>
  <c r="BN215" i="1"/>
  <c r="BO215" i="1"/>
  <c r="BP215" i="1"/>
  <c r="BQ215" i="1"/>
  <c r="BI216" i="1"/>
  <c r="BJ216" i="1"/>
  <c r="BK216" i="1"/>
  <c r="BL216" i="1"/>
  <c r="BM216" i="1"/>
  <c r="BN216" i="1"/>
  <c r="BO216" i="1"/>
  <c r="BP216" i="1"/>
  <c r="BQ216" i="1"/>
  <c r="BI217" i="1"/>
  <c r="BJ217" i="1"/>
  <c r="BK217" i="1"/>
  <c r="BL217" i="1"/>
  <c r="BM217" i="1"/>
  <c r="BN217" i="1"/>
  <c r="BO217" i="1"/>
  <c r="BP217" i="1"/>
  <c r="BQ217" i="1"/>
  <c r="BI218" i="1"/>
  <c r="BJ218" i="1"/>
  <c r="BK218" i="1"/>
  <c r="BL218" i="1"/>
  <c r="BM218" i="1"/>
  <c r="BN218" i="1"/>
  <c r="BO218" i="1"/>
  <c r="BP218" i="1"/>
  <c r="BQ218" i="1"/>
  <c r="BI219" i="1"/>
  <c r="BJ219" i="1"/>
  <c r="BK219" i="1"/>
  <c r="BL219" i="1"/>
  <c r="BM219" i="1"/>
  <c r="BN219" i="1"/>
  <c r="BO219" i="1"/>
  <c r="BP219" i="1"/>
  <c r="BQ219" i="1"/>
  <c r="BI220" i="1"/>
  <c r="BJ220" i="1"/>
  <c r="BK220" i="1"/>
  <c r="BL220" i="1"/>
  <c r="BM220" i="1"/>
  <c r="BN220" i="1"/>
  <c r="BO220" i="1"/>
  <c r="BP220" i="1"/>
  <c r="BQ220" i="1"/>
  <c r="BI221" i="1"/>
  <c r="BJ221" i="1"/>
  <c r="BK221" i="1"/>
  <c r="BL221" i="1"/>
  <c r="BM221" i="1"/>
  <c r="BN221" i="1"/>
  <c r="BO221" i="1"/>
  <c r="BP221" i="1"/>
  <c r="BQ221" i="1"/>
  <c r="BI222" i="1"/>
  <c r="BJ222" i="1"/>
  <c r="BK222" i="1"/>
  <c r="BL222" i="1"/>
  <c r="BM222" i="1"/>
  <c r="BN222" i="1"/>
  <c r="BO222" i="1"/>
  <c r="BP222" i="1"/>
  <c r="BQ222" i="1"/>
  <c r="BI223" i="1"/>
  <c r="BJ223" i="1"/>
  <c r="BK223" i="1"/>
  <c r="BL223" i="1"/>
  <c r="BM223" i="1"/>
  <c r="BN223" i="1"/>
  <c r="BO223" i="1"/>
  <c r="BP223" i="1"/>
  <c r="BQ223" i="1"/>
  <c r="BI224" i="1"/>
  <c r="BJ224" i="1"/>
  <c r="BK224" i="1"/>
  <c r="BL224" i="1"/>
  <c r="BM224" i="1"/>
  <c r="BN224" i="1"/>
  <c r="BO224" i="1"/>
  <c r="BP224" i="1"/>
  <c r="BQ224" i="1"/>
  <c r="BI225" i="1"/>
  <c r="BJ225" i="1"/>
  <c r="BK225" i="1"/>
  <c r="BL225" i="1"/>
  <c r="BM225" i="1"/>
  <c r="BN225" i="1"/>
  <c r="BO225" i="1"/>
  <c r="BP225" i="1"/>
  <c r="BQ225" i="1"/>
  <c r="BI226" i="1"/>
  <c r="BJ226" i="1"/>
  <c r="BK226" i="1"/>
  <c r="BL226" i="1"/>
  <c r="BM226" i="1"/>
  <c r="BN226" i="1"/>
  <c r="BO226" i="1"/>
  <c r="BP226" i="1"/>
  <c r="BQ226" i="1"/>
  <c r="BI227" i="1"/>
  <c r="BJ227" i="1"/>
  <c r="BK227" i="1"/>
  <c r="BL227" i="1"/>
  <c r="BM227" i="1"/>
  <c r="BN227" i="1"/>
  <c r="BO227" i="1"/>
  <c r="BP227" i="1"/>
  <c r="BQ227" i="1"/>
  <c r="BI228" i="1"/>
  <c r="BJ228" i="1"/>
  <c r="BK228" i="1"/>
  <c r="BL228" i="1"/>
  <c r="BM228" i="1"/>
  <c r="BN228" i="1"/>
  <c r="BO228" i="1"/>
  <c r="BP228" i="1"/>
  <c r="BQ228" i="1"/>
  <c r="BI229" i="1"/>
  <c r="BJ229" i="1"/>
  <c r="BK229" i="1"/>
  <c r="BL229" i="1"/>
  <c r="BM229" i="1"/>
  <c r="BN229" i="1"/>
  <c r="BO229" i="1"/>
  <c r="BP229" i="1"/>
  <c r="BQ229" i="1"/>
  <c r="BI230" i="1"/>
  <c r="BJ230" i="1"/>
  <c r="BK230" i="1"/>
  <c r="BL230" i="1"/>
  <c r="BM230" i="1"/>
  <c r="BN230" i="1"/>
  <c r="BO230" i="1"/>
  <c r="BP230" i="1"/>
  <c r="BQ230" i="1"/>
  <c r="BI231" i="1"/>
  <c r="BJ231" i="1"/>
  <c r="BK231" i="1"/>
  <c r="BL231" i="1"/>
  <c r="BM231" i="1"/>
  <c r="BN231" i="1"/>
  <c r="BO231" i="1"/>
  <c r="BP231" i="1"/>
  <c r="BQ231" i="1"/>
  <c r="BI232" i="1"/>
  <c r="BJ232" i="1"/>
  <c r="BK232" i="1"/>
  <c r="BL232" i="1"/>
  <c r="BM232" i="1"/>
  <c r="BN232" i="1"/>
  <c r="BO232" i="1"/>
  <c r="BP232" i="1"/>
  <c r="BQ232" i="1"/>
  <c r="BI233" i="1"/>
  <c r="BJ233" i="1"/>
  <c r="BK233" i="1"/>
  <c r="BL233" i="1"/>
  <c r="BM233" i="1"/>
  <c r="BN233" i="1"/>
  <c r="BO233" i="1"/>
  <c r="BP233" i="1"/>
  <c r="BQ233" i="1"/>
  <c r="BI234" i="1"/>
  <c r="BJ234" i="1"/>
  <c r="BK234" i="1"/>
  <c r="BL234" i="1"/>
  <c r="BM234" i="1"/>
  <c r="BN234" i="1"/>
  <c r="BO234" i="1"/>
  <c r="BP234" i="1"/>
  <c r="BQ234" i="1"/>
  <c r="BI235" i="1"/>
  <c r="BJ235" i="1"/>
  <c r="BK235" i="1"/>
  <c r="BL235" i="1"/>
  <c r="BM235" i="1"/>
  <c r="BN235" i="1"/>
  <c r="BO235" i="1"/>
  <c r="BP235" i="1"/>
  <c r="BQ235" i="1"/>
  <c r="BI236" i="1"/>
  <c r="BJ236" i="1"/>
  <c r="BK236" i="1"/>
  <c r="BL236" i="1"/>
  <c r="BM236" i="1"/>
  <c r="BN236" i="1"/>
  <c r="BO236" i="1"/>
  <c r="BP236" i="1"/>
  <c r="BQ236" i="1"/>
  <c r="BI237" i="1"/>
  <c r="BJ237" i="1"/>
  <c r="BK237" i="1"/>
  <c r="BL237" i="1"/>
  <c r="BM237" i="1"/>
  <c r="BN237" i="1"/>
  <c r="BO237" i="1"/>
  <c r="BP237" i="1"/>
  <c r="BQ237" i="1"/>
  <c r="BI238" i="1"/>
  <c r="BJ238" i="1"/>
  <c r="BK238" i="1"/>
  <c r="BL238" i="1"/>
  <c r="BM238" i="1"/>
  <c r="BN238" i="1"/>
  <c r="BO238" i="1"/>
  <c r="BP238" i="1"/>
  <c r="BQ238" i="1"/>
  <c r="BI239" i="1"/>
  <c r="BJ239" i="1"/>
  <c r="BK239" i="1"/>
  <c r="BL239" i="1"/>
  <c r="BM239" i="1"/>
  <c r="BN239" i="1"/>
  <c r="BO239" i="1"/>
  <c r="BP239" i="1"/>
  <c r="BQ239" i="1"/>
  <c r="BI240" i="1"/>
  <c r="BJ240" i="1"/>
  <c r="BK240" i="1"/>
  <c r="BL240" i="1"/>
  <c r="BM240" i="1"/>
  <c r="BN240" i="1"/>
  <c r="BO240" i="1"/>
  <c r="BP240" i="1"/>
  <c r="BQ240" i="1"/>
  <c r="BI241" i="1"/>
  <c r="BJ241" i="1"/>
  <c r="BK241" i="1"/>
  <c r="BL241" i="1"/>
  <c r="BM241" i="1"/>
  <c r="BN241" i="1"/>
  <c r="BO241" i="1"/>
  <c r="BP241" i="1"/>
  <c r="BQ241" i="1"/>
  <c r="BI242" i="1"/>
  <c r="BJ242" i="1"/>
  <c r="BK242" i="1"/>
  <c r="BL242" i="1"/>
  <c r="BM242" i="1"/>
  <c r="BN242" i="1"/>
  <c r="BO242" i="1"/>
  <c r="BP242" i="1"/>
  <c r="BQ242" i="1"/>
  <c r="BI243" i="1"/>
  <c r="BJ243" i="1"/>
  <c r="BK243" i="1"/>
  <c r="BL243" i="1"/>
  <c r="BM243" i="1"/>
  <c r="BN243" i="1"/>
  <c r="BO243" i="1"/>
  <c r="BP243" i="1"/>
  <c r="BQ243" i="1"/>
  <c r="BI244" i="1"/>
  <c r="BJ244" i="1"/>
  <c r="BK244" i="1"/>
  <c r="BL244" i="1"/>
  <c r="BM244" i="1"/>
  <c r="BN244" i="1"/>
  <c r="BO244" i="1"/>
  <c r="BP244" i="1"/>
  <c r="BQ244" i="1"/>
  <c r="BI245" i="1"/>
  <c r="BJ245" i="1"/>
  <c r="BK245" i="1"/>
  <c r="BL245" i="1"/>
  <c r="BM245" i="1"/>
  <c r="BN245" i="1"/>
  <c r="BO245" i="1"/>
  <c r="BP245" i="1"/>
  <c r="BQ245" i="1"/>
  <c r="BI246" i="1"/>
  <c r="BJ246" i="1"/>
  <c r="BK246" i="1"/>
  <c r="BL246" i="1"/>
  <c r="BM246" i="1"/>
  <c r="BN246" i="1"/>
  <c r="BO246" i="1"/>
  <c r="BP246" i="1"/>
  <c r="BQ246" i="1"/>
  <c r="BI247" i="1"/>
  <c r="BJ247" i="1"/>
  <c r="BK247" i="1"/>
  <c r="BL247" i="1"/>
  <c r="BM247" i="1"/>
  <c r="BN247" i="1"/>
  <c r="BO247" i="1"/>
  <c r="BP247" i="1"/>
  <c r="BQ247" i="1"/>
  <c r="BI248" i="1"/>
  <c r="BJ248" i="1"/>
  <c r="BK248" i="1"/>
  <c r="BL248" i="1"/>
  <c r="BM248" i="1"/>
  <c r="BN248" i="1"/>
  <c r="BO248" i="1"/>
  <c r="BP248" i="1"/>
  <c r="BQ248" i="1"/>
  <c r="BI249" i="1"/>
  <c r="BJ249" i="1"/>
  <c r="BK249" i="1"/>
  <c r="BL249" i="1"/>
  <c r="BM249" i="1"/>
  <c r="BN249" i="1"/>
  <c r="BO249" i="1"/>
  <c r="BP249" i="1"/>
  <c r="BQ249" i="1"/>
  <c r="BI250" i="1"/>
  <c r="BJ250" i="1"/>
  <c r="BK250" i="1"/>
  <c r="BL250" i="1"/>
  <c r="BM250" i="1"/>
  <c r="BN250" i="1"/>
  <c r="BO250" i="1"/>
  <c r="BP250" i="1"/>
  <c r="BQ250" i="1"/>
  <c r="BI251" i="1"/>
  <c r="BJ251" i="1"/>
  <c r="BK251" i="1"/>
  <c r="BL251" i="1"/>
  <c r="BM251" i="1"/>
  <c r="BN251" i="1"/>
  <c r="BO251" i="1"/>
  <c r="BP251" i="1"/>
  <c r="BQ251" i="1"/>
  <c r="BI252" i="1"/>
  <c r="BJ252" i="1"/>
  <c r="BK252" i="1"/>
  <c r="BL252" i="1"/>
  <c r="BM252" i="1"/>
  <c r="BN252" i="1"/>
  <c r="BO252" i="1"/>
  <c r="BP252" i="1"/>
  <c r="BQ252" i="1"/>
  <c r="BI253" i="1"/>
  <c r="BJ253" i="1"/>
  <c r="BK253" i="1"/>
  <c r="BL253" i="1"/>
  <c r="BM253" i="1"/>
  <c r="BN253" i="1"/>
  <c r="BO253" i="1"/>
  <c r="BP253" i="1"/>
  <c r="BQ253" i="1"/>
  <c r="BI254" i="1"/>
  <c r="BJ254" i="1"/>
  <c r="BK254" i="1"/>
  <c r="BL254" i="1"/>
  <c r="BM254" i="1"/>
  <c r="BN254" i="1"/>
  <c r="BO254" i="1"/>
  <c r="BP254" i="1"/>
  <c r="BQ254" i="1"/>
  <c r="BI255" i="1"/>
  <c r="BJ255" i="1"/>
  <c r="BK255" i="1"/>
  <c r="BL255" i="1"/>
  <c r="BM255" i="1"/>
  <c r="BN255" i="1"/>
  <c r="BO255" i="1"/>
  <c r="BP255" i="1"/>
  <c r="BQ255" i="1"/>
  <c r="BI256" i="1"/>
  <c r="BJ256" i="1"/>
  <c r="BK256" i="1"/>
  <c r="BL256" i="1"/>
  <c r="BM256" i="1"/>
  <c r="BN256" i="1"/>
  <c r="BO256" i="1"/>
  <c r="BP256" i="1"/>
  <c r="BQ256" i="1"/>
  <c r="BI257" i="1"/>
  <c r="BJ257" i="1"/>
  <c r="BK257" i="1"/>
  <c r="BL257" i="1"/>
  <c r="BM257" i="1"/>
  <c r="BN257" i="1"/>
  <c r="BO257" i="1"/>
  <c r="BP257" i="1"/>
  <c r="BQ257" i="1"/>
  <c r="BI258" i="1"/>
  <c r="BJ258" i="1"/>
  <c r="BK258" i="1"/>
  <c r="BL258" i="1"/>
  <c r="BM258" i="1"/>
  <c r="BN258" i="1"/>
  <c r="BO258" i="1"/>
  <c r="BP258" i="1"/>
  <c r="BQ258" i="1"/>
  <c r="BI259" i="1"/>
  <c r="BJ259" i="1"/>
  <c r="BK259" i="1"/>
  <c r="BL259" i="1"/>
  <c r="BM259" i="1"/>
  <c r="BN259" i="1"/>
  <c r="BO259" i="1"/>
  <c r="BP259" i="1"/>
  <c r="BQ259" i="1"/>
  <c r="BI260" i="1"/>
  <c r="BJ260" i="1"/>
  <c r="BK260" i="1"/>
  <c r="BL260" i="1"/>
  <c r="BM260" i="1"/>
  <c r="BN260" i="1"/>
  <c r="BO260" i="1"/>
  <c r="BP260" i="1"/>
  <c r="BQ260" i="1"/>
  <c r="BI261" i="1"/>
  <c r="BJ261" i="1"/>
  <c r="BK261" i="1"/>
  <c r="BL261" i="1"/>
  <c r="BM261" i="1"/>
  <c r="BN261" i="1"/>
  <c r="BO261" i="1"/>
  <c r="BP261" i="1"/>
  <c r="BQ261" i="1"/>
  <c r="BI262" i="1"/>
  <c r="BJ262" i="1"/>
  <c r="BK262" i="1"/>
  <c r="BL262" i="1"/>
  <c r="BM262" i="1"/>
  <c r="BN262" i="1"/>
  <c r="BO262" i="1"/>
  <c r="BP262" i="1"/>
  <c r="BQ262" i="1"/>
  <c r="BI263" i="1"/>
  <c r="BJ263" i="1"/>
  <c r="BK263" i="1"/>
  <c r="BL263" i="1"/>
  <c r="BM263" i="1"/>
  <c r="BN263" i="1"/>
  <c r="BO263" i="1"/>
  <c r="BP263" i="1"/>
  <c r="BQ263" i="1"/>
  <c r="BI264" i="1"/>
  <c r="BJ264" i="1"/>
  <c r="BK264" i="1"/>
  <c r="BL264" i="1"/>
  <c r="BM264" i="1"/>
  <c r="BN264" i="1"/>
  <c r="BO264" i="1"/>
  <c r="BP264" i="1"/>
  <c r="BQ264" i="1"/>
  <c r="BI265" i="1"/>
  <c r="BJ265" i="1"/>
  <c r="BK265" i="1"/>
  <c r="BL265" i="1"/>
  <c r="BM265" i="1"/>
  <c r="BN265" i="1"/>
  <c r="BO265" i="1"/>
  <c r="BP265" i="1"/>
  <c r="BQ265" i="1"/>
  <c r="BI266" i="1"/>
  <c r="BJ266" i="1"/>
  <c r="BK266" i="1"/>
  <c r="BL266" i="1"/>
  <c r="BM266" i="1"/>
  <c r="BN266" i="1"/>
  <c r="BO266" i="1"/>
  <c r="BP266" i="1"/>
  <c r="BQ266" i="1"/>
  <c r="BI267" i="1"/>
  <c r="BJ267" i="1"/>
  <c r="BK267" i="1"/>
  <c r="BL267" i="1"/>
  <c r="BM267" i="1"/>
  <c r="BN267" i="1"/>
  <c r="BO267" i="1"/>
  <c r="BP267" i="1"/>
  <c r="BQ267" i="1"/>
  <c r="BI268" i="1"/>
  <c r="BJ268" i="1"/>
  <c r="BK268" i="1"/>
  <c r="BL268" i="1"/>
  <c r="BM268" i="1"/>
  <c r="BN268" i="1"/>
  <c r="BO268" i="1"/>
  <c r="BP268" i="1"/>
  <c r="BQ268" i="1"/>
  <c r="BI269" i="1"/>
  <c r="BJ269" i="1"/>
  <c r="BK269" i="1"/>
  <c r="BL269" i="1"/>
  <c r="BM269" i="1"/>
  <c r="BN269" i="1"/>
  <c r="BO269" i="1"/>
  <c r="BP269" i="1"/>
  <c r="BQ269" i="1"/>
  <c r="BI270" i="1"/>
  <c r="BJ270" i="1"/>
  <c r="BK270" i="1"/>
  <c r="BL270" i="1"/>
  <c r="BM270" i="1"/>
  <c r="BN270" i="1"/>
  <c r="BO270" i="1"/>
  <c r="BP270" i="1"/>
  <c r="BQ270" i="1"/>
  <c r="BI271" i="1"/>
  <c r="BJ271" i="1"/>
  <c r="BK271" i="1"/>
  <c r="BL271" i="1"/>
  <c r="BM271" i="1"/>
  <c r="BN271" i="1"/>
  <c r="BO271" i="1"/>
  <c r="BP271" i="1"/>
  <c r="BQ271" i="1"/>
  <c r="BI272" i="1"/>
  <c r="BJ272" i="1"/>
  <c r="BK272" i="1"/>
  <c r="BL272" i="1"/>
  <c r="BM272" i="1"/>
  <c r="BN272" i="1"/>
  <c r="BO272" i="1"/>
  <c r="BP272" i="1"/>
  <c r="BQ272" i="1"/>
  <c r="BI273" i="1"/>
  <c r="BJ273" i="1"/>
  <c r="BK273" i="1"/>
  <c r="BL273" i="1"/>
  <c r="BM273" i="1"/>
  <c r="BN273" i="1"/>
  <c r="BO273" i="1"/>
  <c r="BP273" i="1"/>
  <c r="BQ273" i="1"/>
  <c r="BI274" i="1"/>
  <c r="BJ274" i="1"/>
  <c r="BK274" i="1"/>
  <c r="BL274" i="1"/>
  <c r="BM274" i="1"/>
  <c r="BN274" i="1"/>
  <c r="BO274" i="1"/>
  <c r="BP274" i="1"/>
  <c r="BQ274" i="1"/>
  <c r="BI275" i="1"/>
  <c r="BJ275" i="1"/>
  <c r="BK275" i="1"/>
  <c r="BL275" i="1"/>
  <c r="BM275" i="1"/>
  <c r="BN275" i="1"/>
  <c r="BO275" i="1"/>
  <c r="BP275" i="1"/>
  <c r="BQ275" i="1"/>
  <c r="BI276" i="1"/>
  <c r="BJ276" i="1"/>
  <c r="BK276" i="1"/>
  <c r="BL276" i="1"/>
  <c r="BM276" i="1"/>
  <c r="BN276" i="1"/>
  <c r="BO276" i="1"/>
  <c r="BP276" i="1"/>
  <c r="BQ276" i="1"/>
  <c r="BI277" i="1"/>
  <c r="BJ277" i="1"/>
  <c r="BK277" i="1"/>
  <c r="BL277" i="1"/>
  <c r="BM277" i="1"/>
  <c r="BN277" i="1"/>
  <c r="BO277" i="1"/>
  <c r="BP277" i="1"/>
  <c r="BQ277" i="1"/>
  <c r="BI278" i="1"/>
  <c r="BJ278" i="1"/>
  <c r="BK278" i="1"/>
  <c r="BL278" i="1"/>
  <c r="BM278" i="1"/>
  <c r="BN278" i="1"/>
  <c r="BO278" i="1"/>
  <c r="BP278" i="1"/>
  <c r="BQ278" i="1"/>
  <c r="BI279" i="1"/>
  <c r="BJ279" i="1"/>
  <c r="BK279" i="1"/>
  <c r="BL279" i="1"/>
  <c r="BM279" i="1"/>
  <c r="BN279" i="1"/>
  <c r="BO279" i="1"/>
  <c r="BP279" i="1"/>
  <c r="BQ279" i="1"/>
  <c r="BI280" i="1"/>
  <c r="BJ280" i="1"/>
  <c r="BK280" i="1"/>
  <c r="BL280" i="1"/>
  <c r="BM280" i="1"/>
  <c r="BN280" i="1"/>
  <c r="BO280" i="1"/>
  <c r="BP280" i="1"/>
  <c r="BQ280" i="1"/>
  <c r="BI281" i="1"/>
  <c r="BJ281" i="1"/>
  <c r="BK281" i="1"/>
  <c r="BL281" i="1"/>
  <c r="BM281" i="1"/>
  <c r="BN281" i="1"/>
  <c r="BO281" i="1"/>
  <c r="BP281" i="1"/>
  <c r="BQ281" i="1"/>
  <c r="BI282" i="1"/>
  <c r="BJ282" i="1"/>
  <c r="BK282" i="1"/>
  <c r="BL282" i="1"/>
  <c r="BM282" i="1"/>
  <c r="BN282" i="1"/>
  <c r="BO282" i="1"/>
  <c r="BP282" i="1"/>
  <c r="BQ282" i="1"/>
  <c r="BI283" i="1"/>
  <c r="BJ283" i="1"/>
  <c r="BK283" i="1"/>
  <c r="BL283" i="1"/>
  <c r="BM283" i="1"/>
  <c r="BN283" i="1"/>
  <c r="BO283" i="1"/>
  <c r="BP283" i="1"/>
  <c r="BQ283" i="1"/>
  <c r="BI284" i="1"/>
  <c r="BJ284" i="1"/>
  <c r="BK284" i="1"/>
  <c r="BL284" i="1"/>
  <c r="BM284" i="1"/>
  <c r="BN284" i="1"/>
  <c r="BO284" i="1"/>
  <c r="BP284" i="1"/>
  <c r="BQ284" i="1"/>
  <c r="BI285" i="1"/>
  <c r="BJ285" i="1"/>
  <c r="BK285" i="1"/>
  <c r="BL285" i="1"/>
  <c r="BM285" i="1"/>
  <c r="BN285" i="1"/>
  <c r="BO285" i="1"/>
  <c r="BP285" i="1"/>
  <c r="BQ285" i="1"/>
  <c r="BI286" i="1"/>
  <c r="BJ286" i="1"/>
  <c r="BK286" i="1"/>
  <c r="BL286" i="1"/>
  <c r="BM286" i="1"/>
  <c r="BN286" i="1"/>
  <c r="BO286" i="1"/>
  <c r="BP286" i="1"/>
  <c r="BQ286" i="1"/>
  <c r="BI287" i="1"/>
  <c r="BJ287" i="1"/>
  <c r="BK287" i="1"/>
  <c r="BL287" i="1"/>
  <c r="BM287" i="1"/>
  <c r="BN287" i="1"/>
  <c r="BO287" i="1"/>
  <c r="BP287" i="1"/>
  <c r="BQ287" i="1"/>
  <c r="BI288" i="1"/>
  <c r="BJ288" i="1"/>
  <c r="BK288" i="1"/>
  <c r="BL288" i="1"/>
  <c r="BM288" i="1"/>
  <c r="BN288" i="1"/>
  <c r="BO288" i="1"/>
  <c r="BP288" i="1"/>
  <c r="BQ288" i="1"/>
  <c r="BI289" i="1"/>
  <c r="BJ289" i="1"/>
  <c r="BK289" i="1"/>
  <c r="BL289" i="1"/>
  <c r="BM289" i="1"/>
  <c r="BN289" i="1"/>
  <c r="BO289" i="1"/>
  <c r="BP289" i="1"/>
  <c r="BQ289" i="1"/>
  <c r="BI290" i="1"/>
  <c r="BJ290" i="1"/>
  <c r="BK290" i="1"/>
  <c r="BL290" i="1"/>
  <c r="BM290" i="1"/>
  <c r="BN290" i="1"/>
  <c r="BO290" i="1"/>
  <c r="BP290" i="1"/>
  <c r="BQ290" i="1"/>
  <c r="BI291" i="1"/>
  <c r="BJ291" i="1"/>
  <c r="BK291" i="1"/>
  <c r="BL291" i="1"/>
  <c r="BM291" i="1"/>
  <c r="BN291" i="1"/>
  <c r="BO291" i="1"/>
  <c r="BP291" i="1"/>
  <c r="BQ291" i="1"/>
  <c r="BI292" i="1"/>
  <c r="BJ292" i="1"/>
  <c r="BK292" i="1"/>
  <c r="BL292" i="1"/>
  <c r="BM292" i="1"/>
  <c r="BN292" i="1"/>
  <c r="BO292" i="1"/>
  <c r="BP292" i="1"/>
  <c r="BQ292" i="1"/>
  <c r="BI293" i="1"/>
  <c r="BJ293" i="1"/>
  <c r="BK293" i="1"/>
  <c r="BL293" i="1"/>
  <c r="BM293" i="1"/>
  <c r="BN293" i="1"/>
  <c r="BO293" i="1"/>
  <c r="BP293" i="1"/>
  <c r="BQ293" i="1"/>
  <c r="BI294" i="1"/>
  <c r="BJ294" i="1"/>
  <c r="BK294" i="1"/>
  <c r="BL294" i="1"/>
  <c r="BM294" i="1"/>
  <c r="BN294" i="1"/>
  <c r="BO294" i="1"/>
  <c r="BP294" i="1"/>
  <c r="BQ294" i="1"/>
  <c r="BI295" i="1"/>
  <c r="BJ295" i="1"/>
  <c r="BK295" i="1"/>
  <c r="BL295" i="1"/>
  <c r="BM295" i="1"/>
  <c r="BN295" i="1"/>
  <c r="BO295" i="1"/>
  <c r="BP295" i="1"/>
  <c r="BQ295" i="1"/>
  <c r="BI296" i="1"/>
  <c r="BJ296" i="1"/>
  <c r="BK296" i="1"/>
  <c r="BL296" i="1"/>
  <c r="BM296" i="1"/>
  <c r="BN296" i="1"/>
  <c r="BO296" i="1"/>
  <c r="BP296" i="1"/>
  <c r="BQ296" i="1"/>
  <c r="BI297" i="1"/>
  <c r="BJ297" i="1"/>
  <c r="BK297" i="1"/>
  <c r="BL297" i="1"/>
  <c r="BM297" i="1"/>
  <c r="BN297" i="1"/>
  <c r="BO297" i="1"/>
  <c r="BP297" i="1"/>
  <c r="BQ297" i="1"/>
  <c r="BI298" i="1"/>
  <c r="BJ298" i="1"/>
  <c r="BK298" i="1"/>
  <c r="BL298" i="1"/>
  <c r="BM298" i="1"/>
  <c r="BN298" i="1"/>
  <c r="BO298" i="1"/>
  <c r="BP298" i="1"/>
  <c r="BQ298" i="1"/>
  <c r="BI299" i="1"/>
  <c r="BJ299" i="1"/>
  <c r="BK299" i="1"/>
  <c r="BL299" i="1"/>
  <c r="BM299" i="1"/>
  <c r="BN299" i="1"/>
  <c r="BO299" i="1"/>
  <c r="BP299" i="1"/>
  <c r="BQ299" i="1"/>
  <c r="BI300" i="1"/>
  <c r="BJ300" i="1"/>
  <c r="BK300" i="1"/>
  <c r="BL300" i="1"/>
  <c r="BM300" i="1"/>
  <c r="BN300" i="1"/>
  <c r="BO300" i="1"/>
  <c r="BP300" i="1"/>
  <c r="BQ300" i="1"/>
  <c r="BI301" i="1"/>
  <c r="BJ301" i="1"/>
  <c r="BK301" i="1"/>
  <c r="BL301" i="1"/>
  <c r="BM301" i="1"/>
  <c r="BN301" i="1"/>
  <c r="BO301" i="1"/>
  <c r="BP301" i="1"/>
  <c r="BQ301" i="1"/>
  <c r="BI302" i="1"/>
  <c r="BJ302" i="1"/>
  <c r="BK302" i="1"/>
  <c r="BL302" i="1"/>
  <c r="BM302" i="1"/>
  <c r="BN302" i="1"/>
  <c r="BO302" i="1"/>
  <c r="BP302" i="1"/>
  <c r="BQ302" i="1"/>
  <c r="BI303" i="1"/>
  <c r="BJ303" i="1"/>
  <c r="BK303" i="1"/>
  <c r="BL303" i="1"/>
  <c r="BM303" i="1"/>
  <c r="BN303" i="1"/>
  <c r="BO303" i="1"/>
  <c r="BP303" i="1"/>
  <c r="BQ303" i="1"/>
  <c r="BI304" i="1"/>
  <c r="BJ304" i="1"/>
  <c r="BK304" i="1"/>
  <c r="BL304" i="1"/>
  <c r="BM304" i="1"/>
  <c r="BN304" i="1"/>
  <c r="BO304" i="1"/>
  <c r="BP304" i="1"/>
  <c r="BQ304" i="1"/>
  <c r="BI305" i="1"/>
  <c r="BJ305" i="1"/>
  <c r="BK305" i="1"/>
  <c r="BL305" i="1"/>
  <c r="BM305" i="1"/>
  <c r="BN305" i="1"/>
  <c r="BO305" i="1"/>
  <c r="BP305" i="1"/>
  <c r="BQ305" i="1"/>
  <c r="BI306" i="1"/>
  <c r="BJ306" i="1"/>
  <c r="BK306" i="1"/>
  <c r="BL306" i="1"/>
  <c r="BM306" i="1"/>
  <c r="BN306" i="1"/>
  <c r="BO306" i="1"/>
  <c r="BP306" i="1"/>
  <c r="BQ306" i="1"/>
  <c r="BI307" i="1"/>
  <c r="BJ307" i="1"/>
  <c r="BK307" i="1"/>
  <c r="BL307" i="1"/>
  <c r="BM307" i="1"/>
  <c r="BN307" i="1"/>
  <c r="BO307" i="1"/>
  <c r="BP307" i="1"/>
  <c r="BQ307" i="1"/>
  <c r="BI308" i="1"/>
  <c r="BJ308" i="1"/>
  <c r="BK308" i="1"/>
  <c r="BL308" i="1"/>
  <c r="BM308" i="1"/>
  <c r="BN308" i="1"/>
  <c r="BO308" i="1"/>
  <c r="BP308" i="1"/>
  <c r="BQ308" i="1"/>
  <c r="BI309" i="1"/>
  <c r="BJ309" i="1"/>
  <c r="BK309" i="1"/>
  <c r="BL309" i="1"/>
  <c r="BM309" i="1"/>
  <c r="BN309" i="1"/>
  <c r="BO309" i="1"/>
  <c r="BP309" i="1"/>
  <c r="BQ309" i="1"/>
  <c r="BI310" i="1"/>
  <c r="BJ310" i="1"/>
  <c r="BK310" i="1"/>
  <c r="BL310" i="1"/>
  <c r="BM310" i="1"/>
  <c r="BN310" i="1"/>
  <c r="BO310" i="1"/>
  <c r="BP310" i="1"/>
  <c r="BQ310" i="1"/>
  <c r="BI311" i="1"/>
  <c r="BJ311" i="1"/>
  <c r="BK311" i="1"/>
  <c r="BL311" i="1"/>
  <c r="BM311" i="1"/>
  <c r="BN311" i="1"/>
  <c r="BO311" i="1"/>
  <c r="BP311" i="1"/>
  <c r="BQ311" i="1"/>
  <c r="BI312" i="1"/>
  <c r="BJ312" i="1"/>
  <c r="BK312" i="1"/>
  <c r="BL312" i="1"/>
  <c r="BM312" i="1"/>
  <c r="BN312" i="1"/>
  <c r="BO312" i="1"/>
  <c r="BP312" i="1"/>
  <c r="BQ312" i="1"/>
  <c r="BI313" i="1"/>
  <c r="BJ313" i="1"/>
  <c r="BK313" i="1"/>
  <c r="BL313" i="1"/>
  <c r="BM313" i="1"/>
  <c r="BN313" i="1"/>
  <c r="BO313" i="1"/>
  <c r="BP313" i="1"/>
  <c r="BQ313" i="1"/>
  <c r="BI314" i="1"/>
  <c r="BJ314" i="1"/>
  <c r="BK314" i="1"/>
  <c r="BL314" i="1"/>
  <c r="BM314" i="1"/>
  <c r="BN314" i="1"/>
  <c r="BO314" i="1"/>
  <c r="BP314" i="1"/>
  <c r="BQ314" i="1"/>
  <c r="BI315" i="1"/>
  <c r="BJ315" i="1"/>
  <c r="BK315" i="1"/>
  <c r="BL315" i="1"/>
  <c r="BM315" i="1"/>
  <c r="BN315" i="1"/>
  <c r="BO315" i="1"/>
  <c r="BP315" i="1"/>
  <c r="BQ315" i="1"/>
  <c r="BI316" i="1"/>
  <c r="BJ316" i="1"/>
  <c r="BK316" i="1"/>
  <c r="BL316" i="1"/>
  <c r="BM316" i="1"/>
  <c r="BN316" i="1"/>
  <c r="BO316" i="1"/>
  <c r="BP316" i="1"/>
  <c r="BQ316" i="1"/>
  <c r="BI317" i="1"/>
  <c r="BJ317" i="1"/>
  <c r="BK317" i="1"/>
  <c r="BL317" i="1"/>
  <c r="BM317" i="1"/>
  <c r="BN317" i="1"/>
  <c r="BO317" i="1"/>
  <c r="BP317" i="1"/>
  <c r="BQ317" i="1"/>
  <c r="BI318" i="1"/>
  <c r="BJ318" i="1"/>
  <c r="BK318" i="1"/>
  <c r="BL318" i="1"/>
  <c r="BM318" i="1"/>
  <c r="BN318" i="1"/>
  <c r="BO318" i="1"/>
  <c r="BP318" i="1"/>
  <c r="BQ318" i="1"/>
  <c r="BI319" i="1"/>
  <c r="BJ319" i="1"/>
  <c r="BK319" i="1"/>
  <c r="BL319" i="1"/>
  <c r="BM319" i="1"/>
  <c r="BN319" i="1"/>
  <c r="BO319" i="1"/>
  <c r="BP319" i="1"/>
  <c r="BQ319" i="1"/>
  <c r="BI320" i="1"/>
  <c r="BJ320" i="1"/>
  <c r="BK320" i="1"/>
  <c r="BL320" i="1"/>
  <c r="BM320" i="1"/>
  <c r="BN320" i="1"/>
  <c r="BO320" i="1"/>
  <c r="BP320" i="1"/>
  <c r="BQ320" i="1"/>
  <c r="BI321" i="1"/>
  <c r="BJ321" i="1"/>
  <c r="BK321" i="1"/>
  <c r="BL321" i="1"/>
  <c r="BM321" i="1"/>
  <c r="BN321" i="1"/>
  <c r="BO321" i="1"/>
  <c r="BP321" i="1"/>
  <c r="BQ321" i="1"/>
  <c r="BI322" i="1"/>
  <c r="BJ322" i="1"/>
  <c r="BK322" i="1"/>
  <c r="BL322" i="1"/>
  <c r="BM322" i="1"/>
  <c r="BN322" i="1"/>
  <c r="BO322" i="1"/>
  <c r="BP322" i="1"/>
  <c r="BQ322" i="1"/>
  <c r="BI323" i="1"/>
  <c r="BJ323" i="1"/>
  <c r="BK323" i="1"/>
  <c r="BL323" i="1"/>
  <c r="BM323" i="1"/>
  <c r="BN323" i="1"/>
  <c r="BO323" i="1"/>
  <c r="BP323" i="1"/>
  <c r="BQ323" i="1"/>
  <c r="BI324" i="1"/>
  <c r="BJ324" i="1"/>
  <c r="BK324" i="1"/>
  <c r="BL324" i="1"/>
  <c r="BM324" i="1"/>
  <c r="BN324" i="1"/>
  <c r="BO324" i="1"/>
  <c r="BP324" i="1"/>
  <c r="BQ324" i="1"/>
  <c r="BI325" i="1"/>
  <c r="BJ325" i="1"/>
  <c r="BK325" i="1"/>
  <c r="BL325" i="1"/>
  <c r="BM325" i="1"/>
  <c r="BN325" i="1"/>
  <c r="BO325" i="1"/>
  <c r="BP325" i="1"/>
  <c r="BQ325" i="1"/>
  <c r="BI326" i="1"/>
  <c r="BJ326" i="1"/>
  <c r="BK326" i="1"/>
  <c r="BL326" i="1"/>
  <c r="BM326" i="1"/>
  <c r="BN326" i="1"/>
  <c r="BO326" i="1"/>
  <c r="BP326" i="1"/>
  <c r="BQ326" i="1"/>
  <c r="BI327" i="1"/>
  <c r="BJ327" i="1"/>
  <c r="BK327" i="1"/>
  <c r="BL327" i="1"/>
  <c r="BM327" i="1"/>
  <c r="BN327" i="1"/>
  <c r="BO327" i="1"/>
  <c r="BP327" i="1"/>
  <c r="BQ327" i="1"/>
  <c r="BI328" i="1"/>
  <c r="BJ328" i="1"/>
  <c r="BK328" i="1"/>
  <c r="BL328" i="1"/>
  <c r="BM328" i="1"/>
  <c r="BN328" i="1"/>
  <c r="BO328" i="1"/>
  <c r="BP328" i="1"/>
  <c r="BQ328" i="1"/>
  <c r="BI329" i="1"/>
  <c r="BJ329" i="1"/>
  <c r="BK329" i="1"/>
  <c r="BL329" i="1"/>
  <c r="BM329" i="1"/>
  <c r="BN329" i="1"/>
  <c r="BO329" i="1"/>
  <c r="BP329" i="1"/>
  <c r="BQ329" i="1"/>
  <c r="BI330" i="1"/>
  <c r="BJ330" i="1"/>
  <c r="BK330" i="1"/>
  <c r="BL330" i="1"/>
  <c r="BM330" i="1"/>
  <c r="BN330" i="1"/>
  <c r="BO330" i="1"/>
  <c r="BP330" i="1"/>
  <c r="BQ330" i="1"/>
  <c r="BI331" i="1"/>
  <c r="BJ331" i="1"/>
  <c r="BK331" i="1"/>
  <c r="BL331" i="1"/>
  <c r="BM331" i="1"/>
  <c r="BN331" i="1"/>
  <c r="BO331" i="1"/>
  <c r="BP331" i="1"/>
  <c r="BQ331" i="1"/>
  <c r="BI332" i="1"/>
  <c r="BJ332" i="1"/>
  <c r="BK332" i="1"/>
  <c r="BL332" i="1"/>
  <c r="BM332" i="1"/>
  <c r="BN332" i="1"/>
  <c r="BO332" i="1"/>
  <c r="BP332" i="1"/>
  <c r="BQ332" i="1"/>
  <c r="BI333" i="1"/>
  <c r="BJ333" i="1"/>
  <c r="BK333" i="1"/>
  <c r="BL333" i="1"/>
  <c r="BM333" i="1"/>
  <c r="BN333" i="1"/>
  <c r="BO333" i="1"/>
  <c r="BP333" i="1"/>
  <c r="BQ333" i="1"/>
  <c r="BI334" i="1"/>
  <c r="BJ334" i="1"/>
  <c r="BK334" i="1"/>
  <c r="BL334" i="1"/>
  <c r="BM334" i="1"/>
  <c r="BN334" i="1"/>
  <c r="BO334" i="1"/>
  <c r="BP334" i="1"/>
  <c r="BQ334" i="1"/>
  <c r="BI335" i="1"/>
  <c r="BJ335" i="1"/>
  <c r="BK335" i="1"/>
  <c r="BL335" i="1"/>
  <c r="BM335" i="1"/>
  <c r="BN335" i="1"/>
  <c r="BO335" i="1"/>
  <c r="BP335" i="1"/>
  <c r="BQ335" i="1"/>
  <c r="BI336" i="1"/>
  <c r="BJ336" i="1"/>
  <c r="BK336" i="1"/>
  <c r="BL336" i="1"/>
  <c r="BM336" i="1"/>
  <c r="BN336" i="1"/>
  <c r="BO336" i="1"/>
  <c r="BP336" i="1"/>
  <c r="BQ336" i="1"/>
  <c r="BI337" i="1"/>
  <c r="BJ337" i="1"/>
  <c r="BK337" i="1"/>
  <c r="BL337" i="1"/>
  <c r="BM337" i="1"/>
  <c r="BN337" i="1"/>
  <c r="BO337" i="1"/>
  <c r="BP337" i="1"/>
  <c r="BQ337" i="1"/>
  <c r="BI338" i="1"/>
  <c r="BJ338" i="1"/>
  <c r="BK338" i="1"/>
  <c r="BL338" i="1"/>
  <c r="BM338" i="1"/>
  <c r="BN338" i="1"/>
  <c r="BO338" i="1"/>
  <c r="BP338" i="1"/>
  <c r="BQ338" i="1"/>
  <c r="BI339" i="1"/>
  <c r="BJ339" i="1"/>
  <c r="BK339" i="1"/>
  <c r="BL339" i="1"/>
  <c r="BM339" i="1"/>
  <c r="BN339" i="1"/>
  <c r="BO339" i="1"/>
  <c r="BP339" i="1"/>
  <c r="BQ339" i="1"/>
  <c r="BI340" i="1"/>
  <c r="BJ340" i="1"/>
  <c r="BK340" i="1"/>
  <c r="BL340" i="1"/>
  <c r="BM340" i="1"/>
  <c r="BN340" i="1"/>
  <c r="BO340" i="1"/>
  <c r="BP340" i="1"/>
  <c r="BQ340" i="1"/>
  <c r="BI341" i="1"/>
  <c r="BJ341" i="1"/>
  <c r="BK341" i="1"/>
  <c r="BL341" i="1"/>
  <c r="BM341" i="1"/>
  <c r="BN341" i="1"/>
  <c r="BO341" i="1"/>
  <c r="BP341" i="1"/>
  <c r="BQ341" i="1"/>
  <c r="BI342" i="1"/>
  <c r="BJ342" i="1"/>
  <c r="BK342" i="1"/>
  <c r="BL342" i="1"/>
  <c r="BM342" i="1"/>
  <c r="BN342" i="1"/>
  <c r="BO342" i="1"/>
  <c r="BP342" i="1"/>
  <c r="BQ342" i="1"/>
  <c r="BI343" i="1"/>
  <c r="BJ343" i="1"/>
  <c r="BK343" i="1"/>
  <c r="BL343" i="1"/>
  <c r="BM343" i="1"/>
  <c r="BN343" i="1"/>
  <c r="BO343" i="1"/>
  <c r="BP343" i="1"/>
  <c r="BQ343" i="1"/>
  <c r="BI344" i="1"/>
  <c r="BJ344" i="1"/>
  <c r="BK344" i="1"/>
  <c r="BL344" i="1"/>
  <c r="BM344" i="1"/>
  <c r="BN344" i="1"/>
  <c r="BO344" i="1"/>
  <c r="BP344" i="1"/>
  <c r="BQ344" i="1"/>
  <c r="BI345" i="1"/>
  <c r="BJ345" i="1"/>
  <c r="BK345" i="1"/>
  <c r="BL345" i="1"/>
  <c r="BM345" i="1"/>
  <c r="BN345" i="1"/>
  <c r="BO345" i="1"/>
  <c r="BP345" i="1"/>
  <c r="BQ345" i="1"/>
  <c r="BI346" i="1"/>
  <c r="BJ346" i="1"/>
  <c r="BK346" i="1"/>
  <c r="BL346" i="1"/>
  <c r="BM346" i="1"/>
  <c r="BN346" i="1"/>
  <c r="BO346" i="1"/>
  <c r="BP346" i="1"/>
  <c r="BQ346" i="1"/>
  <c r="BI347" i="1"/>
  <c r="BJ347" i="1"/>
  <c r="BK347" i="1"/>
  <c r="BL347" i="1"/>
  <c r="BM347" i="1"/>
  <c r="BN347" i="1"/>
  <c r="BO347" i="1"/>
  <c r="BP347" i="1"/>
  <c r="BQ347" i="1"/>
  <c r="BI348" i="1"/>
  <c r="BJ348" i="1"/>
  <c r="BK348" i="1"/>
  <c r="BL348" i="1"/>
  <c r="BM348" i="1"/>
  <c r="BN348" i="1"/>
  <c r="BO348" i="1"/>
  <c r="BP348" i="1"/>
  <c r="BQ348" i="1"/>
  <c r="BI349" i="1"/>
  <c r="BJ349" i="1"/>
  <c r="BK349" i="1"/>
  <c r="BL349" i="1"/>
  <c r="BM349" i="1"/>
  <c r="BN349" i="1"/>
  <c r="BO349" i="1"/>
  <c r="BP349" i="1"/>
  <c r="BQ349" i="1"/>
  <c r="BI350" i="1"/>
  <c r="BJ350" i="1"/>
  <c r="BK350" i="1"/>
  <c r="BL350" i="1"/>
  <c r="BM350" i="1"/>
  <c r="BN350" i="1"/>
  <c r="BO350" i="1"/>
  <c r="BP350" i="1"/>
  <c r="BQ350" i="1"/>
  <c r="BI351" i="1"/>
  <c r="BJ351" i="1"/>
  <c r="BK351" i="1"/>
  <c r="BL351" i="1"/>
  <c r="BM351" i="1"/>
  <c r="BN351" i="1"/>
  <c r="BO351" i="1"/>
  <c r="BP351" i="1"/>
  <c r="BQ351" i="1"/>
  <c r="BI352" i="1"/>
  <c r="BJ352" i="1"/>
  <c r="BK352" i="1"/>
  <c r="BL352" i="1"/>
  <c r="BM352" i="1"/>
  <c r="BN352" i="1"/>
  <c r="BO352" i="1"/>
  <c r="BP352" i="1"/>
  <c r="BQ352" i="1"/>
  <c r="BI353" i="1"/>
  <c r="BJ353" i="1"/>
  <c r="BK353" i="1"/>
  <c r="BL353" i="1"/>
  <c r="BM353" i="1"/>
  <c r="BN353" i="1"/>
  <c r="BO353" i="1"/>
  <c r="BP353" i="1"/>
  <c r="BQ353" i="1"/>
  <c r="BI354" i="1"/>
  <c r="BJ354" i="1"/>
  <c r="BK354" i="1"/>
  <c r="BL354" i="1"/>
  <c r="BM354" i="1"/>
  <c r="BN354" i="1"/>
  <c r="BO354" i="1"/>
  <c r="BP354" i="1"/>
  <c r="BQ354" i="1"/>
  <c r="BI355" i="1"/>
  <c r="BJ355" i="1"/>
  <c r="BK355" i="1"/>
  <c r="BL355" i="1"/>
  <c r="BM355" i="1"/>
  <c r="BN355" i="1"/>
  <c r="BO355" i="1"/>
  <c r="BP355" i="1"/>
  <c r="BQ355" i="1"/>
  <c r="BI356" i="1"/>
  <c r="BJ356" i="1"/>
  <c r="BK356" i="1"/>
  <c r="BL356" i="1"/>
  <c r="BM356" i="1"/>
  <c r="BN356" i="1"/>
  <c r="BO356" i="1"/>
  <c r="BP356" i="1"/>
  <c r="BQ356" i="1"/>
  <c r="BI357" i="1"/>
  <c r="BJ357" i="1"/>
  <c r="BK357" i="1"/>
  <c r="BL357" i="1"/>
  <c r="BM357" i="1"/>
  <c r="BN357" i="1"/>
  <c r="BO357" i="1"/>
  <c r="BP357" i="1"/>
  <c r="BQ357" i="1"/>
  <c r="BI358" i="1"/>
  <c r="BJ358" i="1"/>
  <c r="BK358" i="1"/>
  <c r="BL358" i="1"/>
  <c r="BM358" i="1"/>
  <c r="BN358" i="1"/>
  <c r="BO358" i="1"/>
  <c r="BP358" i="1"/>
  <c r="BQ358" i="1"/>
  <c r="BI359" i="1"/>
  <c r="BJ359" i="1"/>
  <c r="BK359" i="1"/>
  <c r="BL359" i="1"/>
  <c r="BM359" i="1"/>
  <c r="BN359" i="1"/>
  <c r="BO359" i="1"/>
  <c r="BP359" i="1"/>
  <c r="BQ359" i="1"/>
  <c r="BI360" i="1"/>
  <c r="BJ360" i="1"/>
  <c r="BK360" i="1"/>
  <c r="BL360" i="1"/>
  <c r="BM360" i="1"/>
  <c r="BN360" i="1"/>
  <c r="BO360" i="1"/>
  <c r="BP360" i="1"/>
  <c r="BQ360" i="1"/>
  <c r="BI361" i="1"/>
  <c r="BJ361" i="1"/>
  <c r="BK361" i="1"/>
  <c r="BL361" i="1"/>
  <c r="BM361" i="1"/>
  <c r="BN361" i="1"/>
  <c r="BO361" i="1"/>
  <c r="BP361" i="1"/>
  <c r="BQ361" i="1"/>
  <c r="BI362" i="1"/>
  <c r="BJ362" i="1"/>
  <c r="BK362" i="1"/>
  <c r="BL362" i="1"/>
  <c r="BM362" i="1"/>
  <c r="BN362" i="1"/>
  <c r="BO362" i="1"/>
  <c r="BP362" i="1"/>
  <c r="BQ362" i="1"/>
  <c r="BI363" i="1"/>
  <c r="BJ363" i="1"/>
  <c r="BK363" i="1"/>
  <c r="BL363" i="1"/>
  <c r="BM363" i="1"/>
  <c r="BN363" i="1"/>
  <c r="BO363" i="1"/>
  <c r="BP363" i="1"/>
  <c r="BQ363" i="1"/>
  <c r="BI364" i="1"/>
  <c r="BJ364" i="1"/>
  <c r="BK364" i="1"/>
  <c r="BL364" i="1"/>
  <c r="BM364" i="1"/>
  <c r="BN364" i="1"/>
  <c r="BO364" i="1"/>
  <c r="BP364" i="1"/>
  <c r="BQ364" i="1"/>
  <c r="BI365" i="1"/>
  <c r="BJ365" i="1"/>
  <c r="BK365" i="1"/>
  <c r="BL365" i="1"/>
  <c r="BM365" i="1"/>
  <c r="BN365" i="1"/>
  <c r="BO365" i="1"/>
  <c r="BP365" i="1"/>
  <c r="BQ365" i="1"/>
  <c r="BI366" i="1"/>
  <c r="BJ366" i="1"/>
  <c r="BK366" i="1"/>
  <c r="BL366" i="1"/>
  <c r="BM366" i="1"/>
  <c r="BN366" i="1"/>
  <c r="BO366" i="1"/>
  <c r="BP366" i="1"/>
  <c r="BQ366" i="1"/>
  <c r="BI367" i="1"/>
  <c r="BJ367" i="1"/>
  <c r="BK367" i="1"/>
  <c r="BL367" i="1"/>
  <c r="BM367" i="1"/>
  <c r="BN367" i="1"/>
  <c r="BO367" i="1"/>
  <c r="BP367" i="1"/>
  <c r="BQ367" i="1"/>
  <c r="BI368" i="1"/>
  <c r="BJ368" i="1"/>
  <c r="BK368" i="1"/>
  <c r="BL368" i="1"/>
  <c r="BM368" i="1"/>
  <c r="BN368" i="1"/>
  <c r="BO368" i="1"/>
  <c r="BP368" i="1"/>
  <c r="BQ368" i="1"/>
  <c r="BI369" i="1"/>
  <c r="BJ369" i="1"/>
  <c r="BK369" i="1"/>
  <c r="BL369" i="1"/>
  <c r="BM369" i="1"/>
  <c r="BN369" i="1"/>
  <c r="BO369" i="1"/>
  <c r="BP369" i="1"/>
  <c r="BQ369" i="1"/>
  <c r="BI370" i="1"/>
  <c r="BJ370" i="1"/>
  <c r="BK370" i="1"/>
  <c r="BL370" i="1"/>
  <c r="BM370" i="1"/>
  <c r="BN370" i="1"/>
  <c r="BO370" i="1"/>
  <c r="BP370" i="1"/>
  <c r="BQ370" i="1"/>
  <c r="BI371" i="1"/>
  <c r="BJ371" i="1"/>
  <c r="BK371" i="1"/>
  <c r="BL371" i="1"/>
  <c r="BM371" i="1"/>
  <c r="BN371" i="1"/>
  <c r="BO371" i="1"/>
  <c r="BP371" i="1"/>
  <c r="BQ371" i="1"/>
  <c r="BI372" i="1"/>
  <c r="BJ372" i="1"/>
  <c r="BK372" i="1"/>
  <c r="BL372" i="1"/>
  <c r="BM372" i="1"/>
  <c r="BN372" i="1"/>
  <c r="BO372" i="1"/>
  <c r="BP372" i="1"/>
  <c r="BQ372" i="1"/>
  <c r="BI373" i="1"/>
  <c r="BJ373" i="1"/>
  <c r="BK373" i="1"/>
  <c r="BL373" i="1"/>
  <c r="BM373" i="1"/>
  <c r="BN373" i="1"/>
  <c r="BO373" i="1"/>
  <c r="BP373" i="1"/>
  <c r="BQ373" i="1"/>
  <c r="BI374" i="1"/>
  <c r="BJ374" i="1"/>
  <c r="BK374" i="1"/>
  <c r="BL374" i="1"/>
  <c r="BM374" i="1"/>
  <c r="BN374" i="1"/>
  <c r="BO374" i="1"/>
  <c r="BP374" i="1"/>
  <c r="BQ374" i="1"/>
  <c r="BI375" i="1"/>
  <c r="BJ375" i="1"/>
  <c r="BK375" i="1"/>
  <c r="BL375" i="1"/>
  <c r="BM375" i="1"/>
  <c r="BN375" i="1"/>
  <c r="BO375" i="1"/>
  <c r="BP375" i="1"/>
  <c r="BQ375" i="1"/>
  <c r="BI376" i="1"/>
  <c r="BJ376" i="1"/>
  <c r="BK376" i="1"/>
  <c r="BL376" i="1"/>
  <c r="BM376" i="1"/>
  <c r="BN376" i="1"/>
  <c r="BO376" i="1"/>
  <c r="BP376" i="1"/>
  <c r="BQ376" i="1"/>
  <c r="BI377" i="1"/>
  <c r="BJ377" i="1"/>
  <c r="BK377" i="1"/>
  <c r="BL377" i="1"/>
  <c r="BM377" i="1"/>
  <c r="BN377" i="1"/>
  <c r="BO377" i="1"/>
  <c r="BP377" i="1"/>
  <c r="BQ377" i="1"/>
  <c r="BI378" i="1"/>
  <c r="BJ378" i="1"/>
  <c r="BK378" i="1"/>
  <c r="BL378" i="1"/>
  <c r="BM378" i="1"/>
  <c r="BN378" i="1"/>
  <c r="BO378" i="1"/>
  <c r="BP378" i="1"/>
  <c r="BQ378" i="1"/>
  <c r="BI379" i="1"/>
  <c r="BJ379" i="1"/>
  <c r="BK379" i="1"/>
  <c r="BL379" i="1"/>
  <c r="BM379" i="1"/>
  <c r="BN379" i="1"/>
  <c r="BO379" i="1"/>
  <c r="BP379" i="1"/>
  <c r="BQ379" i="1"/>
  <c r="BI380" i="1"/>
  <c r="BJ380" i="1"/>
  <c r="BK380" i="1"/>
  <c r="BL380" i="1"/>
  <c r="BM380" i="1"/>
  <c r="BN380" i="1"/>
  <c r="BO380" i="1"/>
  <c r="BP380" i="1"/>
  <c r="BQ380" i="1"/>
  <c r="BI381" i="1"/>
  <c r="BJ381" i="1"/>
  <c r="BK381" i="1"/>
  <c r="BL381" i="1"/>
  <c r="BM381" i="1"/>
  <c r="BN381" i="1"/>
  <c r="BO381" i="1"/>
  <c r="BP381" i="1"/>
  <c r="BQ381" i="1"/>
  <c r="BI382" i="1"/>
  <c r="BJ382" i="1"/>
  <c r="BK382" i="1"/>
  <c r="BL382" i="1"/>
  <c r="BM382" i="1"/>
  <c r="BN382" i="1"/>
  <c r="BO382" i="1"/>
  <c r="BP382" i="1"/>
  <c r="BQ382" i="1"/>
  <c r="BI383" i="1"/>
  <c r="BJ383" i="1"/>
  <c r="BK383" i="1"/>
  <c r="BL383" i="1"/>
  <c r="BM383" i="1"/>
  <c r="BN383" i="1"/>
  <c r="BO383" i="1"/>
  <c r="BP383" i="1"/>
  <c r="BQ383" i="1"/>
  <c r="BI384" i="1"/>
  <c r="BJ384" i="1"/>
  <c r="BK384" i="1"/>
  <c r="BL384" i="1"/>
  <c r="BM384" i="1"/>
  <c r="BN384" i="1"/>
  <c r="BO384" i="1"/>
  <c r="BP384" i="1"/>
  <c r="BQ384" i="1"/>
  <c r="BI385" i="1"/>
  <c r="BJ385" i="1"/>
  <c r="BK385" i="1"/>
  <c r="BL385" i="1"/>
  <c r="BM385" i="1"/>
  <c r="BN385" i="1"/>
  <c r="BO385" i="1"/>
  <c r="BP385" i="1"/>
  <c r="BQ385" i="1"/>
  <c r="BI386" i="1"/>
  <c r="BJ386" i="1"/>
  <c r="BK386" i="1"/>
  <c r="BL386" i="1"/>
  <c r="BM386" i="1"/>
  <c r="BN386" i="1"/>
  <c r="BO386" i="1"/>
  <c r="BP386" i="1"/>
  <c r="BQ386" i="1"/>
  <c r="BI387" i="1"/>
  <c r="BJ387" i="1"/>
  <c r="BK387" i="1"/>
  <c r="BL387" i="1"/>
  <c r="BM387" i="1"/>
  <c r="BN387" i="1"/>
  <c r="BO387" i="1"/>
  <c r="BP387" i="1"/>
  <c r="BQ387" i="1"/>
  <c r="BI388" i="1"/>
  <c r="BJ388" i="1"/>
  <c r="BK388" i="1"/>
  <c r="BL388" i="1"/>
  <c r="BM388" i="1"/>
  <c r="BN388" i="1"/>
  <c r="BO388" i="1"/>
  <c r="BP388" i="1"/>
  <c r="BQ388" i="1"/>
  <c r="BI389" i="1"/>
  <c r="BJ389" i="1"/>
  <c r="BK389" i="1"/>
  <c r="BL389" i="1"/>
  <c r="BM389" i="1"/>
  <c r="BN389" i="1"/>
  <c r="BO389" i="1"/>
  <c r="BP389" i="1"/>
  <c r="BQ389" i="1"/>
  <c r="BI390" i="1"/>
  <c r="BJ390" i="1"/>
  <c r="BK390" i="1"/>
  <c r="BL390" i="1"/>
  <c r="BM390" i="1"/>
  <c r="BN390" i="1"/>
  <c r="BO390" i="1"/>
  <c r="BP390" i="1"/>
  <c r="BQ390" i="1"/>
  <c r="BI391" i="1"/>
  <c r="BJ391" i="1"/>
  <c r="BK391" i="1"/>
  <c r="BL391" i="1"/>
  <c r="BM391" i="1"/>
  <c r="BN391" i="1"/>
  <c r="BO391" i="1"/>
  <c r="BP391" i="1"/>
  <c r="BQ391" i="1"/>
  <c r="BI392" i="1"/>
  <c r="BJ392" i="1"/>
  <c r="BK392" i="1"/>
  <c r="BL392" i="1"/>
  <c r="BM392" i="1"/>
  <c r="BN392" i="1"/>
  <c r="BO392" i="1"/>
  <c r="BP392" i="1"/>
  <c r="BQ392" i="1"/>
  <c r="BI393" i="1"/>
  <c r="BJ393" i="1"/>
  <c r="BK393" i="1"/>
  <c r="BL393" i="1"/>
  <c r="BM393" i="1"/>
  <c r="BN393" i="1"/>
  <c r="BO393" i="1"/>
  <c r="BP393" i="1"/>
  <c r="BQ393" i="1"/>
  <c r="BI394" i="1"/>
  <c r="BJ394" i="1"/>
  <c r="BK394" i="1"/>
  <c r="BL394" i="1"/>
  <c r="BM394" i="1"/>
  <c r="BN394" i="1"/>
  <c r="BO394" i="1"/>
  <c r="BP394" i="1"/>
  <c r="BQ394" i="1"/>
  <c r="BI395" i="1"/>
  <c r="BJ395" i="1"/>
  <c r="BK395" i="1"/>
  <c r="BL395" i="1"/>
  <c r="BM395" i="1"/>
  <c r="BN395" i="1"/>
  <c r="BO395" i="1"/>
  <c r="BP395" i="1"/>
  <c r="BQ395" i="1"/>
  <c r="BI396" i="1"/>
  <c r="BJ396" i="1"/>
  <c r="BK396" i="1"/>
  <c r="BL396" i="1"/>
  <c r="BM396" i="1"/>
  <c r="BN396" i="1"/>
  <c r="BO396" i="1"/>
  <c r="BP396" i="1"/>
  <c r="BQ396" i="1"/>
  <c r="BI397" i="1"/>
  <c r="BJ397" i="1"/>
  <c r="BK397" i="1"/>
  <c r="BL397" i="1"/>
  <c r="BM397" i="1"/>
  <c r="BN397" i="1"/>
  <c r="BO397" i="1"/>
  <c r="BP397" i="1"/>
  <c r="BQ397" i="1"/>
  <c r="BI398" i="1"/>
  <c r="BJ398" i="1"/>
  <c r="BK398" i="1"/>
  <c r="BL398" i="1"/>
  <c r="BM398" i="1"/>
  <c r="BN398" i="1"/>
  <c r="BO398" i="1"/>
  <c r="BP398" i="1"/>
  <c r="BQ398" i="1"/>
  <c r="BI399" i="1"/>
  <c r="BJ399" i="1"/>
  <c r="BK399" i="1"/>
  <c r="BL399" i="1"/>
  <c r="BM399" i="1"/>
  <c r="BN399" i="1"/>
  <c r="BO399" i="1"/>
  <c r="BP399" i="1"/>
  <c r="BQ399" i="1"/>
  <c r="BI400" i="1"/>
  <c r="BJ400" i="1"/>
  <c r="BK400" i="1"/>
  <c r="BL400" i="1"/>
  <c r="BM400" i="1"/>
  <c r="BN400" i="1"/>
  <c r="BO400" i="1"/>
  <c r="BP400" i="1"/>
  <c r="BQ400" i="1"/>
  <c r="BI401" i="1"/>
  <c r="BJ401" i="1"/>
  <c r="BK401" i="1"/>
  <c r="BL401" i="1"/>
  <c r="BM401" i="1"/>
  <c r="BN401" i="1"/>
  <c r="BO401" i="1"/>
  <c r="BP401" i="1"/>
  <c r="BQ401" i="1"/>
  <c r="BI402" i="1"/>
  <c r="BJ402" i="1"/>
  <c r="BK402" i="1"/>
  <c r="BL402" i="1"/>
  <c r="BM402" i="1"/>
  <c r="BN402" i="1"/>
  <c r="BO402" i="1"/>
  <c r="BP402" i="1"/>
  <c r="BQ402" i="1"/>
  <c r="BI403" i="1"/>
  <c r="BJ403" i="1"/>
  <c r="BK403" i="1"/>
  <c r="BL403" i="1"/>
  <c r="BM403" i="1"/>
  <c r="BN403" i="1"/>
  <c r="BO403" i="1"/>
  <c r="BP403" i="1"/>
  <c r="BQ403" i="1"/>
  <c r="BI404" i="1"/>
  <c r="BJ404" i="1"/>
  <c r="BK404" i="1"/>
  <c r="BL404" i="1"/>
  <c r="BM404" i="1"/>
  <c r="BN404" i="1"/>
  <c r="BO404" i="1"/>
  <c r="BP404" i="1"/>
  <c r="BQ404" i="1"/>
  <c r="BI405" i="1"/>
  <c r="BJ405" i="1"/>
  <c r="BK405" i="1"/>
  <c r="BL405" i="1"/>
  <c r="BM405" i="1"/>
  <c r="BN405" i="1"/>
  <c r="BO405" i="1"/>
  <c r="BP405" i="1"/>
  <c r="BQ405" i="1"/>
  <c r="BI406" i="1"/>
  <c r="BJ406" i="1"/>
  <c r="BK406" i="1"/>
  <c r="BL406" i="1"/>
  <c r="BM406" i="1"/>
  <c r="BN406" i="1"/>
  <c r="BO406" i="1"/>
  <c r="BP406" i="1"/>
  <c r="BQ406" i="1"/>
  <c r="BI407" i="1"/>
  <c r="BJ407" i="1"/>
  <c r="BK407" i="1"/>
  <c r="BL407" i="1"/>
  <c r="BM407" i="1"/>
  <c r="BN407" i="1"/>
  <c r="BO407" i="1"/>
  <c r="BP407" i="1"/>
  <c r="BQ407" i="1"/>
  <c r="BI408" i="1"/>
  <c r="BJ408" i="1"/>
  <c r="BK408" i="1"/>
  <c r="BL408" i="1"/>
  <c r="BM408" i="1"/>
  <c r="BN408" i="1"/>
  <c r="BO408" i="1"/>
  <c r="BP408" i="1"/>
  <c r="BQ408" i="1"/>
  <c r="BI409" i="1"/>
  <c r="BJ409" i="1"/>
  <c r="BK409" i="1"/>
  <c r="BL409" i="1"/>
  <c r="BM409" i="1"/>
  <c r="BN409" i="1"/>
  <c r="BO409" i="1"/>
  <c r="BP409" i="1"/>
  <c r="BQ409" i="1"/>
  <c r="BI410" i="1"/>
  <c r="BJ410" i="1"/>
  <c r="BK410" i="1"/>
  <c r="BL410" i="1"/>
  <c r="BM410" i="1"/>
  <c r="BN410" i="1"/>
  <c r="BO410" i="1"/>
  <c r="BP410" i="1"/>
  <c r="BQ410" i="1"/>
  <c r="BI411" i="1"/>
  <c r="BJ411" i="1"/>
  <c r="BK411" i="1"/>
  <c r="BL411" i="1"/>
  <c r="BM411" i="1"/>
  <c r="BN411" i="1"/>
  <c r="BO411" i="1"/>
  <c r="BP411" i="1"/>
  <c r="BQ411" i="1"/>
  <c r="BI412" i="1"/>
  <c r="BJ412" i="1"/>
  <c r="BK412" i="1"/>
  <c r="BL412" i="1"/>
  <c r="BM412" i="1"/>
  <c r="BN412" i="1"/>
  <c r="BO412" i="1"/>
  <c r="BP412" i="1"/>
  <c r="BQ412" i="1"/>
  <c r="BI413" i="1"/>
  <c r="BJ413" i="1"/>
  <c r="BK413" i="1"/>
  <c r="BL413" i="1"/>
  <c r="BM413" i="1"/>
  <c r="BN413" i="1"/>
  <c r="BO413" i="1"/>
  <c r="BP413" i="1"/>
  <c r="BQ413" i="1"/>
  <c r="BI414" i="1"/>
  <c r="BJ414" i="1"/>
  <c r="BK414" i="1"/>
  <c r="BL414" i="1"/>
  <c r="BM414" i="1"/>
  <c r="BN414" i="1"/>
  <c r="BO414" i="1"/>
  <c r="BP414" i="1"/>
  <c r="BQ414" i="1"/>
  <c r="BI415" i="1"/>
  <c r="BJ415" i="1"/>
  <c r="BK415" i="1"/>
  <c r="BL415" i="1"/>
  <c r="BM415" i="1"/>
  <c r="BN415" i="1"/>
  <c r="BO415" i="1"/>
  <c r="BP415" i="1"/>
  <c r="BQ415" i="1"/>
  <c r="BI416" i="1"/>
  <c r="BJ416" i="1"/>
  <c r="BK416" i="1"/>
  <c r="BL416" i="1"/>
  <c r="BM416" i="1"/>
  <c r="BN416" i="1"/>
  <c r="BO416" i="1"/>
  <c r="BP416" i="1"/>
  <c r="BQ416" i="1"/>
  <c r="BI417" i="1"/>
  <c r="BJ417" i="1"/>
  <c r="BK417" i="1"/>
  <c r="BL417" i="1"/>
  <c r="BM417" i="1"/>
  <c r="BN417" i="1"/>
  <c r="BO417" i="1"/>
  <c r="BP417" i="1"/>
  <c r="BQ417" i="1"/>
  <c r="BI418" i="1"/>
  <c r="BJ418" i="1"/>
  <c r="BK418" i="1"/>
  <c r="BL418" i="1"/>
  <c r="BM418" i="1"/>
  <c r="BN418" i="1"/>
  <c r="BO418" i="1"/>
  <c r="BP418" i="1"/>
  <c r="BQ418" i="1"/>
  <c r="BI419" i="1"/>
  <c r="BJ419" i="1"/>
  <c r="BK419" i="1"/>
  <c r="BL419" i="1"/>
  <c r="BM419" i="1"/>
  <c r="BN419" i="1"/>
  <c r="BO419" i="1"/>
  <c r="BP419" i="1"/>
  <c r="BQ419" i="1"/>
  <c r="BI420" i="1"/>
  <c r="BJ420" i="1"/>
  <c r="BK420" i="1"/>
  <c r="BL420" i="1"/>
  <c r="BM420" i="1"/>
  <c r="BN420" i="1"/>
  <c r="BO420" i="1"/>
  <c r="BP420" i="1"/>
  <c r="BQ420" i="1"/>
  <c r="BI421" i="1"/>
  <c r="BJ421" i="1"/>
  <c r="BK421" i="1"/>
  <c r="BL421" i="1"/>
  <c r="BM421" i="1"/>
  <c r="BN421" i="1"/>
  <c r="BO421" i="1"/>
  <c r="BP421" i="1"/>
  <c r="BQ421" i="1"/>
  <c r="BI422" i="1"/>
  <c r="BJ422" i="1"/>
  <c r="BK422" i="1"/>
  <c r="BL422" i="1"/>
  <c r="BM422" i="1"/>
  <c r="BN422" i="1"/>
  <c r="BO422" i="1"/>
  <c r="BP422" i="1"/>
  <c r="BQ422" i="1"/>
  <c r="BI423" i="1"/>
  <c r="BJ423" i="1"/>
  <c r="BK423" i="1"/>
  <c r="BL423" i="1"/>
  <c r="BM423" i="1"/>
  <c r="BN423" i="1"/>
  <c r="BO423" i="1"/>
  <c r="BP423" i="1"/>
  <c r="BQ423" i="1"/>
  <c r="BI424" i="1"/>
  <c r="BJ424" i="1"/>
  <c r="BK424" i="1"/>
  <c r="BL424" i="1"/>
  <c r="BM424" i="1"/>
  <c r="BN424" i="1"/>
  <c r="BO424" i="1"/>
  <c r="BP424" i="1"/>
  <c r="BQ424" i="1"/>
  <c r="BI425" i="1"/>
  <c r="BJ425" i="1"/>
  <c r="BK425" i="1"/>
  <c r="BL425" i="1"/>
  <c r="BM425" i="1"/>
  <c r="BN425" i="1"/>
  <c r="BO425" i="1"/>
  <c r="BP425" i="1"/>
  <c r="BQ425" i="1"/>
  <c r="BI426" i="1"/>
  <c r="BJ426" i="1"/>
  <c r="BK426" i="1"/>
  <c r="BL426" i="1"/>
  <c r="BM426" i="1"/>
  <c r="BN426" i="1"/>
  <c r="BO426" i="1"/>
  <c r="BP426" i="1"/>
  <c r="BQ426" i="1"/>
  <c r="BI427" i="1"/>
  <c r="BJ427" i="1"/>
  <c r="BK427" i="1"/>
  <c r="BL427" i="1"/>
  <c r="BM427" i="1"/>
  <c r="BN427" i="1"/>
  <c r="BO427" i="1"/>
  <c r="BP427" i="1"/>
  <c r="BQ427" i="1"/>
  <c r="BI428" i="1"/>
  <c r="BJ428" i="1"/>
  <c r="BK428" i="1"/>
  <c r="BL428" i="1"/>
  <c r="BM428" i="1"/>
  <c r="BN428" i="1"/>
  <c r="BO428" i="1"/>
  <c r="BP428" i="1"/>
  <c r="BQ428" i="1"/>
  <c r="BI429" i="1"/>
  <c r="BJ429" i="1"/>
  <c r="BK429" i="1"/>
  <c r="BL429" i="1"/>
  <c r="BM429" i="1"/>
  <c r="BN429" i="1"/>
  <c r="BO429" i="1"/>
  <c r="BP429" i="1"/>
  <c r="BQ429" i="1"/>
  <c r="BI430" i="1"/>
  <c r="BJ430" i="1"/>
  <c r="BK430" i="1"/>
  <c r="BL430" i="1"/>
  <c r="BM430" i="1"/>
  <c r="BN430" i="1"/>
  <c r="BO430" i="1"/>
  <c r="BP430" i="1"/>
  <c r="BQ430" i="1"/>
  <c r="BI431" i="1"/>
  <c r="BJ431" i="1"/>
  <c r="BK431" i="1"/>
  <c r="BL431" i="1"/>
  <c r="BM431" i="1"/>
  <c r="BN431" i="1"/>
  <c r="BO431" i="1"/>
  <c r="BP431" i="1"/>
  <c r="BQ431" i="1"/>
  <c r="BI432" i="1"/>
  <c r="BJ432" i="1"/>
  <c r="BK432" i="1"/>
  <c r="BL432" i="1"/>
  <c r="BM432" i="1"/>
  <c r="BN432" i="1"/>
  <c r="BO432" i="1"/>
  <c r="BP432" i="1"/>
  <c r="BQ432" i="1"/>
  <c r="BI433" i="1"/>
  <c r="BJ433" i="1"/>
  <c r="BK433" i="1"/>
  <c r="BL433" i="1"/>
  <c r="BM433" i="1"/>
  <c r="BN433" i="1"/>
  <c r="BO433" i="1"/>
  <c r="BP433" i="1"/>
  <c r="BQ433" i="1"/>
  <c r="BI434" i="1"/>
  <c r="BJ434" i="1"/>
  <c r="BK434" i="1"/>
  <c r="BL434" i="1"/>
  <c r="BM434" i="1"/>
  <c r="BN434" i="1"/>
  <c r="BO434" i="1"/>
  <c r="BP434" i="1"/>
  <c r="BQ434" i="1"/>
  <c r="BI435" i="1"/>
  <c r="BJ435" i="1"/>
  <c r="BK435" i="1"/>
  <c r="BL435" i="1"/>
  <c r="BM435" i="1"/>
  <c r="BN435" i="1"/>
  <c r="BO435" i="1"/>
  <c r="BP435" i="1"/>
  <c r="BQ435" i="1"/>
  <c r="BI436" i="1"/>
  <c r="BJ436" i="1"/>
  <c r="BK436" i="1"/>
  <c r="BL436" i="1"/>
  <c r="BM436" i="1"/>
  <c r="BN436" i="1"/>
  <c r="BO436" i="1"/>
  <c r="BP436" i="1"/>
  <c r="BQ436" i="1"/>
  <c r="BI437" i="1"/>
  <c r="BJ437" i="1"/>
  <c r="BK437" i="1"/>
  <c r="BL437" i="1"/>
  <c r="BM437" i="1"/>
  <c r="BN437" i="1"/>
  <c r="BO437" i="1"/>
  <c r="BP437" i="1"/>
  <c r="BQ437" i="1"/>
  <c r="BI438" i="1"/>
  <c r="BJ438" i="1"/>
  <c r="BK438" i="1"/>
  <c r="BL438" i="1"/>
  <c r="BM438" i="1"/>
  <c r="BN438" i="1"/>
  <c r="BO438" i="1"/>
  <c r="BP438" i="1"/>
  <c r="BQ438" i="1"/>
  <c r="BI439" i="1"/>
  <c r="BJ439" i="1"/>
  <c r="BK439" i="1"/>
  <c r="BL439" i="1"/>
  <c r="BM439" i="1"/>
  <c r="BN439" i="1"/>
  <c r="BO439" i="1"/>
  <c r="BP439" i="1"/>
  <c r="BQ439" i="1"/>
  <c r="BI440" i="1"/>
  <c r="BJ440" i="1"/>
  <c r="BK440" i="1"/>
  <c r="BL440" i="1"/>
  <c r="BM440" i="1"/>
  <c r="BN440" i="1"/>
  <c r="BO440" i="1"/>
  <c r="BP440" i="1"/>
  <c r="BQ440" i="1"/>
  <c r="BI441" i="1"/>
  <c r="BJ441" i="1"/>
  <c r="BK441" i="1"/>
  <c r="BL441" i="1"/>
  <c r="BM441" i="1"/>
  <c r="BN441" i="1"/>
  <c r="BO441" i="1"/>
  <c r="BP441" i="1"/>
  <c r="BQ441" i="1"/>
  <c r="BI442" i="1"/>
  <c r="BJ442" i="1"/>
  <c r="BK442" i="1"/>
  <c r="BL442" i="1"/>
  <c r="BM442" i="1"/>
  <c r="BN442" i="1"/>
  <c r="BO442" i="1"/>
  <c r="BP442" i="1"/>
  <c r="BQ442" i="1"/>
  <c r="BI443" i="1"/>
  <c r="BJ443" i="1"/>
  <c r="BK443" i="1"/>
  <c r="BL443" i="1"/>
  <c r="BM443" i="1"/>
  <c r="BN443" i="1"/>
  <c r="BO443" i="1"/>
  <c r="BP443" i="1"/>
  <c r="BQ443" i="1"/>
  <c r="BI444" i="1"/>
  <c r="BJ444" i="1"/>
  <c r="BK444" i="1"/>
  <c r="BL444" i="1"/>
  <c r="BM444" i="1"/>
  <c r="BN444" i="1"/>
  <c r="BO444" i="1"/>
  <c r="BP444" i="1"/>
  <c r="BQ444" i="1"/>
  <c r="BI445" i="1"/>
  <c r="BJ445" i="1"/>
  <c r="BK445" i="1"/>
  <c r="BL445" i="1"/>
  <c r="BM445" i="1"/>
  <c r="BN445" i="1"/>
  <c r="BO445" i="1"/>
  <c r="BP445" i="1"/>
  <c r="BQ445" i="1"/>
  <c r="BI446" i="1"/>
  <c r="BJ446" i="1"/>
  <c r="BK446" i="1"/>
  <c r="BL446" i="1"/>
  <c r="BM446" i="1"/>
  <c r="BN446" i="1"/>
  <c r="BO446" i="1"/>
  <c r="BP446" i="1"/>
  <c r="BQ446" i="1"/>
  <c r="BI447" i="1"/>
  <c r="BJ447" i="1"/>
  <c r="BK447" i="1"/>
  <c r="BL447" i="1"/>
  <c r="BM447" i="1"/>
  <c r="BN447" i="1"/>
  <c r="BO447" i="1"/>
  <c r="BP447" i="1"/>
  <c r="BQ447" i="1"/>
  <c r="BI448" i="1"/>
  <c r="BJ448" i="1"/>
  <c r="BK448" i="1"/>
  <c r="BL448" i="1"/>
  <c r="BM448" i="1"/>
  <c r="BN448" i="1"/>
  <c r="BO448" i="1"/>
  <c r="BP448" i="1"/>
  <c r="BQ448" i="1"/>
  <c r="BI449" i="1"/>
  <c r="BJ449" i="1"/>
  <c r="BK449" i="1"/>
  <c r="BL449" i="1"/>
  <c r="BM449" i="1"/>
  <c r="BN449" i="1"/>
  <c r="BO449" i="1"/>
  <c r="BP449" i="1"/>
  <c r="BQ449" i="1"/>
  <c r="BI450" i="1"/>
  <c r="BJ450" i="1"/>
  <c r="BK450" i="1"/>
  <c r="BL450" i="1"/>
  <c r="BM450" i="1"/>
  <c r="BN450" i="1"/>
  <c r="BO450" i="1"/>
  <c r="BP450" i="1"/>
  <c r="BQ450" i="1"/>
  <c r="BI451" i="1"/>
  <c r="BJ451" i="1"/>
  <c r="BK451" i="1"/>
  <c r="BL451" i="1"/>
  <c r="BM451" i="1"/>
  <c r="BN451" i="1"/>
  <c r="BO451" i="1"/>
  <c r="BP451" i="1"/>
  <c r="BQ451" i="1"/>
  <c r="BI452" i="1"/>
  <c r="BJ452" i="1"/>
  <c r="BK452" i="1"/>
  <c r="BL452" i="1"/>
  <c r="BM452" i="1"/>
  <c r="BN452" i="1"/>
  <c r="BO452" i="1"/>
  <c r="BP452" i="1"/>
  <c r="BQ452" i="1"/>
  <c r="BI453" i="1"/>
  <c r="BJ453" i="1"/>
  <c r="BK453" i="1"/>
  <c r="BL453" i="1"/>
  <c r="BM453" i="1"/>
  <c r="BN453" i="1"/>
  <c r="BO453" i="1"/>
  <c r="BP453" i="1"/>
  <c r="BQ453" i="1"/>
  <c r="BI454" i="1"/>
  <c r="BJ454" i="1"/>
  <c r="BK454" i="1"/>
  <c r="BL454" i="1"/>
  <c r="BM454" i="1"/>
  <c r="BN454" i="1"/>
  <c r="BO454" i="1"/>
  <c r="BP454" i="1"/>
  <c r="BQ454" i="1"/>
  <c r="BI455" i="1"/>
  <c r="BJ455" i="1"/>
  <c r="BK455" i="1"/>
  <c r="BL455" i="1"/>
  <c r="BM455" i="1"/>
  <c r="BN455" i="1"/>
  <c r="BO455" i="1"/>
  <c r="BP455" i="1"/>
  <c r="BQ455" i="1"/>
  <c r="BI456" i="1"/>
  <c r="BJ456" i="1"/>
  <c r="BK456" i="1"/>
  <c r="BL456" i="1"/>
  <c r="BM456" i="1"/>
  <c r="BN456" i="1"/>
  <c r="BO456" i="1"/>
  <c r="BP456" i="1"/>
  <c r="BQ456" i="1"/>
  <c r="BI457" i="1"/>
  <c r="BJ457" i="1"/>
  <c r="BK457" i="1"/>
  <c r="BL457" i="1"/>
  <c r="BM457" i="1"/>
  <c r="BN457" i="1"/>
  <c r="BO457" i="1"/>
  <c r="BP457" i="1"/>
  <c r="BQ457" i="1"/>
  <c r="BI458" i="1"/>
  <c r="BJ458" i="1"/>
  <c r="BK458" i="1"/>
  <c r="BL458" i="1"/>
  <c r="BM458" i="1"/>
  <c r="BN458" i="1"/>
  <c r="BO458" i="1"/>
  <c r="BP458" i="1"/>
  <c r="BQ458" i="1"/>
  <c r="BI459" i="1"/>
  <c r="BJ459" i="1"/>
  <c r="BK459" i="1"/>
  <c r="BL459" i="1"/>
  <c r="BM459" i="1"/>
  <c r="BN459" i="1"/>
  <c r="BO459" i="1"/>
  <c r="BP459" i="1"/>
  <c r="BQ459" i="1"/>
  <c r="BI460" i="1"/>
  <c r="BJ460" i="1"/>
  <c r="BK460" i="1"/>
  <c r="BL460" i="1"/>
  <c r="BM460" i="1"/>
  <c r="BN460" i="1"/>
  <c r="BO460" i="1"/>
  <c r="BP460" i="1"/>
  <c r="BQ460" i="1"/>
  <c r="BI461" i="1"/>
  <c r="BJ461" i="1"/>
  <c r="BK461" i="1"/>
  <c r="BL461" i="1"/>
  <c r="BM461" i="1"/>
  <c r="BN461" i="1"/>
  <c r="BO461" i="1"/>
  <c r="BP461" i="1"/>
  <c r="BQ461" i="1"/>
  <c r="BI462" i="1"/>
  <c r="BJ462" i="1"/>
  <c r="BK462" i="1"/>
  <c r="BL462" i="1"/>
  <c r="BM462" i="1"/>
  <c r="BN462" i="1"/>
  <c r="BO462" i="1"/>
  <c r="BP462" i="1"/>
  <c r="BQ462" i="1"/>
  <c r="BI463" i="1"/>
  <c r="BJ463" i="1"/>
  <c r="BK463" i="1"/>
  <c r="BL463" i="1"/>
  <c r="BM463" i="1"/>
  <c r="BN463" i="1"/>
  <c r="BO463" i="1"/>
  <c r="BP463" i="1"/>
  <c r="BQ463" i="1"/>
  <c r="BI464" i="1"/>
  <c r="BJ464" i="1"/>
  <c r="BK464" i="1"/>
  <c r="BL464" i="1"/>
  <c r="BM464" i="1"/>
  <c r="BN464" i="1"/>
  <c r="BO464" i="1"/>
  <c r="BP464" i="1"/>
  <c r="BQ464" i="1"/>
  <c r="BI465" i="1"/>
  <c r="BJ465" i="1"/>
  <c r="BK465" i="1"/>
  <c r="BL465" i="1"/>
  <c r="BM465" i="1"/>
  <c r="BN465" i="1"/>
  <c r="BO465" i="1"/>
  <c r="BP465" i="1"/>
  <c r="BQ465" i="1"/>
  <c r="BI466" i="1"/>
  <c r="BJ466" i="1"/>
  <c r="BK466" i="1"/>
  <c r="BL466" i="1"/>
  <c r="BM466" i="1"/>
  <c r="BN466" i="1"/>
  <c r="BO466" i="1"/>
  <c r="BP466" i="1"/>
  <c r="BQ466" i="1"/>
  <c r="BI467" i="1"/>
  <c r="BJ467" i="1"/>
  <c r="BK467" i="1"/>
  <c r="BL467" i="1"/>
  <c r="BM467" i="1"/>
  <c r="BN467" i="1"/>
  <c r="BO467" i="1"/>
  <c r="BP467" i="1"/>
  <c r="BQ467" i="1"/>
  <c r="BI468" i="1"/>
  <c r="BJ468" i="1"/>
  <c r="BK468" i="1"/>
  <c r="BL468" i="1"/>
  <c r="BM468" i="1"/>
  <c r="BN468" i="1"/>
  <c r="BO468" i="1"/>
  <c r="BP468" i="1"/>
  <c r="BQ468" i="1"/>
  <c r="BI469" i="1"/>
  <c r="BJ469" i="1"/>
  <c r="BK469" i="1"/>
  <c r="BL469" i="1"/>
  <c r="BM469" i="1"/>
  <c r="BN469" i="1"/>
  <c r="BO469" i="1"/>
  <c r="BP469" i="1"/>
  <c r="BQ469" i="1"/>
  <c r="BI470" i="1"/>
  <c r="BJ470" i="1"/>
  <c r="BK470" i="1"/>
  <c r="BL470" i="1"/>
  <c r="BM470" i="1"/>
  <c r="BN470" i="1"/>
  <c r="BO470" i="1"/>
  <c r="BP470" i="1"/>
  <c r="BQ470" i="1"/>
  <c r="BI471" i="1"/>
  <c r="BJ471" i="1"/>
  <c r="BK471" i="1"/>
  <c r="BL471" i="1"/>
  <c r="BM471" i="1"/>
  <c r="BN471" i="1"/>
  <c r="BO471" i="1"/>
  <c r="BP471" i="1"/>
  <c r="BQ471" i="1"/>
  <c r="BI472" i="1"/>
  <c r="BJ472" i="1"/>
  <c r="BK472" i="1"/>
  <c r="BL472" i="1"/>
  <c r="BM472" i="1"/>
  <c r="BN472" i="1"/>
  <c r="BO472" i="1"/>
  <c r="BP472" i="1"/>
  <c r="BQ472" i="1"/>
  <c r="BI473" i="1"/>
  <c r="BJ473" i="1"/>
  <c r="BK473" i="1"/>
  <c r="BL473" i="1"/>
  <c r="BM473" i="1"/>
  <c r="BN473" i="1"/>
  <c r="BO473" i="1"/>
  <c r="BP473" i="1"/>
  <c r="BQ473" i="1"/>
  <c r="BI474" i="1"/>
  <c r="BJ474" i="1"/>
  <c r="BK474" i="1"/>
  <c r="BL474" i="1"/>
  <c r="BM474" i="1"/>
  <c r="BN474" i="1"/>
  <c r="BO474" i="1"/>
  <c r="BP474" i="1"/>
  <c r="BQ474" i="1"/>
  <c r="BI475" i="1"/>
  <c r="BJ475" i="1"/>
  <c r="BK475" i="1"/>
  <c r="BL475" i="1"/>
  <c r="BM475" i="1"/>
  <c r="BN475" i="1"/>
  <c r="BO475" i="1"/>
  <c r="BP475" i="1"/>
  <c r="BQ475" i="1"/>
  <c r="BI476" i="1"/>
  <c r="BJ476" i="1"/>
  <c r="BK476" i="1"/>
  <c r="BL476" i="1"/>
  <c r="BM476" i="1"/>
  <c r="BN476" i="1"/>
  <c r="BO476" i="1"/>
  <c r="BP476" i="1"/>
  <c r="BQ476" i="1"/>
  <c r="BI477" i="1"/>
  <c r="BJ477" i="1"/>
  <c r="BK477" i="1"/>
  <c r="BL477" i="1"/>
  <c r="BM477" i="1"/>
  <c r="BN477" i="1"/>
  <c r="BO477" i="1"/>
  <c r="BP477" i="1"/>
  <c r="BQ477" i="1"/>
  <c r="BI478" i="1"/>
  <c r="BJ478" i="1"/>
  <c r="BK478" i="1"/>
  <c r="BL478" i="1"/>
  <c r="BM478" i="1"/>
  <c r="BN478" i="1"/>
  <c r="BO478" i="1"/>
  <c r="BP478" i="1"/>
  <c r="BQ478" i="1"/>
  <c r="BI479" i="1"/>
  <c r="BJ479" i="1"/>
  <c r="BK479" i="1"/>
  <c r="BL479" i="1"/>
  <c r="BM479" i="1"/>
  <c r="BN479" i="1"/>
  <c r="BO479" i="1"/>
  <c r="BP479" i="1"/>
  <c r="BQ479" i="1"/>
  <c r="BI480" i="1"/>
  <c r="BJ480" i="1"/>
  <c r="BK480" i="1"/>
  <c r="BL480" i="1"/>
  <c r="BM480" i="1"/>
  <c r="BN480" i="1"/>
  <c r="BO480" i="1"/>
  <c r="BP480" i="1"/>
  <c r="BQ480" i="1"/>
  <c r="BI481" i="1"/>
  <c r="BJ481" i="1"/>
  <c r="BK481" i="1"/>
  <c r="BL481" i="1"/>
  <c r="BM481" i="1"/>
  <c r="BN481" i="1"/>
  <c r="BO481" i="1"/>
  <c r="BP481" i="1"/>
  <c r="BQ481" i="1"/>
  <c r="BI482" i="1"/>
  <c r="BJ482" i="1"/>
  <c r="BK482" i="1"/>
  <c r="BL482" i="1"/>
  <c r="BM482" i="1"/>
  <c r="BN482" i="1"/>
  <c r="BO482" i="1"/>
  <c r="BP482" i="1"/>
  <c r="BQ482" i="1"/>
  <c r="BI483" i="1"/>
  <c r="BJ483" i="1"/>
  <c r="BK483" i="1"/>
  <c r="BL483" i="1"/>
  <c r="BM483" i="1"/>
  <c r="BN483" i="1"/>
  <c r="BO483" i="1"/>
  <c r="BP483" i="1"/>
  <c r="BQ483" i="1"/>
  <c r="BI484" i="1"/>
  <c r="BJ484" i="1"/>
  <c r="BK484" i="1"/>
  <c r="BL484" i="1"/>
  <c r="BM484" i="1"/>
  <c r="BN484" i="1"/>
  <c r="BO484" i="1"/>
  <c r="BP484" i="1"/>
  <c r="BQ484" i="1"/>
  <c r="BI485" i="1"/>
  <c r="BJ485" i="1"/>
  <c r="BK485" i="1"/>
  <c r="BL485" i="1"/>
  <c r="BM485" i="1"/>
  <c r="BN485" i="1"/>
  <c r="BO485" i="1"/>
  <c r="BP485" i="1"/>
  <c r="BQ485" i="1"/>
  <c r="BI486" i="1"/>
  <c r="BJ486" i="1"/>
  <c r="BK486" i="1"/>
  <c r="BL486" i="1"/>
  <c r="BM486" i="1"/>
  <c r="BN486" i="1"/>
  <c r="BO486" i="1"/>
  <c r="BP486" i="1"/>
  <c r="BQ486" i="1"/>
  <c r="BI487" i="1"/>
  <c r="BJ487" i="1"/>
  <c r="BK487" i="1"/>
  <c r="BL487" i="1"/>
  <c r="BM487" i="1"/>
  <c r="BN487" i="1"/>
  <c r="BO487" i="1"/>
  <c r="BP487" i="1"/>
  <c r="BQ487" i="1"/>
  <c r="BI488" i="1"/>
  <c r="BJ488" i="1"/>
  <c r="BK488" i="1"/>
  <c r="BL488" i="1"/>
  <c r="BM488" i="1"/>
  <c r="BN488" i="1"/>
  <c r="BO488" i="1"/>
  <c r="BP488" i="1"/>
  <c r="BQ488" i="1"/>
  <c r="BI489" i="1"/>
  <c r="BJ489" i="1"/>
  <c r="BK489" i="1"/>
  <c r="BL489" i="1"/>
  <c r="BM489" i="1"/>
  <c r="BN489" i="1"/>
  <c r="BO489" i="1"/>
  <c r="BP489" i="1"/>
  <c r="BQ489" i="1"/>
  <c r="BI490" i="1"/>
  <c r="BJ490" i="1"/>
  <c r="BK490" i="1"/>
  <c r="BL490" i="1"/>
  <c r="BM490" i="1"/>
  <c r="BN490" i="1"/>
  <c r="BO490" i="1"/>
  <c r="BP490" i="1"/>
  <c r="BQ490" i="1"/>
  <c r="BI491" i="1"/>
  <c r="BJ491" i="1"/>
  <c r="BK491" i="1"/>
  <c r="BL491" i="1"/>
  <c r="BM491" i="1"/>
  <c r="BN491" i="1"/>
  <c r="BO491" i="1"/>
  <c r="BP491" i="1"/>
  <c r="BQ491" i="1"/>
  <c r="BI492" i="1"/>
  <c r="BJ492" i="1"/>
  <c r="BK492" i="1"/>
  <c r="BL492" i="1"/>
  <c r="BM492" i="1"/>
  <c r="BN492" i="1"/>
  <c r="BO492" i="1"/>
  <c r="BP492" i="1"/>
  <c r="BQ492" i="1"/>
  <c r="BI493" i="1"/>
  <c r="BJ493" i="1"/>
  <c r="BK493" i="1"/>
  <c r="BL493" i="1"/>
  <c r="BM493" i="1"/>
  <c r="BN493" i="1"/>
  <c r="BO493" i="1"/>
  <c r="BP493" i="1"/>
  <c r="BQ493" i="1"/>
  <c r="BI494" i="1"/>
  <c r="BJ494" i="1"/>
  <c r="BK494" i="1"/>
  <c r="BL494" i="1"/>
  <c r="BM494" i="1"/>
  <c r="BN494" i="1"/>
  <c r="BO494" i="1"/>
  <c r="BP494" i="1"/>
  <c r="BQ494" i="1"/>
  <c r="BI495" i="1"/>
  <c r="BJ495" i="1"/>
  <c r="BK495" i="1"/>
  <c r="BL495" i="1"/>
  <c r="BM495" i="1"/>
  <c r="BN495" i="1"/>
  <c r="BO495" i="1"/>
  <c r="BP495" i="1"/>
  <c r="BQ495" i="1"/>
  <c r="BI496" i="1"/>
  <c r="BJ496" i="1"/>
  <c r="BK496" i="1"/>
  <c r="BL496" i="1"/>
  <c r="BM496" i="1"/>
  <c r="BN496" i="1"/>
  <c r="BO496" i="1"/>
  <c r="BP496" i="1"/>
  <c r="BQ496" i="1"/>
  <c r="BI497" i="1"/>
  <c r="BJ497" i="1"/>
  <c r="BK497" i="1"/>
  <c r="BL497" i="1"/>
  <c r="BM497" i="1"/>
  <c r="BN497" i="1"/>
  <c r="BO497" i="1"/>
  <c r="BP497" i="1"/>
  <c r="BQ497" i="1"/>
  <c r="BI498" i="1"/>
  <c r="BJ498" i="1"/>
  <c r="BK498" i="1"/>
  <c r="BL498" i="1"/>
  <c r="BM498" i="1"/>
  <c r="BN498" i="1"/>
  <c r="BO498" i="1"/>
  <c r="BP498" i="1"/>
  <c r="BQ498" i="1"/>
  <c r="BI499" i="1"/>
  <c r="BJ499" i="1"/>
  <c r="BK499" i="1"/>
  <c r="BL499" i="1"/>
  <c r="BM499" i="1"/>
  <c r="BN499" i="1"/>
  <c r="BO499" i="1"/>
  <c r="BP499" i="1"/>
  <c r="BQ499" i="1"/>
  <c r="BI500" i="1"/>
  <c r="BJ500" i="1"/>
  <c r="BK500" i="1"/>
  <c r="BL500" i="1"/>
  <c r="BM500" i="1"/>
  <c r="BN500" i="1"/>
  <c r="BO500" i="1"/>
  <c r="BP500" i="1"/>
  <c r="BQ500" i="1"/>
  <c r="BI501" i="1"/>
  <c r="BJ501" i="1"/>
  <c r="BK501" i="1"/>
  <c r="BL501" i="1"/>
  <c r="BM501" i="1"/>
  <c r="BN501" i="1"/>
  <c r="BO501" i="1"/>
  <c r="BP501" i="1"/>
  <c r="BQ501" i="1"/>
  <c r="BI502" i="1"/>
  <c r="BJ502" i="1"/>
  <c r="BK502" i="1"/>
  <c r="BL502" i="1"/>
  <c r="BM502" i="1"/>
  <c r="BN502" i="1"/>
  <c r="BO502" i="1"/>
  <c r="BP502" i="1"/>
  <c r="BQ502" i="1"/>
  <c r="BI503" i="1"/>
  <c r="BJ503" i="1"/>
  <c r="BK503" i="1"/>
  <c r="BL503" i="1"/>
  <c r="BM503" i="1"/>
  <c r="BN503" i="1"/>
  <c r="BO503" i="1"/>
  <c r="BP503" i="1"/>
  <c r="BQ503" i="1"/>
  <c r="BI504" i="1"/>
  <c r="BJ504" i="1"/>
  <c r="BK504" i="1"/>
  <c r="BL504" i="1"/>
  <c r="BM504" i="1"/>
  <c r="BN504" i="1"/>
  <c r="BO504" i="1"/>
  <c r="BP504" i="1"/>
  <c r="BQ504" i="1"/>
  <c r="BI505" i="1"/>
  <c r="BJ505" i="1"/>
  <c r="BK505" i="1"/>
  <c r="BL505" i="1"/>
  <c r="BM505" i="1"/>
  <c r="BN505" i="1"/>
  <c r="BO505" i="1"/>
  <c r="BP505" i="1"/>
  <c r="BQ505" i="1"/>
  <c r="BL506" i="1"/>
  <c r="BP50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6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B6" i="1" l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/>
  <c r="BB46" i="1"/>
  <c r="BC46" i="1" s="1"/>
  <c r="BB47" i="1"/>
  <c r="BC47" i="1" s="1"/>
  <c r="BB48" i="1"/>
  <c r="BC48" i="1" s="1"/>
  <c r="BB49" i="1"/>
  <c r="BC49" i="1" s="1"/>
  <c r="BB50" i="1"/>
  <c r="BC50" i="1" s="1"/>
  <c r="BB51" i="1"/>
  <c r="BC51" i="1" s="1"/>
  <c r="BB52" i="1"/>
  <c r="BC52" i="1" s="1"/>
  <c r="BB53" i="1"/>
  <c r="BC53" i="1"/>
  <c r="BB54" i="1"/>
  <c r="BC54" i="1" s="1"/>
  <c r="BB55" i="1"/>
  <c r="BC55" i="1" s="1"/>
  <c r="BB56" i="1"/>
  <c r="BC56" i="1" s="1"/>
  <c r="BB57" i="1"/>
  <c r="BC57" i="1"/>
  <c r="BB58" i="1"/>
  <c r="BC58" i="1" s="1"/>
  <c r="BB59" i="1"/>
  <c r="BC59" i="1" s="1"/>
  <c r="BB60" i="1"/>
  <c r="BC60" i="1" s="1"/>
  <c r="BB61" i="1"/>
  <c r="BC61" i="1"/>
  <c r="BB62" i="1"/>
  <c r="BC62" i="1" s="1"/>
  <c r="BB63" i="1"/>
  <c r="BC63" i="1" s="1"/>
  <c r="BB64" i="1"/>
  <c r="BC64" i="1" s="1"/>
  <c r="BB65" i="1"/>
  <c r="BC65" i="1"/>
  <c r="BB66" i="1"/>
  <c r="BC66" i="1" s="1"/>
  <c r="BB67" i="1"/>
  <c r="BC67" i="1" s="1"/>
  <c r="BB68" i="1"/>
  <c r="BC68" i="1" s="1"/>
  <c r="BB69" i="1"/>
  <c r="BC69" i="1"/>
  <c r="BB70" i="1"/>
  <c r="BC70" i="1" s="1"/>
  <c r="BB71" i="1"/>
  <c r="BC71" i="1" s="1"/>
  <c r="BB72" i="1"/>
  <c r="BC72" i="1" s="1"/>
  <c r="BB73" i="1"/>
  <c r="BC73" i="1"/>
  <c r="BB74" i="1"/>
  <c r="BC74" i="1" s="1"/>
  <c r="BB75" i="1"/>
  <c r="BC75" i="1" s="1"/>
  <c r="BB76" i="1"/>
  <c r="BC76" i="1" s="1"/>
  <c r="BB77" i="1"/>
  <c r="BC77" i="1" s="1"/>
  <c r="BB78" i="1"/>
  <c r="BC78" i="1" s="1"/>
  <c r="BB79" i="1"/>
  <c r="BC79" i="1"/>
  <c r="BB80" i="1"/>
  <c r="BC80" i="1" s="1"/>
  <c r="BB81" i="1"/>
  <c r="BC81" i="1" s="1"/>
  <c r="BB82" i="1"/>
  <c r="BC82" i="1" s="1"/>
  <c r="BB83" i="1"/>
  <c r="BC83" i="1" s="1"/>
  <c r="BB84" i="1"/>
  <c r="BC84" i="1" s="1"/>
  <c r="BB85" i="1"/>
  <c r="BC85" i="1"/>
  <c r="BB86" i="1"/>
  <c r="BC86" i="1" s="1"/>
  <c r="BB87" i="1"/>
  <c r="BC87" i="1" s="1"/>
  <c r="BB88" i="1"/>
  <c r="BC88" i="1" s="1"/>
  <c r="BB89" i="1"/>
  <c r="BC89" i="1"/>
  <c r="BB90" i="1"/>
  <c r="BC90" i="1" s="1"/>
  <c r="BB91" i="1"/>
  <c r="BC91" i="1" s="1"/>
  <c r="BB92" i="1"/>
  <c r="BC92" i="1" s="1"/>
  <c r="BB93" i="1"/>
  <c r="BC93" i="1" s="1"/>
  <c r="BB94" i="1"/>
  <c r="BC94" i="1" s="1"/>
  <c r="BB95" i="1"/>
  <c r="BC95" i="1"/>
  <c r="BB96" i="1"/>
  <c r="BC96" i="1" s="1"/>
  <c r="BB97" i="1"/>
  <c r="BC97" i="1" s="1"/>
  <c r="BB98" i="1"/>
  <c r="BC98" i="1" s="1"/>
  <c r="BB99" i="1"/>
  <c r="BC99" i="1" s="1"/>
  <c r="BB100" i="1"/>
  <c r="BC100" i="1" s="1"/>
  <c r="BB101" i="1"/>
  <c r="BC101" i="1"/>
  <c r="BB102" i="1"/>
  <c r="BC102" i="1" s="1"/>
  <c r="BB103" i="1"/>
  <c r="BC103" i="1" s="1"/>
  <c r="BB104" i="1"/>
  <c r="BC104" i="1" s="1"/>
  <c r="BB105" i="1"/>
  <c r="BC105" i="1"/>
  <c r="BB106" i="1"/>
  <c r="BC106" i="1" s="1"/>
  <c r="BB107" i="1"/>
  <c r="BC107" i="1" s="1"/>
  <c r="BB108" i="1"/>
  <c r="BC108" i="1" s="1"/>
  <c r="BB109" i="1"/>
  <c r="BC109" i="1" s="1"/>
  <c r="BB110" i="1"/>
  <c r="BC110" i="1" s="1"/>
  <c r="BB111" i="1"/>
  <c r="BC111" i="1"/>
  <c r="BB112" i="1"/>
  <c r="BC112" i="1" s="1"/>
  <c r="BB113" i="1"/>
  <c r="BC113" i="1" s="1"/>
  <c r="BB114" i="1"/>
  <c r="BC114" i="1" s="1"/>
  <c r="BB115" i="1"/>
  <c r="BC115" i="1" s="1"/>
  <c r="BB116" i="1"/>
  <c r="BC116" i="1" s="1"/>
  <c r="BB117" i="1"/>
  <c r="BC117" i="1"/>
  <c r="BB118" i="1"/>
  <c r="BC118" i="1" s="1"/>
  <c r="BB119" i="1"/>
  <c r="BC119" i="1" s="1"/>
  <c r="BB120" i="1"/>
  <c r="BC120" i="1" s="1"/>
  <c r="BB121" i="1"/>
  <c r="BC121" i="1"/>
  <c r="BB122" i="1"/>
  <c r="BC122" i="1" s="1"/>
  <c r="BB123" i="1"/>
  <c r="BC123" i="1" s="1"/>
  <c r="BB124" i="1"/>
  <c r="BC124" i="1" s="1"/>
  <c r="BB125" i="1"/>
  <c r="BC125" i="1" s="1"/>
  <c r="BB126" i="1"/>
  <c r="BC126" i="1" s="1"/>
  <c r="BB127" i="1"/>
  <c r="BC127" i="1"/>
  <c r="BB128" i="1"/>
  <c r="BC128" i="1" s="1"/>
  <c r="BB129" i="1"/>
  <c r="BC129" i="1" s="1"/>
  <c r="BB130" i="1"/>
  <c r="BC130" i="1" s="1"/>
  <c r="BB131" i="1"/>
  <c r="BC131" i="1" s="1"/>
  <c r="BB132" i="1"/>
  <c r="BC132" i="1" s="1"/>
  <c r="BB133" i="1"/>
  <c r="BC133" i="1"/>
  <c r="BB134" i="1"/>
  <c r="BC134" i="1" s="1"/>
  <c r="BB135" i="1"/>
  <c r="BC135" i="1" s="1"/>
  <c r="BB136" i="1"/>
  <c r="BC136" i="1" s="1"/>
  <c r="BB137" i="1"/>
  <c r="BC137" i="1"/>
  <c r="BB138" i="1"/>
  <c r="BC138" i="1" s="1"/>
  <c r="BB139" i="1"/>
  <c r="BC139" i="1" s="1"/>
  <c r="BB140" i="1"/>
  <c r="BC140" i="1" s="1"/>
  <c r="BB141" i="1"/>
  <c r="BC141" i="1" s="1"/>
  <c r="BB142" i="1"/>
  <c r="BC142" i="1" s="1"/>
  <c r="BB143" i="1"/>
  <c r="BC143" i="1"/>
  <c r="BB144" i="1"/>
  <c r="BC144" i="1" s="1"/>
  <c r="BB145" i="1"/>
  <c r="BC145" i="1" s="1"/>
  <c r="BB146" i="1"/>
  <c r="BC146" i="1" s="1"/>
  <c r="BB147" i="1"/>
  <c r="BC147" i="1" s="1"/>
  <c r="BB148" i="1"/>
  <c r="BC148" i="1" s="1"/>
  <c r="BB149" i="1"/>
  <c r="BC149" i="1"/>
  <c r="BB150" i="1"/>
  <c r="BC150" i="1" s="1"/>
  <c r="BB151" i="1"/>
  <c r="BC151" i="1" s="1"/>
  <c r="BB152" i="1"/>
  <c r="BC152" i="1" s="1"/>
  <c r="BB153" i="1"/>
  <c r="BC153" i="1"/>
  <c r="BB154" i="1"/>
  <c r="BC154" i="1" s="1"/>
  <c r="BB155" i="1"/>
  <c r="BC155" i="1" s="1"/>
  <c r="BB156" i="1"/>
  <c r="BC156" i="1" s="1"/>
  <c r="BB157" i="1"/>
  <c r="BC157" i="1" s="1"/>
  <c r="BB158" i="1"/>
  <c r="BC158" i="1" s="1"/>
  <c r="BB159" i="1"/>
  <c r="BC159" i="1" s="1"/>
  <c r="BB160" i="1"/>
  <c r="BC160" i="1" s="1"/>
  <c r="BB161" i="1"/>
  <c r="BC161" i="1"/>
  <c r="BB162" i="1"/>
  <c r="BC162" i="1" s="1"/>
  <c r="BB163" i="1"/>
  <c r="BC163" i="1" s="1"/>
  <c r="BB164" i="1"/>
  <c r="BC164" i="1" s="1"/>
  <c r="BB165" i="1"/>
  <c r="BC165" i="1" s="1"/>
  <c r="BB166" i="1"/>
  <c r="BC166" i="1" s="1"/>
  <c r="BB167" i="1"/>
  <c r="BC167" i="1"/>
  <c r="BB168" i="1"/>
  <c r="BC168" i="1" s="1"/>
  <c r="BB169" i="1"/>
  <c r="BC169" i="1" s="1"/>
  <c r="BB170" i="1"/>
  <c r="BC170" i="1" s="1"/>
  <c r="BB171" i="1"/>
  <c r="BC171" i="1" s="1"/>
  <c r="BB172" i="1"/>
  <c r="BC172" i="1" s="1"/>
  <c r="BB173" i="1"/>
  <c r="BC173" i="1" s="1"/>
  <c r="BB174" i="1"/>
  <c r="BC174" i="1" s="1"/>
  <c r="BB175" i="1"/>
  <c r="BC175" i="1"/>
  <c r="BB176" i="1"/>
  <c r="BC176" i="1" s="1"/>
  <c r="BB177" i="1"/>
  <c r="BC177" i="1" s="1"/>
  <c r="BB178" i="1"/>
  <c r="BC178" i="1" s="1"/>
  <c r="BB179" i="1"/>
  <c r="BC179" i="1"/>
  <c r="BB180" i="1"/>
  <c r="BC180" i="1" s="1"/>
  <c r="BB181" i="1"/>
  <c r="BC181" i="1" s="1"/>
  <c r="BB182" i="1"/>
  <c r="BC182" i="1" s="1"/>
  <c r="BB183" i="1"/>
  <c r="BC183" i="1"/>
  <c r="BB184" i="1"/>
  <c r="BC184" i="1" s="1"/>
  <c r="BB185" i="1"/>
  <c r="BC185" i="1" s="1"/>
  <c r="BB186" i="1"/>
  <c r="BC186" i="1" s="1"/>
  <c r="BB187" i="1"/>
  <c r="BC187" i="1"/>
  <c r="BB188" i="1"/>
  <c r="BC188" i="1" s="1"/>
  <c r="BB189" i="1"/>
  <c r="BC189" i="1" s="1"/>
  <c r="BB190" i="1"/>
  <c r="BC190" i="1" s="1"/>
  <c r="BB191" i="1"/>
  <c r="BC191" i="1"/>
  <c r="BB192" i="1"/>
  <c r="BC192" i="1" s="1"/>
  <c r="BB193" i="1"/>
  <c r="BC193" i="1" s="1"/>
  <c r="BB194" i="1"/>
  <c r="BC194" i="1" s="1"/>
  <c r="BB195" i="1"/>
  <c r="BC195" i="1" s="1"/>
  <c r="BB196" i="1"/>
  <c r="BC196" i="1" s="1"/>
  <c r="BB197" i="1"/>
  <c r="BC197" i="1" s="1"/>
  <c r="BB198" i="1"/>
  <c r="BC198" i="1" s="1"/>
  <c r="BB199" i="1"/>
  <c r="BC199" i="1"/>
  <c r="BB200" i="1"/>
  <c r="BC200" i="1" s="1"/>
  <c r="BB201" i="1"/>
  <c r="BC201" i="1" s="1"/>
  <c r="BB202" i="1"/>
  <c r="BC202" i="1" s="1"/>
  <c r="BB203" i="1"/>
  <c r="BC203" i="1" s="1"/>
  <c r="BB204" i="1"/>
  <c r="BC204" i="1" s="1"/>
  <c r="BB205" i="1"/>
  <c r="BC205" i="1" s="1"/>
  <c r="BB206" i="1"/>
  <c r="BC206" i="1" s="1"/>
  <c r="BB207" i="1"/>
  <c r="BC207" i="1"/>
  <c r="BB208" i="1"/>
  <c r="BC208" i="1" s="1"/>
  <c r="BB209" i="1"/>
  <c r="BC209" i="1" s="1"/>
  <c r="BB210" i="1"/>
  <c r="BC210" i="1" s="1"/>
  <c r="BB211" i="1"/>
  <c r="BC211" i="1" s="1"/>
  <c r="BB212" i="1"/>
  <c r="BC212" i="1" s="1"/>
  <c r="BB213" i="1"/>
  <c r="BC213" i="1" s="1"/>
  <c r="BB214" i="1"/>
  <c r="BC214" i="1" s="1"/>
  <c r="BB215" i="1"/>
  <c r="BC215" i="1"/>
  <c r="BB216" i="1"/>
  <c r="BC216" i="1" s="1"/>
  <c r="BB217" i="1"/>
  <c r="BC217" i="1" s="1"/>
  <c r="BB218" i="1"/>
  <c r="BC218" i="1" s="1"/>
  <c r="BB219" i="1"/>
  <c r="BC219" i="1" s="1"/>
  <c r="BB220" i="1"/>
  <c r="BC220" i="1" s="1"/>
  <c r="BB221" i="1"/>
  <c r="BC221" i="1" s="1"/>
  <c r="BB222" i="1"/>
  <c r="BC222" i="1" s="1"/>
  <c r="BB223" i="1"/>
  <c r="BC223" i="1"/>
  <c r="BB224" i="1"/>
  <c r="BC224" i="1" s="1"/>
  <c r="BB225" i="1"/>
  <c r="BC225" i="1" s="1"/>
  <c r="BB226" i="1"/>
  <c r="BC226" i="1" s="1"/>
  <c r="BB227" i="1"/>
  <c r="BC227" i="1" s="1"/>
  <c r="BB228" i="1"/>
  <c r="BC228" i="1" s="1"/>
  <c r="BB229" i="1"/>
  <c r="BC229" i="1" s="1"/>
  <c r="BB230" i="1"/>
  <c r="BC230" i="1" s="1"/>
  <c r="BB231" i="1"/>
  <c r="BC231" i="1"/>
  <c r="BB232" i="1"/>
  <c r="BC232" i="1" s="1"/>
  <c r="BB233" i="1"/>
  <c r="BC233" i="1" s="1"/>
  <c r="BB234" i="1"/>
  <c r="BC234" i="1" s="1"/>
  <c r="BB235" i="1"/>
  <c r="BC235" i="1" s="1"/>
  <c r="BB236" i="1"/>
  <c r="BC236" i="1" s="1"/>
  <c r="BB237" i="1"/>
  <c r="BC237" i="1" s="1"/>
  <c r="BB238" i="1"/>
  <c r="BC238" i="1" s="1"/>
  <c r="BB239" i="1"/>
  <c r="BC239" i="1"/>
  <c r="BB240" i="1"/>
  <c r="BC240" i="1" s="1"/>
  <c r="BB241" i="1"/>
  <c r="BC241" i="1" s="1"/>
  <c r="BB242" i="1"/>
  <c r="BC242" i="1" s="1"/>
  <c r="BB243" i="1"/>
  <c r="BC243" i="1" s="1"/>
  <c r="BB244" i="1"/>
  <c r="BC244" i="1" s="1"/>
  <c r="BB245" i="1"/>
  <c r="BC245" i="1" s="1"/>
  <c r="BB246" i="1"/>
  <c r="BC246" i="1" s="1"/>
  <c r="BB247" i="1"/>
  <c r="BC247" i="1" s="1"/>
  <c r="BB248" i="1"/>
  <c r="BC248" i="1" s="1"/>
  <c r="BB249" i="1"/>
  <c r="BC249" i="1"/>
  <c r="BB250" i="1"/>
  <c r="BC250" i="1" s="1"/>
  <c r="BB251" i="1"/>
  <c r="BC251" i="1" s="1"/>
  <c r="BB252" i="1"/>
  <c r="BC252" i="1" s="1"/>
  <c r="BB253" i="1"/>
  <c r="BC253" i="1" s="1"/>
  <c r="BB254" i="1"/>
  <c r="BC254" i="1" s="1"/>
  <c r="BB255" i="1"/>
  <c r="BC255" i="1" s="1"/>
  <c r="BB256" i="1"/>
  <c r="BC256" i="1" s="1"/>
  <c r="BB257" i="1"/>
  <c r="BC257" i="1"/>
  <c r="BB258" i="1"/>
  <c r="BC258" i="1" s="1"/>
  <c r="BB259" i="1"/>
  <c r="BC259" i="1" s="1"/>
  <c r="BB260" i="1"/>
  <c r="BC260" i="1" s="1"/>
  <c r="BB261" i="1"/>
  <c r="BC261" i="1" s="1"/>
  <c r="BB262" i="1"/>
  <c r="BC262" i="1" s="1"/>
  <c r="BB263" i="1"/>
  <c r="BC263" i="1" s="1"/>
  <c r="BB264" i="1"/>
  <c r="BC264" i="1" s="1"/>
  <c r="BB265" i="1"/>
  <c r="BC265" i="1"/>
  <c r="BB266" i="1"/>
  <c r="BC266" i="1" s="1"/>
  <c r="BB267" i="1"/>
  <c r="BC267" i="1" s="1"/>
  <c r="BB268" i="1"/>
  <c r="BC268" i="1" s="1"/>
  <c r="BB269" i="1"/>
  <c r="BC269" i="1" s="1"/>
  <c r="BB270" i="1"/>
  <c r="BC270" i="1" s="1"/>
  <c r="BB271" i="1"/>
  <c r="BC271" i="1" s="1"/>
  <c r="BB272" i="1"/>
  <c r="BC272" i="1" s="1"/>
  <c r="BB273" i="1"/>
  <c r="BC273" i="1"/>
  <c r="BB274" i="1"/>
  <c r="BC274" i="1" s="1"/>
  <c r="BB275" i="1"/>
  <c r="BC275" i="1" s="1"/>
  <c r="BB276" i="1"/>
  <c r="BC276" i="1" s="1"/>
  <c r="BB277" i="1"/>
  <c r="BC277" i="1" s="1"/>
  <c r="BB278" i="1"/>
  <c r="BC278" i="1" s="1"/>
  <c r="BB279" i="1"/>
  <c r="BC279" i="1" s="1"/>
  <c r="BB280" i="1"/>
  <c r="BC280" i="1" s="1"/>
  <c r="BB281" i="1"/>
  <c r="BC281" i="1"/>
  <c r="BB282" i="1"/>
  <c r="BC282" i="1" s="1"/>
  <c r="BB283" i="1"/>
  <c r="BC283" i="1" s="1"/>
  <c r="BB284" i="1"/>
  <c r="BC284" i="1" s="1"/>
  <c r="BB285" i="1"/>
  <c r="BC285" i="1" s="1"/>
  <c r="BB286" i="1"/>
  <c r="BC286" i="1" s="1"/>
  <c r="BB287" i="1"/>
  <c r="BC287" i="1" s="1"/>
  <c r="BB288" i="1"/>
  <c r="BC288" i="1" s="1"/>
  <c r="BB289" i="1"/>
  <c r="BC289" i="1"/>
  <c r="BB290" i="1"/>
  <c r="BC290" i="1" s="1"/>
  <c r="BB291" i="1"/>
  <c r="BC291" i="1" s="1"/>
  <c r="BB292" i="1"/>
  <c r="BC292" i="1" s="1"/>
  <c r="BB293" i="1"/>
  <c r="BC293" i="1" s="1"/>
  <c r="BB294" i="1"/>
  <c r="BC294" i="1" s="1"/>
  <c r="BB295" i="1"/>
  <c r="BC295" i="1" s="1"/>
  <c r="BB296" i="1"/>
  <c r="BC296" i="1" s="1"/>
  <c r="BB297" i="1"/>
  <c r="BC297" i="1"/>
  <c r="BB298" i="1"/>
  <c r="BC298" i="1" s="1"/>
  <c r="BB299" i="1"/>
  <c r="BC299" i="1" s="1"/>
  <c r="BB300" i="1"/>
  <c r="BC300" i="1" s="1"/>
  <c r="BB301" i="1"/>
  <c r="BC301" i="1" s="1"/>
  <c r="BB302" i="1"/>
  <c r="BC302" i="1" s="1"/>
  <c r="BB303" i="1"/>
  <c r="BC303" i="1" s="1"/>
  <c r="BB304" i="1"/>
  <c r="BC304" i="1" s="1"/>
  <c r="BB305" i="1"/>
  <c r="BC305" i="1"/>
  <c r="BB306" i="1"/>
  <c r="BC306" i="1" s="1"/>
  <c r="BB307" i="1"/>
  <c r="BC307" i="1" s="1"/>
  <c r="BB308" i="1"/>
  <c r="BC308" i="1" s="1"/>
  <c r="BB309" i="1"/>
  <c r="BC309" i="1" s="1"/>
  <c r="BB310" i="1"/>
  <c r="BC310" i="1" s="1"/>
  <c r="BB311" i="1"/>
  <c r="BC311" i="1" s="1"/>
  <c r="BB312" i="1"/>
  <c r="BC312" i="1" s="1"/>
  <c r="BB313" i="1"/>
  <c r="BC313" i="1"/>
  <c r="BB314" i="1"/>
  <c r="BC314" i="1" s="1"/>
  <c r="BB315" i="1"/>
  <c r="BC315" i="1" s="1"/>
  <c r="BB316" i="1"/>
  <c r="BC316" i="1" s="1"/>
  <c r="BB317" i="1"/>
  <c r="BC317" i="1" s="1"/>
  <c r="BB318" i="1"/>
  <c r="BC318" i="1" s="1"/>
  <c r="BB319" i="1"/>
  <c r="BC319" i="1" s="1"/>
  <c r="BB320" i="1"/>
  <c r="BC320" i="1"/>
  <c r="BB321" i="1"/>
  <c r="BC321" i="1" s="1"/>
  <c r="BB322" i="1"/>
  <c r="BC322" i="1" s="1"/>
  <c r="BB323" i="1"/>
  <c r="BC323" i="1" s="1"/>
  <c r="BB324" i="1"/>
  <c r="BC324" i="1"/>
  <c r="BB325" i="1"/>
  <c r="BC325" i="1" s="1"/>
  <c r="BB326" i="1"/>
  <c r="BC326" i="1" s="1"/>
  <c r="BB327" i="1"/>
  <c r="BC327" i="1" s="1"/>
  <c r="BB328" i="1"/>
  <c r="BC328" i="1"/>
  <c r="BB329" i="1"/>
  <c r="BC329" i="1" s="1"/>
  <c r="BB330" i="1"/>
  <c r="BC330" i="1" s="1"/>
  <c r="BB331" i="1"/>
  <c r="BC331" i="1" s="1"/>
  <c r="BB332" i="1"/>
  <c r="BC332" i="1"/>
  <c r="BB333" i="1"/>
  <c r="BC333" i="1" s="1"/>
  <c r="BB334" i="1"/>
  <c r="BC334" i="1" s="1"/>
  <c r="BB335" i="1"/>
  <c r="BC335" i="1" s="1"/>
  <c r="BB336" i="1"/>
  <c r="BC336" i="1"/>
  <c r="BB337" i="1"/>
  <c r="BC337" i="1" s="1"/>
  <c r="BB338" i="1"/>
  <c r="BC338" i="1" s="1"/>
  <c r="BB339" i="1"/>
  <c r="BC339" i="1" s="1"/>
  <c r="BB340" i="1"/>
  <c r="BC340" i="1"/>
  <c r="BB341" i="1"/>
  <c r="BC341" i="1" s="1"/>
  <c r="BB342" i="1"/>
  <c r="BC342" i="1" s="1"/>
  <c r="BB343" i="1"/>
  <c r="BC343" i="1" s="1"/>
  <c r="BB344" i="1"/>
  <c r="BC344" i="1"/>
  <c r="BB345" i="1"/>
  <c r="BC345" i="1" s="1"/>
  <c r="BB346" i="1"/>
  <c r="BC346" i="1" s="1"/>
  <c r="BB347" i="1"/>
  <c r="BC347" i="1" s="1"/>
  <c r="BB348" i="1"/>
  <c r="BC348" i="1"/>
  <c r="BB349" i="1"/>
  <c r="BC349" i="1" s="1"/>
  <c r="BB350" i="1"/>
  <c r="BC350" i="1" s="1"/>
  <c r="BB351" i="1"/>
  <c r="BC351" i="1" s="1"/>
  <c r="BB352" i="1"/>
  <c r="BC352" i="1"/>
  <c r="BB353" i="1"/>
  <c r="BC353" i="1" s="1"/>
  <c r="BB354" i="1"/>
  <c r="BC354" i="1" s="1"/>
  <c r="BB355" i="1"/>
  <c r="BC355" i="1" s="1"/>
  <c r="BB356" i="1"/>
  <c r="BC356" i="1"/>
  <c r="BB357" i="1"/>
  <c r="BC357" i="1" s="1"/>
  <c r="BB358" i="1"/>
  <c r="BC358" i="1" s="1"/>
  <c r="BB359" i="1"/>
  <c r="BC359" i="1" s="1"/>
  <c r="BB360" i="1"/>
  <c r="BC360" i="1"/>
  <c r="BB361" i="1"/>
  <c r="BC361" i="1" s="1"/>
  <c r="BB362" i="1"/>
  <c r="BC362" i="1" s="1"/>
  <c r="BB363" i="1"/>
  <c r="BC363" i="1" s="1"/>
  <c r="BB364" i="1"/>
  <c r="BC364" i="1"/>
  <c r="BB365" i="1"/>
  <c r="BC365" i="1" s="1"/>
  <c r="BB366" i="1"/>
  <c r="BC366" i="1" s="1"/>
  <c r="BB367" i="1"/>
  <c r="BC367" i="1" s="1"/>
  <c r="BB368" i="1"/>
  <c r="BC368" i="1"/>
  <c r="BB369" i="1"/>
  <c r="BC369" i="1" s="1"/>
  <c r="BB370" i="1"/>
  <c r="BC370" i="1" s="1"/>
  <c r="BB371" i="1"/>
  <c r="BC371" i="1" s="1"/>
  <c r="BB372" i="1"/>
  <c r="BC372" i="1"/>
  <c r="BB373" i="1"/>
  <c r="BC373" i="1" s="1"/>
  <c r="BB374" i="1"/>
  <c r="BC374" i="1" s="1"/>
  <c r="BB375" i="1"/>
  <c r="BC375" i="1" s="1"/>
  <c r="BB376" i="1"/>
  <c r="BC376" i="1"/>
  <c r="BB377" i="1"/>
  <c r="BC377" i="1" s="1"/>
  <c r="BB378" i="1"/>
  <c r="BC378" i="1" s="1"/>
  <c r="BB379" i="1"/>
  <c r="BC379" i="1" s="1"/>
  <c r="BB380" i="1"/>
  <c r="BC380" i="1"/>
  <c r="BB381" i="1"/>
  <c r="BC381" i="1" s="1"/>
  <c r="BB382" i="1"/>
  <c r="BC382" i="1" s="1"/>
  <c r="BB383" i="1"/>
  <c r="BC383" i="1" s="1"/>
  <c r="BB384" i="1"/>
  <c r="BC384" i="1"/>
  <c r="BB385" i="1"/>
  <c r="BC385" i="1" s="1"/>
  <c r="BB386" i="1"/>
  <c r="BC386" i="1" s="1"/>
  <c r="BB387" i="1"/>
  <c r="BC387" i="1" s="1"/>
  <c r="BB388" i="1"/>
  <c r="BC388" i="1"/>
  <c r="BB389" i="1"/>
  <c r="BC389" i="1" s="1"/>
  <c r="BB390" i="1"/>
  <c r="BC390" i="1" s="1"/>
  <c r="BB391" i="1"/>
  <c r="BC391" i="1" s="1"/>
  <c r="BB392" i="1"/>
  <c r="BC392" i="1"/>
  <c r="BB393" i="1"/>
  <c r="BC393" i="1" s="1"/>
  <c r="BB394" i="1"/>
  <c r="BC394" i="1" s="1"/>
  <c r="BB395" i="1"/>
  <c r="BC395" i="1" s="1"/>
  <c r="BB396" i="1"/>
  <c r="BC396" i="1"/>
  <c r="BB397" i="1"/>
  <c r="BC397" i="1" s="1"/>
  <c r="BB398" i="1"/>
  <c r="BC398" i="1" s="1"/>
  <c r="BB399" i="1"/>
  <c r="BC399" i="1" s="1"/>
  <c r="BB400" i="1"/>
  <c r="BC400" i="1"/>
  <c r="BB401" i="1"/>
  <c r="BC401" i="1" s="1"/>
  <c r="BB402" i="1"/>
  <c r="BC402" i="1" s="1"/>
  <c r="BB403" i="1"/>
  <c r="BC403" i="1" s="1"/>
  <c r="BB404" i="1"/>
  <c r="BC404" i="1"/>
  <c r="BB405" i="1"/>
  <c r="BC405" i="1" s="1"/>
  <c r="BB406" i="1"/>
  <c r="BC406" i="1" s="1"/>
  <c r="BB407" i="1"/>
  <c r="BC407" i="1" s="1"/>
  <c r="BB408" i="1"/>
  <c r="BC408" i="1"/>
  <c r="BB409" i="1"/>
  <c r="BC409" i="1" s="1"/>
  <c r="BB410" i="1"/>
  <c r="BC410" i="1" s="1"/>
  <c r="BB411" i="1"/>
  <c r="BC411" i="1" s="1"/>
  <c r="BB412" i="1"/>
  <c r="BC412" i="1"/>
  <c r="BB413" i="1"/>
  <c r="BC413" i="1" s="1"/>
  <c r="BB414" i="1"/>
  <c r="BC414" i="1" s="1"/>
  <c r="BB415" i="1"/>
  <c r="BC415" i="1" s="1"/>
  <c r="BB416" i="1"/>
  <c r="BC416" i="1"/>
  <c r="BB417" i="1"/>
  <c r="BC417" i="1" s="1"/>
  <c r="BB418" i="1"/>
  <c r="BC418" i="1" s="1"/>
  <c r="BB419" i="1"/>
  <c r="BC419" i="1" s="1"/>
  <c r="BB420" i="1"/>
  <c r="BC420" i="1"/>
  <c r="BB421" i="1"/>
  <c r="BC421" i="1" s="1"/>
  <c r="BB422" i="1"/>
  <c r="BC422" i="1" s="1"/>
  <c r="BB423" i="1"/>
  <c r="BC423" i="1" s="1"/>
  <c r="BB424" i="1"/>
  <c r="BC424" i="1"/>
  <c r="BB425" i="1"/>
  <c r="BC425" i="1" s="1"/>
  <c r="BB426" i="1"/>
  <c r="BC426" i="1" s="1"/>
  <c r="BB427" i="1"/>
  <c r="BC427" i="1" s="1"/>
  <c r="BB428" i="1"/>
  <c r="BC428" i="1"/>
  <c r="BB429" i="1"/>
  <c r="BC429" i="1" s="1"/>
  <c r="BB430" i="1"/>
  <c r="BC430" i="1" s="1"/>
  <c r="BB431" i="1"/>
  <c r="BC431" i="1" s="1"/>
  <c r="BB432" i="1"/>
  <c r="BC432" i="1"/>
  <c r="BB433" i="1"/>
  <c r="BC433" i="1" s="1"/>
  <c r="BB434" i="1"/>
  <c r="BC434" i="1" s="1"/>
  <c r="BB435" i="1"/>
  <c r="BC435" i="1" s="1"/>
  <c r="BB436" i="1"/>
  <c r="BC436" i="1"/>
  <c r="BB437" i="1"/>
  <c r="BC437" i="1" s="1"/>
  <c r="BB438" i="1"/>
  <c r="BC438" i="1" s="1"/>
  <c r="BB439" i="1"/>
  <c r="BC439" i="1" s="1"/>
  <c r="BB440" i="1"/>
  <c r="BC440" i="1"/>
  <c r="BB441" i="1"/>
  <c r="BC441" i="1" s="1"/>
  <c r="BB442" i="1"/>
  <c r="BC442" i="1" s="1"/>
  <c r="BB443" i="1"/>
  <c r="BC443" i="1" s="1"/>
  <c r="BB444" i="1"/>
  <c r="BC444" i="1"/>
  <c r="BB445" i="1"/>
  <c r="BC445" i="1" s="1"/>
  <c r="BB446" i="1"/>
  <c r="BC446" i="1" s="1"/>
  <c r="BB447" i="1"/>
  <c r="BC447" i="1" s="1"/>
  <c r="BB448" i="1"/>
  <c r="BC448" i="1"/>
  <c r="BB449" i="1"/>
  <c r="BC449" i="1" s="1"/>
  <c r="BB450" i="1"/>
  <c r="BC450" i="1" s="1"/>
  <c r="BB451" i="1"/>
  <c r="BC451" i="1" s="1"/>
  <c r="BB452" i="1"/>
  <c r="BC452" i="1"/>
  <c r="BB453" i="1"/>
  <c r="BC453" i="1" s="1"/>
  <c r="BB454" i="1"/>
  <c r="BC454" i="1" s="1"/>
  <c r="BB455" i="1"/>
  <c r="BC455" i="1" s="1"/>
  <c r="BB456" i="1"/>
  <c r="BC456" i="1"/>
  <c r="BB457" i="1"/>
  <c r="BC457" i="1" s="1"/>
  <c r="BB458" i="1"/>
  <c r="BC458" i="1" s="1"/>
  <c r="BB459" i="1"/>
  <c r="BC459" i="1" s="1"/>
  <c r="BB460" i="1"/>
  <c r="BC460" i="1"/>
  <c r="BB461" i="1"/>
  <c r="BC461" i="1" s="1"/>
  <c r="BB462" i="1"/>
  <c r="BC462" i="1" s="1"/>
  <c r="BB463" i="1"/>
  <c r="BC463" i="1" s="1"/>
  <c r="BB464" i="1"/>
  <c r="BC464" i="1"/>
  <c r="BB465" i="1"/>
  <c r="BC465" i="1" s="1"/>
  <c r="BB466" i="1"/>
  <c r="BC466" i="1" s="1"/>
  <c r="BB467" i="1"/>
  <c r="BC467" i="1" s="1"/>
  <c r="BB468" i="1"/>
  <c r="BC468" i="1"/>
  <c r="BB469" i="1"/>
  <c r="BC469" i="1" s="1"/>
  <c r="BB470" i="1"/>
  <c r="BC470" i="1" s="1"/>
  <c r="BB471" i="1"/>
  <c r="BC471" i="1" s="1"/>
  <c r="BB472" i="1"/>
  <c r="BC472" i="1"/>
  <c r="BB473" i="1"/>
  <c r="BC473" i="1" s="1"/>
  <c r="BB474" i="1"/>
  <c r="BC474" i="1" s="1"/>
  <c r="BB475" i="1"/>
  <c r="BC475" i="1" s="1"/>
  <c r="BB476" i="1"/>
  <c r="BC476" i="1"/>
  <c r="BB477" i="1"/>
  <c r="BC477" i="1" s="1"/>
  <c r="BB478" i="1"/>
  <c r="BC478" i="1" s="1"/>
  <c r="BB479" i="1"/>
  <c r="BC479" i="1" s="1"/>
  <c r="BB480" i="1"/>
  <c r="BC480" i="1"/>
  <c r="BB481" i="1"/>
  <c r="BC481" i="1" s="1"/>
  <c r="BB482" i="1"/>
  <c r="BC482" i="1" s="1"/>
  <c r="BB483" i="1"/>
  <c r="BC483" i="1" s="1"/>
  <c r="BB484" i="1"/>
  <c r="BC484" i="1"/>
  <c r="BB485" i="1"/>
  <c r="BC485" i="1" s="1"/>
  <c r="BB486" i="1"/>
  <c r="BC486" i="1" s="1"/>
  <c r="BB487" i="1"/>
  <c r="BC487" i="1" s="1"/>
  <c r="BB488" i="1"/>
  <c r="BC488" i="1"/>
  <c r="BB489" i="1"/>
  <c r="BC489" i="1" s="1"/>
  <c r="BB490" i="1"/>
  <c r="BC490" i="1" s="1"/>
  <c r="BB491" i="1"/>
  <c r="BC491" i="1" s="1"/>
  <c r="BB492" i="1"/>
  <c r="BC492" i="1"/>
  <c r="BB493" i="1"/>
  <c r="BC493" i="1" s="1"/>
  <c r="BB494" i="1"/>
  <c r="BC494" i="1" s="1"/>
  <c r="BB495" i="1"/>
  <c r="BC495" i="1" s="1"/>
  <c r="BB496" i="1"/>
  <c r="BC496" i="1"/>
  <c r="BB497" i="1"/>
  <c r="BC497" i="1" s="1"/>
  <c r="BB498" i="1"/>
  <c r="BC498" i="1" s="1"/>
  <c r="BB499" i="1"/>
  <c r="BC499" i="1" s="1"/>
  <c r="BB500" i="1"/>
  <c r="BC500" i="1"/>
  <c r="BB501" i="1"/>
  <c r="BC501" i="1" s="1"/>
  <c r="BB502" i="1"/>
  <c r="BC502" i="1" s="1"/>
  <c r="BB503" i="1"/>
  <c r="BC503" i="1" s="1"/>
  <c r="BB504" i="1"/>
  <c r="BC504" i="1"/>
  <c r="BB505" i="1"/>
  <c r="BC505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6" i="1"/>
  <c r="BE6" i="1" l="1"/>
  <c r="D20" i="2" s="1"/>
  <c r="AZ6" i="1"/>
  <c r="F20" i="2" s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6" i="1"/>
  <c r="AV6" i="1" s="1"/>
  <c r="AS5" i="1"/>
  <c r="AR5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O6" i="1"/>
  <c r="AQ9" i="1" s="1"/>
  <c r="AN6" i="1"/>
  <c r="AQ8" i="1" s="1"/>
  <c r="AM6" i="1"/>
  <c r="AQ7" i="1" s="1"/>
  <c r="AL6" i="1"/>
  <c r="AQ6" i="1" s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6" i="1"/>
  <c r="AK11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6" i="1"/>
  <c r="AK10" i="1" s="1"/>
  <c r="AG7" i="1"/>
  <c r="AG8" i="1"/>
  <c r="AK9" i="1" s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6" i="1"/>
  <c r="AK8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6" i="1"/>
  <c r="AK7" i="1" s="1"/>
  <c r="AD6" i="1"/>
  <c r="AK6" i="1" s="1"/>
  <c r="AB5" i="1" l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6" i="1"/>
  <c r="AA6" i="1" l="1"/>
  <c r="Z6" i="1"/>
</calcChain>
</file>

<file path=xl/sharedStrings.xml><?xml version="1.0" encoding="utf-8"?>
<sst xmlns="http://schemas.openxmlformats.org/spreadsheetml/2006/main" count="2106" uniqueCount="93">
  <si>
    <t>Gender</t>
  </si>
  <si>
    <t>Age</t>
  </si>
  <si>
    <t>Work Field (WF)</t>
  </si>
  <si>
    <t>WF Code</t>
  </si>
  <si>
    <t>Education (EDU)</t>
  </si>
  <si>
    <t>EDU Code</t>
  </si>
  <si>
    <t>Cars Owned</t>
  </si>
  <si>
    <t>Income</t>
  </si>
  <si>
    <t>City</t>
  </si>
  <si>
    <t>City Code</t>
  </si>
  <si>
    <t>House Value</t>
  </si>
  <si>
    <t>Mortgage Left</t>
  </si>
  <si>
    <t>Car Value</t>
  </si>
  <si>
    <t>Car Left Pay</t>
  </si>
  <si>
    <t>Debts</t>
  </si>
  <si>
    <t>Investments</t>
  </si>
  <si>
    <t>Person Values</t>
  </si>
  <si>
    <t>Person Debts</t>
  </si>
  <si>
    <t>Net Worth</t>
  </si>
  <si>
    <t>male</t>
  </si>
  <si>
    <t>Management</t>
  </si>
  <si>
    <t>Matric</t>
  </si>
  <si>
    <t>Lahore</t>
  </si>
  <si>
    <t>female</t>
  </si>
  <si>
    <t>Graduation</t>
  </si>
  <si>
    <t>Karachi</t>
  </si>
  <si>
    <t>Marketing</t>
  </si>
  <si>
    <t>Intermediate</t>
  </si>
  <si>
    <t>Multan</t>
  </si>
  <si>
    <t>Health</t>
  </si>
  <si>
    <t>Hyderabad</t>
  </si>
  <si>
    <t>Peshawar</t>
  </si>
  <si>
    <t>IT</t>
  </si>
  <si>
    <t>Rawalpindi</t>
  </si>
  <si>
    <t>Masters</t>
  </si>
  <si>
    <t>Islamabad</t>
  </si>
  <si>
    <t>Data Science</t>
  </si>
  <si>
    <t>Sales</t>
  </si>
  <si>
    <t>Gwadar</t>
  </si>
  <si>
    <t>Quetta</t>
  </si>
  <si>
    <t>males</t>
  </si>
  <si>
    <t>females</t>
  </si>
  <si>
    <t>Number of males</t>
  </si>
  <si>
    <t>Number of females</t>
  </si>
  <si>
    <t>Gender Counts</t>
  </si>
  <si>
    <t>Average Age</t>
  </si>
  <si>
    <t>&lt;&lt; DATASET &gt;&gt;</t>
  </si>
  <si>
    <t>BASIC DATA EXTRACTIONS</t>
  </si>
  <si>
    <t xml:space="preserve">IT </t>
  </si>
  <si>
    <t>No. Of Each Work Fields (WF)</t>
  </si>
  <si>
    <t>IT Counts</t>
  </si>
  <si>
    <t>Data Science Counts</t>
  </si>
  <si>
    <t>Health Counts</t>
  </si>
  <si>
    <t>Marketing Counts</t>
  </si>
  <si>
    <t>Sales Counts</t>
  </si>
  <si>
    <t>Management Counts</t>
  </si>
  <si>
    <t>Matric Counts</t>
  </si>
  <si>
    <t>Intermediate Counts</t>
  </si>
  <si>
    <t xml:space="preserve">Graduation Counts </t>
  </si>
  <si>
    <t>Masters Counts</t>
  </si>
  <si>
    <t>No. Of Each Eductions (EDU)</t>
  </si>
  <si>
    <t>Average Income</t>
  </si>
  <si>
    <t>Average Car Value</t>
  </si>
  <si>
    <t>Average Value Of One Car</t>
  </si>
  <si>
    <t>Value Of One Car Per Person</t>
  </si>
  <si>
    <t>Answer:</t>
  </si>
  <si>
    <t>No. Of Person With Debts Higher Than X</t>
  </si>
  <si>
    <t>X</t>
  </si>
  <si>
    <t>Debt Condition</t>
  </si>
  <si>
    <t>X Percent</t>
  </si>
  <si>
    <t>Percent Left To Pay</t>
  </si>
  <si>
    <t>Condition</t>
  </si>
  <si>
    <t>No. of Person Having More Than X% Left On Their Mortgage</t>
  </si>
  <si>
    <t>ADVANCED DATA EXTRACTIONS</t>
  </si>
  <si>
    <t xml:space="preserve">Quetta </t>
  </si>
  <si>
    <t>Average Income Per City</t>
  </si>
  <si>
    <t>&lt;Answers below&gt;</t>
  </si>
  <si>
    <t>Averages:</t>
  </si>
  <si>
    <t>Percent Of People With Higher Total Debts Than Their Income</t>
  </si>
  <si>
    <t>Answer</t>
  </si>
  <si>
    <t>Average Age Of People Having Net Worth More Than X</t>
  </si>
  <si>
    <t>Males</t>
  </si>
  <si>
    <t>Females</t>
  </si>
  <si>
    <t>Male vs. Female Counts</t>
  </si>
  <si>
    <t>DASHBOARD PROJECT # 01</t>
  </si>
  <si>
    <t>People With Higher Debts Than Their Income</t>
  </si>
  <si>
    <t>Values Of X:</t>
  </si>
  <si>
    <t>X1</t>
  </si>
  <si>
    <t>X2</t>
  </si>
  <si>
    <t>X3</t>
  </si>
  <si>
    <t>No. Of Person With Debts Higher Than X1</t>
  </si>
  <si>
    <t>No. of Person With More Than X2% Left On Mortgage</t>
  </si>
  <si>
    <t>Average Age Of People Having Net Worth More Than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</si>
</sst>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 applyBorder="1"/>
    <xf numFmtId="9" fontId="0" fillId="0" borderId="4" xfId="2" applyFont="1" applyBorder="1"/>
    <xf numFmtId="0" fontId="0" fillId="0" borderId="20" xfId="0" applyBorder="1" applyAlignment="1">
      <alignment horizontal="center"/>
    </xf>
    <xf numFmtId="2" fontId="0" fillId="0" borderId="10" xfId="0" applyNumberFormat="1" applyBorder="1"/>
    <xf numFmtId="2" fontId="0" fillId="0" borderId="19" xfId="0" applyNumberFormat="1" applyBorder="1"/>
    <xf numFmtId="0" fontId="0" fillId="0" borderId="2" xfId="0" applyFill="1" applyBorder="1" applyAlignment="1">
      <alignment horizontal="center"/>
    </xf>
    <xf numFmtId="9" fontId="0" fillId="0" borderId="2" xfId="2" applyFont="1" applyBorder="1"/>
    <xf numFmtId="1" fontId="0" fillId="0" borderId="2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4" borderId="9" xfId="4" applyBorder="1" applyAlignment="1">
      <alignment horizontal="center"/>
    </xf>
    <xf numFmtId="0" fontId="1" fillId="4" borderId="10" xfId="4" applyBorder="1" applyAlignment="1">
      <alignment horizontal="center"/>
    </xf>
    <xf numFmtId="0" fontId="1" fillId="4" borderId="11" xfId="4" applyBorder="1" applyAlignment="1">
      <alignment horizontal="center"/>
    </xf>
    <xf numFmtId="0" fontId="0" fillId="3" borderId="9" xfId="3" applyFont="1" applyBorder="1" applyAlignment="1">
      <alignment horizontal="center"/>
    </xf>
    <xf numFmtId="0" fontId="1" fillId="3" borderId="10" xfId="3" applyBorder="1" applyAlignment="1">
      <alignment horizontal="center"/>
    </xf>
    <xf numFmtId="0" fontId="1" fillId="3" borderId="11" xfId="3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top"/>
    </xf>
    <xf numFmtId="1" fontId="0" fillId="0" borderId="0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1" xfId="0" applyNumberFormat="1" applyBorder="1"/>
  </cellXfs>
  <cellStyles count="5">
    <cellStyle name="40% - Accent4" xfId="3" builtinId="43"/>
    <cellStyle name="40% - Accent5" xfId="1" builtinId="47"/>
    <cellStyle name="40% - Accent6" xfId="4" builtinId="5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Male vs. Female</a:t>
            </a:r>
          </a:p>
        </c:rich>
      </c:tx>
      <c:layout>
        <c:manualLayout>
          <c:xMode val="edge"/>
          <c:yMode val="edge"/>
          <c:x val="0.25913334569073565"/>
          <c:y val="3.0357496754641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30555555555557"/>
          <c:w val="0.89019685039370078"/>
          <c:h val="0.7532950568678915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Sheet2!$B$6:$C$6</c:f>
              <c:numCache>
                <c:formatCode>General</c:formatCode>
                <c:ptCount val="2"/>
                <c:pt idx="0">
                  <c:v>264</c:v>
                </c:pt>
                <c:pt idx="1">
                  <c:v>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15021872"/>
        <c:axId val="1815019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Sheet2!$B$7:$C$7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</c:ext>
        </c:extLst>
      </c:barChart>
      <c:catAx>
        <c:axId val="181502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5019696"/>
        <c:crosses val="autoZero"/>
        <c:auto val="1"/>
        <c:lblAlgn val="ctr"/>
        <c:lblOffset val="100"/>
        <c:noMultiLvlLbl val="0"/>
      </c:catAx>
      <c:valAx>
        <c:axId val="181501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Field Counts</a:t>
            </a:r>
            <a:endParaRPr lang="en-US"/>
          </a:p>
        </c:rich>
      </c:tx>
      <c:layout>
        <c:manualLayout>
          <c:xMode val="edge"/>
          <c:yMode val="edge"/>
          <c:x val="0.39120306179274011"/>
          <c:y val="2.2433862060011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30652829388"/>
          <c:y val="0.18558412389144485"/>
          <c:w val="0.85150371921457502"/>
          <c:h val="0.6899176571275648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Sheet2!$F$6:$K$6</c:f>
              <c:numCache>
                <c:formatCode>General</c:formatCode>
                <c:ptCount val="6"/>
                <c:pt idx="0">
                  <c:v>83</c:v>
                </c:pt>
                <c:pt idx="1">
                  <c:v>80</c:v>
                </c:pt>
                <c:pt idx="2">
                  <c:v>80</c:v>
                </c:pt>
                <c:pt idx="3">
                  <c:v>98</c:v>
                </c:pt>
                <c:pt idx="4">
                  <c:v>72</c:v>
                </c:pt>
                <c:pt idx="5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4546592"/>
        <c:axId val="2084792608"/>
      </c:barChart>
      <c:catAx>
        <c:axId val="2034546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4792608"/>
        <c:crosses val="autoZero"/>
        <c:auto val="1"/>
        <c:lblAlgn val="ctr"/>
        <c:lblOffset val="100"/>
        <c:noMultiLvlLbl val="0"/>
      </c:catAx>
      <c:valAx>
        <c:axId val="20847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3218</xdr:colOff>
      <xdr:row>6</xdr:row>
      <xdr:rowOff>187187</xdr:rowOff>
    </xdr:from>
    <xdr:to>
      <xdr:col>2</xdr:col>
      <xdr:colOff>1402865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815003</xdr:colOff>
      <xdr:row>19</xdr:row>
      <xdr:rowOff>99389</xdr:rowOff>
    </xdr:from>
    <xdr:ext cx="1825813" cy="217560"/>
    <xdr:sp macro="" textlink="">
      <xdr:nvSpPr>
        <xdr:cNvPr id="3" name="Rectangle 2"/>
        <xdr:cNvSpPr/>
      </xdr:nvSpPr>
      <xdr:spPr>
        <a:xfrm>
          <a:off x="1165451" y="3684743"/>
          <a:ext cx="1825813" cy="217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sz="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                                                     </a:t>
          </a:r>
          <a:r>
            <a:rPr lang="en-US" sz="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</a:t>
          </a:r>
          <a:endParaRPr lang="en-US" sz="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0</xdr:colOff>
      <xdr:row>6</xdr:row>
      <xdr:rowOff>1</xdr:rowOff>
    </xdr:from>
    <xdr:to>
      <xdr:col>11</xdr:col>
      <xdr:colOff>0</xdr:colOff>
      <xdr:row>18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254926</xdr:colOff>
      <xdr:row>8</xdr:row>
      <xdr:rowOff>56856</xdr:rowOff>
    </xdr:from>
    <xdr:ext cx="424668" cy="233205"/>
    <xdr:sp macro="" textlink="">
      <xdr:nvSpPr>
        <xdr:cNvPr id="5" name="Rectangle 4"/>
        <xdr:cNvSpPr/>
      </xdr:nvSpPr>
      <xdr:spPr>
        <a:xfrm>
          <a:off x="7039242" y="1566479"/>
          <a:ext cx="424668" cy="233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MAN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0.02936</cdr:x>
      <cdr:y>0.30815</cdr:y>
    </cdr:from>
    <cdr:to>
      <cdr:x>0.09947</cdr:x>
      <cdr:y>0.41113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3663" y="697781"/>
          <a:ext cx="462434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</a:p>
      </cdr:txBody>
    </cdr:sp>
  </cdr:relSizeAnchor>
  <cdr:relSizeAnchor xmlns:cdr="http://schemas.openxmlformats.org/drawingml/2006/chartDrawing">
    <cdr:from>
      <cdr:x>0.03721</cdr:x>
      <cdr:y>0.41926</cdr:y>
    </cdr:from>
    <cdr:to>
      <cdr:x>0.0998</cdr:x>
      <cdr:y>0.52224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45434" y="949384"/>
          <a:ext cx="41280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MAR</a:t>
          </a:r>
        </a:p>
      </cdr:txBody>
    </cdr:sp>
  </cdr:relSizeAnchor>
  <cdr:relSizeAnchor xmlns:cdr="http://schemas.openxmlformats.org/drawingml/2006/chartDrawing">
    <cdr:from>
      <cdr:x>0.03972</cdr:x>
      <cdr:y>0.53831</cdr:y>
    </cdr:from>
    <cdr:to>
      <cdr:x>0.09729</cdr:x>
      <cdr:y>0.64129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261976" y="1218961"/>
          <a:ext cx="379720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HEA</a:t>
          </a:r>
        </a:p>
      </cdr:txBody>
    </cdr:sp>
  </cdr:relSizeAnchor>
  <cdr:relSizeAnchor xmlns:cdr="http://schemas.openxmlformats.org/drawingml/2006/chartDrawing">
    <cdr:from>
      <cdr:x>0.04374</cdr:x>
      <cdr:y>0.65339</cdr:y>
    </cdr:from>
    <cdr:to>
      <cdr:x>0.09054</cdr:x>
      <cdr:y>0.75637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288514" y="1479550"/>
          <a:ext cx="308674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DS</a:t>
          </a:r>
        </a:p>
      </cdr:txBody>
    </cdr:sp>
  </cdr:relSizeAnchor>
  <cdr:relSizeAnchor xmlns:cdr="http://schemas.openxmlformats.org/drawingml/2006/chartDrawing">
    <cdr:from>
      <cdr:x>0.04583</cdr:x>
      <cdr:y>0.76847</cdr:y>
    </cdr:from>
    <cdr:to>
      <cdr:x>0.09118</cdr:x>
      <cdr:y>0.87145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02276" y="1740140"/>
          <a:ext cx="299121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I.T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B5:T505" totalsRowShown="0">
  <autoFilter ref="B5:T505"/>
  <tableColumns count="19">
    <tableColumn id="1" name="Gender"/>
    <tableColumn id="2" name="Age"/>
    <tableColumn id="3" name="Work Field (WF)"/>
    <tableColumn id="4" name="WF Code"/>
    <tableColumn id="5" name="Education (EDU)"/>
    <tableColumn id="6" name="EDU Code"/>
    <tableColumn id="7" name="Cars Owned"/>
    <tableColumn id="8" name="Income"/>
    <tableColumn id="9" name="City"/>
    <tableColumn id="10" name="City Code"/>
    <tableColumn id="11" name="House Value"/>
    <tableColumn id="12" name="Mortgage Left"/>
    <tableColumn id="13" name="Car Value"/>
    <tableColumn id="14" name="Car Left Pay"/>
    <tableColumn id="15" name="Debts"/>
    <tableColumn id="16" name="Investments"/>
    <tableColumn id="17" name="Person Values"/>
    <tableColumn id="18" name="Person Debts"/>
    <tableColumn id="19" name="Net Worth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V506"/>
  <sheetViews>
    <sheetView topLeftCell="AI1" zoomScale="80" zoomScaleNormal="80" workbookViewId="0">
      <selection activeCell="AX10" sqref="AX10"/>
    </sheetView>
  </sheetViews>
  <sheetFormatPr defaultRowHeight="15" x14ac:dyDescent="0.25"/>
  <cols>
    <col min="2" max="2" width="18.140625" customWidth="1"/>
    <col min="3" max="3" width="14.85546875" customWidth="1"/>
    <col min="4" max="4" width="19.5703125" customWidth="1"/>
    <col min="5" max="5" width="15.42578125" customWidth="1"/>
    <col min="6" max="6" width="17.28515625" customWidth="1"/>
    <col min="7" max="7" width="16.5703125" customWidth="1"/>
    <col min="8" max="8" width="16.140625" customWidth="1"/>
    <col min="9" max="9" width="15.5703125" customWidth="1"/>
    <col min="10" max="10" width="19.7109375" customWidth="1"/>
    <col min="11" max="11" width="16" customWidth="1"/>
    <col min="12" max="12" width="16.42578125" customWidth="1"/>
    <col min="13" max="13" width="16.7109375" customWidth="1"/>
    <col min="14" max="14" width="19.5703125" customWidth="1"/>
    <col min="15" max="15" width="16" customWidth="1"/>
    <col min="16" max="16" width="16.42578125" customWidth="1"/>
    <col min="17" max="17" width="17" customWidth="1"/>
    <col min="18" max="18" width="17.28515625" customWidth="1"/>
    <col min="19" max="20" width="16.5703125" customWidth="1"/>
    <col min="26" max="26" width="19.42578125" customWidth="1"/>
    <col min="27" max="27" width="21.42578125" customWidth="1"/>
    <col min="30" max="30" width="11.85546875" customWidth="1"/>
    <col min="31" max="31" width="15.140625" customWidth="1"/>
    <col min="32" max="32" width="15.42578125" customWidth="1"/>
    <col min="33" max="33" width="14.140625" customWidth="1"/>
    <col min="34" max="34" width="12.28515625" customWidth="1"/>
    <col min="35" max="35" width="16.28515625" customWidth="1"/>
    <col min="36" max="36" width="25.85546875" customWidth="1"/>
    <col min="37" max="37" width="11" customWidth="1"/>
    <col min="39" max="39" width="15.140625" customWidth="1"/>
    <col min="40" max="40" width="13.42578125" customWidth="1"/>
    <col min="41" max="41" width="12.28515625" customWidth="1"/>
    <col min="42" max="42" width="26.28515625" customWidth="1"/>
    <col min="44" max="44" width="18.140625" customWidth="1"/>
    <col min="45" max="45" width="21.140625" customWidth="1"/>
    <col min="46" max="46" width="35.85546875" customWidth="1"/>
    <col min="47" max="47" width="14.85546875" customWidth="1"/>
    <col min="48" max="48" width="13" customWidth="1"/>
    <col min="49" max="49" width="9.140625" customWidth="1"/>
    <col min="50" max="50" width="19.140625" customWidth="1"/>
    <col min="51" max="51" width="12.7109375" customWidth="1"/>
    <col min="53" max="53" width="14.140625" customWidth="1"/>
    <col min="54" max="54" width="22.85546875" customWidth="1"/>
    <col min="55" max="55" width="15.5703125" customWidth="1"/>
    <col min="56" max="56" width="13.85546875" customWidth="1"/>
    <col min="60" max="60" width="18.42578125" customWidth="1"/>
    <col min="61" max="61" width="14.140625" customWidth="1"/>
    <col min="62" max="62" width="16.140625" customWidth="1"/>
    <col min="63" max="63" width="16.7109375" customWidth="1"/>
    <col min="64" max="64" width="16.42578125" customWidth="1"/>
    <col min="65" max="65" width="17.140625" customWidth="1"/>
    <col min="66" max="66" width="14.85546875" customWidth="1"/>
    <col min="67" max="67" width="16.85546875" customWidth="1"/>
    <col min="68" max="68" width="16.7109375" customWidth="1"/>
    <col min="69" max="69" width="15.140625" customWidth="1"/>
    <col min="70" max="70" width="29.42578125" customWidth="1"/>
    <col min="71" max="71" width="41.85546875" customWidth="1"/>
    <col min="72" max="72" width="21" customWidth="1"/>
    <col min="73" max="73" width="22.7109375" customWidth="1"/>
    <col min="74" max="74" width="17" customWidth="1"/>
  </cols>
  <sheetData>
    <row r="2" spans="2:74" x14ac:dyDescent="0.25">
      <c r="I2" s="37" t="s">
        <v>46</v>
      </c>
      <c r="J2" s="38"/>
      <c r="K2" s="39"/>
      <c r="X2" s="43" t="s">
        <v>47</v>
      </c>
      <c r="Y2" s="44"/>
      <c r="Z2" s="44"/>
      <c r="AA2" s="45"/>
      <c r="BH2" s="46" t="s">
        <v>73</v>
      </c>
      <c r="BI2" s="47"/>
      <c r="BJ2" s="47"/>
      <c r="BK2" s="48"/>
    </row>
    <row r="3" spans="2:74" ht="15.75" thickBot="1" x14ac:dyDescent="0.3"/>
    <row r="4" spans="2:74" x14ac:dyDescent="0.25">
      <c r="X4" s="40" t="s">
        <v>44</v>
      </c>
      <c r="Y4" s="41"/>
      <c r="Z4" s="41"/>
      <c r="AA4" s="42"/>
      <c r="AB4" s="40" t="s">
        <v>45</v>
      </c>
      <c r="AC4" s="41"/>
      <c r="AD4" s="40" t="s">
        <v>49</v>
      </c>
      <c r="AE4" s="41"/>
      <c r="AF4" s="41"/>
      <c r="AG4" s="41"/>
      <c r="AH4" s="41"/>
      <c r="AI4" s="41"/>
      <c r="AJ4" s="41"/>
      <c r="AK4" s="42"/>
      <c r="AL4" s="40" t="s">
        <v>60</v>
      </c>
      <c r="AM4" s="41"/>
      <c r="AN4" s="41"/>
      <c r="AO4" s="41"/>
      <c r="AP4" s="41"/>
      <c r="AQ4" s="42"/>
      <c r="AR4" s="19" t="s">
        <v>61</v>
      </c>
      <c r="AS4" s="7" t="s">
        <v>62</v>
      </c>
      <c r="AT4" s="40" t="s">
        <v>63</v>
      </c>
      <c r="AU4" s="41"/>
      <c r="AV4" s="42"/>
      <c r="AW4" s="40" t="s">
        <v>66</v>
      </c>
      <c r="AX4" s="41"/>
      <c r="AY4" s="41"/>
      <c r="AZ4" s="42"/>
      <c r="BA4" s="40" t="s">
        <v>72</v>
      </c>
      <c r="BB4" s="41"/>
      <c r="BC4" s="41"/>
      <c r="BD4" s="41"/>
      <c r="BE4" s="42"/>
      <c r="BH4" s="40" t="s">
        <v>75</v>
      </c>
      <c r="BI4" s="41"/>
      <c r="BJ4" s="41"/>
      <c r="BK4" s="41"/>
      <c r="BL4" s="41"/>
      <c r="BM4" s="41"/>
      <c r="BN4" s="41"/>
      <c r="BO4" s="41"/>
      <c r="BP4" s="41"/>
      <c r="BQ4" s="42"/>
      <c r="BR4" s="40" t="s">
        <v>78</v>
      </c>
      <c r="BS4" s="42"/>
      <c r="BT4" s="40" t="s">
        <v>80</v>
      </c>
      <c r="BU4" s="41"/>
      <c r="BV4" s="42"/>
    </row>
    <row r="5" spans="2:74" ht="15.75" thickBot="1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X5" s="1" t="s">
        <v>40</v>
      </c>
      <c r="Y5" s="2" t="s">
        <v>41</v>
      </c>
      <c r="Z5" s="8" t="s">
        <v>42</v>
      </c>
      <c r="AA5" s="9" t="s">
        <v>43</v>
      </c>
      <c r="AB5" s="49">
        <f>AVERAGE(C6:C505)</f>
        <v>38.283999999999999</v>
      </c>
      <c r="AC5" s="50"/>
      <c r="AD5" s="10" t="s">
        <v>48</v>
      </c>
      <c r="AE5" s="8" t="s">
        <v>36</v>
      </c>
      <c r="AF5" s="8" t="s">
        <v>29</v>
      </c>
      <c r="AG5" s="8" t="s">
        <v>26</v>
      </c>
      <c r="AH5" s="8" t="s">
        <v>37</v>
      </c>
      <c r="AI5" s="8" t="s">
        <v>20</v>
      </c>
      <c r="AJ5" s="2"/>
      <c r="AK5" s="3"/>
      <c r="AL5" s="17" t="s">
        <v>21</v>
      </c>
      <c r="AM5" s="16" t="s">
        <v>27</v>
      </c>
      <c r="AN5" s="16" t="s">
        <v>24</v>
      </c>
      <c r="AO5" s="16" t="s">
        <v>34</v>
      </c>
      <c r="AP5" s="2"/>
      <c r="AQ5" s="3"/>
      <c r="AR5" s="18">
        <f>AVERAGE(I6:I505)</f>
        <v>51824.642</v>
      </c>
      <c r="AS5" s="21">
        <f>AVERAGE(N6:N505)</f>
        <v>26264.277719181249</v>
      </c>
      <c r="AT5" s="10" t="s">
        <v>64</v>
      </c>
      <c r="AU5" s="2"/>
      <c r="AV5" s="3"/>
      <c r="AW5" s="10" t="s">
        <v>67</v>
      </c>
      <c r="AX5" s="8" t="s">
        <v>68</v>
      </c>
      <c r="AY5" s="16"/>
      <c r="AZ5" s="3"/>
      <c r="BA5" s="10" t="s">
        <v>69</v>
      </c>
      <c r="BB5" s="16" t="s">
        <v>70</v>
      </c>
      <c r="BC5" s="16" t="s">
        <v>71</v>
      </c>
      <c r="BD5" s="2"/>
      <c r="BE5" s="3"/>
      <c r="BH5" s="10" t="s">
        <v>76</v>
      </c>
      <c r="BI5" s="8" t="s">
        <v>25</v>
      </c>
      <c r="BJ5" s="8" t="s">
        <v>22</v>
      </c>
      <c r="BK5" s="8" t="s">
        <v>35</v>
      </c>
      <c r="BL5" s="8" t="s">
        <v>28</v>
      </c>
      <c r="BM5" s="8" t="s">
        <v>31</v>
      </c>
      <c r="BN5" s="8" t="s">
        <v>74</v>
      </c>
      <c r="BO5" s="8" t="s">
        <v>30</v>
      </c>
      <c r="BP5" s="8" t="s">
        <v>33</v>
      </c>
      <c r="BQ5" s="9" t="s">
        <v>38</v>
      </c>
      <c r="BR5" s="17" t="s">
        <v>71</v>
      </c>
      <c r="BS5" s="29" t="s">
        <v>79</v>
      </c>
      <c r="BT5" s="17" t="s">
        <v>67</v>
      </c>
      <c r="BU5" s="16" t="s">
        <v>71</v>
      </c>
      <c r="BV5" s="29" t="s">
        <v>79</v>
      </c>
    </row>
    <row r="6" spans="2:74" x14ac:dyDescent="0.25">
      <c r="B6" t="s">
        <v>19</v>
      </c>
      <c r="C6">
        <v>27</v>
      </c>
      <c r="D6" t="s">
        <v>20</v>
      </c>
      <c r="E6">
        <v>6</v>
      </c>
      <c r="F6" t="s">
        <v>21</v>
      </c>
      <c r="G6">
        <v>1</v>
      </c>
      <c r="H6">
        <v>1</v>
      </c>
      <c r="I6">
        <v>38249</v>
      </c>
      <c r="J6" t="s">
        <v>22</v>
      </c>
      <c r="K6">
        <v>2</v>
      </c>
      <c r="L6">
        <v>114747</v>
      </c>
      <c r="M6">
        <v>74081.491285670811</v>
      </c>
      <c r="N6">
        <v>31361.867171029746</v>
      </c>
      <c r="O6">
        <v>16889</v>
      </c>
      <c r="P6">
        <v>62811.692870284685</v>
      </c>
      <c r="Q6">
        <v>45509.35812905545</v>
      </c>
      <c r="R6">
        <v>191618.22530008518</v>
      </c>
      <c r="S6">
        <v>153782.1841559555</v>
      </c>
      <c r="T6">
        <v>37836.041144129675</v>
      </c>
      <c r="X6" s="1">
        <f>IF(B6="male",1,0)</f>
        <v>1</v>
      </c>
      <c r="Y6" s="2">
        <f>IF(B6="female",1,0)</f>
        <v>0</v>
      </c>
      <c r="Z6" s="8">
        <f>SUM(X6:X505)</f>
        <v>264</v>
      </c>
      <c r="AA6" s="9">
        <f>SUM(Y6:Y505)</f>
        <v>236</v>
      </c>
      <c r="AD6" s="1">
        <f>IF(Table1[[#This Row],[Work Field (WF)]]="IT",1,0)</f>
        <v>0</v>
      </c>
      <c r="AE6" s="2">
        <f>IF(Table1[[#This Row],[Work Field (WF)]]="Data Science",1,0)</f>
        <v>0</v>
      </c>
      <c r="AF6" s="2">
        <f>IF(Table1[[#This Row],[Work Field (WF)]]="Health",1,0)</f>
        <v>0</v>
      </c>
      <c r="AG6" s="2">
        <f>IF(Table1[[#This Row],[Work Field (WF)]]="Marketing",1,0)</f>
        <v>0</v>
      </c>
      <c r="AH6" s="2">
        <f>IF(Table1[[#This Row],[Work Field (WF)]]="Sales",1,0)</f>
        <v>0</v>
      </c>
      <c r="AI6" s="2">
        <f>IF(Table1[[#This Row],[Work Field (WF)]]="management",1,0)</f>
        <v>1</v>
      </c>
      <c r="AJ6" s="11" t="s">
        <v>50</v>
      </c>
      <c r="AK6" s="14">
        <f>SUM(AD6:AD505)</f>
        <v>83</v>
      </c>
      <c r="AL6" s="1">
        <f>IF(Table1[[#This Row],[Education (EDU)]]="Matric",1,0)</f>
        <v>1</v>
      </c>
      <c r="AM6" s="2">
        <f>IF(Table1[[#This Row],[Education (EDU)]]="Intermediate",1,0)</f>
        <v>0</v>
      </c>
      <c r="AN6" s="2">
        <f>IF(Table1[[#This Row],[Education (EDU)]]="Graduation",1,0)</f>
        <v>0</v>
      </c>
      <c r="AO6" s="2">
        <f>IF(Table1[[#This Row],[Education (EDU)]]="Masters",1,0)</f>
        <v>0</v>
      </c>
      <c r="AP6" s="11" t="s">
        <v>56</v>
      </c>
      <c r="AQ6" s="14">
        <f>SUM(AL6:AL505)</f>
        <v>119</v>
      </c>
      <c r="AT6" s="10">
        <f>IFERROR(Table1[[#This Row],[Car Value]]/Table1[[#This Row],[Cars Owned]],"0")</f>
        <v>31361.867171029746</v>
      </c>
      <c r="AU6" s="20" t="s">
        <v>65</v>
      </c>
      <c r="AV6" s="22">
        <f>AVERAGE(AT6:AT505)</f>
        <v>25265.949896257647</v>
      </c>
      <c r="AW6" s="64">
        <f>Sheet2!C23</f>
        <v>125000</v>
      </c>
      <c r="AX6" s="2">
        <f>IF(Table1[[#This Row],[Person Debts]]&gt;$AW$6,1,0)</f>
        <v>1</v>
      </c>
      <c r="AY6" s="20" t="s">
        <v>65</v>
      </c>
      <c r="AZ6" s="22">
        <f>SUM(AX6:AX505)</f>
        <v>343</v>
      </c>
      <c r="BA6" s="23">
        <f>Sheet2!D23</f>
        <v>0.4</v>
      </c>
      <c r="BB6" s="24">
        <f>Table1[[#This Row],[Mortgage Left]]/Table1[[#This Row],[House Value]]</f>
        <v>0.64560721662153098</v>
      </c>
      <c r="BC6" s="2">
        <f>IF(BB6&gt;$BA$6,1,0)</f>
        <v>1</v>
      </c>
      <c r="BD6" s="20" t="s">
        <v>65</v>
      </c>
      <c r="BE6" s="22">
        <f>SUM(BC6:BC505)</f>
        <v>284</v>
      </c>
      <c r="BH6" s="1"/>
      <c r="BI6" s="2">
        <f>IF(Table1[[#This Row],[City]]="Karachi",Table1[[#This Row],[Income]],0)</f>
        <v>0</v>
      </c>
      <c r="BJ6" s="2">
        <f>IF(Table1[[#This Row],[City]]="Lahore",Table1[[#This Row],[Income]],0)</f>
        <v>38249</v>
      </c>
      <c r="BK6" s="2">
        <f>IF(Table1[[#This Row],[City]]="Islamabad",Table1[[#This Row],[Income]],0)</f>
        <v>0</v>
      </c>
      <c r="BL6" s="2">
        <f>IF(Table1[[#This Row],[City]]="Multan",Table1[[#This Row],[Income]],0)</f>
        <v>0</v>
      </c>
      <c r="BM6" s="2">
        <f>IF(Table1[[#This Row],[City]]="Peshawar",Table1[[#This Row],[Income]],0)</f>
        <v>0</v>
      </c>
      <c r="BN6" s="2">
        <f>IF(Table1[[#This Row],[City]]="Quetta",Table1[[#This Row],[Income]],0)</f>
        <v>0</v>
      </c>
      <c r="BO6" s="2">
        <f>IF(Table1[[#This Row],[City]]="Hyderabad",Table1[[#This Row],[Income]],0)</f>
        <v>0</v>
      </c>
      <c r="BP6" s="2">
        <f>IF(Table1[[#This Row],[City]]="Rawalpindi",Table1[[#This Row],[Income]],0)</f>
        <v>0</v>
      </c>
      <c r="BQ6" s="3">
        <f>IF(Table1[[#This Row],[City]]="Gwadar",Table1[[#This Row],[Income]],0)</f>
        <v>0</v>
      </c>
      <c r="BR6" s="1">
        <f>IF(Table1[[#This Row],[Person Debts]]&gt;Table1[[#This Row],[Income]],1,0)</f>
        <v>1</v>
      </c>
      <c r="BS6" s="30">
        <f>SUM(BR6:BR505)/COUNT(BR6:BR505)</f>
        <v>0.94799999999999995</v>
      </c>
      <c r="BT6" s="10">
        <f>Sheet2!E23</f>
        <v>50000</v>
      </c>
      <c r="BU6" s="2">
        <f>IF(Table1[[#This Row],[Net Worth]]&gt;BT6,Table1[[#This Row],[Age]],0)</f>
        <v>0</v>
      </c>
      <c r="BV6" s="31">
        <f>AVERAGEIF(BU6:BU505,"&lt;&gt;0")</f>
        <v>38.344086021505376</v>
      </c>
    </row>
    <row r="7" spans="2:74" x14ac:dyDescent="0.25">
      <c r="B7" t="s">
        <v>23</v>
      </c>
      <c r="C7">
        <v>48</v>
      </c>
      <c r="D7" t="s">
        <v>20</v>
      </c>
      <c r="E7">
        <v>6</v>
      </c>
      <c r="F7" t="s">
        <v>24</v>
      </c>
      <c r="G7">
        <v>3</v>
      </c>
      <c r="H7">
        <v>2</v>
      </c>
      <c r="I7">
        <v>33351</v>
      </c>
      <c r="J7" t="s">
        <v>25</v>
      </c>
      <c r="K7">
        <v>1</v>
      </c>
      <c r="L7">
        <v>133404</v>
      </c>
      <c r="M7">
        <v>102450.05752567423</v>
      </c>
      <c r="N7">
        <v>5730.9209094557191</v>
      </c>
      <c r="O7">
        <v>1084</v>
      </c>
      <c r="P7">
        <v>62591.074157378651</v>
      </c>
      <c r="Q7">
        <v>9190.6395934822685</v>
      </c>
      <c r="R7">
        <v>148325.56050293799</v>
      </c>
      <c r="S7">
        <v>166125.13168305287</v>
      </c>
      <c r="T7">
        <v>-17799.571180114872</v>
      </c>
      <c r="X7" s="1">
        <f t="shared" ref="X7:X70" si="0">IF(B7="male",1,0)</f>
        <v>0</v>
      </c>
      <c r="Y7" s="2">
        <f t="shared" ref="Y7:Y70" si="1">IF(B7="female",1,0)</f>
        <v>1</v>
      </c>
      <c r="Z7" s="2"/>
      <c r="AA7" s="3"/>
      <c r="AD7" s="1">
        <f>IF(Table1[[#This Row],[Work Field (WF)]]="IT",1,0)</f>
        <v>0</v>
      </c>
      <c r="AE7" s="2">
        <f>IF(Table1[[#This Row],[Work Field (WF)]]="Data Science",1,0)</f>
        <v>0</v>
      </c>
      <c r="AF7" s="2">
        <f>IF(Table1[[#This Row],[Work Field (WF)]]="Health",1,0)</f>
        <v>0</v>
      </c>
      <c r="AG7" s="2">
        <f>IF(Table1[[#This Row],[Work Field (WF)]]="Marketing",1,0)</f>
        <v>0</v>
      </c>
      <c r="AH7" s="2">
        <f>IF(Table1[[#This Row],[Work Field (WF)]]="Sales",1,0)</f>
        <v>0</v>
      </c>
      <c r="AI7" s="2">
        <f>IF(Table1[[#This Row],[Work Field (WF)]]="management",1,0)</f>
        <v>1</v>
      </c>
      <c r="AJ7" s="12" t="s">
        <v>51</v>
      </c>
      <c r="AK7" s="9">
        <f>SUM(AE6:AE505)</f>
        <v>80</v>
      </c>
      <c r="AL7" s="1">
        <f>IF(Table1[[#This Row],[Education (EDU)]]="Matric",1,0)</f>
        <v>0</v>
      </c>
      <c r="AM7" s="2">
        <f>IF(Table1[[#This Row],[Education (EDU)]]="Intermediate",1,0)</f>
        <v>0</v>
      </c>
      <c r="AN7" s="2">
        <f>IF(Table1[[#This Row],[Education (EDU)]]="Graduation",1,0)</f>
        <v>1</v>
      </c>
      <c r="AO7" s="2">
        <f>IF(Table1[[#This Row],[Education (EDU)]]="Masters",1,0)</f>
        <v>0</v>
      </c>
      <c r="AP7" s="12" t="s">
        <v>57</v>
      </c>
      <c r="AQ7" s="9">
        <f>SUM(AM6:AM505)</f>
        <v>119</v>
      </c>
      <c r="AT7" s="10">
        <f>IFERROR(Table1[[#This Row],[Car Value]]/Table1[[#This Row],[Cars Owned]],"0")</f>
        <v>2865.4604547278595</v>
      </c>
      <c r="AU7" s="2"/>
      <c r="AV7" s="3"/>
      <c r="AW7" s="1"/>
      <c r="AX7" s="2">
        <f>IF(Table1[[#This Row],[Person Debts]]&gt;$AW$6,1,0)</f>
        <v>1</v>
      </c>
      <c r="AY7" s="2"/>
      <c r="AZ7" s="3"/>
      <c r="BA7" s="1"/>
      <c r="BB7" s="24">
        <f>Table1[[#This Row],[Mortgage Left]]/Table1[[#This Row],[House Value]]</f>
        <v>0.76796840818621803</v>
      </c>
      <c r="BC7" s="2">
        <f t="shared" ref="BC7:BC70" si="2">IF(BB7&gt;$BA$6,1,0)</f>
        <v>1</v>
      </c>
      <c r="BD7" s="2"/>
      <c r="BE7" s="3"/>
      <c r="BH7" s="1"/>
      <c r="BI7" s="2">
        <f>IF(Table1[[#This Row],[City]]="Karachi",Table1[[#This Row],[Income]],0)</f>
        <v>33351</v>
      </c>
      <c r="BJ7" s="2">
        <f>IF(Table1[[#This Row],[City]]="Lahore",Table1[[#This Row],[Income]],0)</f>
        <v>0</v>
      </c>
      <c r="BK7" s="2">
        <f>IF(Table1[[#This Row],[City]]="Islamabad",Table1[[#This Row],[Income]],0)</f>
        <v>0</v>
      </c>
      <c r="BL7" s="2">
        <f>IF(Table1[[#This Row],[City]]="Multan",Table1[[#This Row],[Income]],0)</f>
        <v>0</v>
      </c>
      <c r="BM7" s="2">
        <f>IF(Table1[[#This Row],[City]]="Peshawar",Table1[[#This Row],[Income]],0)</f>
        <v>0</v>
      </c>
      <c r="BN7" s="2">
        <f>IF(Table1[[#This Row],[City]]="Quetta",Table1[[#This Row],[Income]],0)</f>
        <v>0</v>
      </c>
      <c r="BO7" s="2">
        <f>IF(Table1[[#This Row],[City]]="Hyderabad",Table1[[#This Row],[Income]],0)</f>
        <v>0</v>
      </c>
      <c r="BP7" s="2">
        <f>IF(Table1[[#This Row],[City]]="Rawalpindi",Table1[[#This Row],[Income]],0)</f>
        <v>0</v>
      </c>
      <c r="BQ7" s="3">
        <f>IF(Table1[[#This Row],[City]]="Gwadar",Table1[[#This Row],[Income]],0)</f>
        <v>0</v>
      </c>
      <c r="BR7" s="1">
        <f>IF(Table1[[#This Row],[Person Debts]]&gt;Table1[[#This Row],[Income]],1,0)</f>
        <v>1</v>
      </c>
      <c r="BS7" s="3"/>
      <c r="BT7" s="1"/>
      <c r="BU7" s="2">
        <f>IF(Table1[[#This Row],[Net Worth]]&gt;BT7,Table1[[#This Row],[Age]],0)</f>
        <v>0</v>
      </c>
      <c r="BV7" s="3"/>
    </row>
    <row r="8" spans="2:74" x14ac:dyDescent="0.25">
      <c r="B8" t="s">
        <v>19</v>
      </c>
      <c r="C8">
        <v>46</v>
      </c>
      <c r="D8" t="s">
        <v>26</v>
      </c>
      <c r="E8">
        <v>3</v>
      </c>
      <c r="F8" t="s">
        <v>27</v>
      </c>
      <c r="G8">
        <v>2</v>
      </c>
      <c r="H8">
        <v>1</v>
      </c>
      <c r="I8">
        <v>55510</v>
      </c>
      <c r="J8" t="s">
        <v>28</v>
      </c>
      <c r="K8">
        <v>4</v>
      </c>
      <c r="L8">
        <v>166530</v>
      </c>
      <c r="M8">
        <v>91250.637541661112</v>
      </c>
      <c r="N8">
        <v>35152.380996172913</v>
      </c>
      <c r="O8">
        <v>34553</v>
      </c>
      <c r="P8">
        <v>5451.252281752425</v>
      </c>
      <c r="Q8">
        <v>41234.91655445021</v>
      </c>
      <c r="R8">
        <v>242917.2975506231</v>
      </c>
      <c r="S8">
        <v>131254.88982341354</v>
      </c>
      <c r="T8">
        <v>111662.40772720956</v>
      </c>
      <c r="X8" s="1">
        <f t="shared" si="0"/>
        <v>1</v>
      </c>
      <c r="Y8" s="2">
        <f t="shared" si="1"/>
        <v>0</v>
      </c>
      <c r="Z8" s="2"/>
      <c r="AA8" s="3"/>
      <c r="AD8" s="1">
        <f>IF(Table1[[#This Row],[Work Field (WF)]]="IT",1,0)</f>
        <v>0</v>
      </c>
      <c r="AE8" s="2">
        <f>IF(Table1[[#This Row],[Work Field (WF)]]="Data Science",1,0)</f>
        <v>0</v>
      </c>
      <c r="AF8" s="2">
        <f>IF(Table1[[#This Row],[Work Field (WF)]]="Health",1,0)</f>
        <v>0</v>
      </c>
      <c r="AG8" s="2">
        <f>IF(Table1[[#This Row],[Work Field (WF)]]="Marketing",1,0)</f>
        <v>1</v>
      </c>
      <c r="AH8" s="2">
        <f>IF(Table1[[#This Row],[Work Field (WF)]]="Sales",1,0)</f>
        <v>0</v>
      </c>
      <c r="AI8" s="2">
        <f>IF(Table1[[#This Row],[Work Field (WF)]]="management",1,0)</f>
        <v>0</v>
      </c>
      <c r="AJ8" s="12" t="s">
        <v>52</v>
      </c>
      <c r="AK8" s="9">
        <f>SUM(AF6:AF505)</f>
        <v>80</v>
      </c>
      <c r="AL8" s="1">
        <f>IF(Table1[[#This Row],[Education (EDU)]]="Matric",1,0)</f>
        <v>0</v>
      </c>
      <c r="AM8" s="2">
        <f>IF(Table1[[#This Row],[Education (EDU)]]="Intermediate",1,0)</f>
        <v>1</v>
      </c>
      <c r="AN8" s="2">
        <f>IF(Table1[[#This Row],[Education (EDU)]]="Graduation",1,0)</f>
        <v>0</v>
      </c>
      <c r="AO8" s="2">
        <f>IF(Table1[[#This Row],[Education (EDU)]]="Masters",1,0)</f>
        <v>0</v>
      </c>
      <c r="AP8" s="12" t="s">
        <v>58</v>
      </c>
      <c r="AQ8" s="9">
        <f>SUM(AN6:AN505)</f>
        <v>119</v>
      </c>
      <c r="AT8" s="10">
        <f>IFERROR(Table1[[#This Row],[Car Value]]/Table1[[#This Row],[Cars Owned]],"0")</f>
        <v>35152.380996172913</v>
      </c>
      <c r="AU8" s="2"/>
      <c r="AV8" s="3"/>
      <c r="AW8" s="1"/>
      <c r="AX8" s="2">
        <f>IF(Table1[[#This Row],[Person Debts]]&gt;$AW$6,1,0)</f>
        <v>1</v>
      </c>
      <c r="AY8" s="2"/>
      <c r="AZ8" s="3"/>
      <c r="BA8" s="1"/>
      <c r="BB8" s="24">
        <f>Table1[[#This Row],[Mortgage Left]]/Table1[[#This Row],[House Value]]</f>
        <v>0.54795314683036755</v>
      </c>
      <c r="BC8" s="2">
        <f t="shared" si="2"/>
        <v>1</v>
      </c>
      <c r="BD8" s="2"/>
      <c r="BE8" s="3"/>
      <c r="BH8" s="1"/>
      <c r="BI8" s="2">
        <f>IF(Table1[[#This Row],[City]]="Karachi",Table1[[#This Row],[Income]],0)</f>
        <v>0</v>
      </c>
      <c r="BJ8" s="2">
        <f>IF(Table1[[#This Row],[City]]="Lahore",Table1[[#This Row],[Income]],0)</f>
        <v>0</v>
      </c>
      <c r="BK8" s="2">
        <f>IF(Table1[[#This Row],[City]]="Islamabad",Table1[[#This Row],[Income]],0)</f>
        <v>0</v>
      </c>
      <c r="BL8" s="2">
        <f>IF(Table1[[#This Row],[City]]="Multan",Table1[[#This Row],[Income]],0)</f>
        <v>55510</v>
      </c>
      <c r="BM8" s="2">
        <f>IF(Table1[[#This Row],[City]]="Peshawar",Table1[[#This Row],[Income]],0)</f>
        <v>0</v>
      </c>
      <c r="BN8" s="2">
        <f>IF(Table1[[#This Row],[City]]="Quetta",Table1[[#This Row],[Income]],0)</f>
        <v>0</v>
      </c>
      <c r="BO8" s="2">
        <f>IF(Table1[[#This Row],[City]]="Hyderabad",Table1[[#This Row],[Income]],0)</f>
        <v>0</v>
      </c>
      <c r="BP8" s="2">
        <f>IF(Table1[[#This Row],[City]]="Rawalpindi",Table1[[#This Row],[Income]],0)</f>
        <v>0</v>
      </c>
      <c r="BQ8" s="3">
        <f>IF(Table1[[#This Row],[City]]="Gwadar",Table1[[#This Row],[Income]],0)</f>
        <v>0</v>
      </c>
      <c r="BR8" s="1">
        <f>IF(Table1[[#This Row],[Person Debts]]&gt;Table1[[#This Row],[Income]],1,0)</f>
        <v>1</v>
      </c>
      <c r="BS8" s="3"/>
      <c r="BT8" s="1"/>
      <c r="BU8" s="2">
        <f>IF(Table1[[#This Row],[Net Worth]]&gt;BT8,Table1[[#This Row],[Age]],0)</f>
        <v>46</v>
      </c>
      <c r="BV8" s="3"/>
    </row>
    <row r="9" spans="2:74" x14ac:dyDescent="0.25">
      <c r="B9" t="s">
        <v>19</v>
      </c>
      <c r="C9">
        <v>26</v>
      </c>
      <c r="D9" t="s">
        <v>20</v>
      </c>
      <c r="E9">
        <v>6</v>
      </c>
      <c r="F9" t="s">
        <v>27</v>
      </c>
      <c r="G9">
        <v>2</v>
      </c>
      <c r="H9">
        <v>1</v>
      </c>
      <c r="I9">
        <v>39630</v>
      </c>
      <c r="J9" t="s">
        <v>22</v>
      </c>
      <c r="K9">
        <v>2</v>
      </c>
      <c r="L9">
        <v>118890</v>
      </c>
      <c r="M9">
        <v>68451.772389357269</v>
      </c>
      <c r="N9">
        <v>4387.1897721827336</v>
      </c>
      <c r="O9">
        <v>4151</v>
      </c>
      <c r="P9">
        <v>54998.767060794591</v>
      </c>
      <c r="Q9">
        <v>7065.3590388137018</v>
      </c>
      <c r="R9">
        <v>130342.54881099644</v>
      </c>
      <c r="S9">
        <v>127601.53945015186</v>
      </c>
      <c r="T9">
        <v>2741.009360844575</v>
      </c>
      <c r="X9" s="1">
        <f t="shared" si="0"/>
        <v>1</v>
      </c>
      <c r="Y9" s="2">
        <f t="shared" si="1"/>
        <v>0</v>
      </c>
      <c r="Z9" s="2"/>
      <c r="AA9" s="3"/>
      <c r="AD9" s="1">
        <f>IF(Table1[[#This Row],[Work Field (WF)]]="IT",1,0)</f>
        <v>0</v>
      </c>
      <c r="AE9" s="2">
        <f>IF(Table1[[#This Row],[Work Field (WF)]]="Data Science",1,0)</f>
        <v>0</v>
      </c>
      <c r="AF9" s="2">
        <f>IF(Table1[[#This Row],[Work Field (WF)]]="Health",1,0)</f>
        <v>0</v>
      </c>
      <c r="AG9" s="2">
        <f>IF(Table1[[#This Row],[Work Field (WF)]]="Marketing",1,0)</f>
        <v>0</v>
      </c>
      <c r="AH9" s="2">
        <f>IF(Table1[[#This Row],[Work Field (WF)]]="Sales",1,0)</f>
        <v>0</v>
      </c>
      <c r="AI9" s="2">
        <f>IF(Table1[[#This Row],[Work Field (WF)]]="management",1,0)</f>
        <v>1</v>
      </c>
      <c r="AJ9" s="12" t="s">
        <v>53</v>
      </c>
      <c r="AK9" s="9">
        <f>SUM(AG6:AG505)</f>
        <v>98</v>
      </c>
      <c r="AL9" s="1">
        <f>IF(Table1[[#This Row],[Education (EDU)]]="Matric",1,0)</f>
        <v>0</v>
      </c>
      <c r="AM9" s="2">
        <f>IF(Table1[[#This Row],[Education (EDU)]]="Intermediate",1,0)</f>
        <v>1</v>
      </c>
      <c r="AN9" s="2">
        <f>IF(Table1[[#This Row],[Education (EDU)]]="Graduation",1,0)</f>
        <v>0</v>
      </c>
      <c r="AO9" s="2">
        <f>IF(Table1[[#This Row],[Education (EDU)]]="Masters",1,0)</f>
        <v>0</v>
      </c>
      <c r="AP9" s="13" t="s">
        <v>59</v>
      </c>
      <c r="AQ9" s="15">
        <f>SUM(AO6:AO505)</f>
        <v>143</v>
      </c>
      <c r="AT9" s="10">
        <f>IFERROR(Table1[[#This Row],[Car Value]]/Table1[[#This Row],[Cars Owned]],"0")</f>
        <v>4387.1897721827336</v>
      </c>
      <c r="AU9" s="2"/>
      <c r="AV9" s="3"/>
      <c r="AW9" s="1"/>
      <c r="AX9" s="2">
        <f>IF(Table1[[#This Row],[Person Debts]]&gt;$AW$6,1,0)</f>
        <v>1</v>
      </c>
      <c r="AY9" s="2"/>
      <c r="AZ9" s="3"/>
      <c r="BA9" s="1"/>
      <c r="BB9" s="24">
        <f>Table1[[#This Row],[Mortgage Left]]/Table1[[#This Row],[House Value]]</f>
        <v>0.57575719059094344</v>
      </c>
      <c r="BC9" s="2">
        <f t="shared" si="2"/>
        <v>1</v>
      </c>
      <c r="BD9" s="2"/>
      <c r="BE9" s="3"/>
      <c r="BH9" s="1"/>
      <c r="BI9" s="2">
        <f>IF(Table1[[#This Row],[City]]="Karachi",Table1[[#This Row],[Income]],0)</f>
        <v>0</v>
      </c>
      <c r="BJ9" s="2">
        <f>IF(Table1[[#This Row],[City]]="Lahore",Table1[[#This Row],[Income]],0)</f>
        <v>39630</v>
      </c>
      <c r="BK9" s="2">
        <f>IF(Table1[[#This Row],[City]]="Islamabad",Table1[[#This Row],[Income]],0)</f>
        <v>0</v>
      </c>
      <c r="BL9" s="2">
        <f>IF(Table1[[#This Row],[City]]="Multan",Table1[[#This Row],[Income]],0)</f>
        <v>0</v>
      </c>
      <c r="BM9" s="2">
        <f>IF(Table1[[#This Row],[City]]="Peshawar",Table1[[#This Row],[Income]],0)</f>
        <v>0</v>
      </c>
      <c r="BN9" s="2">
        <f>IF(Table1[[#This Row],[City]]="Quetta",Table1[[#This Row],[Income]],0)</f>
        <v>0</v>
      </c>
      <c r="BO9" s="2">
        <f>IF(Table1[[#This Row],[City]]="Hyderabad",Table1[[#This Row],[Income]],0)</f>
        <v>0</v>
      </c>
      <c r="BP9" s="2">
        <f>IF(Table1[[#This Row],[City]]="Rawalpindi",Table1[[#This Row],[Income]],0)</f>
        <v>0</v>
      </c>
      <c r="BQ9" s="3">
        <f>IF(Table1[[#This Row],[City]]="Gwadar",Table1[[#This Row],[Income]],0)</f>
        <v>0</v>
      </c>
      <c r="BR9" s="1">
        <f>IF(Table1[[#This Row],[Person Debts]]&gt;Table1[[#This Row],[Income]],1,0)</f>
        <v>1</v>
      </c>
      <c r="BS9" s="3"/>
      <c r="BT9" s="1"/>
      <c r="BU9" s="2">
        <f>IF(Table1[[#This Row],[Net Worth]]&gt;BT9,Table1[[#This Row],[Age]],0)</f>
        <v>26</v>
      </c>
      <c r="BV9" s="3"/>
    </row>
    <row r="10" spans="2:74" x14ac:dyDescent="0.25">
      <c r="B10" t="s">
        <v>19</v>
      </c>
      <c r="C10">
        <v>27</v>
      </c>
      <c r="D10" t="s">
        <v>29</v>
      </c>
      <c r="E10">
        <v>4</v>
      </c>
      <c r="F10" t="s">
        <v>27</v>
      </c>
      <c r="G10">
        <v>2</v>
      </c>
      <c r="H10">
        <v>2</v>
      </c>
      <c r="I10">
        <v>51430</v>
      </c>
      <c r="J10" t="s">
        <v>30</v>
      </c>
      <c r="K10">
        <v>7</v>
      </c>
      <c r="L10">
        <v>154290</v>
      </c>
      <c r="M10">
        <v>126947.84236736337</v>
      </c>
      <c r="N10">
        <v>92602.206291001974</v>
      </c>
      <c r="O10">
        <v>64122</v>
      </c>
      <c r="P10">
        <v>50260.726961925036</v>
      </c>
      <c r="Q10">
        <v>808.97418141850085</v>
      </c>
      <c r="R10">
        <v>247701.1804724205</v>
      </c>
      <c r="S10">
        <v>241330.56932928841</v>
      </c>
      <c r="T10">
        <v>6370.6111431320896</v>
      </c>
      <c r="X10" s="1">
        <f t="shared" si="0"/>
        <v>1</v>
      </c>
      <c r="Y10" s="2">
        <f t="shared" si="1"/>
        <v>0</v>
      </c>
      <c r="Z10" s="2"/>
      <c r="AA10" s="3"/>
      <c r="AD10" s="1">
        <f>IF(Table1[[#This Row],[Work Field (WF)]]="IT",1,0)</f>
        <v>0</v>
      </c>
      <c r="AE10" s="2">
        <f>IF(Table1[[#This Row],[Work Field (WF)]]="Data Science",1,0)</f>
        <v>0</v>
      </c>
      <c r="AF10" s="2">
        <f>IF(Table1[[#This Row],[Work Field (WF)]]="Health",1,0)</f>
        <v>1</v>
      </c>
      <c r="AG10" s="2">
        <f>IF(Table1[[#This Row],[Work Field (WF)]]="Marketing",1,0)</f>
        <v>0</v>
      </c>
      <c r="AH10" s="2">
        <f>IF(Table1[[#This Row],[Work Field (WF)]]="Sales",1,0)</f>
        <v>0</v>
      </c>
      <c r="AI10" s="2">
        <f>IF(Table1[[#This Row],[Work Field (WF)]]="management",1,0)</f>
        <v>0</v>
      </c>
      <c r="AJ10" s="12" t="s">
        <v>54</v>
      </c>
      <c r="AK10" s="9">
        <f>SUM(AH6:AH505)</f>
        <v>72</v>
      </c>
      <c r="AL10" s="1">
        <f>IF(Table1[[#This Row],[Education (EDU)]]="Matric",1,0)</f>
        <v>0</v>
      </c>
      <c r="AM10" s="2">
        <f>IF(Table1[[#This Row],[Education (EDU)]]="Intermediate",1,0)</f>
        <v>1</v>
      </c>
      <c r="AN10" s="2">
        <f>IF(Table1[[#This Row],[Education (EDU)]]="Graduation",1,0)</f>
        <v>0</v>
      </c>
      <c r="AO10" s="2">
        <f>IF(Table1[[#This Row],[Education (EDU)]]="Masters",1,0)</f>
        <v>0</v>
      </c>
      <c r="AP10" s="2"/>
      <c r="AQ10" s="3"/>
      <c r="AT10" s="10">
        <f>IFERROR(Table1[[#This Row],[Car Value]]/Table1[[#This Row],[Cars Owned]],"0")</f>
        <v>46301.103145500987</v>
      </c>
      <c r="AU10" s="2"/>
      <c r="AV10" s="3"/>
      <c r="AW10" s="1"/>
      <c r="AX10" s="2">
        <f>IF(Table1[[#This Row],[Person Debts]]&gt;$AW$6,1,0)</f>
        <v>1</v>
      </c>
      <c r="AY10" s="2"/>
      <c r="AZ10" s="3"/>
      <c r="BA10" s="1"/>
      <c r="BB10" s="24">
        <f>Table1[[#This Row],[Mortgage Left]]/Table1[[#This Row],[House Value]]</f>
        <v>0.82278723421714539</v>
      </c>
      <c r="BC10" s="2">
        <f t="shared" si="2"/>
        <v>1</v>
      </c>
      <c r="BD10" s="2"/>
      <c r="BE10" s="3"/>
      <c r="BH10" s="1"/>
      <c r="BI10" s="2">
        <f>IF(Table1[[#This Row],[City]]="Karachi",Table1[[#This Row],[Income]],0)</f>
        <v>0</v>
      </c>
      <c r="BJ10" s="2">
        <f>IF(Table1[[#This Row],[City]]="Lahore",Table1[[#This Row],[Income]],0)</f>
        <v>0</v>
      </c>
      <c r="BK10" s="2">
        <f>IF(Table1[[#This Row],[City]]="Islamabad",Table1[[#This Row],[Income]],0)</f>
        <v>0</v>
      </c>
      <c r="BL10" s="2">
        <f>IF(Table1[[#This Row],[City]]="Multan",Table1[[#This Row],[Income]],0)</f>
        <v>0</v>
      </c>
      <c r="BM10" s="2">
        <f>IF(Table1[[#This Row],[City]]="Peshawar",Table1[[#This Row],[Income]],0)</f>
        <v>0</v>
      </c>
      <c r="BN10" s="2">
        <f>IF(Table1[[#This Row],[City]]="Quetta",Table1[[#This Row],[Income]],0)</f>
        <v>0</v>
      </c>
      <c r="BO10" s="2">
        <f>IF(Table1[[#This Row],[City]]="Hyderabad",Table1[[#This Row],[Income]],0)</f>
        <v>51430</v>
      </c>
      <c r="BP10" s="2">
        <f>IF(Table1[[#This Row],[City]]="Rawalpindi",Table1[[#This Row],[Income]],0)</f>
        <v>0</v>
      </c>
      <c r="BQ10" s="3">
        <f>IF(Table1[[#This Row],[City]]="Gwadar",Table1[[#This Row],[Income]],0)</f>
        <v>0</v>
      </c>
      <c r="BR10" s="1">
        <f>IF(Table1[[#This Row],[Person Debts]]&gt;Table1[[#This Row],[Income]],1,0)</f>
        <v>1</v>
      </c>
      <c r="BS10" s="3"/>
      <c r="BT10" s="1"/>
      <c r="BU10" s="2">
        <f>IF(Table1[[#This Row],[Net Worth]]&gt;BT10,Table1[[#This Row],[Age]],0)</f>
        <v>27</v>
      </c>
      <c r="BV10" s="3"/>
    </row>
    <row r="11" spans="2:74" x14ac:dyDescent="0.25">
      <c r="B11" t="s">
        <v>23</v>
      </c>
      <c r="C11">
        <v>47</v>
      </c>
      <c r="D11" t="s">
        <v>29</v>
      </c>
      <c r="E11">
        <v>4</v>
      </c>
      <c r="F11" t="s">
        <v>27</v>
      </c>
      <c r="G11">
        <v>2</v>
      </c>
      <c r="H11">
        <v>2</v>
      </c>
      <c r="I11">
        <v>48420</v>
      </c>
      <c r="J11" t="s">
        <v>31</v>
      </c>
      <c r="K11">
        <v>5</v>
      </c>
      <c r="L11">
        <v>242100</v>
      </c>
      <c r="M11">
        <v>148880.53156014965</v>
      </c>
      <c r="N11">
        <v>52215.149384465061</v>
      </c>
      <c r="O11">
        <v>23323</v>
      </c>
      <c r="P11">
        <v>72125.81470956585</v>
      </c>
      <c r="Q11">
        <v>17633.309614330909</v>
      </c>
      <c r="R11">
        <v>311948.45899879595</v>
      </c>
      <c r="S11">
        <v>244329.34626971552</v>
      </c>
      <c r="T11">
        <v>67619.112729080429</v>
      </c>
      <c r="X11" s="1">
        <f t="shared" si="0"/>
        <v>0</v>
      </c>
      <c r="Y11" s="2">
        <f t="shared" si="1"/>
        <v>1</v>
      </c>
      <c r="Z11" s="2"/>
      <c r="AA11" s="3"/>
      <c r="AD11" s="1">
        <f>IF(Table1[[#This Row],[Work Field (WF)]]="IT",1,0)</f>
        <v>0</v>
      </c>
      <c r="AE11" s="2">
        <f>IF(Table1[[#This Row],[Work Field (WF)]]="Data Science",1,0)</f>
        <v>0</v>
      </c>
      <c r="AF11" s="2">
        <f>IF(Table1[[#This Row],[Work Field (WF)]]="Health",1,0)</f>
        <v>1</v>
      </c>
      <c r="AG11" s="2">
        <f>IF(Table1[[#This Row],[Work Field (WF)]]="Marketing",1,0)</f>
        <v>0</v>
      </c>
      <c r="AH11" s="2">
        <f>IF(Table1[[#This Row],[Work Field (WF)]]="Sales",1,0)</f>
        <v>0</v>
      </c>
      <c r="AI11" s="2">
        <f>IF(Table1[[#This Row],[Work Field (WF)]]="management",1,0)</f>
        <v>0</v>
      </c>
      <c r="AJ11" s="13" t="s">
        <v>55</v>
      </c>
      <c r="AK11" s="15">
        <f>SUM(AI6:AI505)</f>
        <v>87</v>
      </c>
      <c r="AL11" s="1">
        <f>IF(Table1[[#This Row],[Education (EDU)]]="Matric",1,0)</f>
        <v>0</v>
      </c>
      <c r="AM11" s="2">
        <f>IF(Table1[[#This Row],[Education (EDU)]]="Intermediate",1,0)</f>
        <v>1</v>
      </c>
      <c r="AN11" s="2">
        <f>IF(Table1[[#This Row],[Education (EDU)]]="Graduation",1,0)</f>
        <v>0</v>
      </c>
      <c r="AO11" s="2">
        <f>IF(Table1[[#This Row],[Education (EDU)]]="Masters",1,0)</f>
        <v>0</v>
      </c>
      <c r="AP11" s="2"/>
      <c r="AQ11" s="3"/>
      <c r="AT11" s="10">
        <f>IFERROR(Table1[[#This Row],[Car Value]]/Table1[[#This Row],[Cars Owned]],"0")</f>
        <v>26107.574692232531</v>
      </c>
      <c r="AU11" s="2"/>
      <c r="AV11" s="3"/>
      <c r="AW11" s="1"/>
      <c r="AX11" s="2">
        <f>IF(Table1[[#This Row],[Person Debts]]&gt;$AW$6,1,0)</f>
        <v>1</v>
      </c>
      <c r="AY11" s="2"/>
      <c r="AZ11" s="3"/>
      <c r="BA11" s="1"/>
      <c r="BB11" s="24">
        <f>Table1[[#This Row],[Mortgage Left]]/Table1[[#This Row],[House Value]]</f>
        <v>0.61495469458963092</v>
      </c>
      <c r="BC11" s="2">
        <f t="shared" si="2"/>
        <v>1</v>
      </c>
      <c r="BD11" s="2"/>
      <c r="BE11" s="3"/>
      <c r="BH11" s="1"/>
      <c r="BI11" s="2">
        <f>IF(Table1[[#This Row],[City]]="Karachi",Table1[[#This Row],[Income]],0)</f>
        <v>0</v>
      </c>
      <c r="BJ11" s="2">
        <f>IF(Table1[[#This Row],[City]]="Lahore",Table1[[#This Row],[Income]],0)</f>
        <v>0</v>
      </c>
      <c r="BK11" s="2">
        <f>IF(Table1[[#This Row],[City]]="Islamabad",Table1[[#This Row],[Income]],0)</f>
        <v>0</v>
      </c>
      <c r="BL11" s="2">
        <f>IF(Table1[[#This Row],[City]]="Multan",Table1[[#This Row],[Income]],0)</f>
        <v>0</v>
      </c>
      <c r="BM11" s="2">
        <f>IF(Table1[[#This Row],[City]]="Peshawar",Table1[[#This Row],[Income]],0)</f>
        <v>48420</v>
      </c>
      <c r="BN11" s="2">
        <f>IF(Table1[[#This Row],[City]]="Quetta",Table1[[#This Row],[Income]],0)</f>
        <v>0</v>
      </c>
      <c r="BO11" s="2">
        <f>IF(Table1[[#This Row],[City]]="Hyderabad",Table1[[#This Row],[Income]],0)</f>
        <v>0</v>
      </c>
      <c r="BP11" s="2">
        <f>IF(Table1[[#This Row],[City]]="Rawalpindi",Table1[[#This Row],[Income]],0)</f>
        <v>0</v>
      </c>
      <c r="BQ11" s="3">
        <f>IF(Table1[[#This Row],[City]]="Gwadar",Table1[[#This Row],[Income]],0)</f>
        <v>0</v>
      </c>
      <c r="BR11" s="1">
        <f>IF(Table1[[#This Row],[Person Debts]]&gt;Table1[[#This Row],[Income]],1,0)</f>
        <v>1</v>
      </c>
      <c r="BS11" s="3"/>
      <c r="BT11" s="1"/>
      <c r="BU11" s="2">
        <f>IF(Table1[[#This Row],[Net Worth]]&gt;BT11,Table1[[#This Row],[Age]],0)</f>
        <v>47</v>
      </c>
      <c r="BV11" s="3"/>
    </row>
    <row r="12" spans="2:74" x14ac:dyDescent="0.25">
      <c r="B12" t="s">
        <v>19</v>
      </c>
      <c r="C12">
        <v>40</v>
      </c>
      <c r="D12" t="s">
        <v>32</v>
      </c>
      <c r="E12">
        <v>1</v>
      </c>
      <c r="F12" t="s">
        <v>21</v>
      </c>
      <c r="G12">
        <v>1</v>
      </c>
      <c r="H12">
        <v>1</v>
      </c>
      <c r="I12">
        <v>73383</v>
      </c>
      <c r="J12" t="s">
        <v>33</v>
      </c>
      <c r="K12">
        <v>8</v>
      </c>
      <c r="L12">
        <v>366915</v>
      </c>
      <c r="M12">
        <v>254118.09309922793</v>
      </c>
      <c r="N12">
        <v>12187.183723873412</v>
      </c>
      <c r="O12">
        <v>8562</v>
      </c>
      <c r="P12">
        <v>1020.296299353063</v>
      </c>
      <c r="Q12">
        <v>28268.426423655386</v>
      </c>
      <c r="R12">
        <v>407370.61014752882</v>
      </c>
      <c r="S12">
        <v>263700.389398581</v>
      </c>
      <c r="T12">
        <v>143670.22074894782</v>
      </c>
      <c r="X12" s="1">
        <f t="shared" si="0"/>
        <v>1</v>
      </c>
      <c r="Y12" s="2">
        <f t="shared" si="1"/>
        <v>0</v>
      </c>
      <c r="Z12" s="2"/>
      <c r="AA12" s="3"/>
      <c r="AD12" s="1">
        <f>IF(Table1[[#This Row],[Work Field (WF)]]="IT",1,0)</f>
        <v>1</v>
      </c>
      <c r="AE12" s="2">
        <f>IF(Table1[[#This Row],[Work Field (WF)]]="Data Science",1,0)</f>
        <v>0</v>
      </c>
      <c r="AF12" s="2">
        <f>IF(Table1[[#This Row],[Work Field (WF)]]="Health",1,0)</f>
        <v>0</v>
      </c>
      <c r="AG12" s="2">
        <f>IF(Table1[[#This Row],[Work Field (WF)]]="Marketing",1,0)</f>
        <v>0</v>
      </c>
      <c r="AH12" s="2">
        <f>IF(Table1[[#This Row],[Work Field (WF)]]="Sales",1,0)</f>
        <v>0</v>
      </c>
      <c r="AI12" s="2">
        <f>IF(Table1[[#This Row],[Work Field (WF)]]="management",1,0)</f>
        <v>0</v>
      </c>
      <c r="AJ12" s="2"/>
      <c r="AK12" s="3"/>
      <c r="AL12" s="1">
        <f>IF(Table1[[#This Row],[Education (EDU)]]="Matric",1,0)</f>
        <v>1</v>
      </c>
      <c r="AM12" s="2">
        <f>IF(Table1[[#This Row],[Education (EDU)]]="Intermediate",1,0)</f>
        <v>0</v>
      </c>
      <c r="AN12" s="2">
        <f>IF(Table1[[#This Row],[Education (EDU)]]="Graduation",1,0)</f>
        <v>0</v>
      </c>
      <c r="AO12" s="2">
        <f>IF(Table1[[#This Row],[Education (EDU)]]="Masters",1,0)</f>
        <v>0</v>
      </c>
      <c r="AP12" s="2"/>
      <c r="AQ12" s="3"/>
      <c r="AT12" s="10">
        <f>IFERROR(Table1[[#This Row],[Car Value]]/Table1[[#This Row],[Cars Owned]],"0")</f>
        <v>12187.183723873412</v>
      </c>
      <c r="AU12" s="2"/>
      <c r="AV12" s="3"/>
      <c r="AW12" s="1"/>
      <c r="AX12" s="2">
        <f>IF(Table1[[#This Row],[Person Debts]]&gt;$AW$6,1,0)</f>
        <v>1</v>
      </c>
      <c r="AY12" s="2"/>
      <c r="AZ12" s="3"/>
      <c r="BA12" s="1"/>
      <c r="BB12" s="24">
        <f>Table1[[#This Row],[Mortgage Left]]/Table1[[#This Row],[House Value]]</f>
        <v>0.69258027908160724</v>
      </c>
      <c r="BC12" s="2">
        <f t="shared" si="2"/>
        <v>1</v>
      </c>
      <c r="BD12" s="2"/>
      <c r="BE12" s="3"/>
      <c r="BH12" s="1"/>
      <c r="BI12" s="2">
        <f>IF(Table1[[#This Row],[City]]="Karachi",Table1[[#This Row],[Income]],0)</f>
        <v>0</v>
      </c>
      <c r="BJ12" s="2">
        <f>IF(Table1[[#This Row],[City]]="Lahore",Table1[[#This Row],[Income]],0)</f>
        <v>0</v>
      </c>
      <c r="BK12" s="2">
        <f>IF(Table1[[#This Row],[City]]="Islamabad",Table1[[#This Row],[Income]],0)</f>
        <v>0</v>
      </c>
      <c r="BL12" s="2">
        <f>IF(Table1[[#This Row],[City]]="Multan",Table1[[#This Row],[Income]],0)</f>
        <v>0</v>
      </c>
      <c r="BM12" s="2">
        <f>IF(Table1[[#This Row],[City]]="Peshawar",Table1[[#This Row],[Income]],0)</f>
        <v>0</v>
      </c>
      <c r="BN12" s="2">
        <f>IF(Table1[[#This Row],[City]]="Quetta",Table1[[#This Row],[Income]],0)</f>
        <v>0</v>
      </c>
      <c r="BO12" s="2">
        <f>IF(Table1[[#This Row],[City]]="Hyderabad",Table1[[#This Row],[Income]],0)</f>
        <v>0</v>
      </c>
      <c r="BP12" s="2">
        <f>IF(Table1[[#This Row],[City]]="Rawalpindi",Table1[[#This Row],[Income]],0)</f>
        <v>73383</v>
      </c>
      <c r="BQ12" s="3">
        <f>IF(Table1[[#This Row],[City]]="Gwadar",Table1[[#This Row],[Income]],0)</f>
        <v>0</v>
      </c>
      <c r="BR12" s="1">
        <f>IF(Table1[[#This Row],[Person Debts]]&gt;Table1[[#This Row],[Income]],1,0)</f>
        <v>1</v>
      </c>
      <c r="BS12" s="3"/>
      <c r="BT12" s="1"/>
      <c r="BU12" s="2">
        <f>IF(Table1[[#This Row],[Net Worth]]&gt;BT12,Table1[[#This Row],[Age]],0)</f>
        <v>40</v>
      </c>
      <c r="BV12" s="3"/>
    </row>
    <row r="13" spans="2:74" x14ac:dyDescent="0.25">
      <c r="B13" t="s">
        <v>19</v>
      </c>
      <c r="C13">
        <v>49</v>
      </c>
      <c r="D13" t="s">
        <v>32</v>
      </c>
      <c r="E13">
        <v>1</v>
      </c>
      <c r="F13" t="s">
        <v>34</v>
      </c>
      <c r="G13">
        <v>4</v>
      </c>
      <c r="H13">
        <v>2</v>
      </c>
      <c r="I13">
        <v>65216</v>
      </c>
      <c r="J13" t="s">
        <v>35</v>
      </c>
      <c r="K13">
        <v>3</v>
      </c>
      <c r="L13">
        <v>391296</v>
      </c>
      <c r="M13">
        <v>287514.06477913784</v>
      </c>
      <c r="N13">
        <v>30731.44433799103</v>
      </c>
      <c r="O13">
        <v>29194</v>
      </c>
      <c r="P13">
        <v>31474.862800762246</v>
      </c>
      <c r="Q13">
        <v>65448.462607815527</v>
      </c>
      <c r="R13">
        <v>487475.90694580652</v>
      </c>
      <c r="S13">
        <v>348182.92757990008</v>
      </c>
      <c r="T13">
        <v>139292.97936590645</v>
      </c>
      <c r="X13" s="1">
        <f t="shared" si="0"/>
        <v>1</v>
      </c>
      <c r="Y13" s="2">
        <f t="shared" si="1"/>
        <v>0</v>
      </c>
      <c r="Z13" s="2"/>
      <c r="AA13" s="3"/>
      <c r="AD13" s="1">
        <f>IF(Table1[[#This Row],[Work Field (WF)]]="IT",1,0)</f>
        <v>1</v>
      </c>
      <c r="AE13" s="2">
        <f>IF(Table1[[#This Row],[Work Field (WF)]]="Data Science",1,0)</f>
        <v>0</v>
      </c>
      <c r="AF13" s="2">
        <f>IF(Table1[[#This Row],[Work Field (WF)]]="Health",1,0)</f>
        <v>0</v>
      </c>
      <c r="AG13" s="2">
        <f>IF(Table1[[#This Row],[Work Field (WF)]]="Marketing",1,0)</f>
        <v>0</v>
      </c>
      <c r="AH13" s="2">
        <f>IF(Table1[[#This Row],[Work Field (WF)]]="Sales",1,0)</f>
        <v>0</v>
      </c>
      <c r="AI13" s="2">
        <f>IF(Table1[[#This Row],[Work Field (WF)]]="management",1,0)</f>
        <v>0</v>
      </c>
      <c r="AJ13" s="2"/>
      <c r="AK13" s="3"/>
      <c r="AL13" s="1">
        <f>IF(Table1[[#This Row],[Education (EDU)]]="Matric",1,0)</f>
        <v>0</v>
      </c>
      <c r="AM13" s="2">
        <f>IF(Table1[[#This Row],[Education (EDU)]]="Intermediate",1,0)</f>
        <v>0</v>
      </c>
      <c r="AN13" s="2">
        <f>IF(Table1[[#This Row],[Education (EDU)]]="Graduation",1,0)</f>
        <v>0</v>
      </c>
      <c r="AO13" s="2">
        <f>IF(Table1[[#This Row],[Education (EDU)]]="Masters",1,0)</f>
        <v>1</v>
      </c>
      <c r="AP13" s="2"/>
      <c r="AQ13" s="3"/>
      <c r="AT13" s="10">
        <f>IFERROR(Table1[[#This Row],[Car Value]]/Table1[[#This Row],[Cars Owned]],"0")</f>
        <v>15365.722168995515</v>
      </c>
      <c r="AU13" s="2"/>
      <c r="AV13" s="3"/>
      <c r="AW13" s="1"/>
      <c r="AX13" s="2">
        <f>IF(Table1[[#This Row],[Person Debts]]&gt;$AW$6,1,0)</f>
        <v>1</v>
      </c>
      <c r="AY13" s="2"/>
      <c r="AZ13" s="3"/>
      <c r="BA13" s="1"/>
      <c r="BB13" s="24">
        <f>Table1[[#This Row],[Mortgage Left]]/Table1[[#This Row],[House Value]]</f>
        <v>0.73477384072195429</v>
      </c>
      <c r="BC13" s="2">
        <f t="shared" si="2"/>
        <v>1</v>
      </c>
      <c r="BD13" s="2"/>
      <c r="BE13" s="3"/>
      <c r="BH13" s="1"/>
      <c r="BI13" s="2">
        <f>IF(Table1[[#This Row],[City]]="Karachi",Table1[[#This Row],[Income]],0)</f>
        <v>0</v>
      </c>
      <c r="BJ13" s="2">
        <f>IF(Table1[[#This Row],[City]]="Lahore",Table1[[#This Row],[Income]],0)</f>
        <v>0</v>
      </c>
      <c r="BK13" s="2">
        <f>IF(Table1[[#This Row],[City]]="Islamabad",Table1[[#This Row],[Income]],0)</f>
        <v>65216</v>
      </c>
      <c r="BL13" s="2">
        <f>IF(Table1[[#This Row],[City]]="Multan",Table1[[#This Row],[Income]],0)</f>
        <v>0</v>
      </c>
      <c r="BM13" s="2">
        <f>IF(Table1[[#This Row],[City]]="Peshawar",Table1[[#This Row],[Income]],0)</f>
        <v>0</v>
      </c>
      <c r="BN13" s="2">
        <f>IF(Table1[[#This Row],[City]]="Quetta",Table1[[#This Row],[Income]],0)</f>
        <v>0</v>
      </c>
      <c r="BO13" s="2">
        <f>IF(Table1[[#This Row],[City]]="Hyderabad",Table1[[#This Row],[Income]],0)</f>
        <v>0</v>
      </c>
      <c r="BP13" s="2">
        <f>IF(Table1[[#This Row],[City]]="Rawalpindi",Table1[[#This Row],[Income]],0)</f>
        <v>0</v>
      </c>
      <c r="BQ13" s="3">
        <f>IF(Table1[[#This Row],[City]]="Gwadar",Table1[[#This Row],[Income]],0)</f>
        <v>0</v>
      </c>
      <c r="BR13" s="1">
        <f>IF(Table1[[#This Row],[Person Debts]]&gt;Table1[[#This Row],[Income]],1,0)</f>
        <v>1</v>
      </c>
      <c r="BS13" s="3"/>
      <c r="BT13" s="1"/>
      <c r="BU13" s="2">
        <f>IF(Table1[[#This Row],[Net Worth]]&gt;BT13,Table1[[#This Row],[Age]],0)</f>
        <v>49</v>
      </c>
      <c r="BV13" s="3"/>
    </row>
    <row r="14" spans="2:74" x14ac:dyDescent="0.25">
      <c r="B14" t="s">
        <v>19</v>
      </c>
      <c r="C14">
        <v>46</v>
      </c>
      <c r="D14" t="s">
        <v>26</v>
      </c>
      <c r="E14">
        <v>3</v>
      </c>
      <c r="F14" t="s">
        <v>24</v>
      </c>
      <c r="G14">
        <v>3</v>
      </c>
      <c r="H14">
        <v>2</v>
      </c>
      <c r="I14">
        <v>38896</v>
      </c>
      <c r="J14" t="s">
        <v>28</v>
      </c>
      <c r="K14">
        <v>4</v>
      </c>
      <c r="L14">
        <v>116688</v>
      </c>
      <c r="M14">
        <v>81745.457318492103</v>
      </c>
      <c r="N14">
        <v>3103.5443601576585</v>
      </c>
      <c r="O14">
        <v>3080</v>
      </c>
      <c r="P14">
        <v>75195.17538192225</v>
      </c>
      <c r="Q14">
        <v>43884.552148251889</v>
      </c>
      <c r="R14">
        <v>163676.09650840954</v>
      </c>
      <c r="S14">
        <v>160020.63270041434</v>
      </c>
      <c r="T14">
        <v>3655.4638079951983</v>
      </c>
      <c r="X14" s="1">
        <f t="shared" si="0"/>
        <v>1</v>
      </c>
      <c r="Y14" s="2">
        <f t="shared" si="1"/>
        <v>0</v>
      </c>
      <c r="Z14" s="2"/>
      <c r="AA14" s="3"/>
      <c r="AD14" s="1">
        <f>IF(Table1[[#This Row],[Work Field (WF)]]="IT",1,0)</f>
        <v>0</v>
      </c>
      <c r="AE14" s="2">
        <f>IF(Table1[[#This Row],[Work Field (WF)]]="Data Science",1,0)</f>
        <v>0</v>
      </c>
      <c r="AF14" s="2">
        <f>IF(Table1[[#This Row],[Work Field (WF)]]="Health",1,0)</f>
        <v>0</v>
      </c>
      <c r="AG14" s="2">
        <f>IF(Table1[[#This Row],[Work Field (WF)]]="Marketing",1,0)</f>
        <v>1</v>
      </c>
      <c r="AH14" s="2">
        <f>IF(Table1[[#This Row],[Work Field (WF)]]="Sales",1,0)</f>
        <v>0</v>
      </c>
      <c r="AI14" s="2">
        <f>IF(Table1[[#This Row],[Work Field (WF)]]="management",1,0)</f>
        <v>0</v>
      </c>
      <c r="AJ14" s="2"/>
      <c r="AK14" s="3"/>
      <c r="AL14" s="1">
        <f>IF(Table1[[#This Row],[Education (EDU)]]="Matric",1,0)</f>
        <v>0</v>
      </c>
      <c r="AM14" s="2">
        <f>IF(Table1[[#This Row],[Education (EDU)]]="Intermediate",1,0)</f>
        <v>0</v>
      </c>
      <c r="AN14" s="2">
        <f>IF(Table1[[#This Row],[Education (EDU)]]="Graduation",1,0)</f>
        <v>1</v>
      </c>
      <c r="AO14" s="2">
        <f>IF(Table1[[#This Row],[Education (EDU)]]="Masters",1,0)</f>
        <v>0</v>
      </c>
      <c r="AP14" s="2"/>
      <c r="AQ14" s="3"/>
      <c r="AT14" s="10">
        <f>IFERROR(Table1[[#This Row],[Car Value]]/Table1[[#This Row],[Cars Owned]],"0")</f>
        <v>1551.7721800788293</v>
      </c>
      <c r="AU14" s="2"/>
      <c r="AV14" s="3"/>
      <c r="AW14" s="1"/>
      <c r="AX14" s="2">
        <f>IF(Table1[[#This Row],[Person Debts]]&gt;$AW$6,1,0)</f>
        <v>1</v>
      </c>
      <c r="AY14" s="2"/>
      <c r="AZ14" s="3"/>
      <c r="BA14" s="1"/>
      <c r="BB14" s="24">
        <f>Table1[[#This Row],[Mortgage Left]]/Table1[[#This Row],[House Value]]</f>
        <v>0.70054724837594362</v>
      </c>
      <c r="BC14" s="2">
        <f t="shared" si="2"/>
        <v>1</v>
      </c>
      <c r="BD14" s="2"/>
      <c r="BE14" s="3"/>
      <c r="BH14" s="1"/>
      <c r="BI14" s="2">
        <f>IF(Table1[[#This Row],[City]]="Karachi",Table1[[#This Row],[Income]],0)</f>
        <v>0</v>
      </c>
      <c r="BJ14" s="2">
        <f>IF(Table1[[#This Row],[City]]="Lahore",Table1[[#This Row],[Income]],0)</f>
        <v>0</v>
      </c>
      <c r="BK14" s="2">
        <f>IF(Table1[[#This Row],[City]]="Islamabad",Table1[[#This Row],[Income]],0)</f>
        <v>0</v>
      </c>
      <c r="BL14" s="2">
        <f>IF(Table1[[#This Row],[City]]="Multan",Table1[[#This Row],[Income]],0)</f>
        <v>38896</v>
      </c>
      <c r="BM14" s="2">
        <f>IF(Table1[[#This Row],[City]]="Peshawar",Table1[[#This Row],[Income]],0)</f>
        <v>0</v>
      </c>
      <c r="BN14" s="2">
        <f>IF(Table1[[#This Row],[City]]="Quetta",Table1[[#This Row],[Income]],0)</f>
        <v>0</v>
      </c>
      <c r="BO14" s="2">
        <f>IF(Table1[[#This Row],[City]]="Hyderabad",Table1[[#This Row],[Income]],0)</f>
        <v>0</v>
      </c>
      <c r="BP14" s="2">
        <f>IF(Table1[[#This Row],[City]]="Rawalpindi",Table1[[#This Row],[Income]],0)</f>
        <v>0</v>
      </c>
      <c r="BQ14" s="3">
        <f>IF(Table1[[#This Row],[City]]="Gwadar",Table1[[#This Row],[Income]],0)</f>
        <v>0</v>
      </c>
      <c r="BR14" s="1">
        <f>IF(Table1[[#This Row],[Person Debts]]&gt;Table1[[#This Row],[Income]],1,0)</f>
        <v>1</v>
      </c>
      <c r="BS14" s="3"/>
      <c r="BT14" s="1"/>
      <c r="BU14" s="2">
        <f>IF(Table1[[#This Row],[Net Worth]]&gt;BT14,Table1[[#This Row],[Age]],0)</f>
        <v>46</v>
      </c>
      <c r="BV14" s="3"/>
    </row>
    <row r="15" spans="2:74" x14ac:dyDescent="0.25">
      <c r="B15" t="s">
        <v>19</v>
      </c>
      <c r="C15">
        <v>37</v>
      </c>
      <c r="D15" t="s">
        <v>20</v>
      </c>
      <c r="E15">
        <v>6</v>
      </c>
      <c r="F15" t="s">
        <v>21</v>
      </c>
      <c r="G15">
        <v>1</v>
      </c>
      <c r="H15">
        <v>0</v>
      </c>
      <c r="I15">
        <v>59990</v>
      </c>
      <c r="J15" t="s">
        <v>28</v>
      </c>
      <c r="K15">
        <v>4</v>
      </c>
      <c r="L15">
        <v>179970</v>
      </c>
      <c r="M15">
        <v>27339.448262877817</v>
      </c>
      <c r="N15">
        <v>0</v>
      </c>
      <c r="O15">
        <v>0</v>
      </c>
      <c r="P15">
        <v>53721.853125693378</v>
      </c>
      <c r="Q15">
        <v>89125.196056953631</v>
      </c>
      <c r="R15">
        <v>269095.19605695363</v>
      </c>
      <c r="S15">
        <v>81061.301388571199</v>
      </c>
      <c r="T15">
        <v>188033.89466838242</v>
      </c>
      <c r="X15" s="1">
        <f t="shared" si="0"/>
        <v>1</v>
      </c>
      <c r="Y15" s="2">
        <f t="shared" si="1"/>
        <v>0</v>
      </c>
      <c r="Z15" s="2"/>
      <c r="AA15" s="3"/>
      <c r="AD15" s="1">
        <f>IF(Table1[[#This Row],[Work Field (WF)]]="IT",1,0)</f>
        <v>0</v>
      </c>
      <c r="AE15" s="2">
        <f>IF(Table1[[#This Row],[Work Field (WF)]]="Data Science",1,0)</f>
        <v>0</v>
      </c>
      <c r="AF15" s="2">
        <f>IF(Table1[[#This Row],[Work Field (WF)]]="Health",1,0)</f>
        <v>0</v>
      </c>
      <c r="AG15" s="2">
        <f>IF(Table1[[#This Row],[Work Field (WF)]]="Marketing",1,0)</f>
        <v>0</v>
      </c>
      <c r="AH15" s="2">
        <f>IF(Table1[[#This Row],[Work Field (WF)]]="Sales",1,0)</f>
        <v>0</v>
      </c>
      <c r="AI15" s="2">
        <f>IF(Table1[[#This Row],[Work Field (WF)]]="management",1,0)</f>
        <v>1</v>
      </c>
      <c r="AJ15" s="2"/>
      <c r="AK15" s="3"/>
      <c r="AL15" s="1">
        <f>IF(Table1[[#This Row],[Education (EDU)]]="Matric",1,0)</f>
        <v>1</v>
      </c>
      <c r="AM15" s="2">
        <f>IF(Table1[[#This Row],[Education (EDU)]]="Intermediate",1,0)</f>
        <v>0</v>
      </c>
      <c r="AN15" s="2">
        <f>IF(Table1[[#This Row],[Education (EDU)]]="Graduation",1,0)</f>
        <v>0</v>
      </c>
      <c r="AO15" s="2">
        <f>IF(Table1[[#This Row],[Education (EDU)]]="Masters",1,0)</f>
        <v>0</v>
      </c>
      <c r="AP15" s="2"/>
      <c r="AQ15" s="3"/>
      <c r="AT15" s="10" t="str">
        <f>IFERROR(Table1[[#This Row],[Car Value]]/Table1[[#This Row],[Cars Owned]],"0")</f>
        <v>0</v>
      </c>
      <c r="AU15" s="2"/>
      <c r="AV15" s="3"/>
      <c r="AW15" s="1"/>
      <c r="AX15" s="2">
        <f>IF(Table1[[#This Row],[Person Debts]]&gt;$AW$6,1,0)</f>
        <v>0</v>
      </c>
      <c r="AY15" s="2"/>
      <c r="AZ15" s="3"/>
      <c r="BA15" s="1"/>
      <c r="BB15" s="24">
        <f>Table1[[#This Row],[Mortgage Left]]/Table1[[#This Row],[House Value]]</f>
        <v>0.1519111422063556</v>
      </c>
      <c r="BC15" s="2">
        <f t="shared" si="2"/>
        <v>0</v>
      </c>
      <c r="BD15" s="2"/>
      <c r="BE15" s="3"/>
      <c r="BH15" s="1"/>
      <c r="BI15" s="2">
        <f>IF(Table1[[#This Row],[City]]="Karachi",Table1[[#This Row],[Income]],0)</f>
        <v>0</v>
      </c>
      <c r="BJ15" s="2">
        <f>IF(Table1[[#This Row],[City]]="Lahore",Table1[[#This Row],[Income]],0)</f>
        <v>0</v>
      </c>
      <c r="BK15" s="2">
        <f>IF(Table1[[#This Row],[City]]="Islamabad",Table1[[#This Row],[Income]],0)</f>
        <v>0</v>
      </c>
      <c r="BL15" s="2">
        <f>IF(Table1[[#This Row],[City]]="Multan",Table1[[#This Row],[Income]],0)</f>
        <v>59990</v>
      </c>
      <c r="BM15" s="2">
        <f>IF(Table1[[#This Row],[City]]="Peshawar",Table1[[#This Row],[Income]],0)</f>
        <v>0</v>
      </c>
      <c r="BN15" s="2">
        <f>IF(Table1[[#This Row],[City]]="Quetta",Table1[[#This Row],[Income]],0)</f>
        <v>0</v>
      </c>
      <c r="BO15" s="2">
        <f>IF(Table1[[#This Row],[City]]="Hyderabad",Table1[[#This Row],[Income]],0)</f>
        <v>0</v>
      </c>
      <c r="BP15" s="2">
        <f>IF(Table1[[#This Row],[City]]="Rawalpindi",Table1[[#This Row],[Income]],0)</f>
        <v>0</v>
      </c>
      <c r="BQ15" s="3">
        <f>IF(Table1[[#This Row],[City]]="Gwadar",Table1[[#This Row],[Income]],0)</f>
        <v>0</v>
      </c>
      <c r="BR15" s="1">
        <f>IF(Table1[[#This Row],[Person Debts]]&gt;Table1[[#This Row],[Income]],1,0)</f>
        <v>1</v>
      </c>
      <c r="BS15" s="3"/>
      <c r="BT15" s="1"/>
      <c r="BU15" s="2">
        <f>IF(Table1[[#This Row],[Net Worth]]&gt;BT15,Table1[[#This Row],[Age]],0)</f>
        <v>37</v>
      </c>
      <c r="BV15" s="3"/>
    </row>
    <row r="16" spans="2:74" x14ac:dyDescent="0.25">
      <c r="B16" t="s">
        <v>23</v>
      </c>
      <c r="C16">
        <v>37</v>
      </c>
      <c r="D16" t="s">
        <v>36</v>
      </c>
      <c r="E16">
        <v>2</v>
      </c>
      <c r="F16" t="s">
        <v>24</v>
      </c>
      <c r="G16">
        <v>3</v>
      </c>
      <c r="H16">
        <v>2</v>
      </c>
      <c r="I16">
        <v>46611</v>
      </c>
      <c r="J16" t="s">
        <v>35</v>
      </c>
      <c r="K16">
        <v>3</v>
      </c>
      <c r="L16">
        <v>186444</v>
      </c>
      <c r="M16">
        <v>150699.13304392778</v>
      </c>
      <c r="N16">
        <v>24230.227783527152</v>
      </c>
      <c r="O16">
        <v>24125</v>
      </c>
      <c r="P16">
        <v>2776.8990935051779</v>
      </c>
      <c r="Q16">
        <v>34113.589108205932</v>
      </c>
      <c r="R16">
        <v>244787.81689173309</v>
      </c>
      <c r="S16">
        <v>177601.03213743295</v>
      </c>
      <c r="T16">
        <v>67186.784754300141</v>
      </c>
      <c r="X16" s="1">
        <f t="shared" si="0"/>
        <v>0</v>
      </c>
      <c r="Y16" s="2">
        <f t="shared" si="1"/>
        <v>1</v>
      </c>
      <c r="Z16" s="2"/>
      <c r="AA16" s="3"/>
      <c r="AD16" s="1">
        <f>IF(Table1[[#This Row],[Work Field (WF)]]="IT",1,0)</f>
        <v>0</v>
      </c>
      <c r="AE16" s="2">
        <f>IF(Table1[[#This Row],[Work Field (WF)]]="Data Science",1,0)</f>
        <v>1</v>
      </c>
      <c r="AF16" s="2">
        <f>IF(Table1[[#This Row],[Work Field (WF)]]="Health",1,0)</f>
        <v>0</v>
      </c>
      <c r="AG16" s="2">
        <f>IF(Table1[[#This Row],[Work Field (WF)]]="Marketing",1,0)</f>
        <v>0</v>
      </c>
      <c r="AH16" s="2">
        <f>IF(Table1[[#This Row],[Work Field (WF)]]="Sales",1,0)</f>
        <v>0</v>
      </c>
      <c r="AI16" s="2">
        <f>IF(Table1[[#This Row],[Work Field (WF)]]="management",1,0)</f>
        <v>0</v>
      </c>
      <c r="AJ16" s="2"/>
      <c r="AK16" s="3"/>
      <c r="AL16" s="1">
        <f>IF(Table1[[#This Row],[Education (EDU)]]="Matric",1,0)</f>
        <v>0</v>
      </c>
      <c r="AM16" s="2">
        <f>IF(Table1[[#This Row],[Education (EDU)]]="Intermediate",1,0)</f>
        <v>0</v>
      </c>
      <c r="AN16" s="2">
        <f>IF(Table1[[#This Row],[Education (EDU)]]="Graduation",1,0)</f>
        <v>1</v>
      </c>
      <c r="AO16" s="2">
        <f>IF(Table1[[#This Row],[Education (EDU)]]="Masters",1,0)</f>
        <v>0</v>
      </c>
      <c r="AP16" s="2"/>
      <c r="AQ16" s="3"/>
      <c r="AT16" s="10">
        <f>IFERROR(Table1[[#This Row],[Car Value]]/Table1[[#This Row],[Cars Owned]],"0")</f>
        <v>12115.113891763576</v>
      </c>
      <c r="AU16" s="2"/>
      <c r="AV16" s="3"/>
      <c r="AW16" s="1"/>
      <c r="AX16" s="2">
        <f>IF(Table1[[#This Row],[Person Debts]]&gt;$AW$6,1,0)</f>
        <v>1</v>
      </c>
      <c r="AY16" s="2"/>
      <c r="AZ16" s="3"/>
      <c r="BA16" s="1"/>
      <c r="BB16" s="24">
        <f>Table1[[#This Row],[Mortgage Left]]/Table1[[#This Row],[House Value]]</f>
        <v>0.80828094786599614</v>
      </c>
      <c r="BC16" s="2">
        <f t="shared" si="2"/>
        <v>1</v>
      </c>
      <c r="BD16" s="2"/>
      <c r="BE16" s="3"/>
      <c r="BH16" s="1"/>
      <c r="BI16" s="2">
        <f>IF(Table1[[#This Row],[City]]="Karachi",Table1[[#This Row],[Income]],0)</f>
        <v>0</v>
      </c>
      <c r="BJ16" s="2">
        <f>IF(Table1[[#This Row],[City]]="Lahore",Table1[[#This Row],[Income]],0)</f>
        <v>0</v>
      </c>
      <c r="BK16" s="2">
        <f>IF(Table1[[#This Row],[City]]="Islamabad",Table1[[#This Row],[Income]],0)</f>
        <v>46611</v>
      </c>
      <c r="BL16" s="2">
        <f>IF(Table1[[#This Row],[City]]="Multan",Table1[[#This Row],[Income]],0)</f>
        <v>0</v>
      </c>
      <c r="BM16" s="2">
        <f>IF(Table1[[#This Row],[City]]="Peshawar",Table1[[#This Row],[Income]],0)</f>
        <v>0</v>
      </c>
      <c r="BN16" s="2">
        <f>IF(Table1[[#This Row],[City]]="Quetta",Table1[[#This Row],[Income]],0)</f>
        <v>0</v>
      </c>
      <c r="BO16" s="2">
        <f>IF(Table1[[#This Row],[City]]="Hyderabad",Table1[[#This Row],[Income]],0)</f>
        <v>0</v>
      </c>
      <c r="BP16" s="2">
        <f>IF(Table1[[#This Row],[City]]="Rawalpindi",Table1[[#This Row],[Income]],0)</f>
        <v>0</v>
      </c>
      <c r="BQ16" s="3">
        <f>IF(Table1[[#This Row],[City]]="Gwadar",Table1[[#This Row],[Income]],0)</f>
        <v>0</v>
      </c>
      <c r="BR16" s="1">
        <f>IF(Table1[[#This Row],[Person Debts]]&gt;Table1[[#This Row],[Income]],1,0)</f>
        <v>1</v>
      </c>
      <c r="BS16" s="3"/>
      <c r="BT16" s="1"/>
      <c r="BU16" s="2">
        <f>IF(Table1[[#This Row],[Net Worth]]&gt;BT16,Table1[[#This Row],[Age]],0)</f>
        <v>37</v>
      </c>
      <c r="BV16" s="3"/>
    </row>
    <row r="17" spans="2:74" x14ac:dyDescent="0.25">
      <c r="B17" t="s">
        <v>23</v>
      </c>
      <c r="C17">
        <v>49</v>
      </c>
      <c r="D17" t="s">
        <v>29</v>
      </c>
      <c r="E17">
        <v>4</v>
      </c>
      <c r="F17" t="s">
        <v>21</v>
      </c>
      <c r="G17">
        <v>1</v>
      </c>
      <c r="H17">
        <v>0</v>
      </c>
      <c r="I17">
        <v>41952</v>
      </c>
      <c r="J17" t="s">
        <v>28</v>
      </c>
      <c r="K17">
        <v>4</v>
      </c>
      <c r="L17">
        <v>125856</v>
      </c>
      <c r="M17">
        <v>108895.48673897162</v>
      </c>
      <c r="N17">
        <v>0</v>
      </c>
      <c r="O17">
        <v>0</v>
      </c>
      <c r="P17">
        <v>59819.819898570131</v>
      </c>
      <c r="Q17">
        <v>49268.410228523382</v>
      </c>
      <c r="R17">
        <v>175124.41022852337</v>
      </c>
      <c r="S17">
        <v>168715.30663754174</v>
      </c>
      <c r="T17">
        <v>6409.1035909816273</v>
      </c>
      <c r="X17" s="1">
        <f t="shared" si="0"/>
        <v>0</v>
      </c>
      <c r="Y17" s="2">
        <f t="shared" si="1"/>
        <v>1</v>
      </c>
      <c r="Z17" s="2"/>
      <c r="AA17" s="3"/>
      <c r="AD17" s="1">
        <f>IF(Table1[[#This Row],[Work Field (WF)]]="IT",1,0)</f>
        <v>0</v>
      </c>
      <c r="AE17" s="2">
        <f>IF(Table1[[#This Row],[Work Field (WF)]]="Data Science",1,0)</f>
        <v>0</v>
      </c>
      <c r="AF17" s="2">
        <f>IF(Table1[[#This Row],[Work Field (WF)]]="Health",1,0)</f>
        <v>1</v>
      </c>
      <c r="AG17" s="2">
        <f>IF(Table1[[#This Row],[Work Field (WF)]]="Marketing",1,0)</f>
        <v>0</v>
      </c>
      <c r="AH17" s="2">
        <f>IF(Table1[[#This Row],[Work Field (WF)]]="Sales",1,0)</f>
        <v>0</v>
      </c>
      <c r="AI17" s="2">
        <f>IF(Table1[[#This Row],[Work Field (WF)]]="management",1,0)</f>
        <v>0</v>
      </c>
      <c r="AJ17" s="2"/>
      <c r="AK17" s="3"/>
      <c r="AL17" s="1">
        <f>IF(Table1[[#This Row],[Education (EDU)]]="Matric",1,0)</f>
        <v>1</v>
      </c>
      <c r="AM17" s="2">
        <f>IF(Table1[[#This Row],[Education (EDU)]]="Intermediate",1,0)</f>
        <v>0</v>
      </c>
      <c r="AN17" s="2">
        <f>IF(Table1[[#This Row],[Education (EDU)]]="Graduation",1,0)</f>
        <v>0</v>
      </c>
      <c r="AO17" s="2">
        <f>IF(Table1[[#This Row],[Education (EDU)]]="Masters",1,0)</f>
        <v>0</v>
      </c>
      <c r="AP17" s="2"/>
      <c r="AQ17" s="3"/>
      <c r="AT17" s="10" t="str">
        <f>IFERROR(Table1[[#This Row],[Car Value]]/Table1[[#This Row],[Cars Owned]],"0")</f>
        <v>0</v>
      </c>
      <c r="AU17" s="2"/>
      <c r="AV17" s="3"/>
      <c r="AW17" s="1"/>
      <c r="AX17" s="2">
        <f>IF(Table1[[#This Row],[Person Debts]]&gt;$AW$6,1,0)</f>
        <v>1</v>
      </c>
      <c r="AY17" s="2"/>
      <c r="AZ17" s="3"/>
      <c r="BA17" s="1"/>
      <c r="BB17" s="24">
        <f>Table1[[#This Row],[Mortgage Left]]/Table1[[#This Row],[House Value]]</f>
        <v>0.86523873902691661</v>
      </c>
      <c r="BC17" s="2">
        <f t="shared" si="2"/>
        <v>1</v>
      </c>
      <c r="BD17" s="2"/>
      <c r="BE17" s="3"/>
      <c r="BH17" s="1"/>
      <c r="BI17" s="2">
        <f>IF(Table1[[#This Row],[City]]="Karachi",Table1[[#This Row],[Income]],0)</f>
        <v>0</v>
      </c>
      <c r="BJ17" s="2">
        <f>IF(Table1[[#This Row],[City]]="Lahore",Table1[[#This Row],[Income]],0)</f>
        <v>0</v>
      </c>
      <c r="BK17" s="2">
        <f>IF(Table1[[#This Row],[City]]="Islamabad",Table1[[#This Row],[Income]],0)</f>
        <v>0</v>
      </c>
      <c r="BL17" s="2">
        <f>IF(Table1[[#This Row],[City]]="Multan",Table1[[#This Row],[Income]],0)</f>
        <v>41952</v>
      </c>
      <c r="BM17" s="2">
        <f>IF(Table1[[#This Row],[City]]="Peshawar",Table1[[#This Row],[Income]],0)</f>
        <v>0</v>
      </c>
      <c r="BN17" s="2">
        <f>IF(Table1[[#This Row],[City]]="Quetta",Table1[[#This Row],[Income]],0)</f>
        <v>0</v>
      </c>
      <c r="BO17" s="2">
        <f>IF(Table1[[#This Row],[City]]="Hyderabad",Table1[[#This Row],[Income]],0)</f>
        <v>0</v>
      </c>
      <c r="BP17" s="2">
        <f>IF(Table1[[#This Row],[City]]="Rawalpindi",Table1[[#This Row],[Income]],0)</f>
        <v>0</v>
      </c>
      <c r="BQ17" s="3">
        <f>IF(Table1[[#This Row],[City]]="Gwadar",Table1[[#This Row],[Income]],0)</f>
        <v>0</v>
      </c>
      <c r="BR17" s="1">
        <f>IF(Table1[[#This Row],[Person Debts]]&gt;Table1[[#This Row],[Income]],1,0)</f>
        <v>1</v>
      </c>
      <c r="BS17" s="3"/>
      <c r="BT17" s="1"/>
      <c r="BU17" s="2">
        <f>IF(Table1[[#This Row],[Net Worth]]&gt;BT17,Table1[[#This Row],[Age]],0)</f>
        <v>49</v>
      </c>
      <c r="BV17" s="3"/>
    </row>
    <row r="18" spans="2:74" x14ac:dyDescent="0.25">
      <c r="B18" t="s">
        <v>19</v>
      </c>
      <c r="C18">
        <v>29</v>
      </c>
      <c r="D18" t="s">
        <v>26</v>
      </c>
      <c r="E18">
        <v>3</v>
      </c>
      <c r="F18" t="s">
        <v>21</v>
      </c>
      <c r="G18">
        <v>1</v>
      </c>
      <c r="H18">
        <v>2</v>
      </c>
      <c r="I18">
        <v>44048</v>
      </c>
      <c r="J18" t="s">
        <v>22</v>
      </c>
      <c r="K18">
        <v>2</v>
      </c>
      <c r="L18">
        <v>264288</v>
      </c>
      <c r="M18">
        <v>50085.630947780897</v>
      </c>
      <c r="N18">
        <v>1306.2089499551682</v>
      </c>
      <c r="O18">
        <v>1167</v>
      </c>
      <c r="P18">
        <v>29255.922419306702</v>
      </c>
      <c r="Q18">
        <v>61766.005979967507</v>
      </c>
      <c r="R18">
        <v>327360.21492992272</v>
      </c>
      <c r="S18">
        <v>80508.553367087603</v>
      </c>
      <c r="T18">
        <v>246851.6615628351</v>
      </c>
      <c r="X18" s="1">
        <f t="shared" si="0"/>
        <v>1</v>
      </c>
      <c r="Y18" s="2">
        <f t="shared" si="1"/>
        <v>0</v>
      </c>
      <c r="Z18" s="2"/>
      <c r="AA18" s="3"/>
      <c r="AD18" s="1">
        <f>IF(Table1[[#This Row],[Work Field (WF)]]="IT",1,0)</f>
        <v>0</v>
      </c>
      <c r="AE18" s="2">
        <f>IF(Table1[[#This Row],[Work Field (WF)]]="Data Science",1,0)</f>
        <v>0</v>
      </c>
      <c r="AF18" s="2">
        <f>IF(Table1[[#This Row],[Work Field (WF)]]="Health",1,0)</f>
        <v>0</v>
      </c>
      <c r="AG18" s="2">
        <f>IF(Table1[[#This Row],[Work Field (WF)]]="Marketing",1,0)</f>
        <v>1</v>
      </c>
      <c r="AH18" s="2">
        <f>IF(Table1[[#This Row],[Work Field (WF)]]="Sales",1,0)</f>
        <v>0</v>
      </c>
      <c r="AI18" s="2">
        <f>IF(Table1[[#This Row],[Work Field (WF)]]="management",1,0)</f>
        <v>0</v>
      </c>
      <c r="AJ18" s="2"/>
      <c r="AK18" s="3"/>
      <c r="AL18" s="1">
        <f>IF(Table1[[#This Row],[Education (EDU)]]="Matric",1,0)</f>
        <v>1</v>
      </c>
      <c r="AM18" s="2">
        <f>IF(Table1[[#This Row],[Education (EDU)]]="Intermediate",1,0)</f>
        <v>0</v>
      </c>
      <c r="AN18" s="2">
        <f>IF(Table1[[#This Row],[Education (EDU)]]="Graduation",1,0)</f>
        <v>0</v>
      </c>
      <c r="AO18" s="2">
        <f>IF(Table1[[#This Row],[Education (EDU)]]="Masters",1,0)</f>
        <v>0</v>
      </c>
      <c r="AP18" s="2"/>
      <c r="AQ18" s="3"/>
      <c r="AT18" s="10">
        <f>IFERROR(Table1[[#This Row],[Car Value]]/Table1[[#This Row],[Cars Owned]],"0")</f>
        <v>653.10447497758412</v>
      </c>
      <c r="AU18" s="2"/>
      <c r="AV18" s="3"/>
      <c r="AW18" s="1"/>
      <c r="AX18" s="2">
        <f>IF(Table1[[#This Row],[Person Debts]]&gt;$AW$6,1,0)</f>
        <v>0</v>
      </c>
      <c r="AY18" s="2"/>
      <c r="AZ18" s="3"/>
      <c r="BA18" s="1"/>
      <c r="BB18" s="24">
        <f>Table1[[#This Row],[Mortgage Left]]/Table1[[#This Row],[House Value]]</f>
        <v>0.18951155916190254</v>
      </c>
      <c r="BC18" s="2">
        <f t="shared" si="2"/>
        <v>0</v>
      </c>
      <c r="BD18" s="2"/>
      <c r="BE18" s="3"/>
      <c r="BH18" s="1"/>
      <c r="BI18" s="2">
        <f>IF(Table1[[#This Row],[City]]="Karachi",Table1[[#This Row],[Income]],0)</f>
        <v>0</v>
      </c>
      <c r="BJ18" s="2">
        <f>IF(Table1[[#This Row],[City]]="Lahore",Table1[[#This Row],[Income]],0)</f>
        <v>44048</v>
      </c>
      <c r="BK18" s="2">
        <f>IF(Table1[[#This Row],[City]]="Islamabad",Table1[[#This Row],[Income]],0)</f>
        <v>0</v>
      </c>
      <c r="BL18" s="2">
        <f>IF(Table1[[#This Row],[City]]="Multan",Table1[[#This Row],[Income]],0)</f>
        <v>0</v>
      </c>
      <c r="BM18" s="2">
        <f>IF(Table1[[#This Row],[City]]="Peshawar",Table1[[#This Row],[Income]],0)</f>
        <v>0</v>
      </c>
      <c r="BN18" s="2">
        <f>IF(Table1[[#This Row],[City]]="Quetta",Table1[[#This Row],[Income]],0)</f>
        <v>0</v>
      </c>
      <c r="BO18" s="2">
        <f>IF(Table1[[#This Row],[City]]="Hyderabad",Table1[[#This Row],[Income]],0)</f>
        <v>0</v>
      </c>
      <c r="BP18" s="2">
        <f>IF(Table1[[#This Row],[City]]="Rawalpindi",Table1[[#This Row],[Income]],0)</f>
        <v>0</v>
      </c>
      <c r="BQ18" s="3">
        <f>IF(Table1[[#This Row],[City]]="Gwadar",Table1[[#This Row],[Income]],0)</f>
        <v>0</v>
      </c>
      <c r="BR18" s="1">
        <f>IF(Table1[[#This Row],[Person Debts]]&gt;Table1[[#This Row],[Income]],1,0)</f>
        <v>1</v>
      </c>
      <c r="BS18" s="3"/>
      <c r="BT18" s="1"/>
      <c r="BU18" s="2">
        <f>IF(Table1[[#This Row],[Net Worth]]&gt;BT18,Table1[[#This Row],[Age]],0)</f>
        <v>29</v>
      </c>
      <c r="BV18" s="3"/>
    </row>
    <row r="19" spans="2:74" x14ac:dyDescent="0.25">
      <c r="B19" t="s">
        <v>23</v>
      </c>
      <c r="C19">
        <v>50</v>
      </c>
      <c r="D19" t="s">
        <v>29</v>
      </c>
      <c r="E19">
        <v>4</v>
      </c>
      <c r="F19" t="s">
        <v>34</v>
      </c>
      <c r="G19">
        <v>4</v>
      </c>
      <c r="H19">
        <v>2</v>
      </c>
      <c r="I19">
        <v>66869</v>
      </c>
      <c r="J19" t="s">
        <v>22</v>
      </c>
      <c r="K19">
        <v>2</v>
      </c>
      <c r="L19">
        <v>267476</v>
      </c>
      <c r="M19">
        <v>241988.09795514928</v>
      </c>
      <c r="N19">
        <v>44599.396742388701</v>
      </c>
      <c r="O19">
        <v>9359</v>
      </c>
      <c r="P19">
        <v>29262.983514518393</v>
      </c>
      <c r="Q19">
        <v>16950.164187110597</v>
      </c>
      <c r="R19">
        <v>329025.56092949933</v>
      </c>
      <c r="S19">
        <v>280610.08146966767</v>
      </c>
      <c r="T19">
        <v>48415.479459831666</v>
      </c>
      <c r="X19" s="1">
        <f t="shared" si="0"/>
        <v>0</v>
      </c>
      <c r="Y19" s="2">
        <f t="shared" si="1"/>
        <v>1</v>
      </c>
      <c r="Z19" s="2"/>
      <c r="AA19" s="3"/>
      <c r="AD19" s="1">
        <f>IF(Table1[[#This Row],[Work Field (WF)]]="IT",1,0)</f>
        <v>0</v>
      </c>
      <c r="AE19" s="2">
        <f>IF(Table1[[#This Row],[Work Field (WF)]]="Data Science",1,0)</f>
        <v>0</v>
      </c>
      <c r="AF19" s="2">
        <f>IF(Table1[[#This Row],[Work Field (WF)]]="Health",1,0)</f>
        <v>1</v>
      </c>
      <c r="AG19" s="2">
        <f>IF(Table1[[#This Row],[Work Field (WF)]]="Marketing",1,0)</f>
        <v>0</v>
      </c>
      <c r="AH19" s="2">
        <f>IF(Table1[[#This Row],[Work Field (WF)]]="Sales",1,0)</f>
        <v>0</v>
      </c>
      <c r="AI19" s="2">
        <f>IF(Table1[[#This Row],[Work Field (WF)]]="management",1,0)</f>
        <v>0</v>
      </c>
      <c r="AJ19" s="2"/>
      <c r="AK19" s="3"/>
      <c r="AL19" s="1">
        <f>IF(Table1[[#This Row],[Education (EDU)]]="Matric",1,0)</f>
        <v>0</v>
      </c>
      <c r="AM19" s="2">
        <f>IF(Table1[[#This Row],[Education (EDU)]]="Intermediate",1,0)</f>
        <v>0</v>
      </c>
      <c r="AN19" s="2">
        <f>IF(Table1[[#This Row],[Education (EDU)]]="Graduation",1,0)</f>
        <v>0</v>
      </c>
      <c r="AO19" s="2">
        <f>IF(Table1[[#This Row],[Education (EDU)]]="Masters",1,0)</f>
        <v>1</v>
      </c>
      <c r="AP19" s="2"/>
      <c r="AQ19" s="3"/>
      <c r="AT19" s="10">
        <f>IFERROR(Table1[[#This Row],[Car Value]]/Table1[[#This Row],[Cars Owned]],"0")</f>
        <v>22299.69837119435</v>
      </c>
      <c r="AU19" s="2"/>
      <c r="AV19" s="3"/>
      <c r="AW19" s="1"/>
      <c r="AX19" s="2">
        <f>IF(Table1[[#This Row],[Person Debts]]&gt;$AW$6,1,0)</f>
        <v>1</v>
      </c>
      <c r="AY19" s="2"/>
      <c r="AZ19" s="3"/>
      <c r="BA19" s="1"/>
      <c r="BB19" s="24">
        <f>Table1[[#This Row],[Mortgage Left]]/Table1[[#This Row],[House Value]]</f>
        <v>0.9047095737754014</v>
      </c>
      <c r="BC19" s="2">
        <f t="shared" si="2"/>
        <v>1</v>
      </c>
      <c r="BD19" s="2"/>
      <c r="BE19" s="3"/>
      <c r="BH19" s="1"/>
      <c r="BI19" s="2">
        <f>IF(Table1[[#This Row],[City]]="Karachi",Table1[[#This Row],[Income]],0)</f>
        <v>0</v>
      </c>
      <c r="BJ19" s="2">
        <f>IF(Table1[[#This Row],[City]]="Lahore",Table1[[#This Row],[Income]],0)</f>
        <v>66869</v>
      </c>
      <c r="BK19" s="2">
        <f>IF(Table1[[#This Row],[City]]="Islamabad",Table1[[#This Row],[Income]],0)</f>
        <v>0</v>
      </c>
      <c r="BL19" s="2">
        <f>IF(Table1[[#This Row],[City]]="Multan",Table1[[#This Row],[Income]],0)</f>
        <v>0</v>
      </c>
      <c r="BM19" s="2">
        <f>IF(Table1[[#This Row],[City]]="Peshawar",Table1[[#This Row],[Income]],0)</f>
        <v>0</v>
      </c>
      <c r="BN19" s="2">
        <f>IF(Table1[[#This Row],[City]]="Quetta",Table1[[#This Row],[Income]],0)</f>
        <v>0</v>
      </c>
      <c r="BO19" s="2">
        <f>IF(Table1[[#This Row],[City]]="Hyderabad",Table1[[#This Row],[Income]],0)</f>
        <v>0</v>
      </c>
      <c r="BP19" s="2">
        <f>IF(Table1[[#This Row],[City]]="Rawalpindi",Table1[[#This Row],[Income]],0)</f>
        <v>0</v>
      </c>
      <c r="BQ19" s="3">
        <f>IF(Table1[[#This Row],[City]]="Gwadar",Table1[[#This Row],[Income]],0)</f>
        <v>0</v>
      </c>
      <c r="BR19" s="1">
        <f>IF(Table1[[#This Row],[Person Debts]]&gt;Table1[[#This Row],[Income]],1,0)</f>
        <v>1</v>
      </c>
      <c r="BS19" s="3"/>
      <c r="BT19" s="1"/>
      <c r="BU19" s="2">
        <f>IF(Table1[[#This Row],[Net Worth]]&gt;BT19,Table1[[#This Row],[Age]],0)</f>
        <v>50</v>
      </c>
      <c r="BV19" s="3"/>
    </row>
    <row r="20" spans="2:74" x14ac:dyDescent="0.25">
      <c r="B20" t="s">
        <v>23</v>
      </c>
      <c r="C20">
        <v>45</v>
      </c>
      <c r="D20" t="s">
        <v>37</v>
      </c>
      <c r="E20">
        <v>5</v>
      </c>
      <c r="F20" t="s">
        <v>34</v>
      </c>
      <c r="G20">
        <v>4</v>
      </c>
      <c r="H20">
        <v>0</v>
      </c>
      <c r="I20">
        <v>62681</v>
      </c>
      <c r="J20" t="s">
        <v>33</v>
      </c>
      <c r="K20">
        <v>8</v>
      </c>
      <c r="L20">
        <v>376086</v>
      </c>
      <c r="M20">
        <v>319167.90932785586</v>
      </c>
      <c r="N20">
        <v>0</v>
      </c>
      <c r="O20">
        <v>0</v>
      </c>
      <c r="P20">
        <v>6576.2317892884685</v>
      </c>
      <c r="Q20">
        <v>86606.919285130396</v>
      </c>
      <c r="R20">
        <v>462692.9192851304</v>
      </c>
      <c r="S20">
        <v>325744.14111714432</v>
      </c>
      <c r="T20">
        <v>136948.77816798608</v>
      </c>
      <c r="X20" s="1">
        <f t="shared" si="0"/>
        <v>0</v>
      </c>
      <c r="Y20" s="2">
        <f t="shared" si="1"/>
        <v>1</v>
      </c>
      <c r="Z20" s="2"/>
      <c r="AA20" s="3"/>
      <c r="AD20" s="1">
        <f>IF(Table1[[#This Row],[Work Field (WF)]]="IT",1,0)</f>
        <v>0</v>
      </c>
      <c r="AE20" s="2">
        <f>IF(Table1[[#This Row],[Work Field (WF)]]="Data Science",1,0)</f>
        <v>0</v>
      </c>
      <c r="AF20" s="2">
        <f>IF(Table1[[#This Row],[Work Field (WF)]]="Health",1,0)</f>
        <v>0</v>
      </c>
      <c r="AG20" s="2">
        <f>IF(Table1[[#This Row],[Work Field (WF)]]="Marketing",1,0)</f>
        <v>0</v>
      </c>
      <c r="AH20" s="2">
        <f>IF(Table1[[#This Row],[Work Field (WF)]]="Sales",1,0)</f>
        <v>1</v>
      </c>
      <c r="AI20" s="2">
        <f>IF(Table1[[#This Row],[Work Field (WF)]]="management",1,0)</f>
        <v>0</v>
      </c>
      <c r="AJ20" s="2"/>
      <c r="AK20" s="3"/>
      <c r="AL20" s="1">
        <f>IF(Table1[[#This Row],[Education (EDU)]]="Matric",1,0)</f>
        <v>0</v>
      </c>
      <c r="AM20" s="2">
        <f>IF(Table1[[#This Row],[Education (EDU)]]="Intermediate",1,0)</f>
        <v>0</v>
      </c>
      <c r="AN20" s="2">
        <f>IF(Table1[[#This Row],[Education (EDU)]]="Graduation",1,0)</f>
        <v>0</v>
      </c>
      <c r="AO20" s="2">
        <f>IF(Table1[[#This Row],[Education (EDU)]]="Masters",1,0)</f>
        <v>1</v>
      </c>
      <c r="AP20" s="2"/>
      <c r="AQ20" s="3"/>
      <c r="AT20" s="10" t="str">
        <f>IFERROR(Table1[[#This Row],[Car Value]]/Table1[[#This Row],[Cars Owned]],"0")</f>
        <v>0</v>
      </c>
      <c r="AU20" s="2"/>
      <c r="AV20" s="3"/>
      <c r="AW20" s="1"/>
      <c r="AX20" s="2">
        <f>IF(Table1[[#This Row],[Person Debts]]&gt;$AW$6,1,0)</f>
        <v>1</v>
      </c>
      <c r="AY20" s="2"/>
      <c r="AZ20" s="3"/>
      <c r="BA20" s="1"/>
      <c r="BB20" s="24">
        <f>Table1[[#This Row],[Mortgage Left]]/Table1[[#This Row],[House Value]]</f>
        <v>0.84865671502756246</v>
      </c>
      <c r="BC20" s="2">
        <f t="shared" si="2"/>
        <v>1</v>
      </c>
      <c r="BD20" s="2"/>
      <c r="BE20" s="3"/>
      <c r="BH20" s="1"/>
      <c r="BI20" s="2">
        <f>IF(Table1[[#This Row],[City]]="Karachi",Table1[[#This Row],[Income]],0)</f>
        <v>0</v>
      </c>
      <c r="BJ20" s="2">
        <f>IF(Table1[[#This Row],[City]]="Lahore",Table1[[#This Row],[Income]],0)</f>
        <v>0</v>
      </c>
      <c r="BK20" s="2">
        <f>IF(Table1[[#This Row],[City]]="Islamabad",Table1[[#This Row],[Income]],0)</f>
        <v>0</v>
      </c>
      <c r="BL20" s="2">
        <f>IF(Table1[[#This Row],[City]]="Multan",Table1[[#This Row],[Income]],0)</f>
        <v>0</v>
      </c>
      <c r="BM20" s="2">
        <f>IF(Table1[[#This Row],[City]]="Peshawar",Table1[[#This Row],[Income]],0)</f>
        <v>0</v>
      </c>
      <c r="BN20" s="2">
        <f>IF(Table1[[#This Row],[City]]="Quetta",Table1[[#This Row],[Income]],0)</f>
        <v>0</v>
      </c>
      <c r="BO20" s="2">
        <f>IF(Table1[[#This Row],[City]]="Hyderabad",Table1[[#This Row],[Income]],0)</f>
        <v>0</v>
      </c>
      <c r="BP20" s="2">
        <f>IF(Table1[[#This Row],[City]]="Rawalpindi",Table1[[#This Row],[Income]],0)</f>
        <v>62681</v>
      </c>
      <c r="BQ20" s="3">
        <f>IF(Table1[[#This Row],[City]]="Gwadar",Table1[[#This Row],[Income]],0)</f>
        <v>0</v>
      </c>
      <c r="BR20" s="1">
        <f>IF(Table1[[#This Row],[Person Debts]]&gt;Table1[[#This Row],[Income]],1,0)</f>
        <v>1</v>
      </c>
      <c r="BS20" s="3"/>
      <c r="BT20" s="1"/>
      <c r="BU20" s="2">
        <f>IF(Table1[[#This Row],[Net Worth]]&gt;BT20,Table1[[#This Row],[Age]],0)</f>
        <v>45</v>
      </c>
      <c r="BV20" s="3"/>
    </row>
    <row r="21" spans="2:74" x14ac:dyDescent="0.25">
      <c r="B21" t="s">
        <v>19</v>
      </c>
      <c r="C21">
        <v>50</v>
      </c>
      <c r="D21" t="s">
        <v>36</v>
      </c>
      <c r="E21">
        <v>2</v>
      </c>
      <c r="F21" t="s">
        <v>21</v>
      </c>
      <c r="G21">
        <v>1</v>
      </c>
      <c r="H21">
        <v>1</v>
      </c>
      <c r="I21">
        <v>56226</v>
      </c>
      <c r="J21" t="s">
        <v>35</v>
      </c>
      <c r="K21">
        <v>3</v>
      </c>
      <c r="L21">
        <v>281130</v>
      </c>
      <c r="M21">
        <v>127418.59033231168</v>
      </c>
      <c r="N21">
        <v>25643.703231695825</v>
      </c>
      <c r="O21">
        <v>23557</v>
      </c>
      <c r="P21">
        <v>57550.895285157836</v>
      </c>
      <c r="Q21">
        <v>64448.528724126008</v>
      </c>
      <c r="R21">
        <v>371222.2319558218</v>
      </c>
      <c r="S21">
        <v>208526.48561746953</v>
      </c>
      <c r="T21">
        <v>162695.74633835227</v>
      </c>
      <c r="X21" s="1">
        <f t="shared" si="0"/>
        <v>1</v>
      </c>
      <c r="Y21" s="2">
        <f t="shared" si="1"/>
        <v>0</v>
      </c>
      <c r="Z21" s="2"/>
      <c r="AA21" s="3"/>
      <c r="AD21" s="1">
        <f>IF(Table1[[#This Row],[Work Field (WF)]]="IT",1,0)</f>
        <v>0</v>
      </c>
      <c r="AE21" s="2">
        <f>IF(Table1[[#This Row],[Work Field (WF)]]="Data Science",1,0)</f>
        <v>1</v>
      </c>
      <c r="AF21" s="2">
        <f>IF(Table1[[#This Row],[Work Field (WF)]]="Health",1,0)</f>
        <v>0</v>
      </c>
      <c r="AG21" s="2">
        <f>IF(Table1[[#This Row],[Work Field (WF)]]="Marketing",1,0)</f>
        <v>0</v>
      </c>
      <c r="AH21" s="2">
        <f>IF(Table1[[#This Row],[Work Field (WF)]]="Sales",1,0)</f>
        <v>0</v>
      </c>
      <c r="AI21" s="2">
        <f>IF(Table1[[#This Row],[Work Field (WF)]]="management",1,0)</f>
        <v>0</v>
      </c>
      <c r="AJ21" s="2"/>
      <c r="AK21" s="3"/>
      <c r="AL21" s="1">
        <f>IF(Table1[[#This Row],[Education (EDU)]]="Matric",1,0)</f>
        <v>1</v>
      </c>
      <c r="AM21" s="2">
        <f>IF(Table1[[#This Row],[Education (EDU)]]="Intermediate",1,0)</f>
        <v>0</v>
      </c>
      <c r="AN21" s="2">
        <f>IF(Table1[[#This Row],[Education (EDU)]]="Graduation",1,0)</f>
        <v>0</v>
      </c>
      <c r="AO21" s="2">
        <f>IF(Table1[[#This Row],[Education (EDU)]]="Masters",1,0)</f>
        <v>0</v>
      </c>
      <c r="AP21" s="2"/>
      <c r="AQ21" s="3"/>
      <c r="AT21" s="10">
        <f>IFERROR(Table1[[#This Row],[Car Value]]/Table1[[#This Row],[Cars Owned]],"0")</f>
        <v>25643.703231695825</v>
      </c>
      <c r="AU21" s="2"/>
      <c r="AV21" s="3"/>
      <c r="AW21" s="1"/>
      <c r="AX21" s="2">
        <f>IF(Table1[[#This Row],[Person Debts]]&gt;$AW$6,1,0)</f>
        <v>1</v>
      </c>
      <c r="AY21" s="2"/>
      <c r="AZ21" s="3"/>
      <c r="BA21" s="1"/>
      <c r="BB21" s="24">
        <f>Table1[[#This Row],[Mortgage Left]]/Table1[[#This Row],[House Value]]</f>
        <v>0.45323725796717418</v>
      </c>
      <c r="BC21" s="2">
        <f t="shared" si="2"/>
        <v>1</v>
      </c>
      <c r="BD21" s="2"/>
      <c r="BE21" s="3"/>
      <c r="BH21" s="1"/>
      <c r="BI21" s="2">
        <f>IF(Table1[[#This Row],[City]]="Karachi",Table1[[#This Row],[Income]],0)</f>
        <v>0</v>
      </c>
      <c r="BJ21" s="2">
        <f>IF(Table1[[#This Row],[City]]="Lahore",Table1[[#This Row],[Income]],0)</f>
        <v>0</v>
      </c>
      <c r="BK21" s="2">
        <f>IF(Table1[[#This Row],[City]]="Islamabad",Table1[[#This Row],[Income]],0)</f>
        <v>56226</v>
      </c>
      <c r="BL21" s="2">
        <f>IF(Table1[[#This Row],[City]]="Multan",Table1[[#This Row],[Income]],0)</f>
        <v>0</v>
      </c>
      <c r="BM21" s="2">
        <f>IF(Table1[[#This Row],[City]]="Peshawar",Table1[[#This Row],[Income]],0)</f>
        <v>0</v>
      </c>
      <c r="BN21" s="2">
        <f>IF(Table1[[#This Row],[City]]="Quetta",Table1[[#This Row],[Income]],0)</f>
        <v>0</v>
      </c>
      <c r="BO21" s="2">
        <f>IF(Table1[[#This Row],[City]]="Hyderabad",Table1[[#This Row],[Income]],0)</f>
        <v>0</v>
      </c>
      <c r="BP21" s="2">
        <f>IF(Table1[[#This Row],[City]]="Rawalpindi",Table1[[#This Row],[Income]],0)</f>
        <v>0</v>
      </c>
      <c r="BQ21" s="3">
        <f>IF(Table1[[#This Row],[City]]="Gwadar",Table1[[#This Row],[Income]],0)</f>
        <v>0</v>
      </c>
      <c r="BR21" s="1">
        <f>IF(Table1[[#This Row],[Person Debts]]&gt;Table1[[#This Row],[Income]],1,0)</f>
        <v>1</v>
      </c>
      <c r="BS21" s="3"/>
      <c r="BT21" s="1"/>
      <c r="BU21" s="2">
        <f>IF(Table1[[#This Row],[Net Worth]]&gt;BT21,Table1[[#This Row],[Age]],0)</f>
        <v>50</v>
      </c>
      <c r="BV21" s="3"/>
    </row>
    <row r="22" spans="2:74" x14ac:dyDescent="0.25">
      <c r="B22" t="s">
        <v>23</v>
      </c>
      <c r="C22">
        <v>41</v>
      </c>
      <c r="D22" t="s">
        <v>32</v>
      </c>
      <c r="E22">
        <v>1</v>
      </c>
      <c r="F22" t="s">
        <v>27</v>
      </c>
      <c r="G22">
        <v>2</v>
      </c>
      <c r="H22">
        <v>2</v>
      </c>
      <c r="I22">
        <v>33495</v>
      </c>
      <c r="J22" t="s">
        <v>33</v>
      </c>
      <c r="K22">
        <v>8</v>
      </c>
      <c r="L22">
        <v>167475</v>
      </c>
      <c r="M22">
        <v>135366.66743354322</v>
      </c>
      <c r="N22">
        <v>6915.803719400652</v>
      </c>
      <c r="O22">
        <v>2555</v>
      </c>
      <c r="P22">
        <v>35736.32375233739</v>
      </c>
      <c r="Q22">
        <v>32609.598508756899</v>
      </c>
      <c r="R22">
        <v>207000.40222815756</v>
      </c>
      <c r="S22">
        <v>173657.99118588062</v>
      </c>
      <c r="T22">
        <v>33342.411042276944</v>
      </c>
      <c r="X22" s="1">
        <f t="shared" si="0"/>
        <v>0</v>
      </c>
      <c r="Y22" s="2">
        <f t="shared" si="1"/>
        <v>1</v>
      </c>
      <c r="Z22" s="2"/>
      <c r="AA22" s="3"/>
      <c r="AD22" s="1">
        <f>IF(Table1[[#This Row],[Work Field (WF)]]="IT",1,0)</f>
        <v>1</v>
      </c>
      <c r="AE22" s="2">
        <f>IF(Table1[[#This Row],[Work Field (WF)]]="Data Science",1,0)</f>
        <v>0</v>
      </c>
      <c r="AF22" s="2">
        <f>IF(Table1[[#This Row],[Work Field (WF)]]="Health",1,0)</f>
        <v>0</v>
      </c>
      <c r="AG22" s="2">
        <f>IF(Table1[[#This Row],[Work Field (WF)]]="Marketing",1,0)</f>
        <v>0</v>
      </c>
      <c r="AH22" s="2">
        <f>IF(Table1[[#This Row],[Work Field (WF)]]="Sales",1,0)</f>
        <v>0</v>
      </c>
      <c r="AI22" s="2">
        <f>IF(Table1[[#This Row],[Work Field (WF)]]="management",1,0)</f>
        <v>0</v>
      </c>
      <c r="AJ22" s="2"/>
      <c r="AK22" s="3"/>
      <c r="AL22" s="1">
        <f>IF(Table1[[#This Row],[Education (EDU)]]="Matric",1,0)</f>
        <v>0</v>
      </c>
      <c r="AM22" s="2">
        <f>IF(Table1[[#This Row],[Education (EDU)]]="Intermediate",1,0)</f>
        <v>1</v>
      </c>
      <c r="AN22" s="2">
        <f>IF(Table1[[#This Row],[Education (EDU)]]="Graduation",1,0)</f>
        <v>0</v>
      </c>
      <c r="AO22" s="2">
        <f>IF(Table1[[#This Row],[Education (EDU)]]="Masters",1,0)</f>
        <v>0</v>
      </c>
      <c r="AP22" s="2"/>
      <c r="AQ22" s="3"/>
      <c r="AT22" s="10">
        <f>IFERROR(Table1[[#This Row],[Car Value]]/Table1[[#This Row],[Cars Owned]],"0")</f>
        <v>3457.901859700326</v>
      </c>
      <c r="AU22" s="2"/>
      <c r="AV22" s="3"/>
      <c r="AW22" s="1"/>
      <c r="AX22" s="2">
        <f>IF(Table1[[#This Row],[Person Debts]]&gt;$AW$6,1,0)</f>
        <v>1</v>
      </c>
      <c r="AY22" s="2"/>
      <c r="AZ22" s="3"/>
      <c r="BA22" s="1"/>
      <c r="BB22" s="24">
        <f>Table1[[#This Row],[Mortgage Left]]/Table1[[#This Row],[House Value]]</f>
        <v>0.80827984734165226</v>
      </c>
      <c r="BC22" s="2">
        <f t="shared" si="2"/>
        <v>1</v>
      </c>
      <c r="BD22" s="2"/>
      <c r="BE22" s="3"/>
      <c r="BH22" s="1"/>
      <c r="BI22" s="2">
        <f>IF(Table1[[#This Row],[City]]="Karachi",Table1[[#This Row],[Income]],0)</f>
        <v>0</v>
      </c>
      <c r="BJ22" s="2">
        <f>IF(Table1[[#This Row],[City]]="Lahore",Table1[[#This Row],[Income]],0)</f>
        <v>0</v>
      </c>
      <c r="BK22" s="2">
        <f>IF(Table1[[#This Row],[City]]="Islamabad",Table1[[#This Row],[Income]],0)</f>
        <v>0</v>
      </c>
      <c r="BL22" s="2">
        <f>IF(Table1[[#This Row],[City]]="Multan",Table1[[#This Row],[Income]],0)</f>
        <v>0</v>
      </c>
      <c r="BM22" s="2">
        <f>IF(Table1[[#This Row],[City]]="Peshawar",Table1[[#This Row],[Income]],0)</f>
        <v>0</v>
      </c>
      <c r="BN22" s="2">
        <f>IF(Table1[[#This Row],[City]]="Quetta",Table1[[#This Row],[Income]],0)</f>
        <v>0</v>
      </c>
      <c r="BO22" s="2">
        <f>IF(Table1[[#This Row],[City]]="Hyderabad",Table1[[#This Row],[Income]],0)</f>
        <v>0</v>
      </c>
      <c r="BP22" s="2">
        <f>IF(Table1[[#This Row],[City]]="Rawalpindi",Table1[[#This Row],[Income]],0)</f>
        <v>33495</v>
      </c>
      <c r="BQ22" s="3">
        <f>IF(Table1[[#This Row],[City]]="Gwadar",Table1[[#This Row],[Income]],0)</f>
        <v>0</v>
      </c>
      <c r="BR22" s="1">
        <f>IF(Table1[[#This Row],[Person Debts]]&gt;Table1[[#This Row],[Income]],1,0)</f>
        <v>1</v>
      </c>
      <c r="BS22" s="3"/>
      <c r="BT22" s="1"/>
      <c r="BU22" s="2">
        <f>IF(Table1[[#This Row],[Net Worth]]&gt;BT22,Table1[[#This Row],[Age]],0)</f>
        <v>41</v>
      </c>
      <c r="BV22" s="3"/>
    </row>
    <row r="23" spans="2:74" x14ac:dyDescent="0.25">
      <c r="B23" t="s">
        <v>19</v>
      </c>
      <c r="C23">
        <v>26</v>
      </c>
      <c r="D23" t="s">
        <v>36</v>
      </c>
      <c r="E23">
        <v>2</v>
      </c>
      <c r="F23" t="s">
        <v>21</v>
      </c>
      <c r="G23">
        <v>1</v>
      </c>
      <c r="H23">
        <v>2</v>
      </c>
      <c r="I23">
        <v>47867</v>
      </c>
      <c r="J23" t="s">
        <v>33</v>
      </c>
      <c r="K23">
        <v>8</v>
      </c>
      <c r="L23">
        <v>287202</v>
      </c>
      <c r="M23">
        <v>73603.295585315558</v>
      </c>
      <c r="N23">
        <v>90652.088422059634</v>
      </c>
      <c r="O23">
        <v>9733</v>
      </c>
      <c r="P23">
        <v>24126.288757162583</v>
      </c>
      <c r="Q23">
        <v>6097.517271462465</v>
      </c>
      <c r="R23">
        <v>383951.60569352214</v>
      </c>
      <c r="S23">
        <v>107462.58434247813</v>
      </c>
      <c r="T23">
        <v>276489.02135104401</v>
      </c>
      <c r="X23" s="1">
        <f t="shared" si="0"/>
        <v>1</v>
      </c>
      <c r="Y23" s="2">
        <f t="shared" si="1"/>
        <v>0</v>
      </c>
      <c r="Z23" s="2"/>
      <c r="AA23" s="3"/>
      <c r="AD23" s="1">
        <f>IF(Table1[[#This Row],[Work Field (WF)]]="IT",1,0)</f>
        <v>0</v>
      </c>
      <c r="AE23" s="2">
        <f>IF(Table1[[#This Row],[Work Field (WF)]]="Data Science",1,0)</f>
        <v>1</v>
      </c>
      <c r="AF23" s="2">
        <f>IF(Table1[[#This Row],[Work Field (WF)]]="Health",1,0)</f>
        <v>0</v>
      </c>
      <c r="AG23" s="2">
        <f>IF(Table1[[#This Row],[Work Field (WF)]]="Marketing",1,0)</f>
        <v>0</v>
      </c>
      <c r="AH23" s="2">
        <f>IF(Table1[[#This Row],[Work Field (WF)]]="Sales",1,0)</f>
        <v>0</v>
      </c>
      <c r="AI23" s="2">
        <f>IF(Table1[[#This Row],[Work Field (WF)]]="management",1,0)</f>
        <v>0</v>
      </c>
      <c r="AJ23" s="2"/>
      <c r="AK23" s="3"/>
      <c r="AL23" s="1">
        <f>IF(Table1[[#This Row],[Education (EDU)]]="Matric",1,0)</f>
        <v>1</v>
      </c>
      <c r="AM23" s="2">
        <f>IF(Table1[[#This Row],[Education (EDU)]]="Intermediate",1,0)</f>
        <v>0</v>
      </c>
      <c r="AN23" s="2">
        <f>IF(Table1[[#This Row],[Education (EDU)]]="Graduation",1,0)</f>
        <v>0</v>
      </c>
      <c r="AO23" s="2">
        <f>IF(Table1[[#This Row],[Education (EDU)]]="Masters",1,0)</f>
        <v>0</v>
      </c>
      <c r="AP23" s="2"/>
      <c r="AQ23" s="3"/>
      <c r="AT23" s="10">
        <f>IFERROR(Table1[[#This Row],[Car Value]]/Table1[[#This Row],[Cars Owned]],"0")</f>
        <v>45326.044211029817</v>
      </c>
      <c r="AU23" s="2"/>
      <c r="AV23" s="3"/>
      <c r="AW23" s="1"/>
      <c r="AX23" s="2">
        <f>IF(Table1[[#This Row],[Person Debts]]&gt;$AW$6,1,0)</f>
        <v>0</v>
      </c>
      <c r="AY23" s="2"/>
      <c r="AZ23" s="3"/>
      <c r="BA23" s="1"/>
      <c r="BB23" s="24">
        <f>Table1[[#This Row],[Mortgage Left]]/Table1[[#This Row],[House Value]]</f>
        <v>0.25627709969051593</v>
      </c>
      <c r="BC23" s="2">
        <f t="shared" si="2"/>
        <v>0</v>
      </c>
      <c r="BD23" s="2"/>
      <c r="BE23" s="3"/>
      <c r="BH23" s="1"/>
      <c r="BI23" s="2">
        <f>IF(Table1[[#This Row],[City]]="Karachi",Table1[[#This Row],[Income]],0)</f>
        <v>0</v>
      </c>
      <c r="BJ23" s="2">
        <f>IF(Table1[[#This Row],[City]]="Lahore",Table1[[#This Row],[Income]],0)</f>
        <v>0</v>
      </c>
      <c r="BK23" s="2">
        <f>IF(Table1[[#This Row],[City]]="Islamabad",Table1[[#This Row],[Income]],0)</f>
        <v>0</v>
      </c>
      <c r="BL23" s="2">
        <f>IF(Table1[[#This Row],[City]]="Multan",Table1[[#This Row],[Income]],0)</f>
        <v>0</v>
      </c>
      <c r="BM23" s="2">
        <f>IF(Table1[[#This Row],[City]]="Peshawar",Table1[[#This Row],[Income]],0)</f>
        <v>0</v>
      </c>
      <c r="BN23" s="2">
        <f>IF(Table1[[#This Row],[City]]="Quetta",Table1[[#This Row],[Income]],0)</f>
        <v>0</v>
      </c>
      <c r="BO23" s="2">
        <f>IF(Table1[[#This Row],[City]]="Hyderabad",Table1[[#This Row],[Income]],0)</f>
        <v>0</v>
      </c>
      <c r="BP23" s="2">
        <f>IF(Table1[[#This Row],[City]]="Rawalpindi",Table1[[#This Row],[Income]],0)</f>
        <v>47867</v>
      </c>
      <c r="BQ23" s="3">
        <f>IF(Table1[[#This Row],[City]]="Gwadar",Table1[[#This Row],[Income]],0)</f>
        <v>0</v>
      </c>
      <c r="BR23" s="1">
        <f>IF(Table1[[#This Row],[Person Debts]]&gt;Table1[[#This Row],[Income]],1,0)</f>
        <v>1</v>
      </c>
      <c r="BS23" s="3"/>
      <c r="BT23" s="1"/>
      <c r="BU23" s="2">
        <f>IF(Table1[[#This Row],[Net Worth]]&gt;BT23,Table1[[#This Row],[Age]],0)</f>
        <v>26</v>
      </c>
      <c r="BV23" s="3"/>
    </row>
    <row r="24" spans="2:74" x14ac:dyDescent="0.25">
      <c r="B24" t="s">
        <v>23</v>
      </c>
      <c r="C24">
        <v>38</v>
      </c>
      <c r="D24" t="s">
        <v>29</v>
      </c>
      <c r="E24">
        <v>4</v>
      </c>
      <c r="F24" t="s">
        <v>24</v>
      </c>
      <c r="G24">
        <v>3</v>
      </c>
      <c r="H24">
        <v>2</v>
      </c>
      <c r="I24">
        <v>64759</v>
      </c>
      <c r="J24" t="s">
        <v>22</v>
      </c>
      <c r="K24">
        <v>2</v>
      </c>
      <c r="L24">
        <v>323795</v>
      </c>
      <c r="M24">
        <v>31490.861189393225</v>
      </c>
      <c r="N24">
        <v>115980.44955421398</v>
      </c>
      <c r="O24">
        <v>47244</v>
      </c>
      <c r="P24">
        <v>25508.567747359484</v>
      </c>
      <c r="Q24">
        <v>28580.056378912221</v>
      </c>
      <c r="R24">
        <v>468355.5059331262</v>
      </c>
      <c r="S24">
        <v>104243.42893675271</v>
      </c>
      <c r="T24">
        <v>364112.07699637348</v>
      </c>
      <c r="X24" s="1">
        <f t="shared" si="0"/>
        <v>0</v>
      </c>
      <c r="Y24" s="2">
        <f t="shared" si="1"/>
        <v>1</v>
      </c>
      <c r="Z24" s="2"/>
      <c r="AA24" s="3"/>
      <c r="AD24" s="1">
        <f>IF(Table1[[#This Row],[Work Field (WF)]]="IT",1,0)</f>
        <v>0</v>
      </c>
      <c r="AE24" s="2">
        <f>IF(Table1[[#This Row],[Work Field (WF)]]="Data Science",1,0)</f>
        <v>0</v>
      </c>
      <c r="AF24" s="2">
        <f>IF(Table1[[#This Row],[Work Field (WF)]]="Health",1,0)</f>
        <v>1</v>
      </c>
      <c r="AG24" s="2">
        <f>IF(Table1[[#This Row],[Work Field (WF)]]="Marketing",1,0)</f>
        <v>0</v>
      </c>
      <c r="AH24" s="2">
        <f>IF(Table1[[#This Row],[Work Field (WF)]]="Sales",1,0)</f>
        <v>0</v>
      </c>
      <c r="AI24" s="2">
        <f>IF(Table1[[#This Row],[Work Field (WF)]]="management",1,0)</f>
        <v>0</v>
      </c>
      <c r="AJ24" s="2"/>
      <c r="AK24" s="3"/>
      <c r="AL24" s="1">
        <f>IF(Table1[[#This Row],[Education (EDU)]]="Matric",1,0)</f>
        <v>0</v>
      </c>
      <c r="AM24" s="2">
        <f>IF(Table1[[#This Row],[Education (EDU)]]="Intermediate",1,0)</f>
        <v>0</v>
      </c>
      <c r="AN24" s="2">
        <f>IF(Table1[[#This Row],[Education (EDU)]]="Graduation",1,0)</f>
        <v>1</v>
      </c>
      <c r="AO24" s="2">
        <f>IF(Table1[[#This Row],[Education (EDU)]]="Masters",1,0)</f>
        <v>0</v>
      </c>
      <c r="AP24" s="2"/>
      <c r="AQ24" s="3"/>
      <c r="AT24" s="10">
        <f>IFERROR(Table1[[#This Row],[Car Value]]/Table1[[#This Row],[Cars Owned]],"0")</f>
        <v>57990.224777106989</v>
      </c>
      <c r="AU24" s="2"/>
      <c r="AV24" s="3"/>
      <c r="AW24" s="1"/>
      <c r="AX24" s="2">
        <f>IF(Table1[[#This Row],[Person Debts]]&gt;$AW$6,1,0)</f>
        <v>0</v>
      </c>
      <c r="AY24" s="2"/>
      <c r="AZ24" s="3"/>
      <c r="BA24" s="1"/>
      <c r="BB24" s="24">
        <f>Table1[[#This Row],[Mortgage Left]]/Table1[[#This Row],[House Value]]</f>
        <v>9.7255551164759257E-2</v>
      </c>
      <c r="BC24" s="2">
        <f t="shared" si="2"/>
        <v>0</v>
      </c>
      <c r="BD24" s="2"/>
      <c r="BE24" s="3"/>
      <c r="BH24" s="1"/>
      <c r="BI24" s="2">
        <f>IF(Table1[[#This Row],[City]]="Karachi",Table1[[#This Row],[Income]],0)</f>
        <v>0</v>
      </c>
      <c r="BJ24" s="2">
        <f>IF(Table1[[#This Row],[City]]="Lahore",Table1[[#This Row],[Income]],0)</f>
        <v>64759</v>
      </c>
      <c r="BK24" s="2">
        <f>IF(Table1[[#This Row],[City]]="Islamabad",Table1[[#This Row],[Income]],0)</f>
        <v>0</v>
      </c>
      <c r="BL24" s="2">
        <f>IF(Table1[[#This Row],[City]]="Multan",Table1[[#This Row],[Income]],0)</f>
        <v>0</v>
      </c>
      <c r="BM24" s="2">
        <f>IF(Table1[[#This Row],[City]]="Peshawar",Table1[[#This Row],[Income]],0)</f>
        <v>0</v>
      </c>
      <c r="BN24" s="2">
        <f>IF(Table1[[#This Row],[City]]="Quetta",Table1[[#This Row],[Income]],0)</f>
        <v>0</v>
      </c>
      <c r="BO24" s="2">
        <f>IF(Table1[[#This Row],[City]]="Hyderabad",Table1[[#This Row],[Income]],0)</f>
        <v>0</v>
      </c>
      <c r="BP24" s="2">
        <f>IF(Table1[[#This Row],[City]]="Rawalpindi",Table1[[#This Row],[Income]],0)</f>
        <v>0</v>
      </c>
      <c r="BQ24" s="3">
        <f>IF(Table1[[#This Row],[City]]="Gwadar",Table1[[#This Row],[Income]],0)</f>
        <v>0</v>
      </c>
      <c r="BR24" s="1">
        <f>IF(Table1[[#This Row],[Person Debts]]&gt;Table1[[#This Row],[Income]],1,0)</f>
        <v>1</v>
      </c>
      <c r="BS24" s="3"/>
      <c r="BT24" s="1"/>
      <c r="BU24" s="2">
        <f>IF(Table1[[#This Row],[Net Worth]]&gt;BT24,Table1[[#This Row],[Age]],0)</f>
        <v>38</v>
      </c>
      <c r="BV24" s="3"/>
    </row>
    <row r="25" spans="2:74" x14ac:dyDescent="0.25">
      <c r="B25" t="s">
        <v>19</v>
      </c>
      <c r="C25">
        <v>46</v>
      </c>
      <c r="D25" t="s">
        <v>37</v>
      </c>
      <c r="E25">
        <v>5</v>
      </c>
      <c r="F25" t="s">
        <v>24</v>
      </c>
      <c r="G25">
        <v>3</v>
      </c>
      <c r="H25">
        <v>1</v>
      </c>
      <c r="I25">
        <v>50204</v>
      </c>
      <c r="J25" t="s">
        <v>22</v>
      </c>
      <c r="K25">
        <v>2</v>
      </c>
      <c r="L25">
        <v>301224</v>
      </c>
      <c r="M25">
        <v>32368.676779280628</v>
      </c>
      <c r="N25">
        <v>10561.380730545256</v>
      </c>
      <c r="O25">
        <v>9137</v>
      </c>
      <c r="P25">
        <v>89387.963412498662</v>
      </c>
      <c r="Q25">
        <v>71345.829765899369</v>
      </c>
      <c r="R25">
        <v>383131.2104964446</v>
      </c>
      <c r="S25">
        <v>130893.6401917793</v>
      </c>
      <c r="T25">
        <v>252237.57030466531</v>
      </c>
      <c r="X25" s="1">
        <f t="shared" si="0"/>
        <v>1</v>
      </c>
      <c r="Y25" s="2">
        <f t="shared" si="1"/>
        <v>0</v>
      </c>
      <c r="Z25" s="2"/>
      <c r="AA25" s="3"/>
      <c r="AD25" s="1">
        <f>IF(Table1[[#This Row],[Work Field (WF)]]="IT",1,0)</f>
        <v>0</v>
      </c>
      <c r="AE25" s="2">
        <f>IF(Table1[[#This Row],[Work Field (WF)]]="Data Science",1,0)</f>
        <v>0</v>
      </c>
      <c r="AF25" s="2">
        <f>IF(Table1[[#This Row],[Work Field (WF)]]="Health",1,0)</f>
        <v>0</v>
      </c>
      <c r="AG25" s="2">
        <f>IF(Table1[[#This Row],[Work Field (WF)]]="Marketing",1,0)</f>
        <v>0</v>
      </c>
      <c r="AH25" s="2">
        <f>IF(Table1[[#This Row],[Work Field (WF)]]="Sales",1,0)</f>
        <v>1</v>
      </c>
      <c r="AI25" s="2">
        <f>IF(Table1[[#This Row],[Work Field (WF)]]="management",1,0)</f>
        <v>0</v>
      </c>
      <c r="AJ25" s="2"/>
      <c r="AK25" s="3"/>
      <c r="AL25" s="1">
        <f>IF(Table1[[#This Row],[Education (EDU)]]="Matric",1,0)</f>
        <v>0</v>
      </c>
      <c r="AM25" s="2">
        <f>IF(Table1[[#This Row],[Education (EDU)]]="Intermediate",1,0)</f>
        <v>0</v>
      </c>
      <c r="AN25" s="2">
        <f>IF(Table1[[#This Row],[Education (EDU)]]="Graduation",1,0)</f>
        <v>1</v>
      </c>
      <c r="AO25" s="2">
        <f>IF(Table1[[#This Row],[Education (EDU)]]="Masters",1,0)</f>
        <v>0</v>
      </c>
      <c r="AP25" s="2"/>
      <c r="AQ25" s="3"/>
      <c r="AT25" s="10">
        <f>IFERROR(Table1[[#This Row],[Car Value]]/Table1[[#This Row],[Cars Owned]],"0")</f>
        <v>10561.380730545256</v>
      </c>
      <c r="AU25" s="2"/>
      <c r="AV25" s="3"/>
      <c r="AW25" s="1"/>
      <c r="AX25" s="2">
        <f>IF(Table1[[#This Row],[Person Debts]]&gt;$AW$6,1,0)</f>
        <v>1</v>
      </c>
      <c r="AY25" s="2"/>
      <c r="AZ25" s="3"/>
      <c r="BA25" s="1"/>
      <c r="BB25" s="24">
        <f>Table1[[#This Row],[Mortgage Left]]/Table1[[#This Row],[House Value]]</f>
        <v>0.10745716403500594</v>
      </c>
      <c r="BC25" s="2">
        <f t="shared" si="2"/>
        <v>0</v>
      </c>
      <c r="BD25" s="2"/>
      <c r="BE25" s="3"/>
      <c r="BH25" s="1"/>
      <c r="BI25" s="2">
        <f>IF(Table1[[#This Row],[City]]="Karachi",Table1[[#This Row],[Income]],0)</f>
        <v>0</v>
      </c>
      <c r="BJ25" s="2">
        <f>IF(Table1[[#This Row],[City]]="Lahore",Table1[[#This Row],[Income]],0)</f>
        <v>50204</v>
      </c>
      <c r="BK25" s="2">
        <f>IF(Table1[[#This Row],[City]]="Islamabad",Table1[[#This Row],[Income]],0)</f>
        <v>0</v>
      </c>
      <c r="BL25" s="2">
        <f>IF(Table1[[#This Row],[City]]="Multan",Table1[[#This Row],[Income]],0)</f>
        <v>0</v>
      </c>
      <c r="BM25" s="2">
        <f>IF(Table1[[#This Row],[City]]="Peshawar",Table1[[#This Row],[Income]],0)</f>
        <v>0</v>
      </c>
      <c r="BN25" s="2">
        <f>IF(Table1[[#This Row],[City]]="Quetta",Table1[[#This Row],[Income]],0)</f>
        <v>0</v>
      </c>
      <c r="BO25" s="2">
        <f>IF(Table1[[#This Row],[City]]="Hyderabad",Table1[[#This Row],[Income]],0)</f>
        <v>0</v>
      </c>
      <c r="BP25" s="2">
        <f>IF(Table1[[#This Row],[City]]="Rawalpindi",Table1[[#This Row],[Income]],0)</f>
        <v>0</v>
      </c>
      <c r="BQ25" s="3">
        <f>IF(Table1[[#This Row],[City]]="Gwadar",Table1[[#This Row],[Income]],0)</f>
        <v>0</v>
      </c>
      <c r="BR25" s="1">
        <f>IF(Table1[[#This Row],[Person Debts]]&gt;Table1[[#This Row],[Income]],1,0)</f>
        <v>1</v>
      </c>
      <c r="BS25" s="3"/>
      <c r="BT25" s="1"/>
      <c r="BU25" s="2">
        <f>IF(Table1[[#This Row],[Net Worth]]&gt;BT25,Table1[[#This Row],[Age]],0)</f>
        <v>46</v>
      </c>
      <c r="BV25" s="3"/>
    </row>
    <row r="26" spans="2:74" x14ac:dyDescent="0.25">
      <c r="B26" t="s">
        <v>19</v>
      </c>
      <c r="C26">
        <v>42</v>
      </c>
      <c r="D26" t="s">
        <v>29</v>
      </c>
      <c r="E26">
        <v>4</v>
      </c>
      <c r="F26" t="s">
        <v>21</v>
      </c>
      <c r="G26">
        <v>1</v>
      </c>
      <c r="H26">
        <v>2</v>
      </c>
      <c r="I26">
        <v>36303</v>
      </c>
      <c r="J26" t="s">
        <v>25</v>
      </c>
      <c r="K26">
        <v>1</v>
      </c>
      <c r="L26">
        <v>145212</v>
      </c>
      <c r="M26">
        <v>108459.71715953578</v>
      </c>
      <c r="N26">
        <v>8393.9769572510431</v>
      </c>
      <c r="O26">
        <v>8392</v>
      </c>
      <c r="P26">
        <v>62059.810399791873</v>
      </c>
      <c r="Q26">
        <v>8936.8174952840272</v>
      </c>
      <c r="R26">
        <v>162542.79445253508</v>
      </c>
      <c r="S26">
        <v>178911.52755932766</v>
      </c>
      <c r="T26">
        <v>-16368.733106792584</v>
      </c>
      <c r="X26" s="1">
        <f t="shared" si="0"/>
        <v>1</v>
      </c>
      <c r="Y26" s="2">
        <f t="shared" si="1"/>
        <v>0</v>
      </c>
      <c r="Z26" s="2"/>
      <c r="AA26" s="3"/>
      <c r="AD26" s="1">
        <f>IF(Table1[[#This Row],[Work Field (WF)]]="IT",1,0)</f>
        <v>0</v>
      </c>
      <c r="AE26" s="2">
        <f>IF(Table1[[#This Row],[Work Field (WF)]]="Data Science",1,0)</f>
        <v>0</v>
      </c>
      <c r="AF26" s="2">
        <f>IF(Table1[[#This Row],[Work Field (WF)]]="Health",1,0)</f>
        <v>1</v>
      </c>
      <c r="AG26" s="2">
        <f>IF(Table1[[#This Row],[Work Field (WF)]]="Marketing",1,0)</f>
        <v>0</v>
      </c>
      <c r="AH26" s="2">
        <f>IF(Table1[[#This Row],[Work Field (WF)]]="Sales",1,0)</f>
        <v>0</v>
      </c>
      <c r="AI26" s="2">
        <f>IF(Table1[[#This Row],[Work Field (WF)]]="management",1,0)</f>
        <v>0</v>
      </c>
      <c r="AJ26" s="2"/>
      <c r="AK26" s="3"/>
      <c r="AL26" s="1">
        <f>IF(Table1[[#This Row],[Education (EDU)]]="Matric",1,0)</f>
        <v>1</v>
      </c>
      <c r="AM26" s="2">
        <f>IF(Table1[[#This Row],[Education (EDU)]]="Intermediate",1,0)</f>
        <v>0</v>
      </c>
      <c r="AN26" s="2">
        <f>IF(Table1[[#This Row],[Education (EDU)]]="Graduation",1,0)</f>
        <v>0</v>
      </c>
      <c r="AO26" s="2">
        <f>IF(Table1[[#This Row],[Education (EDU)]]="Masters",1,0)</f>
        <v>0</v>
      </c>
      <c r="AP26" s="2"/>
      <c r="AQ26" s="3"/>
      <c r="AT26" s="10">
        <f>IFERROR(Table1[[#This Row],[Car Value]]/Table1[[#This Row],[Cars Owned]],"0")</f>
        <v>4196.9884786255216</v>
      </c>
      <c r="AU26" s="2"/>
      <c r="AV26" s="3"/>
      <c r="AW26" s="1"/>
      <c r="AX26" s="2">
        <f>IF(Table1[[#This Row],[Person Debts]]&gt;$AW$6,1,0)</f>
        <v>1</v>
      </c>
      <c r="AY26" s="2"/>
      <c r="AZ26" s="3"/>
      <c r="BA26" s="1"/>
      <c r="BB26" s="24">
        <f>Table1[[#This Row],[Mortgage Left]]/Table1[[#This Row],[House Value]]</f>
        <v>0.74690602126226335</v>
      </c>
      <c r="BC26" s="2">
        <f t="shared" si="2"/>
        <v>1</v>
      </c>
      <c r="BD26" s="2"/>
      <c r="BE26" s="3"/>
      <c r="BH26" s="1"/>
      <c r="BI26" s="2">
        <f>IF(Table1[[#This Row],[City]]="Karachi",Table1[[#This Row],[Income]],0)</f>
        <v>36303</v>
      </c>
      <c r="BJ26" s="2">
        <f>IF(Table1[[#This Row],[City]]="Lahore",Table1[[#This Row],[Income]],0)</f>
        <v>0</v>
      </c>
      <c r="BK26" s="2">
        <f>IF(Table1[[#This Row],[City]]="Islamabad",Table1[[#This Row],[Income]],0)</f>
        <v>0</v>
      </c>
      <c r="BL26" s="2">
        <f>IF(Table1[[#This Row],[City]]="Multan",Table1[[#This Row],[Income]],0)</f>
        <v>0</v>
      </c>
      <c r="BM26" s="2">
        <f>IF(Table1[[#This Row],[City]]="Peshawar",Table1[[#This Row],[Income]],0)</f>
        <v>0</v>
      </c>
      <c r="BN26" s="2">
        <f>IF(Table1[[#This Row],[City]]="Quetta",Table1[[#This Row],[Income]],0)</f>
        <v>0</v>
      </c>
      <c r="BO26" s="2">
        <f>IF(Table1[[#This Row],[City]]="Hyderabad",Table1[[#This Row],[Income]],0)</f>
        <v>0</v>
      </c>
      <c r="BP26" s="2">
        <f>IF(Table1[[#This Row],[City]]="Rawalpindi",Table1[[#This Row],[Income]],0)</f>
        <v>0</v>
      </c>
      <c r="BQ26" s="3">
        <f>IF(Table1[[#This Row],[City]]="Gwadar",Table1[[#This Row],[Income]],0)</f>
        <v>0</v>
      </c>
      <c r="BR26" s="1">
        <f>IF(Table1[[#This Row],[Person Debts]]&gt;Table1[[#This Row],[Income]],1,0)</f>
        <v>1</v>
      </c>
      <c r="BS26" s="3"/>
      <c r="BT26" s="1"/>
      <c r="BU26" s="2">
        <f>IF(Table1[[#This Row],[Net Worth]]&gt;BT26,Table1[[#This Row],[Age]],0)</f>
        <v>0</v>
      </c>
      <c r="BV26" s="3"/>
    </row>
    <row r="27" spans="2:74" x14ac:dyDescent="0.25">
      <c r="B27" t="s">
        <v>23</v>
      </c>
      <c r="C27">
        <v>41</v>
      </c>
      <c r="D27" t="s">
        <v>29</v>
      </c>
      <c r="E27">
        <v>4</v>
      </c>
      <c r="F27" t="s">
        <v>24</v>
      </c>
      <c r="G27">
        <v>3</v>
      </c>
      <c r="H27">
        <v>2</v>
      </c>
      <c r="I27">
        <v>38952</v>
      </c>
      <c r="J27" t="s">
        <v>30</v>
      </c>
      <c r="K27">
        <v>7</v>
      </c>
      <c r="L27">
        <v>155808</v>
      </c>
      <c r="M27">
        <v>51322.220874650324</v>
      </c>
      <c r="N27">
        <v>54088.567213645176</v>
      </c>
      <c r="O27">
        <v>43388</v>
      </c>
      <c r="P27">
        <v>19945.68639330447</v>
      </c>
      <c r="Q27">
        <v>17404.664568752127</v>
      </c>
      <c r="R27">
        <v>227301.23178239731</v>
      </c>
      <c r="S27">
        <v>114655.90726795478</v>
      </c>
      <c r="T27">
        <v>112645.32451444253</v>
      </c>
      <c r="X27" s="1">
        <f t="shared" si="0"/>
        <v>0</v>
      </c>
      <c r="Y27" s="2">
        <f t="shared" si="1"/>
        <v>1</v>
      </c>
      <c r="Z27" s="2"/>
      <c r="AA27" s="3"/>
      <c r="AD27" s="1">
        <f>IF(Table1[[#This Row],[Work Field (WF)]]="IT",1,0)</f>
        <v>0</v>
      </c>
      <c r="AE27" s="2">
        <f>IF(Table1[[#This Row],[Work Field (WF)]]="Data Science",1,0)</f>
        <v>0</v>
      </c>
      <c r="AF27" s="2">
        <f>IF(Table1[[#This Row],[Work Field (WF)]]="Health",1,0)</f>
        <v>1</v>
      </c>
      <c r="AG27" s="2">
        <f>IF(Table1[[#This Row],[Work Field (WF)]]="Marketing",1,0)</f>
        <v>0</v>
      </c>
      <c r="AH27" s="2">
        <f>IF(Table1[[#This Row],[Work Field (WF)]]="Sales",1,0)</f>
        <v>0</v>
      </c>
      <c r="AI27" s="2">
        <f>IF(Table1[[#This Row],[Work Field (WF)]]="management",1,0)</f>
        <v>0</v>
      </c>
      <c r="AJ27" s="2"/>
      <c r="AK27" s="3"/>
      <c r="AL27" s="1">
        <f>IF(Table1[[#This Row],[Education (EDU)]]="Matric",1,0)</f>
        <v>0</v>
      </c>
      <c r="AM27" s="2">
        <f>IF(Table1[[#This Row],[Education (EDU)]]="Intermediate",1,0)</f>
        <v>0</v>
      </c>
      <c r="AN27" s="2">
        <f>IF(Table1[[#This Row],[Education (EDU)]]="Graduation",1,0)</f>
        <v>1</v>
      </c>
      <c r="AO27" s="2">
        <f>IF(Table1[[#This Row],[Education (EDU)]]="Masters",1,0)</f>
        <v>0</v>
      </c>
      <c r="AP27" s="2"/>
      <c r="AQ27" s="3"/>
      <c r="AT27" s="10">
        <f>IFERROR(Table1[[#This Row],[Car Value]]/Table1[[#This Row],[Cars Owned]],"0")</f>
        <v>27044.283606822588</v>
      </c>
      <c r="AU27" s="2"/>
      <c r="AV27" s="3"/>
      <c r="AW27" s="1"/>
      <c r="AX27" s="2">
        <f>IF(Table1[[#This Row],[Person Debts]]&gt;$AW$6,1,0)</f>
        <v>0</v>
      </c>
      <c r="AY27" s="2"/>
      <c r="AZ27" s="3"/>
      <c r="BA27" s="1"/>
      <c r="BB27" s="24">
        <f>Table1[[#This Row],[Mortgage Left]]/Table1[[#This Row],[House Value]]</f>
        <v>0.32939400335445113</v>
      </c>
      <c r="BC27" s="2">
        <f t="shared" si="2"/>
        <v>0</v>
      </c>
      <c r="BD27" s="2"/>
      <c r="BE27" s="3"/>
      <c r="BH27" s="1"/>
      <c r="BI27" s="2">
        <f>IF(Table1[[#This Row],[City]]="Karachi",Table1[[#This Row],[Income]],0)</f>
        <v>0</v>
      </c>
      <c r="BJ27" s="2">
        <f>IF(Table1[[#This Row],[City]]="Lahore",Table1[[#This Row],[Income]],0)</f>
        <v>0</v>
      </c>
      <c r="BK27" s="2">
        <f>IF(Table1[[#This Row],[City]]="Islamabad",Table1[[#This Row],[Income]],0)</f>
        <v>0</v>
      </c>
      <c r="BL27" s="2">
        <f>IF(Table1[[#This Row],[City]]="Multan",Table1[[#This Row],[Income]],0)</f>
        <v>0</v>
      </c>
      <c r="BM27" s="2">
        <f>IF(Table1[[#This Row],[City]]="Peshawar",Table1[[#This Row],[Income]],0)</f>
        <v>0</v>
      </c>
      <c r="BN27" s="2">
        <f>IF(Table1[[#This Row],[City]]="Quetta",Table1[[#This Row],[Income]],0)</f>
        <v>0</v>
      </c>
      <c r="BO27" s="2">
        <f>IF(Table1[[#This Row],[City]]="Hyderabad",Table1[[#This Row],[Income]],0)</f>
        <v>38952</v>
      </c>
      <c r="BP27" s="2">
        <f>IF(Table1[[#This Row],[City]]="Rawalpindi",Table1[[#This Row],[Income]],0)</f>
        <v>0</v>
      </c>
      <c r="BQ27" s="3">
        <f>IF(Table1[[#This Row],[City]]="Gwadar",Table1[[#This Row],[Income]],0)</f>
        <v>0</v>
      </c>
      <c r="BR27" s="1">
        <f>IF(Table1[[#This Row],[Person Debts]]&gt;Table1[[#This Row],[Income]],1,0)</f>
        <v>1</v>
      </c>
      <c r="BS27" s="3"/>
      <c r="BT27" s="1"/>
      <c r="BU27" s="2">
        <f>IF(Table1[[#This Row],[Net Worth]]&gt;BT27,Table1[[#This Row],[Age]],0)</f>
        <v>41</v>
      </c>
      <c r="BV27" s="3"/>
    </row>
    <row r="28" spans="2:74" x14ac:dyDescent="0.25">
      <c r="B28" t="s">
        <v>23</v>
      </c>
      <c r="C28">
        <v>44</v>
      </c>
      <c r="D28" t="s">
        <v>20</v>
      </c>
      <c r="E28">
        <v>6</v>
      </c>
      <c r="F28" t="s">
        <v>27</v>
      </c>
      <c r="G28">
        <v>2</v>
      </c>
      <c r="H28">
        <v>1</v>
      </c>
      <c r="I28">
        <v>45297</v>
      </c>
      <c r="J28" t="s">
        <v>30</v>
      </c>
      <c r="K28">
        <v>7</v>
      </c>
      <c r="L28">
        <v>271782</v>
      </c>
      <c r="M28">
        <v>16181.967226220177</v>
      </c>
      <c r="N28">
        <v>40435.887722711181</v>
      </c>
      <c r="O28">
        <v>8576</v>
      </c>
      <c r="P28">
        <v>68019.035145800925</v>
      </c>
      <c r="Q28">
        <v>47313.967961543261</v>
      </c>
      <c r="R28">
        <v>359531.85568425443</v>
      </c>
      <c r="S28">
        <v>92777.002372021103</v>
      </c>
      <c r="T28">
        <v>266754.85331223335</v>
      </c>
      <c r="X28" s="1">
        <f t="shared" si="0"/>
        <v>0</v>
      </c>
      <c r="Y28" s="2">
        <f t="shared" si="1"/>
        <v>1</v>
      </c>
      <c r="Z28" s="2"/>
      <c r="AA28" s="3"/>
      <c r="AD28" s="1">
        <f>IF(Table1[[#This Row],[Work Field (WF)]]="IT",1,0)</f>
        <v>0</v>
      </c>
      <c r="AE28" s="2">
        <f>IF(Table1[[#This Row],[Work Field (WF)]]="Data Science",1,0)</f>
        <v>0</v>
      </c>
      <c r="AF28" s="2">
        <f>IF(Table1[[#This Row],[Work Field (WF)]]="Health",1,0)</f>
        <v>0</v>
      </c>
      <c r="AG28" s="2">
        <f>IF(Table1[[#This Row],[Work Field (WF)]]="Marketing",1,0)</f>
        <v>0</v>
      </c>
      <c r="AH28" s="2">
        <f>IF(Table1[[#This Row],[Work Field (WF)]]="Sales",1,0)</f>
        <v>0</v>
      </c>
      <c r="AI28" s="2">
        <f>IF(Table1[[#This Row],[Work Field (WF)]]="management",1,0)</f>
        <v>1</v>
      </c>
      <c r="AJ28" s="2"/>
      <c r="AK28" s="3"/>
      <c r="AL28" s="1">
        <f>IF(Table1[[#This Row],[Education (EDU)]]="Matric",1,0)</f>
        <v>0</v>
      </c>
      <c r="AM28" s="2">
        <f>IF(Table1[[#This Row],[Education (EDU)]]="Intermediate",1,0)</f>
        <v>1</v>
      </c>
      <c r="AN28" s="2">
        <f>IF(Table1[[#This Row],[Education (EDU)]]="Graduation",1,0)</f>
        <v>0</v>
      </c>
      <c r="AO28" s="2">
        <f>IF(Table1[[#This Row],[Education (EDU)]]="Masters",1,0)</f>
        <v>0</v>
      </c>
      <c r="AP28" s="2"/>
      <c r="AQ28" s="3"/>
      <c r="AT28" s="10">
        <f>IFERROR(Table1[[#This Row],[Car Value]]/Table1[[#This Row],[Cars Owned]],"0")</f>
        <v>40435.887722711181</v>
      </c>
      <c r="AU28" s="2"/>
      <c r="AV28" s="3"/>
      <c r="AW28" s="1"/>
      <c r="AX28" s="2">
        <f>IF(Table1[[#This Row],[Person Debts]]&gt;$AW$6,1,0)</f>
        <v>0</v>
      </c>
      <c r="AY28" s="2"/>
      <c r="AZ28" s="3"/>
      <c r="BA28" s="1"/>
      <c r="BB28" s="24">
        <f>Table1[[#This Row],[Mortgage Left]]/Table1[[#This Row],[House Value]]</f>
        <v>5.9540246323230295E-2</v>
      </c>
      <c r="BC28" s="2">
        <f t="shared" si="2"/>
        <v>0</v>
      </c>
      <c r="BD28" s="2"/>
      <c r="BE28" s="3"/>
      <c r="BH28" s="1"/>
      <c r="BI28" s="2">
        <f>IF(Table1[[#This Row],[City]]="Karachi",Table1[[#This Row],[Income]],0)</f>
        <v>0</v>
      </c>
      <c r="BJ28" s="2">
        <f>IF(Table1[[#This Row],[City]]="Lahore",Table1[[#This Row],[Income]],0)</f>
        <v>0</v>
      </c>
      <c r="BK28" s="2">
        <f>IF(Table1[[#This Row],[City]]="Islamabad",Table1[[#This Row],[Income]],0)</f>
        <v>0</v>
      </c>
      <c r="BL28" s="2">
        <f>IF(Table1[[#This Row],[City]]="Multan",Table1[[#This Row],[Income]],0)</f>
        <v>0</v>
      </c>
      <c r="BM28" s="2">
        <f>IF(Table1[[#This Row],[City]]="Peshawar",Table1[[#This Row],[Income]],0)</f>
        <v>0</v>
      </c>
      <c r="BN28" s="2">
        <f>IF(Table1[[#This Row],[City]]="Quetta",Table1[[#This Row],[Income]],0)</f>
        <v>0</v>
      </c>
      <c r="BO28" s="2">
        <f>IF(Table1[[#This Row],[City]]="Hyderabad",Table1[[#This Row],[Income]],0)</f>
        <v>45297</v>
      </c>
      <c r="BP28" s="2">
        <f>IF(Table1[[#This Row],[City]]="Rawalpindi",Table1[[#This Row],[Income]],0)</f>
        <v>0</v>
      </c>
      <c r="BQ28" s="3">
        <f>IF(Table1[[#This Row],[City]]="Gwadar",Table1[[#This Row],[Income]],0)</f>
        <v>0</v>
      </c>
      <c r="BR28" s="1">
        <f>IF(Table1[[#This Row],[Person Debts]]&gt;Table1[[#This Row],[Income]],1,0)</f>
        <v>1</v>
      </c>
      <c r="BS28" s="3"/>
      <c r="BT28" s="1"/>
      <c r="BU28" s="2">
        <f>IF(Table1[[#This Row],[Net Worth]]&gt;BT28,Table1[[#This Row],[Age]],0)</f>
        <v>44</v>
      </c>
      <c r="BV28" s="3"/>
    </row>
    <row r="29" spans="2:74" x14ac:dyDescent="0.25">
      <c r="B29" t="s">
        <v>23</v>
      </c>
      <c r="C29">
        <v>36</v>
      </c>
      <c r="D29" t="s">
        <v>29</v>
      </c>
      <c r="E29">
        <v>4</v>
      </c>
      <c r="F29" t="s">
        <v>34</v>
      </c>
      <c r="G29">
        <v>4</v>
      </c>
      <c r="H29">
        <v>0</v>
      </c>
      <c r="I29">
        <v>60219</v>
      </c>
      <c r="J29" t="s">
        <v>25</v>
      </c>
      <c r="K29">
        <v>1</v>
      </c>
      <c r="L29">
        <v>361314</v>
      </c>
      <c r="M29">
        <v>193185.19899744616</v>
      </c>
      <c r="N29">
        <v>0</v>
      </c>
      <c r="O29">
        <v>0</v>
      </c>
      <c r="P29">
        <v>115186.21076214824</v>
      </c>
      <c r="Q29">
        <v>79802.099143633226</v>
      </c>
      <c r="R29">
        <v>441116.09914363321</v>
      </c>
      <c r="S29">
        <v>308371.40975959442</v>
      </c>
      <c r="T29">
        <v>132744.68938403879</v>
      </c>
      <c r="X29" s="1">
        <f t="shared" si="0"/>
        <v>0</v>
      </c>
      <c r="Y29" s="2">
        <f t="shared" si="1"/>
        <v>1</v>
      </c>
      <c r="Z29" s="2"/>
      <c r="AA29" s="3"/>
      <c r="AD29" s="1">
        <f>IF(Table1[[#This Row],[Work Field (WF)]]="IT",1,0)</f>
        <v>0</v>
      </c>
      <c r="AE29" s="2">
        <f>IF(Table1[[#This Row],[Work Field (WF)]]="Data Science",1,0)</f>
        <v>0</v>
      </c>
      <c r="AF29" s="2">
        <f>IF(Table1[[#This Row],[Work Field (WF)]]="Health",1,0)</f>
        <v>1</v>
      </c>
      <c r="AG29" s="2">
        <f>IF(Table1[[#This Row],[Work Field (WF)]]="Marketing",1,0)</f>
        <v>0</v>
      </c>
      <c r="AH29" s="2">
        <f>IF(Table1[[#This Row],[Work Field (WF)]]="Sales",1,0)</f>
        <v>0</v>
      </c>
      <c r="AI29" s="2">
        <f>IF(Table1[[#This Row],[Work Field (WF)]]="management",1,0)</f>
        <v>0</v>
      </c>
      <c r="AJ29" s="2"/>
      <c r="AK29" s="3"/>
      <c r="AL29" s="1">
        <f>IF(Table1[[#This Row],[Education (EDU)]]="Matric",1,0)</f>
        <v>0</v>
      </c>
      <c r="AM29" s="2">
        <f>IF(Table1[[#This Row],[Education (EDU)]]="Intermediate",1,0)</f>
        <v>0</v>
      </c>
      <c r="AN29" s="2">
        <f>IF(Table1[[#This Row],[Education (EDU)]]="Graduation",1,0)</f>
        <v>0</v>
      </c>
      <c r="AO29" s="2">
        <f>IF(Table1[[#This Row],[Education (EDU)]]="Masters",1,0)</f>
        <v>1</v>
      </c>
      <c r="AP29" s="2"/>
      <c r="AQ29" s="3"/>
      <c r="AT29" s="10" t="str">
        <f>IFERROR(Table1[[#This Row],[Car Value]]/Table1[[#This Row],[Cars Owned]],"0")</f>
        <v>0</v>
      </c>
      <c r="AU29" s="2"/>
      <c r="AV29" s="3"/>
      <c r="AW29" s="1"/>
      <c r="AX29" s="2">
        <f>IF(Table1[[#This Row],[Person Debts]]&gt;$AW$6,1,0)</f>
        <v>1</v>
      </c>
      <c r="AY29" s="2"/>
      <c r="AZ29" s="3"/>
      <c r="BA29" s="1"/>
      <c r="BB29" s="24">
        <f>Table1[[#This Row],[Mortgage Left]]/Table1[[#This Row],[House Value]]</f>
        <v>0.53467399269733851</v>
      </c>
      <c r="BC29" s="2">
        <f t="shared" si="2"/>
        <v>1</v>
      </c>
      <c r="BD29" s="2"/>
      <c r="BE29" s="3"/>
      <c r="BH29" s="1"/>
      <c r="BI29" s="2">
        <f>IF(Table1[[#This Row],[City]]="Karachi",Table1[[#This Row],[Income]],0)</f>
        <v>60219</v>
      </c>
      <c r="BJ29" s="2">
        <f>IF(Table1[[#This Row],[City]]="Lahore",Table1[[#This Row],[Income]],0)</f>
        <v>0</v>
      </c>
      <c r="BK29" s="2">
        <f>IF(Table1[[#This Row],[City]]="Islamabad",Table1[[#This Row],[Income]],0)</f>
        <v>0</v>
      </c>
      <c r="BL29" s="2">
        <f>IF(Table1[[#This Row],[City]]="Multan",Table1[[#This Row],[Income]],0)</f>
        <v>0</v>
      </c>
      <c r="BM29" s="2">
        <f>IF(Table1[[#This Row],[City]]="Peshawar",Table1[[#This Row],[Income]],0)</f>
        <v>0</v>
      </c>
      <c r="BN29" s="2">
        <f>IF(Table1[[#This Row],[City]]="Quetta",Table1[[#This Row],[Income]],0)</f>
        <v>0</v>
      </c>
      <c r="BO29" s="2">
        <f>IF(Table1[[#This Row],[City]]="Hyderabad",Table1[[#This Row],[Income]],0)</f>
        <v>0</v>
      </c>
      <c r="BP29" s="2">
        <f>IF(Table1[[#This Row],[City]]="Rawalpindi",Table1[[#This Row],[Income]],0)</f>
        <v>0</v>
      </c>
      <c r="BQ29" s="3">
        <f>IF(Table1[[#This Row],[City]]="Gwadar",Table1[[#This Row],[Income]],0)</f>
        <v>0</v>
      </c>
      <c r="BR29" s="1">
        <f>IF(Table1[[#This Row],[Person Debts]]&gt;Table1[[#This Row],[Income]],1,0)</f>
        <v>1</v>
      </c>
      <c r="BS29" s="3"/>
      <c r="BT29" s="1"/>
      <c r="BU29" s="2">
        <f>IF(Table1[[#This Row],[Net Worth]]&gt;BT29,Table1[[#This Row],[Age]],0)</f>
        <v>36</v>
      </c>
      <c r="BV29" s="3"/>
    </row>
    <row r="30" spans="2:74" x14ac:dyDescent="0.25">
      <c r="B30" t="s">
        <v>23</v>
      </c>
      <c r="C30">
        <v>50</v>
      </c>
      <c r="D30" t="s">
        <v>20</v>
      </c>
      <c r="E30">
        <v>6</v>
      </c>
      <c r="F30" t="s">
        <v>24</v>
      </c>
      <c r="G30">
        <v>3</v>
      </c>
      <c r="H30">
        <v>0</v>
      </c>
      <c r="I30">
        <v>46073</v>
      </c>
      <c r="J30" t="s">
        <v>28</v>
      </c>
      <c r="K30">
        <v>4</v>
      </c>
      <c r="L30">
        <v>276438</v>
      </c>
      <c r="M30">
        <v>55040.476933511272</v>
      </c>
      <c r="N30">
        <v>0</v>
      </c>
      <c r="O30">
        <v>0</v>
      </c>
      <c r="P30">
        <v>33959.956366608021</v>
      </c>
      <c r="Q30">
        <v>61764.312961038377</v>
      </c>
      <c r="R30">
        <v>338202.31296103838</v>
      </c>
      <c r="S30">
        <v>89000.433300119301</v>
      </c>
      <c r="T30">
        <v>249201.87966091908</v>
      </c>
      <c r="X30" s="1">
        <f t="shared" si="0"/>
        <v>0</v>
      </c>
      <c r="Y30" s="2">
        <f t="shared" si="1"/>
        <v>1</v>
      </c>
      <c r="Z30" s="2"/>
      <c r="AA30" s="3"/>
      <c r="AD30" s="1">
        <f>IF(Table1[[#This Row],[Work Field (WF)]]="IT",1,0)</f>
        <v>0</v>
      </c>
      <c r="AE30" s="2">
        <f>IF(Table1[[#This Row],[Work Field (WF)]]="Data Science",1,0)</f>
        <v>0</v>
      </c>
      <c r="AF30" s="2">
        <f>IF(Table1[[#This Row],[Work Field (WF)]]="Health",1,0)</f>
        <v>0</v>
      </c>
      <c r="AG30" s="2">
        <f>IF(Table1[[#This Row],[Work Field (WF)]]="Marketing",1,0)</f>
        <v>0</v>
      </c>
      <c r="AH30" s="2">
        <f>IF(Table1[[#This Row],[Work Field (WF)]]="Sales",1,0)</f>
        <v>0</v>
      </c>
      <c r="AI30" s="2">
        <f>IF(Table1[[#This Row],[Work Field (WF)]]="management",1,0)</f>
        <v>1</v>
      </c>
      <c r="AJ30" s="2"/>
      <c r="AK30" s="3"/>
      <c r="AL30" s="1">
        <f>IF(Table1[[#This Row],[Education (EDU)]]="Matric",1,0)</f>
        <v>0</v>
      </c>
      <c r="AM30" s="2">
        <f>IF(Table1[[#This Row],[Education (EDU)]]="Intermediate",1,0)</f>
        <v>0</v>
      </c>
      <c r="AN30" s="2">
        <f>IF(Table1[[#This Row],[Education (EDU)]]="Graduation",1,0)</f>
        <v>1</v>
      </c>
      <c r="AO30" s="2">
        <f>IF(Table1[[#This Row],[Education (EDU)]]="Masters",1,0)</f>
        <v>0</v>
      </c>
      <c r="AP30" s="2"/>
      <c r="AQ30" s="3"/>
      <c r="AT30" s="10" t="str">
        <f>IFERROR(Table1[[#This Row],[Car Value]]/Table1[[#This Row],[Cars Owned]],"0")</f>
        <v>0</v>
      </c>
      <c r="AU30" s="2"/>
      <c r="AV30" s="3"/>
      <c r="AW30" s="1"/>
      <c r="AX30" s="2">
        <f>IF(Table1[[#This Row],[Person Debts]]&gt;$AW$6,1,0)</f>
        <v>0</v>
      </c>
      <c r="AY30" s="2"/>
      <c r="AZ30" s="3"/>
      <c r="BA30" s="1"/>
      <c r="BB30" s="24">
        <f>Table1[[#This Row],[Mortgage Left]]/Table1[[#This Row],[House Value]]</f>
        <v>0.19910604523803266</v>
      </c>
      <c r="BC30" s="2">
        <f t="shared" si="2"/>
        <v>0</v>
      </c>
      <c r="BD30" s="2"/>
      <c r="BE30" s="3"/>
      <c r="BH30" s="1"/>
      <c r="BI30" s="2">
        <f>IF(Table1[[#This Row],[City]]="Karachi",Table1[[#This Row],[Income]],0)</f>
        <v>0</v>
      </c>
      <c r="BJ30" s="2">
        <f>IF(Table1[[#This Row],[City]]="Lahore",Table1[[#This Row],[Income]],0)</f>
        <v>0</v>
      </c>
      <c r="BK30" s="2">
        <f>IF(Table1[[#This Row],[City]]="Islamabad",Table1[[#This Row],[Income]],0)</f>
        <v>0</v>
      </c>
      <c r="BL30" s="2">
        <f>IF(Table1[[#This Row],[City]]="Multan",Table1[[#This Row],[Income]],0)</f>
        <v>46073</v>
      </c>
      <c r="BM30" s="2">
        <f>IF(Table1[[#This Row],[City]]="Peshawar",Table1[[#This Row],[Income]],0)</f>
        <v>0</v>
      </c>
      <c r="BN30" s="2">
        <f>IF(Table1[[#This Row],[City]]="Quetta",Table1[[#This Row],[Income]],0)</f>
        <v>0</v>
      </c>
      <c r="BO30" s="2">
        <f>IF(Table1[[#This Row],[City]]="Hyderabad",Table1[[#This Row],[Income]],0)</f>
        <v>0</v>
      </c>
      <c r="BP30" s="2">
        <f>IF(Table1[[#This Row],[City]]="Rawalpindi",Table1[[#This Row],[Income]],0)</f>
        <v>0</v>
      </c>
      <c r="BQ30" s="3">
        <f>IF(Table1[[#This Row],[City]]="Gwadar",Table1[[#This Row],[Income]],0)</f>
        <v>0</v>
      </c>
      <c r="BR30" s="1">
        <f>IF(Table1[[#This Row],[Person Debts]]&gt;Table1[[#This Row],[Income]],1,0)</f>
        <v>1</v>
      </c>
      <c r="BS30" s="3"/>
      <c r="BT30" s="1"/>
      <c r="BU30" s="2">
        <f>IF(Table1[[#This Row],[Net Worth]]&gt;BT30,Table1[[#This Row],[Age]],0)</f>
        <v>50</v>
      </c>
      <c r="BV30" s="3"/>
    </row>
    <row r="31" spans="2:74" x14ac:dyDescent="0.25">
      <c r="B31" t="s">
        <v>23</v>
      </c>
      <c r="C31">
        <v>45</v>
      </c>
      <c r="D31" t="s">
        <v>32</v>
      </c>
      <c r="E31">
        <v>1</v>
      </c>
      <c r="F31" t="s">
        <v>21</v>
      </c>
      <c r="G31">
        <v>1</v>
      </c>
      <c r="H31">
        <v>2</v>
      </c>
      <c r="I31">
        <v>68858</v>
      </c>
      <c r="J31" t="s">
        <v>38</v>
      </c>
      <c r="K31">
        <v>9</v>
      </c>
      <c r="L31">
        <v>413148</v>
      </c>
      <c r="M31">
        <v>306620.86094118527</v>
      </c>
      <c r="N31">
        <v>40602.854631628063</v>
      </c>
      <c r="O31">
        <v>27856</v>
      </c>
      <c r="P31">
        <v>53420.572190625986</v>
      </c>
      <c r="Q31">
        <v>47921.300395353886</v>
      </c>
      <c r="R31">
        <v>501672.15502698196</v>
      </c>
      <c r="S31">
        <v>387897.43313181127</v>
      </c>
      <c r="T31">
        <v>113774.72189517069</v>
      </c>
      <c r="X31" s="1">
        <f t="shared" si="0"/>
        <v>0</v>
      </c>
      <c r="Y31" s="2">
        <f t="shared" si="1"/>
        <v>1</v>
      </c>
      <c r="Z31" s="2"/>
      <c r="AA31" s="3"/>
      <c r="AD31" s="1">
        <f>IF(Table1[[#This Row],[Work Field (WF)]]="IT",1,0)</f>
        <v>1</v>
      </c>
      <c r="AE31" s="2">
        <f>IF(Table1[[#This Row],[Work Field (WF)]]="Data Science",1,0)</f>
        <v>0</v>
      </c>
      <c r="AF31" s="2">
        <f>IF(Table1[[#This Row],[Work Field (WF)]]="Health",1,0)</f>
        <v>0</v>
      </c>
      <c r="AG31" s="2">
        <f>IF(Table1[[#This Row],[Work Field (WF)]]="Marketing",1,0)</f>
        <v>0</v>
      </c>
      <c r="AH31" s="2">
        <f>IF(Table1[[#This Row],[Work Field (WF)]]="Sales",1,0)</f>
        <v>0</v>
      </c>
      <c r="AI31" s="2">
        <f>IF(Table1[[#This Row],[Work Field (WF)]]="management",1,0)</f>
        <v>0</v>
      </c>
      <c r="AJ31" s="2"/>
      <c r="AK31" s="3"/>
      <c r="AL31" s="1">
        <f>IF(Table1[[#This Row],[Education (EDU)]]="Matric",1,0)</f>
        <v>1</v>
      </c>
      <c r="AM31" s="2">
        <f>IF(Table1[[#This Row],[Education (EDU)]]="Intermediate",1,0)</f>
        <v>0</v>
      </c>
      <c r="AN31" s="2">
        <f>IF(Table1[[#This Row],[Education (EDU)]]="Graduation",1,0)</f>
        <v>0</v>
      </c>
      <c r="AO31" s="2">
        <f>IF(Table1[[#This Row],[Education (EDU)]]="Masters",1,0)</f>
        <v>0</v>
      </c>
      <c r="AP31" s="2"/>
      <c r="AQ31" s="3"/>
      <c r="AT31" s="10">
        <f>IFERROR(Table1[[#This Row],[Car Value]]/Table1[[#This Row],[Cars Owned]],"0")</f>
        <v>20301.427315814031</v>
      </c>
      <c r="AU31" s="2"/>
      <c r="AV31" s="3"/>
      <c r="AW31" s="1"/>
      <c r="AX31" s="2">
        <f>IF(Table1[[#This Row],[Person Debts]]&gt;$AW$6,1,0)</f>
        <v>1</v>
      </c>
      <c r="AY31" s="2"/>
      <c r="AZ31" s="3"/>
      <c r="BA31" s="1"/>
      <c r="BB31" s="24">
        <f>Table1[[#This Row],[Mortgage Left]]/Table1[[#This Row],[House Value]]</f>
        <v>0.74215743738608264</v>
      </c>
      <c r="BC31" s="2">
        <f t="shared" si="2"/>
        <v>1</v>
      </c>
      <c r="BD31" s="2"/>
      <c r="BE31" s="3"/>
      <c r="BH31" s="1"/>
      <c r="BI31" s="2">
        <f>IF(Table1[[#This Row],[City]]="Karachi",Table1[[#This Row],[Income]],0)</f>
        <v>0</v>
      </c>
      <c r="BJ31" s="2">
        <f>IF(Table1[[#This Row],[City]]="Lahore",Table1[[#This Row],[Income]],0)</f>
        <v>0</v>
      </c>
      <c r="BK31" s="2">
        <f>IF(Table1[[#This Row],[City]]="Islamabad",Table1[[#This Row],[Income]],0)</f>
        <v>0</v>
      </c>
      <c r="BL31" s="2">
        <f>IF(Table1[[#This Row],[City]]="Multan",Table1[[#This Row],[Income]],0)</f>
        <v>0</v>
      </c>
      <c r="BM31" s="2">
        <f>IF(Table1[[#This Row],[City]]="Peshawar",Table1[[#This Row],[Income]],0)</f>
        <v>0</v>
      </c>
      <c r="BN31" s="2">
        <f>IF(Table1[[#This Row],[City]]="Quetta",Table1[[#This Row],[Income]],0)</f>
        <v>0</v>
      </c>
      <c r="BO31" s="2">
        <f>IF(Table1[[#This Row],[City]]="Hyderabad",Table1[[#This Row],[Income]],0)</f>
        <v>0</v>
      </c>
      <c r="BP31" s="2">
        <f>IF(Table1[[#This Row],[City]]="Rawalpindi",Table1[[#This Row],[Income]],0)</f>
        <v>0</v>
      </c>
      <c r="BQ31" s="3">
        <f>IF(Table1[[#This Row],[City]]="Gwadar",Table1[[#This Row],[Income]],0)</f>
        <v>68858</v>
      </c>
      <c r="BR31" s="1">
        <f>IF(Table1[[#This Row],[Person Debts]]&gt;Table1[[#This Row],[Income]],1,0)</f>
        <v>1</v>
      </c>
      <c r="BS31" s="3"/>
      <c r="BT31" s="1"/>
      <c r="BU31" s="2">
        <f>IF(Table1[[#This Row],[Net Worth]]&gt;BT31,Table1[[#This Row],[Age]],0)</f>
        <v>45</v>
      </c>
      <c r="BV31" s="3"/>
    </row>
    <row r="32" spans="2:74" x14ac:dyDescent="0.25">
      <c r="B32" t="s">
        <v>19</v>
      </c>
      <c r="C32">
        <v>43</v>
      </c>
      <c r="D32" t="s">
        <v>37</v>
      </c>
      <c r="E32">
        <v>5</v>
      </c>
      <c r="F32" t="s">
        <v>27</v>
      </c>
      <c r="G32">
        <v>2</v>
      </c>
      <c r="H32">
        <v>2</v>
      </c>
      <c r="I32">
        <v>61205</v>
      </c>
      <c r="J32" t="s">
        <v>28</v>
      </c>
      <c r="K32">
        <v>4</v>
      </c>
      <c r="L32">
        <v>183615</v>
      </c>
      <c r="M32">
        <v>149063.52090688443</v>
      </c>
      <c r="N32">
        <v>85391.88274684966</v>
      </c>
      <c r="O32">
        <v>62432</v>
      </c>
      <c r="P32">
        <v>95955.791993248553</v>
      </c>
      <c r="Q32">
        <v>63139.563990820388</v>
      </c>
      <c r="R32">
        <v>332146.44673767005</v>
      </c>
      <c r="S32">
        <v>307451.31290013297</v>
      </c>
      <c r="T32">
        <v>24695.133837537083</v>
      </c>
      <c r="X32" s="1">
        <f t="shared" si="0"/>
        <v>1</v>
      </c>
      <c r="Y32" s="2">
        <f t="shared" si="1"/>
        <v>0</v>
      </c>
      <c r="Z32" s="2"/>
      <c r="AA32" s="3"/>
      <c r="AD32" s="1">
        <f>IF(Table1[[#This Row],[Work Field (WF)]]="IT",1,0)</f>
        <v>0</v>
      </c>
      <c r="AE32" s="2">
        <f>IF(Table1[[#This Row],[Work Field (WF)]]="Data Science",1,0)</f>
        <v>0</v>
      </c>
      <c r="AF32" s="2">
        <f>IF(Table1[[#This Row],[Work Field (WF)]]="Health",1,0)</f>
        <v>0</v>
      </c>
      <c r="AG32" s="2">
        <f>IF(Table1[[#This Row],[Work Field (WF)]]="Marketing",1,0)</f>
        <v>0</v>
      </c>
      <c r="AH32" s="2">
        <f>IF(Table1[[#This Row],[Work Field (WF)]]="Sales",1,0)</f>
        <v>1</v>
      </c>
      <c r="AI32" s="2">
        <f>IF(Table1[[#This Row],[Work Field (WF)]]="management",1,0)</f>
        <v>0</v>
      </c>
      <c r="AJ32" s="2"/>
      <c r="AK32" s="3"/>
      <c r="AL32" s="1">
        <f>IF(Table1[[#This Row],[Education (EDU)]]="Matric",1,0)</f>
        <v>0</v>
      </c>
      <c r="AM32" s="2">
        <f>IF(Table1[[#This Row],[Education (EDU)]]="Intermediate",1,0)</f>
        <v>1</v>
      </c>
      <c r="AN32" s="2">
        <f>IF(Table1[[#This Row],[Education (EDU)]]="Graduation",1,0)</f>
        <v>0</v>
      </c>
      <c r="AO32" s="2">
        <f>IF(Table1[[#This Row],[Education (EDU)]]="Masters",1,0)</f>
        <v>0</v>
      </c>
      <c r="AP32" s="2"/>
      <c r="AQ32" s="3"/>
      <c r="AT32" s="10">
        <f>IFERROR(Table1[[#This Row],[Car Value]]/Table1[[#This Row],[Cars Owned]],"0")</f>
        <v>42695.94137342483</v>
      </c>
      <c r="AU32" s="2"/>
      <c r="AV32" s="3"/>
      <c r="AW32" s="1"/>
      <c r="AX32" s="2">
        <f>IF(Table1[[#This Row],[Person Debts]]&gt;$AW$6,1,0)</f>
        <v>1</v>
      </c>
      <c r="AY32" s="2"/>
      <c r="AZ32" s="3"/>
      <c r="BA32" s="1"/>
      <c r="BB32" s="24">
        <f>Table1[[#This Row],[Mortgage Left]]/Table1[[#This Row],[House Value]]</f>
        <v>0.81182648970337079</v>
      </c>
      <c r="BC32" s="2">
        <f t="shared" si="2"/>
        <v>1</v>
      </c>
      <c r="BD32" s="2"/>
      <c r="BE32" s="3"/>
      <c r="BH32" s="1"/>
      <c r="BI32" s="2">
        <f>IF(Table1[[#This Row],[City]]="Karachi",Table1[[#This Row],[Income]],0)</f>
        <v>0</v>
      </c>
      <c r="BJ32" s="2">
        <f>IF(Table1[[#This Row],[City]]="Lahore",Table1[[#This Row],[Income]],0)</f>
        <v>0</v>
      </c>
      <c r="BK32" s="2">
        <f>IF(Table1[[#This Row],[City]]="Islamabad",Table1[[#This Row],[Income]],0)</f>
        <v>0</v>
      </c>
      <c r="BL32" s="2">
        <f>IF(Table1[[#This Row],[City]]="Multan",Table1[[#This Row],[Income]],0)</f>
        <v>61205</v>
      </c>
      <c r="BM32" s="2">
        <f>IF(Table1[[#This Row],[City]]="Peshawar",Table1[[#This Row],[Income]],0)</f>
        <v>0</v>
      </c>
      <c r="BN32" s="2">
        <f>IF(Table1[[#This Row],[City]]="Quetta",Table1[[#This Row],[Income]],0)</f>
        <v>0</v>
      </c>
      <c r="BO32" s="2">
        <f>IF(Table1[[#This Row],[City]]="Hyderabad",Table1[[#This Row],[Income]],0)</f>
        <v>0</v>
      </c>
      <c r="BP32" s="2">
        <f>IF(Table1[[#This Row],[City]]="Rawalpindi",Table1[[#This Row],[Income]],0)</f>
        <v>0</v>
      </c>
      <c r="BQ32" s="3">
        <f>IF(Table1[[#This Row],[City]]="Gwadar",Table1[[#This Row],[Income]],0)</f>
        <v>0</v>
      </c>
      <c r="BR32" s="1">
        <f>IF(Table1[[#This Row],[Person Debts]]&gt;Table1[[#This Row],[Income]],1,0)</f>
        <v>1</v>
      </c>
      <c r="BS32" s="3"/>
      <c r="BT32" s="1"/>
      <c r="BU32" s="2">
        <f>IF(Table1[[#This Row],[Net Worth]]&gt;BT32,Table1[[#This Row],[Age]],0)</f>
        <v>43</v>
      </c>
      <c r="BV32" s="3"/>
    </row>
    <row r="33" spans="2:74" x14ac:dyDescent="0.25">
      <c r="B33" t="s">
        <v>23</v>
      </c>
      <c r="C33">
        <v>39</v>
      </c>
      <c r="D33" t="s">
        <v>37</v>
      </c>
      <c r="E33">
        <v>5</v>
      </c>
      <c r="F33" t="s">
        <v>27</v>
      </c>
      <c r="G33">
        <v>2</v>
      </c>
      <c r="H33">
        <v>1</v>
      </c>
      <c r="I33">
        <v>40680</v>
      </c>
      <c r="J33" t="s">
        <v>28</v>
      </c>
      <c r="K33">
        <v>4</v>
      </c>
      <c r="L33">
        <v>203400</v>
      </c>
      <c r="M33">
        <v>26943.143016332444</v>
      </c>
      <c r="N33">
        <v>12722.690805623473</v>
      </c>
      <c r="O33">
        <v>4163</v>
      </c>
      <c r="P33">
        <v>52174.07165072106</v>
      </c>
      <c r="Q33">
        <v>8904.6420258061189</v>
      </c>
      <c r="R33">
        <v>225027.33283142961</v>
      </c>
      <c r="S33">
        <v>83280.2146670535</v>
      </c>
      <c r="T33">
        <v>141747.11816437612</v>
      </c>
      <c r="X33" s="1">
        <f t="shared" si="0"/>
        <v>0</v>
      </c>
      <c r="Y33" s="2">
        <f t="shared" si="1"/>
        <v>1</v>
      </c>
      <c r="Z33" s="2"/>
      <c r="AA33" s="3"/>
      <c r="AD33" s="1">
        <f>IF(Table1[[#This Row],[Work Field (WF)]]="IT",1,0)</f>
        <v>0</v>
      </c>
      <c r="AE33" s="2">
        <f>IF(Table1[[#This Row],[Work Field (WF)]]="Data Science",1,0)</f>
        <v>0</v>
      </c>
      <c r="AF33" s="2">
        <f>IF(Table1[[#This Row],[Work Field (WF)]]="Health",1,0)</f>
        <v>0</v>
      </c>
      <c r="AG33" s="2">
        <f>IF(Table1[[#This Row],[Work Field (WF)]]="Marketing",1,0)</f>
        <v>0</v>
      </c>
      <c r="AH33" s="2">
        <f>IF(Table1[[#This Row],[Work Field (WF)]]="Sales",1,0)</f>
        <v>1</v>
      </c>
      <c r="AI33" s="2">
        <f>IF(Table1[[#This Row],[Work Field (WF)]]="management",1,0)</f>
        <v>0</v>
      </c>
      <c r="AJ33" s="2"/>
      <c r="AK33" s="3"/>
      <c r="AL33" s="1">
        <f>IF(Table1[[#This Row],[Education (EDU)]]="Matric",1,0)</f>
        <v>0</v>
      </c>
      <c r="AM33" s="2">
        <f>IF(Table1[[#This Row],[Education (EDU)]]="Intermediate",1,0)</f>
        <v>1</v>
      </c>
      <c r="AN33" s="2">
        <f>IF(Table1[[#This Row],[Education (EDU)]]="Graduation",1,0)</f>
        <v>0</v>
      </c>
      <c r="AO33" s="2">
        <f>IF(Table1[[#This Row],[Education (EDU)]]="Masters",1,0)</f>
        <v>0</v>
      </c>
      <c r="AP33" s="2"/>
      <c r="AQ33" s="3"/>
      <c r="AT33" s="10">
        <f>IFERROR(Table1[[#This Row],[Car Value]]/Table1[[#This Row],[Cars Owned]],"0")</f>
        <v>12722.690805623473</v>
      </c>
      <c r="AU33" s="2"/>
      <c r="AV33" s="3"/>
      <c r="AW33" s="1"/>
      <c r="AX33" s="2">
        <f>IF(Table1[[#This Row],[Person Debts]]&gt;$AW$6,1,0)</f>
        <v>0</v>
      </c>
      <c r="AY33" s="2"/>
      <c r="AZ33" s="3"/>
      <c r="BA33" s="1"/>
      <c r="BB33" s="24">
        <f>Table1[[#This Row],[Mortgage Left]]/Table1[[#This Row],[House Value]]</f>
        <v>0.1324638299721359</v>
      </c>
      <c r="BC33" s="2">
        <f t="shared" si="2"/>
        <v>0</v>
      </c>
      <c r="BD33" s="2"/>
      <c r="BE33" s="3"/>
      <c r="BH33" s="1"/>
      <c r="BI33" s="2">
        <f>IF(Table1[[#This Row],[City]]="Karachi",Table1[[#This Row],[Income]],0)</f>
        <v>0</v>
      </c>
      <c r="BJ33" s="2">
        <f>IF(Table1[[#This Row],[City]]="Lahore",Table1[[#This Row],[Income]],0)</f>
        <v>0</v>
      </c>
      <c r="BK33" s="2">
        <f>IF(Table1[[#This Row],[City]]="Islamabad",Table1[[#This Row],[Income]],0)</f>
        <v>0</v>
      </c>
      <c r="BL33" s="2">
        <f>IF(Table1[[#This Row],[City]]="Multan",Table1[[#This Row],[Income]],0)</f>
        <v>40680</v>
      </c>
      <c r="BM33" s="2">
        <f>IF(Table1[[#This Row],[City]]="Peshawar",Table1[[#This Row],[Income]],0)</f>
        <v>0</v>
      </c>
      <c r="BN33" s="2">
        <f>IF(Table1[[#This Row],[City]]="Quetta",Table1[[#This Row],[Income]],0)</f>
        <v>0</v>
      </c>
      <c r="BO33" s="2">
        <f>IF(Table1[[#This Row],[City]]="Hyderabad",Table1[[#This Row],[Income]],0)</f>
        <v>0</v>
      </c>
      <c r="BP33" s="2">
        <f>IF(Table1[[#This Row],[City]]="Rawalpindi",Table1[[#This Row],[Income]],0)</f>
        <v>0</v>
      </c>
      <c r="BQ33" s="3">
        <f>IF(Table1[[#This Row],[City]]="Gwadar",Table1[[#This Row],[Income]],0)</f>
        <v>0</v>
      </c>
      <c r="BR33" s="1">
        <f>IF(Table1[[#This Row],[Person Debts]]&gt;Table1[[#This Row],[Income]],1,0)</f>
        <v>1</v>
      </c>
      <c r="BS33" s="3"/>
      <c r="BT33" s="1"/>
      <c r="BU33" s="2">
        <f>IF(Table1[[#This Row],[Net Worth]]&gt;BT33,Table1[[#This Row],[Age]],0)</f>
        <v>39</v>
      </c>
      <c r="BV33" s="3"/>
    </row>
    <row r="34" spans="2:74" x14ac:dyDescent="0.25">
      <c r="B34" t="s">
        <v>19</v>
      </c>
      <c r="C34">
        <v>27</v>
      </c>
      <c r="D34" t="s">
        <v>36</v>
      </c>
      <c r="E34">
        <v>2</v>
      </c>
      <c r="F34" t="s">
        <v>21</v>
      </c>
      <c r="G34">
        <v>1</v>
      </c>
      <c r="H34">
        <v>0</v>
      </c>
      <c r="I34">
        <v>30367</v>
      </c>
      <c r="J34" t="s">
        <v>35</v>
      </c>
      <c r="K34">
        <v>3</v>
      </c>
      <c r="L34">
        <v>151835</v>
      </c>
      <c r="M34">
        <v>34404.792854502797</v>
      </c>
      <c r="N34">
        <v>0</v>
      </c>
      <c r="O34">
        <v>0</v>
      </c>
      <c r="P34">
        <v>47629.342361615032</v>
      </c>
      <c r="Q34">
        <v>45392.390355340111</v>
      </c>
      <c r="R34">
        <v>197227.39035534012</v>
      </c>
      <c r="S34">
        <v>82034.135216117837</v>
      </c>
      <c r="T34">
        <v>115193.25513922228</v>
      </c>
      <c r="X34" s="1">
        <f t="shared" si="0"/>
        <v>1</v>
      </c>
      <c r="Y34" s="2">
        <f t="shared" si="1"/>
        <v>0</v>
      </c>
      <c r="Z34" s="2"/>
      <c r="AA34" s="3"/>
      <c r="AD34" s="1">
        <f>IF(Table1[[#This Row],[Work Field (WF)]]="IT",1,0)</f>
        <v>0</v>
      </c>
      <c r="AE34" s="2">
        <f>IF(Table1[[#This Row],[Work Field (WF)]]="Data Science",1,0)</f>
        <v>1</v>
      </c>
      <c r="AF34" s="2">
        <f>IF(Table1[[#This Row],[Work Field (WF)]]="Health",1,0)</f>
        <v>0</v>
      </c>
      <c r="AG34" s="2">
        <f>IF(Table1[[#This Row],[Work Field (WF)]]="Marketing",1,0)</f>
        <v>0</v>
      </c>
      <c r="AH34" s="2">
        <f>IF(Table1[[#This Row],[Work Field (WF)]]="Sales",1,0)</f>
        <v>0</v>
      </c>
      <c r="AI34" s="2">
        <f>IF(Table1[[#This Row],[Work Field (WF)]]="management",1,0)</f>
        <v>0</v>
      </c>
      <c r="AJ34" s="2"/>
      <c r="AK34" s="3"/>
      <c r="AL34" s="1">
        <f>IF(Table1[[#This Row],[Education (EDU)]]="Matric",1,0)</f>
        <v>1</v>
      </c>
      <c r="AM34" s="2">
        <f>IF(Table1[[#This Row],[Education (EDU)]]="Intermediate",1,0)</f>
        <v>0</v>
      </c>
      <c r="AN34" s="2">
        <f>IF(Table1[[#This Row],[Education (EDU)]]="Graduation",1,0)</f>
        <v>0</v>
      </c>
      <c r="AO34" s="2">
        <f>IF(Table1[[#This Row],[Education (EDU)]]="Masters",1,0)</f>
        <v>0</v>
      </c>
      <c r="AP34" s="2"/>
      <c r="AQ34" s="3"/>
      <c r="AT34" s="10" t="str">
        <f>IFERROR(Table1[[#This Row],[Car Value]]/Table1[[#This Row],[Cars Owned]],"0")</f>
        <v>0</v>
      </c>
      <c r="AU34" s="2"/>
      <c r="AV34" s="3"/>
      <c r="AW34" s="1"/>
      <c r="AX34" s="2">
        <f>IF(Table1[[#This Row],[Person Debts]]&gt;$AW$6,1,0)</f>
        <v>0</v>
      </c>
      <c r="AY34" s="2"/>
      <c r="AZ34" s="3"/>
      <c r="BA34" s="1"/>
      <c r="BB34" s="24">
        <f>Table1[[#This Row],[Mortgage Left]]/Table1[[#This Row],[House Value]]</f>
        <v>0.22659329439525008</v>
      </c>
      <c r="BC34" s="2">
        <f t="shared" si="2"/>
        <v>0</v>
      </c>
      <c r="BD34" s="2"/>
      <c r="BE34" s="3"/>
      <c r="BH34" s="1"/>
      <c r="BI34" s="2">
        <f>IF(Table1[[#This Row],[City]]="Karachi",Table1[[#This Row],[Income]],0)</f>
        <v>0</v>
      </c>
      <c r="BJ34" s="2">
        <f>IF(Table1[[#This Row],[City]]="Lahore",Table1[[#This Row],[Income]],0)</f>
        <v>0</v>
      </c>
      <c r="BK34" s="2">
        <f>IF(Table1[[#This Row],[City]]="Islamabad",Table1[[#This Row],[Income]],0)</f>
        <v>30367</v>
      </c>
      <c r="BL34" s="2">
        <f>IF(Table1[[#This Row],[City]]="Multan",Table1[[#This Row],[Income]],0)</f>
        <v>0</v>
      </c>
      <c r="BM34" s="2">
        <f>IF(Table1[[#This Row],[City]]="Peshawar",Table1[[#This Row],[Income]],0)</f>
        <v>0</v>
      </c>
      <c r="BN34" s="2">
        <f>IF(Table1[[#This Row],[City]]="Quetta",Table1[[#This Row],[Income]],0)</f>
        <v>0</v>
      </c>
      <c r="BO34" s="2">
        <f>IF(Table1[[#This Row],[City]]="Hyderabad",Table1[[#This Row],[Income]],0)</f>
        <v>0</v>
      </c>
      <c r="BP34" s="2">
        <f>IF(Table1[[#This Row],[City]]="Rawalpindi",Table1[[#This Row],[Income]],0)</f>
        <v>0</v>
      </c>
      <c r="BQ34" s="3">
        <f>IF(Table1[[#This Row],[City]]="Gwadar",Table1[[#This Row],[Income]],0)</f>
        <v>0</v>
      </c>
      <c r="BR34" s="1">
        <f>IF(Table1[[#This Row],[Person Debts]]&gt;Table1[[#This Row],[Income]],1,0)</f>
        <v>1</v>
      </c>
      <c r="BS34" s="3"/>
      <c r="BT34" s="1"/>
      <c r="BU34" s="2">
        <f>IF(Table1[[#This Row],[Net Worth]]&gt;BT34,Table1[[#This Row],[Age]],0)</f>
        <v>27</v>
      </c>
      <c r="BV34" s="3"/>
    </row>
    <row r="35" spans="2:74" x14ac:dyDescent="0.25">
      <c r="B35" t="s">
        <v>19</v>
      </c>
      <c r="C35">
        <v>50</v>
      </c>
      <c r="D35" t="s">
        <v>29</v>
      </c>
      <c r="E35">
        <v>4</v>
      </c>
      <c r="F35" t="s">
        <v>24</v>
      </c>
      <c r="G35">
        <v>3</v>
      </c>
      <c r="H35">
        <v>0</v>
      </c>
      <c r="I35">
        <v>58327</v>
      </c>
      <c r="J35" t="s">
        <v>35</v>
      </c>
      <c r="K35">
        <v>3</v>
      </c>
      <c r="L35">
        <v>291635</v>
      </c>
      <c r="M35">
        <v>193919.75068846528</v>
      </c>
      <c r="N35">
        <v>0</v>
      </c>
      <c r="O35">
        <v>0</v>
      </c>
      <c r="P35">
        <v>116253.35538407335</v>
      </c>
      <c r="Q35">
        <v>21285.175778089284</v>
      </c>
      <c r="R35">
        <v>312920.17577808927</v>
      </c>
      <c r="S35">
        <v>310173.10607253865</v>
      </c>
      <c r="T35">
        <v>2747.0697055506171</v>
      </c>
      <c r="X35" s="1">
        <f t="shared" si="0"/>
        <v>1</v>
      </c>
      <c r="Y35" s="2">
        <f t="shared" si="1"/>
        <v>0</v>
      </c>
      <c r="Z35" s="2"/>
      <c r="AA35" s="3"/>
      <c r="AD35" s="1">
        <f>IF(Table1[[#This Row],[Work Field (WF)]]="IT",1,0)</f>
        <v>0</v>
      </c>
      <c r="AE35" s="2">
        <f>IF(Table1[[#This Row],[Work Field (WF)]]="Data Science",1,0)</f>
        <v>0</v>
      </c>
      <c r="AF35" s="2">
        <f>IF(Table1[[#This Row],[Work Field (WF)]]="Health",1,0)</f>
        <v>1</v>
      </c>
      <c r="AG35" s="2">
        <f>IF(Table1[[#This Row],[Work Field (WF)]]="Marketing",1,0)</f>
        <v>0</v>
      </c>
      <c r="AH35" s="2">
        <f>IF(Table1[[#This Row],[Work Field (WF)]]="Sales",1,0)</f>
        <v>0</v>
      </c>
      <c r="AI35" s="2">
        <f>IF(Table1[[#This Row],[Work Field (WF)]]="management",1,0)</f>
        <v>0</v>
      </c>
      <c r="AJ35" s="2"/>
      <c r="AK35" s="3"/>
      <c r="AL35" s="1">
        <f>IF(Table1[[#This Row],[Education (EDU)]]="Matric",1,0)</f>
        <v>0</v>
      </c>
      <c r="AM35" s="2">
        <f>IF(Table1[[#This Row],[Education (EDU)]]="Intermediate",1,0)</f>
        <v>0</v>
      </c>
      <c r="AN35" s="2">
        <f>IF(Table1[[#This Row],[Education (EDU)]]="Graduation",1,0)</f>
        <v>1</v>
      </c>
      <c r="AO35" s="2">
        <f>IF(Table1[[#This Row],[Education (EDU)]]="Masters",1,0)</f>
        <v>0</v>
      </c>
      <c r="AP35" s="2"/>
      <c r="AQ35" s="3"/>
      <c r="AT35" s="10" t="str">
        <f>IFERROR(Table1[[#This Row],[Car Value]]/Table1[[#This Row],[Cars Owned]],"0")</f>
        <v>0</v>
      </c>
      <c r="AU35" s="2"/>
      <c r="AV35" s="3"/>
      <c r="AW35" s="1"/>
      <c r="AX35" s="2">
        <f>IF(Table1[[#This Row],[Person Debts]]&gt;$AW$6,1,0)</f>
        <v>1</v>
      </c>
      <c r="AY35" s="2"/>
      <c r="AZ35" s="3"/>
      <c r="BA35" s="1"/>
      <c r="BB35" s="24">
        <f>Table1[[#This Row],[Mortgage Left]]/Table1[[#This Row],[House Value]]</f>
        <v>0.66493991012212283</v>
      </c>
      <c r="BC35" s="2">
        <f t="shared" si="2"/>
        <v>1</v>
      </c>
      <c r="BD35" s="2"/>
      <c r="BE35" s="3"/>
      <c r="BH35" s="1"/>
      <c r="BI35" s="2">
        <f>IF(Table1[[#This Row],[City]]="Karachi",Table1[[#This Row],[Income]],0)</f>
        <v>0</v>
      </c>
      <c r="BJ35" s="2">
        <f>IF(Table1[[#This Row],[City]]="Lahore",Table1[[#This Row],[Income]],0)</f>
        <v>0</v>
      </c>
      <c r="BK35" s="2">
        <f>IF(Table1[[#This Row],[City]]="Islamabad",Table1[[#This Row],[Income]],0)</f>
        <v>58327</v>
      </c>
      <c r="BL35" s="2">
        <f>IF(Table1[[#This Row],[City]]="Multan",Table1[[#This Row],[Income]],0)</f>
        <v>0</v>
      </c>
      <c r="BM35" s="2">
        <f>IF(Table1[[#This Row],[City]]="Peshawar",Table1[[#This Row],[Income]],0)</f>
        <v>0</v>
      </c>
      <c r="BN35" s="2">
        <f>IF(Table1[[#This Row],[City]]="Quetta",Table1[[#This Row],[Income]],0)</f>
        <v>0</v>
      </c>
      <c r="BO35" s="2">
        <f>IF(Table1[[#This Row],[City]]="Hyderabad",Table1[[#This Row],[Income]],0)</f>
        <v>0</v>
      </c>
      <c r="BP35" s="2">
        <f>IF(Table1[[#This Row],[City]]="Rawalpindi",Table1[[#This Row],[Income]],0)</f>
        <v>0</v>
      </c>
      <c r="BQ35" s="3">
        <f>IF(Table1[[#This Row],[City]]="Gwadar",Table1[[#This Row],[Income]],0)</f>
        <v>0</v>
      </c>
      <c r="BR35" s="1">
        <f>IF(Table1[[#This Row],[Person Debts]]&gt;Table1[[#This Row],[Income]],1,0)</f>
        <v>1</v>
      </c>
      <c r="BS35" s="3"/>
      <c r="BT35" s="1"/>
      <c r="BU35" s="2">
        <f>IF(Table1[[#This Row],[Net Worth]]&gt;BT35,Table1[[#This Row],[Age]],0)</f>
        <v>50</v>
      </c>
      <c r="BV35" s="3"/>
    </row>
    <row r="36" spans="2:74" x14ac:dyDescent="0.25">
      <c r="B36" t="s">
        <v>19</v>
      </c>
      <c r="C36">
        <v>31</v>
      </c>
      <c r="D36" t="s">
        <v>26</v>
      </c>
      <c r="E36">
        <v>3</v>
      </c>
      <c r="F36" t="s">
        <v>27</v>
      </c>
      <c r="G36">
        <v>2</v>
      </c>
      <c r="H36">
        <v>1</v>
      </c>
      <c r="I36">
        <v>71604</v>
      </c>
      <c r="J36" t="s">
        <v>22</v>
      </c>
      <c r="K36">
        <v>2</v>
      </c>
      <c r="L36">
        <v>358020</v>
      </c>
      <c r="M36">
        <v>112183.76303073067</v>
      </c>
      <c r="N36">
        <v>46088.223255202924</v>
      </c>
      <c r="O36">
        <v>21008</v>
      </c>
      <c r="P36">
        <v>27777.971166853222</v>
      </c>
      <c r="Q36">
        <v>8191.9457846550958</v>
      </c>
      <c r="R36">
        <v>412300.16903985804</v>
      </c>
      <c r="S36">
        <v>160969.73419758386</v>
      </c>
      <c r="T36">
        <v>251330.43484227418</v>
      </c>
      <c r="X36" s="1">
        <f t="shared" si="0"/>
        <v>1</v>
      </c>
      <c r="Y36" s="2">
        <f t="shared" si="1"/>
        <v>0</v>
      </c>
      <c r="Z36" s="2"/>
      <c r="AA36" s="3"/>
      <c r="AD36" s="1">
        <f>IF(Table1[[#This Row],[Work Field (WF)]]="IT",1,0)</f>
        <v>0</v>
      </c>
      <c r="AE36" s="2">
        <f>IF(Table1[[#This Row],[Work Field (WF)]]="Data Science",1,0)</f>
        <v>0</v>
      </c>
      <c r="AF36" s="2">
        <f>IF(Table1[[#This Row],[Work Field (WF)]]="Health",1,0)</f>
        <v>0</v>
      </c>
      <c r="AG36" s="2">
        <f>IF(Table1[[#This Row],[Work Field (WF)]]="Marketing",1,0)</f>
        <v>1</v>
      </c>
      <c r="AH36" s="2">
        <f>IF(Table1[[#This Row],[Work Field (WF)]]="Sales",1,0)</f>
        <v>0</v>
      </c>
      <c r="AI36" s="2">
        <f>IF(Table1[[#This Row],[Work Field (WF)]]="management",1,0)</f>
        <v>0</v>
      </c>
      <c r="AJ36" s="2"/>
      <c r="AK36" s="3"/>
      <c r="AL36" s="1">
        <f>IF(Table1[[#This Row],[Education (EDU)]]="Matric",1,0)</f>
        <v>0</v>
      </c>
      <c r="AM36" s="2">
        <f>IF(Table1[[#This Row],[Education (EDU)]]="Intermediate",1,0)</f>
        <v>1</v>
      </c>
      <c r="AN36" s="2">
        <f>IF(Table1[[#This Row],[Education (EDU)]]="Graduation",1,0)</f>
        <v>0</v>
      </c>
      <c r="AO36" s="2">
        <f>IF(Table1[[#This Row],[Education (EDU)]]="Masters",1,0)</f>
        <v>0</v>
      </c>
      <c r="AP36" s="2"/>
      <c r="AQ36" s="3"/>
      <c r="AT36" s="10">
        <f>IFERROR(Table1[[#This Row],[Car Value]]/Table1[[#This Row],[Cars Owned]],"0")</f>
        <v>46088.223255202924</v>
      </c>
      <c r="AU36" s="2"/>
      <c r="AV36" s="3"/>
      <c r="AW36" s="1"/>
      <c r="AX36" s="2">
        <f>IF(Table1[[#This Row],[Person Debts]]&gt;$AW$6,1,0)</f>
        <v>1</v>
      </c>
      <c r="AY36" s="2"/>
      <c r="AZ36" s="3"/>
      <c r="BA36" s="1"/>
      <c r="BB36" s="24">
        <f>Table1[[#This Row],[Mortgage Left]]/Table1[[#This Row],[House Value]]</f>
        <v>0.31334496126118838</v>
      </c>
      <c r="BC36" s="2">
        <f t="shared" si="2"/>
        <v>0</v>
      </c>
      <c r="BD36" s="2"/>
      <c r="BE36" s="3"/>
      <c r="BH36" s="1"/>
      <c r="BI36" s="2">
        <f>IF(Table1[[#This Row],[City]]="Karachi",Table1[[#This Row],[Income]],0)</f>
        <v>0</v>
      </c>
      <c r="BJ36" s="2">
        <f>IF(Table1[[#This Row],[City]]="Lahore",Table1[[#This Row],[Income]],0)</f>
        <v>71604</v>
      </c>
      <c r="BK36" s="2">
        <f>IF(Table1[[#This Row],[City]]="Islamabad",Table1[[#This Row],[Income]],0)</f>
        <v>0</v>
      </c>
      <c r="BL36" s="2">
        <f>IF(Table1[[#This Row],[City]]="Multan",Table1[[#This Row],[Income]],0)</f>
        <v>0</v>
      </c>
      <c r="BM36" s="2">
        <f>IF(Table1[[#This Row],[City]]="Peshawar",Table1[[#This Row],[Income]],0)</f>
        <v>0</v>
      </c>
      <c r="BN36" s="2">
        <f>IF(Table1[[#This Row],[City]]="Quetta",Table1[[#This Row],[Income]],0)</f>
        <v>0</v>
      </c>
      <c r="BO36" s="2">
        <f>IF(Table1[[#This Row],[City]]="Hyderabad",Table1[[#This Row],[Income]],0)</f>
        <v>0</v>
      </c>
      <c r="BP36" s="2">
        <f>IF(Table1[[#This Row],[City]]="Rawalpindi",Table1[[#This Row],[Income]],0)</f>
        <v>0</v>
      </c>
      <c r="BQ36" s="3">
        <f>IF(Table1[[#This Row],[City]]="Gwadar",Table1[[#This Row],[Income]],0)</f>
        <v>0</v>
      </c>
      <c r="BR36" s="1">
        <f>IF(Table1[[#This Row],[Person Debts]]&gt;Table1[[#This Row],[Income]],1,0)</f>
        <v>1</v>
      </c>
      <c r="BS36" s="3"/>
      <c r="BT36" s="1"/>
      <c r="BU36" s="2">
        <f>IF(Table1[[#This Row],[Net Worth]]&gt;BT36,Table1[[#This Row],[Age]],0)</f>
        <v>31</v>
      </c>
      <c r="BV36" s="3"/>
    </row>
    <row r="37" spans="2:74" x14ac:dyDescent="0.25">
      <c r="B37" t="s">
        <v>19</v>
      </c>
      <c r="C37">
        <v>34</v>
      </c>
      <c r="D37" t="s">
        <v>32</v>
      </c>
      <c r="E37">
        <v>1</v>
      </c>
      <c r="F37" t="s">
        <v>34</v>
      </c>
      <c r="G37">
        <v>4</v>
      </c>
      <c r="H37">
        <v>1</v>
      </c>
      <c r="I37">
        <v>38260</v>
      </c>
      <c r="J37" t="s">
        <v>28</v>
      </c>
      <c r="K37">
        <v>4</v>
      </c>
      <c r="L37">
        <v>229560</v>
      </c>
      <c r="M37">
        <v>211639.14415333356</v>
      </c>
      <c r="N37">
        <v>8956.4232476018242</v>
      </c>
      <c r="O37">
        <v>7767</v>
      </c>
      <c r="P37">
        <v>54781.035247134256</v>
      </c>
      <c r="Q37">
        <v>32686.845921645348</v>
      </c>
      <c r="R37">
        <v>271203.26916924719</v>
      </c>
      <c r="S37">
        <v>274187.17940046784</v>
      </c>
      <c r="T37">
        <v>-2983.9102312206523</v>
      </c>
      <c r="X37" s="1">
        <f t="shared" si="0"/>
        <v>1</v>
      </c>
      <c r="Y37" s="2">
        <f t="shared" si="1"/>
        <v>0</v>
      </c>
      <c r="Z37" s="2"/>
      <c r="AA37" s="3"/>
      <c r="AD37" s="1">
        <f>IF(Table1[[#This Row],[Work Field (WF)]]="IT",1,0)</f>
        <v>1</v>
      </c>
      <c r="AE37" s="2">
        <f>IF(Table1[[#This Row],[Work Field (WF)]]="Data Science",1,0)</f>
        <v>0</v>
      </c>
      <c r="AF37" s="2">
        <f>IF(Table1[[#This Row],[Work Field (WF)]]="Health",1,0)</f>
        <v>0</v>
      </c>
      <c r="AG37" s="2">
        <f>IF(Table1[[#This Row],[Work Field (WF)]]="Marketing",1,0)</f>
        <v>0</v>
      </c>
      <c r="AH37" s="2">
        <f>IF(Table1[[#This Row],[Work Field (WF)]]="Sales",1,0)</f>
        <v>0</v>
      </c>
      <c r="AI37" s="2">
        <f>IF(Table1[[#This Row],[Work Field (WF)]]="management",1,0)</f>
        <v>0</v>
      </c>
      <c r="AJ37" s="2"/>
      <c r="AK37" s="3"/>
      <c r="AL37" s="1">
        <f>IF(Table1[[#This Row],[Education (EDU)]]="Matric",1,0)</f>
        <v>0</v>
      </c>
      <c r="AM37" s="2">
        <f>IF(Table1[[#This Row],[Education (EDU)]]="Intermediate",1,0)</f>
        <v>0</v>
      </c>
      <c r="AN37" s="2">
        <f>IF(Table1[[#This Row],[Education (EDU)]]="Graduation",1,0)</f>
        <v>0</v>
      </c>
      <c r="AO37" s="2">
        <f>IF(Table1[[#This Row],[Education (EDU)]]="Masters",1,0)</f>
        <v>1</v>
      </c>
      <c r="AP37" s="2"/>
      <c r="AQ37" s="3"/>
      <c r="AT37" s="10">
        <f>IFERROR(Table1[[#This Row],[Car Value]]/Table1[[#This Row],[Cars Owned]],"0")</f>
        <v>8956.4232476018242</v>
      </c>
      <c r="AU37" s="2"/>
      <c r="AV37" s="3"/>
      <c r="AW37" s="1"/>
      <c r="AX37" s="2">
        <f>IF(Table1[[#This Row],[Person Debts]]&gt;$AW$6,1,0)</f>
        <v>1</v>
      </c>
      <c r="AY37" s="2"/>
      <c r="AZ37" s="3"/>
      <c r="BA37" s="1"/>
      <c r="BB37" s="24">
        <f>Table1[[#This Row],[Mortgage Left]]/Table1[[#This Row],[House Value]]</f>
        <v>0.92193389158970884</v>
      </c>
      <c r="BC37" s="2">
        <f t="shared" si="2"/>
        <v>1</v>
      </c>
      <c r="BD37" s="2"/>
      <c r="BE37" s="3"/>
      <c r="BH37" s="1"/>
      <c r="BI37" s="2">
        <f>IF(Table1[[#This Row],[City]]="Karachi",Table1[[#This Row],[Income]],0)</f>
        <v>0</v>
      </c>
      <c r="BJ37" s="2">
        <f>IF(Table1[[#This Row],[City]]="Lahore",Table1[[#This Row],[Income]],0)</f>
        <v>0</v>
      </c>
      <c r="BK37" s="2">
        <f>IF(Table1[[#This Row],[City]]="Islamabad",Table1[[#This Row],[Income]],0)</f>
        <v>0</v>
      </c>
      <c r="BL37" s="2">
        <f>IF(Table1[[#This Row],[City]]="Multan",Table1[[#This Row],[Income]],0)</f>
        <v>38260</v>
      </c>
      <c r="BM37" s="2">
        <f>IF(Table1[[#This Row],[City]]="Peshawar",Table1[[#This Row],[Income]],0)</f>
        <v>0</v>
      </c>
      <c r="BN37" s="2">
        <f>IF(Table1[[#This Row],[City]]="Quetta",Table1[[#This Row],[Income]],0)</f>
        <v>0</v>
      </c>
      <c r="BO37" s="2">
        <f>IF(Table1[[#This Row],[City]]="Hyderabad",Table1[[#This Row],[Income]],0)</f>
        <v>0</v>
      </c>
      <c r="BP37" s="2">
        <f>IF(Table1[[#This Row],[City]]="Rawalpindi",Table1[[#This Row],[Income]],0)</f>
        <v>0</v>
      </c>
      <c r="BQ37" s="3">
        <f>IF(Table1[[#This Row],[City]]="Gwadar",Table1[[#This Row],[Income]],0)</f>
        <v>0</v>
      </c>
      <c r="BR37" s="1">
        <f>IF(Table1[[#This Row],[Person Debts]]&gt;Table1[[#This Row],[Income]],1,0)</f>
        <v>1</v>
      </c>
      <c r="BS37" s="3"/>
      <c r="BT37" s="1"/>
      <c r="BU37" s="2">
        <f>IF(Table1[[#This Row],[Net Worth]]&gt;BT37,Table1[[#This Row],[Age]],0)</f>
        <v>0</v>
      </c>
      <c r="BV37" s="3"/>
    </row>
    <row r="38" spans="2:74" x14ac:dyDescent="0.25">
      <c r="B38" t="s">
        <v>23</v>
      </c>
      <c r="C38">
        <v>33</v>
      </c>
      <c r="D38" t="s">
        <v>20</v>
      </c>
      <c r="E38">
        <v>6</v>
      </c>
      <c r="F38" t="s">
        <v>27</v>
      </c>
      <c r="G38">
        <v>2</v>
      </c>
      <c r="H38">
        <v>2</v>
      </c>
      <c r="I38">
        <v>40593</v>
      </c>
      <c r="J38" t="s">
        <v>35</v>
      </c>
      <c r="K38">
        <v>3</v>
      </c>
      <c r="L38">
        <v>121779</v>
      </c>
      <c r="M38">
        <v>107157.96782236996</v>
      </c>
      <c r="N38">
        <v>76988.464408338055</v>
      </c>
      <c r="O38">
        <v>63734</v>
      </c>
      <c r="P38">
        <v>36129.140718723233</v>
      </c>
      <c r="Q38">
        <v>57494.469099193309</v>
      </c>
      <c r="R38">
        <v>256261.93350753139</v>
      </c>
      <c r="S38">
        <v>207021.10854109318</v>
      </c>
      <c r="T38">
        <v>49240.824966438202</v>
      </c>
      <c r="X38" s="1">
        <f t="shared" si="0"/>
        <v>0</v>
      </c>
      <c r="Y38" s="2">
        <f t="shared" si="1"/>
        <v>1</v>
      </c>
      <c r="Z38" s="2"/>
      <c r="AA38" s="3"/>
      <c r="AD38" s="1">
        <f>IF(Table1[[#This Row],[Work Field (WF)]]="IT",1,0)</f>
        <v>0</v>
      </c>
      <c r="AE38" s="2">
        <f>IF(Table1[[#This Row],[Work Field (WF)]]="Data Science",1,0)</f>
        <v>0</v>
      </c>
      <c r="AF38" s="2">
        <f>IF(Table1[[#This Row],[Work Field (WF)]]="Health",1,0)</f>
        <v>0</v>
      </c>
      <c r="AG38" s="2">
        <f>IF(Table1[[#This Row],[Work Field (WF)]]="Marketing",1,0)</f>
        <v>0</v>
      </c>
      <c r="AH38" s="2">
        <f>IF(Table1[[#This Row],[Work Field (WF)]]="Sales",1,0)</f>
        <v>0</v>
      </c>
      <c r="AI38" s="2">
        <f>IF(Table1[[#This Row],[Work Field (WF)]]="management",1,0)</f>
        <v>1</v>
      </c>
      <c r="AJ38" s="2"/>
      <c r="AK38" s="3"/>
      <c r="AL38" s="1">
        <f>IF(Table1[[#This Row],[Education (EDU)]]="Matric",1,0)</f>
        <v>0</v>
      </c>
      <c r="AM38" s="2">
        <f>IF(Table1[[#This Row],[Education (EDU)]]="Intermediate",1,0)</f>
        <v>1</v>
      </c>
      <c r="AN38" s="2">
        <f>IF(Table1[[#This Row],[Education (EDU)]]="Graduation",1,0)</f>
        <v>0</v>
      </c>
      <c r="AO38" s="2">
        <f>IF(Table1[[#This Row],[Education (EDU)]]="Masters",1,0)</f>
        <v>0</v>
      </c>
      <c r="AP38" s="2"/>
      <c r="AQ38" s="3"/>
      <c r="AT38" s="10">
        <f>IFERROR(Table1[[#This Row],[Car Value]]/Table1[[#This Row],[Cars Owned]],"0")</f>
        <v>38494.232204169028</v>
      </c>
      <c r="AU38" s="2"/>
      <c r="AV38" s="3"/>
      <c r="AW38" s="1"/>
      <c r="AX38" s="2">
        <f>IF(Table1[[#This Row],[Person Debts]]&gt;$AW$6,1,0)</f>
        <v>1</v>
      </c>
      <c r="AY38" s="2"/>
      <c r="AZ38" s="3"/>
      <c r="BA38" s="1"/>
      <c r="BB38" s="24">
        <f>Table1[[#This Row],[Mortgage Left]]/Table1[[#This Row],[House Value]]</f>
        <v>0.87993798456523664</v>
      </c>
      <c r="BC38" s="2">
        <f t="shared" si="2"/>
        <v>1</v>
      </c>
      <c r="BD38" s="2"/>
      <c r="BE38" s="3"/>
      <c r="BH38" s="1"/>
      <c r="BI38" s="2">
        <f>IF(Table1[[#This Row],[City]]="Karachi",Table1[[#This Row],[Income]],0)</f>
        <v>0</v>
      </c>
      <c r="BJ38" s="2">
        <f>IF(Table1[[#This Row],[City]]="Lahore",Table1[[#This Row],[Income]],0)</f>
        <v>0</v>
      </c>
      <c r="BK38" s="2">
        <f>IF(Table1[[#This Row],[City]]="Islamabad",Table1[[#This Row],[Income]],0)</f>
        <v>40593</v>
      </c>
      <c r="BL38" s="2">
        <f>IF(Table1[[#This Row],[City]]="Multan",Table1[[#This Row],[Income]],0)</f>
        <v>0</v>
      </c>
      <c r="BM38" s="2">
        <f>IF(Table1[[#This Row],[City]]="Peshawar",Table1[[#This Row],[Income]],0)</f>
        <v>0</v>
      </c>
      <c r="BN38" s="2">
        <f>IF(Table1[[#This Row],[City]]="Quetta",Table1[[#This Row],[Income]],0)</f>
        <v>0</v>
      </c>
      <c r="BO38" s="2">
        <f>IF(Table1[[#This Row],[City]]="Hyderabad",Table1[[#This Row],[Income]],0)</f>
        <v>0</v>
      </c>
      <c r="BP38" s="2">
        <f>IF(Table1[[#This Row],[City]]="Rawalpindi",Table1[[#This Row],[Income]],0)</f>
        <v>0</v>
      </c>
      <c r="BQ38" s="3">
        <f>IF(Table1[[#This Row],[City]]="Gwadar",Table1[[#This Row],[Income]],0)</f>
        <v>0</v>
      </c>
      <c r="BR38" s="1">
        <f>IF(Table1[[#This Row],[Person Debts]]&gt;Table1[[#This Row],[Income]],1,0)</f>
        <v>1</v>
      </c>
      <c r="BS38" s="3"/>
      <c r="BT38" s="1"/>
      <c r="BU38" s="2">
        <f>IF(Table1[[#This Row],[Net Worth]]&gt;BT38,Table1[[#This Row],[Age]],0)</f>
        <v>33</v>
      </c>
      <c r="BV38" s="3"/>
    </row>
    <row r="39" spans="2:74" x14ac:dyDescent="0.25">
      <c r="B39" t="s">
        <v>19</v>
      </c>
      <c r="C39">
        <v>34</v>
      </c>
      <c r="D39" t="s">
        <v>29</v>
      </c>
      <c r="E39">
        <v>4</v>
      </c>
      <c r="F39" t="s">
        <v>34</v>
      </c>
      <c r="G39">
        <v>4</v>
      </c>
      <c r="H39">
        <v>2</v>
      </c>
      <c r="I39">
        <v>66805</v>
      </c>
      <c r="J39" t="s">
        <v>39</v>
      </c>
      <c r="K39">
        <v>6</v>
      </c>
      <c r="L39">
        <v>267220</v>
      </c>
      <c r="M39">
        <v>99310.189063129612</v>
      </c>
      <c r="N39">
        <v>39317.726855425019</v>
      </c>
      <c r="O39">
        <v>32668</v>
      </c>
      <c r="P39">
        <v>5243.9365118860405</v>
      </c>
      <c r="Q39">
        <v>93034.737699617588</v>
      </c>
      <c r="R39">
        <v>399572.46455504262</v>
      </c>
      <c r="S39">
        <v>137222.12557501564</v>
      </c>
      <c r="T39">
        <v>262350.33898002701</v>
      </c>
      <c r="X39" s="1">
        <f t="shared" si="0"/>
        <v>1</v>
      </c>
      <c r="Y39" s="2">
        <f t="shared" si="1"/>
        <v>0</v>
      </c>
      <c r="Z39" s="2"/>
      <c r="AA39" s="3"/>
      <c r="AD39" s="1">
        <f>IF(Table1[[#This Row],[Work Field (WF)]]="IT",1,0)</f>
        <v>0</v>
      </c>
      <c r="AE39" s="2">
        <f>IF(Table1[[#This Row],[Work Field (WF)]]="Data Science",1,0)</f>
        <v>0</v>
      </c>
      <c r="AF39" s="2">
        <f>IF(Table1[[#This Row],[Work Field (WF)]]="Health",1,0)</f>
        <v>1</v>
      </c>
      <c r="AG39" s="2">
        <f>IF(Table1[[#This Row],[Work Field (WF)]]="Marketing",1,0)</f>
        <v>0</v>
      </c>
      <c r="AH39" s="2">
        <f>IF(Table1[[#This Row],[Work Field (WF)]]="Sales",1,0)</f>
        <v>0</v>
      </c>
      <c r="AI39" s="2">
        <f>IF(Table1[[#This Row],[Work Field (WF)]]="management",1,0)</f>
        <v>0</v>
      </c>
      <c r="AJ39" s="2"/>
      <c r="AK39" s="3"/>
      <c r="AL39" s="1">
        <f>IF(Table1[[#This Row],[Education (EDU)]]="Matric",1,0)</f>
        <v>0</v>
      </c>
      <c r="AM39" s="2">
        <f>IF(Table1[[#This Row],[Education (EDU)]]="Intermediate",1,0)</f>
        <v>0</v>
      </c>
      <c r="AN39" s="2">
        <f>IF(Table1[[#This Row],[Education (EDU)]]="Graduation",1,0)</f>
        <v>0</v>
      </c>
      <c r="AO39" s="2">
        <f>IF(Table1[[#This Row],[Education (EDU)]]="Masters",1,0)</f>
        <v>1</v>
      </c>
      <c r="AP39" s="2"/>
      <c r="AQ39" s="3"/>
      <c r="AT39" s="10">
        <f>IFERROR(Table1[[#This Row],[Car Value]]/Table1[[#This Row],[Cars Owned]],"0")</f>
        <v>19658.863427712509</v>
      </c>
      <c r="AU39" s="2"/>
      <c r="AV39" s="3"/>
      <c r="AW39" s="1"/>
      <c r="AX39" s="2">
        <f>IF(Table1[[#This Row],[Person Debts]]&gt;$AW$6,1,0)</f>
        <v>1</v>
      </c>
      <c r="AY39" s="2"/>
      <c r="AZ39" s="3"/>
      <c r="BA39" s="1"/>
      <c r="BB39" s="24">
        <f>Table1[[#This Row],[Mortgage Left]]/Table1[[#This Row],[House Value]]</f>
        <v>0.37164205172939757</v>
      </c>
      <c r="BC39" s="2">
        <f t="shared" si="2"/>
        <v>0</v>
      </c>
      <c r="BD39" s="2"/>
      <c r="BE39" s="3"/>
      <c r="BH39" s="1"/>
      <c r="BI39" s="2">
        <f>IF(Table1[[#This Row],[City]]="Karachi",Table1[[#This Row],[Income]],0)</f>
        <v>0</v>
      </c>
      <c r="BJ39" s="2">
        <f>IF(Table1[[#This Row],[City]]="Lahore",Table1[[#This Row],[Income]],0)</f>
        <v>0</v>
      </c>
      <c r="BK39" s="2">
        <f>IF(Table1[[#This Row],[City]]="Islamabad",Table1[[#This Row],[Income]],0)</f>
        <v>0</v>
      </c>
      <c r="BL39" s="2">
        <f>IF(Table1[[#This Row],[City]]="Multan",Table1[[#This Row],[Income]],0)</f>
        <v>0</v>
      </c>
      <c r="BM39" s="2">
        <f>IF(Table1[[#This Row],[City]]="Peshawar",Table1[[#This Row],[Income]],0)</f>
        <v>0</v>
      </c>
      <c r="BN39" s="2">
        <f>IF(Table1[[#This Row],[City]]="Quetta",Table1[[#This Row],[Income]],0)</f>
        <v>66805</v>
      </c>
      <c r="BO39" s="2">
        <f>IF(Table1[[#This Row],[City]]="Hyderabad",Table1[[#This Row],[Income]],0)</f>
        <v>0</v>
      </c>
      <c r="BP39" s="2">
        <f>IF(Table1[[#This Row],[City]]="Rawalpindi",Table1[[#This Row],[Income]],0)</f>
        <v>0</v>
      </c>
      <c r="BQ39" s="3">
        <f>IF(Table1[[#This Row],[City]]="Gwadar",Table1[[#This Row],[Income]],0)</f>
        <v>0</v>
      </c>
      <c r="BR39" s="1">
        <f>IF(Table1[[#This Row],[Person Debts]]&gt;Table1[[#This Row],[Income]],1,0)</f>
        <v>1</v>
      </c>
      <c r="BS39" s="3"/>
      <c r="BT39" s="1"/>
      <c r="BU39" s="2">
        <f>IF(Table1[[#This Row],[Net Worth]]&gt;BT39,Table1[[#This Row],[Age]],0)</f>
        <v>34</v>
      </c>
      <c r="BV39" s="3"/>
    </row>
    <row r="40" spans="2:74" x14ac:dyDescent="0.25">
      <c r="B40" t="s">
        <v>23</v>
      </c>
      <c r="C40">
        <v>48</v>
      </c>
      <c r="D40" t="s">
        <v>20</v>
      </c>
      <c r="E40">
        <v>6</v>
      </c>
      <c r="F40" t="s">
        <v>27</v>
      </c>
      <c r="G40">
        <v>2</v>
      </c>
      <c r="H40">
        <v>0</v>
      </c>
      <c r="I40">
        <v>60218</v>
      </c>
      <c r="J40" t="s">
        <v>22</v>
      </c>
      <c r="K40">
        <v>2</v>
      </c>
      <c r="L40">
        <v>180654</v>
      </c>
      <c r="M40">
        <v>66495.829839327314</v>
      </c>
      <c r="N40">
        <v>0</v>
      </c>
      <c r="O40">
        <v>0</v>
      </c>
      <c r="P40">
        <v>93854.341694961899</v>
      </c>
      <c r="Q40">
        <v>61928.855821970807</v>
      </c>
      <c r="R40">
        <v>242582.85582197079</v>
      </c>
      <c r="S40">
        <v>160350.1715342892</v>
      </c>
      <c r="T40">
        <v>82232.684287681594</v>
      </c>
      <c r="X40" s="1">
        <f t="shared" si="0"/>
        <v>0</v>
      </c>
      <c r="Y40" s="2">
        <f t="shared" si="1"/>
        <v>1</v>
      </c>
      <c r="Z40" s="2"/>
      <c r="AA40" s="3"/>
      <c r="AD40" s="1">
        <f>IF(Table1[[#This Row],[Work Field (WF)]]="IT",1,0)</f>
        <v>0</v>
      </c>
      <c r="AE40" s="2">
        <f>IF(Table1[[#This Row],[Work Field (WF)]]="Data Science",1,0)</f>
        <v>0</v>
      </c>
      <c r="AF40" s="2">
        <f>IF(Table1[[#This Row],[Work Field (WF)]]="Health",1,0)</f>
        <v>0</v>
      </c>
      <c r="AG40" s="2">
        <f>IF(Table1[[#This Row],[Work Field (WF)]]="Marketing",1,0)</f>
        <v>0</v>
      </c>
      <c r="AH40" s="2">
        <f>IF(Table1[[#This Row],[Work Field (WF)]]="Sales",1,0)</f>
        <v>0</v>
      </c>
      <c r="AI40" s="2">
        <f>IF(Table1[[#This Row],[Work Field (WF)]]="management",1,0)</f>
        <v>1</v>
      </c>
      <c r="AJ40" s="2"/>
      <c r="AK40" s="3"/>
      <c r="AL40" s="1">
        <f>IF(Table1[[#This Row],[Education (EDU)]]="Matric",1,0)</f>
        <v>0</v>
      </c>
      <c r="AM40" s="2">
        <f>IF(Table1[[#This Row],[Education (EDU)]]="Intermediate",1,0)</f>
        <v>1</v>
      </c>
      <c r="AN40" s="2">
        <f>IF(Table1[[#This Row],[Education (EDU)]]="Graduation",1,0)</f>
        <v>0</v>
      </c>
      <c r="AO40" s="2">
        <f>IF(Table1[[#This Row],[Education (EDU)]]="Masters",1,0)</f>
        <v>0</v>
      </c>
      <c r="AP40" s="2"/>
      <c r="AQ40" s="3"/>
      <c r="AT40" s="10" t="str">
        <f>IFERROR(Table1[[#This Row],[Car Value]]/Table1[[#This Row],[Cars Owned]],"0")</f>
        <v>0</v>
      </c>
      <c r="AU40" s="2"/>
      <c r="AV40" s="3"/>
      <c r="AW40" s="1"/>
      <c r="AX40" s="2">
        <f>IF(Table1[[#This Row],[Person Debts]]&gt;$AW$6,1,0)</f>
        <v>1</v>
      </c>
      <c r="AY40" s="2"/>
      <c r="AZ40" s="3"/>
      <c r="BA40" s="1"/>
      <c r="BB40" s="24">
        <f>Table1[[#This Row],[Mortgage Left]]/Table1[[#This Row],[House Value]]</f>
        <v>0.36808390536233526</v>
      </c>
      <c r="BC40" s="2">
        <f t="shared" si="2"/>
        <v>0</v>
      </c>
      <c r="BD40" s="2"/>
      <c r="BE40" s="3"/>
      <c r="BH40" s="1"/>
      <c r="BI40" s="2">
        <f>IF(Table1[[#This Row],[City]]="Karachi",Table1[[#This Row],[Income]],0)</f>
        <v>0</v>
      </c>
      <c r="BJ40" s="2">
        <f>IF(Table1[[#This Row],[City]]="Lahore",Table1[[#This Row],[Income]],0)</f>
        <v>60218</v>
      </c>
      <c r="BK40" s="2">
        <f>IF(Table1[[#This Row],[City]]="Islamabad",Table1[[#This Row],[Income]],0)</f>
        <v>0</v>
      </c>
      <c r="BL40" s="2">
        <f>IF(Table1[[#This Row],[City]]="Multan",Table1[[#This Row],[Income]],0)</f>
        <v>0</v>
      </c>
      <c r="BM40" s="2">
        <f>IF(Table1[[#This Row],[City]]="Peshawar",Table1[[#This Row],[Income]],0)</f>
        <v>0</v>
      </c>
      <c r="BN40" s="2">
        <f>IF(Table1[[#This Row],[City]]="Quetta",Table1[[#This Row],[Income]],0)</f>
        <v>0</v>
      </c>
      <c r="BO40" s="2">
        <f>IF(Table1[[#This Row],[City]]="Hyderabad",Table1[[#This Row],[Income]],0)</f>
        <v>0</v>
      </c>
      <c r="BP40" s="2">
        <f>IF(Table1[[#This Row],[City]]="Rawalpindi",Table1[[#This Row],[Income]],0)</f>
        <v>0</v>
      </c>
      <c r="BQ40" s="3">
        <f>IF(Table1[[#This Row],[City]]="Gwadar",Table1[[#This Row],[Income]],0)</f>
        <v>0</v>
      </c>
      <c r="BR40" s="1">
        <f>IF(Table1[[#This Row],[Person Debts]]&gt;Table1[[#This Row],[Income]],1,0)</f>
        <v>1</v>
      </c>
      <c r="BS40" s="3"/>
      <c r="BT40" s="1"/>
      <c r="BU40" s="2">
        <f>IF(Table1[[#This Row],[Net Worth]]&gt;BT40,Table1[[#This Row],[Age]],0)</f>
        <v>48</v>
      </c>
      <c r="BV40" s="3"/>
    </row>
    <row r="41" spans="2:74" x14ac:dyDescent="0.25">
      <c r="B41" t="s">
        <v>19</v>
      </c>
      <c r="C41">
        <v>28</v>
      </c>
      <c r="D41" t="s">
        <v>26</v>
      </c>
      <c r="E41">
        <v>3</v>
      </c>
      <c r="F41" t="s">
        <v>24</v>
      </c>
      <c r="G41">
        <v>3</v>
      </c>
      <c r="H41">
        <v>2</v>
      </c>
      <c r="I41">
        <v>65374</v>
      </c>
      <c r="J41" t="s">
        <v>39</v>
      </c>
      <c r="K41">
        <v>6</v>
      </c>
      <c r="L41">
        <v>261496</v>
      </c>
      <c r="M41">
        <v>211787.96538226074</v>
      </c>
      <c r="N41">
        <v>111386.11561047321</v>
      </c>
      <c r="O41">
        <v>20463</v>
      </c>
      <c r="P41">
        <v>67419.103353221435</v>
      </c>
      <c r="Q41">
        <v>48022.518640209011</v>
      </c>
      <c r="R41">
        <v>420904.6342506822</v>
      </c>
      <c r="S41">
        <v>299670.06873548217</v>
      </c>
      <c r="T41">
        <v>121234.56551520003</v>
      </c>
      <c r="X41" s="1">
        <f t="shared" si="0"/>
        <v>1</v>
      </c>
      <c r="Y41" s="2">
        <f t="shared" si="1"/>
        <v>0</v>
      </c>
      <c r="Z41" s="2"/>
      <c r="AA41" s="3"/>
      <c r="AD41" s="1">
        <f>IF(Table1[[#This Row],[Work Field (WF)]]="IT",1,0)</f>
        <v>0</v>
      </c>
      <c r="AE41" s="2">
        <f>IF(Table1[[#This Row],[Work Field (WF)]]="Data Science",1,0)</f>
        <v>0</v>
      </c>
      <c r="AF41" s="2">
        <f>IF(Table1[[#This Row],[Work Field (WF)]]="Health",1,0)</f>
        <v>0</v>
      </c>
      <c r="AG41" s="2">
        <f>IF(Table1[[#This Row],[Work Field (WF)]]="Marketing",1,0)</f>
        <v>1</v>
      </c>
      <c r="AH41" s="2">
        <f>IF(Table1[[#This Row],[Work Field (WF)]]="Sales",1,0)</f>
        <v>0</v>
      </c>
      <c r="AI41" s="2">
        <f>IF(Table1[[#This Row],[Work Field (WF)]]="management",1,0)</f>
        <v>0</v>
      </c>
      <c r="AJ41" s="2"/>
      <c r="AK41" s="3"/>
      <c r="AL41" s="1">
        <f>IF(Table1[[#This Row],[Education (EDU)]]="Matric",1,0)</f>
        <v>0</v>
      </c>
      <c r="AM41" s="2">
        <f>IF(Table1[[#This Row],[Education (EDU)]]="Intermediate",1,0)</f>
        <v>0</v>
      </c>
      <c r="AN41" s="2">
        <f>IF(Table1[[#This Row],[Education (EDU)]]="Graduation",1,0)</f>
        <v>1</v>
      </c>
      <c r="AO41" s="2">
        <f>IF(Table1[[#This Row],[Education (EDU)]]="Masters",1,0)</f>
        <v>0</v>
      </c>
      <c r="AP41" s="2"/>
      <c r="AQ41" s="3"/>
      <c r="AT41" s="10">
        <f>IFERROR(Table1[[#This Row],[Car Value]]/Table1[[#This Row],[Cars Owned]],"0")</f>
        <v>55693.057805236604</v>
      </c>
      <c r="AU41" s="2"/>
      <c r="AV41" s="3"/>
      <c r="AW41" s="1"/>
      <c r="AX41" s="2">
        <f>IF(Table1[[#This Row],[Person Debts]]&gt;$AW$6,1,0)</f>
        <v>1</v>
      </c>
      <c r="AY41" s="2"/>
      <c r="AZ41" s="3"/>
      <c r="BA41" s="1"/>
      <c r="BB41" s="24">
        <f>Table1[[#This Row],[Mortgage Left]]/Table1[[#This Row],[House Value]]</f>
        <v>0.80990900580605718</v>
      </c>
      <c r="BC41" s="2">
        <f t="shared" si="2"/>
        <v>1</v>
      </c>
      <c r="BD41" s="2"/>
      <c r="BE41" s="3"/>
      <c r="BH41" s="1"/>
      <c r="BI41" s="2">
        <f>IF(Table1[[#This Row],[City]]="Karachi",Table1[[#This Row],[Income]],0)</f>
        <v>0</v>
      </c>
      <c r="BJ41" s="2">
        <f>IF(Table1[[#This Row],[City]]="Lahore",Table1[[#This Row],[Income]],0)</f>
        <v>0</v>
      </c>
      <c r="BK41" s="2">
        <f>IF(Table1[[#This Row],[City]]="Islamabad",Table1[[#This Row],[Income]],0)</f>
        <v>0</v>
      </c>
      <c r="BL41" s="2">
        <f>IF(Table1[[#This Row],[City]]="Multan",Table1[[#This Row],[Income]],0)</f>
        <v>0</v>
      </c>
      <c r="BM41" s="2">
        <f>IF(Table1[[#This Row],[City]]="Peshawar",Table1[[#This Row],[Income]],0)</f>
        <v>0</v>
      </c>
      <c r="BN41" s="2">
        <f>IF(Table1[[#This Row],[City]]="Quetta",Table1[[#This Row],[Income]],0)</f>
        <v>65374</v>
      </c>
      <c r="BO41" s="2">
        <f>IF(Table1[[#This Row],[City]]="Hyderabad",Table1[[#This Row],[Income]],0)</f>
        <v>0</v>
      </c>
      <c r="BP41" s="2">
        <f>IF(Table1[[#This Row],[City]]="Rawalpindi",Table1[[#This Row],[Income]],0)</f>
        <v>0</v>
      </c>
      <c r="BQ41" s="3">
        <f>IF(Table1[[#This Row],[City]]="Gwadar",Table1[[#This Row],[Income]],0)</f>
        <v>0</v>
      </c>
      <c r="BR41" s="1">
        <f>IF(Table1[[#This Row],[Person Debts]]&gt;Table1[[#This Row],[Income]],1,0)</f>
        <v>1</v>
      </c>
      <c r="BS41" s="3"/>
      <c r="BT41" s="1"/>
      <c r="BU41" s="2">
        <f>IF(Table1[[#This Row],[Net Worth]]&gt;BT41,Table1[[#This Row],[Age]],0)</f>
        <v>28</v>
      </c>
      <c r="BV41" s="3"/>
    </row>
    <row r="42" spans="2:74" x14ac:dyDescent="0.25">
      <c r="B42" t="s">
        <v>23</v>
      </c>
      <c r="C42">
        <v>38</v>
      </c>
      <c r="D42" t="s">
        <v>29</v>
      </c>
      <c r="E42">
        <v>4</v>
      </c>
      <c r="F42" t="s">
        <v>27</v>
      </c>
      <c r="G42">
        <v>2</v>
      </c>
      <c r="H42">
        <v>2</v>
      </c>
      <c r="I42">
        <v>44189</v>
      </c>
      <c r="J42" t="s">
        <v>28</v>
      </c>
      <c r="K42">
        <v>4</v>
      </c>
      <c r="L42">
        <v>265134</v>
      </c>
      <c r="M42">
        <v>100893.05110797711</v>
      </c>
      <c r="N42">
        <v>38984.939510097407</v>
      </c>
      <c r="O42">
        <v>1217</v>
      </c>
      <c r="P42">
        <v>71170.065629678342</v>
      </c>
      <c r="Q42">
        <v>32652.174259565978</v>
      </c>
      <c r="R42">
        <v>336771.11376966338</v>
      </c>
      <c r="S42">
        <v>173280.11673765545</v>
      </c>
      <c r="T42">
        <v>163490.99703200793</v>
      </c>
      <c r="X42" s="1">
        <f t="shared" si="0"/>
        <v>0</v>
      </c>
      <c r="Y42" s="2">
        <f t="shared" si="1"/>
        <v>1</v>
      </c>
      <c r="Z42" s="2"/>
      <c r="AA42" s="3"/>
      <c r="AD42" s="1">
        <f>IF(Table1[[#This Row],[Work Field (WF)]]="IT",1,0)</f>
        <v>0</v>
      </c>
      <c r="AE42" s="2">
        <f>IF(Table1[[#This Row],[Work Field (WF)]]="Data Science",1,0)</f>
        <v>0</v>
      </c>
      <c r="AF42" s="2">
        <f>IF(Table1[[#This Row],[Work Field (WF)]]="Health",1,0)</f>
        <v>1</v>
      </c>
      <c r="AG42" s="2">
        <f>IF(Table1[[#This Row],[Work Field (WF)]]="Marketing",1,0)</f>
        <v>0</v>
      </c>
      <c r="AH42" s="2">
        <f>IF(Table1[[#This Row],[Work Field (WF)]]="Sales",1,0)</f>
        <v>0</v>
      </c>
      <c r="AI42" s="2">
        <f>IF(Table1[[#This Row],[Work Field (WF)]]="management",1,0)</f>
        <v>0</v>
      </c>
      <c r="AJ42" s="2"/>
      <c r="AK42" s="3"/>
      <c r="AL42" s="1">
        <f>IF(Table1[[#This Row],[Education (EDU)]]="Matric",1,0)</f>
        <v>0</v>
      </c>
      <c r="AM42" s="2">
        <f>IF(Table1[[#This Row],[Education (EDU)]]="Intermediate",1,0)</f>
        <v>1</v>
      </c>
      <c r="AN42" s="2">
        <f>IF(Table1[[#This Row],[Education (EDU)]]="Graduation",1,0)</f>
        <v>0</v>
      </c>
      <c r="AO42" s="2">
        <f>IF(Table1[[#This Row],[Education (EDU)]]="Masters",1,0)</f>
        <v>0</v>
      </c>
      <c r="AP42" s="2"/>
      <c r="AQ42" s="3"/>
      <c r="AT42" s="10">
        <f>IFERROR(Table1[[#This Row],[Car Value]]/Table1[[#This Row],[Cars Owned]],"0")</f>
        <v>19492.469755048704</v>
      </c>
      <c r="AU42" s="2"/>
      <c r="AV42" s="3"/>
      <c r="AW42" s="1"/>
      <c r="AX42" s="2">
        <f>IF(Table1[[#This Row],[Person Debts]]&gt;$AW$6,1,0)</f>
        <v>1</v>
      </c>
      <c r="AY42" s="2"/>
      <c r="AZ42" s="3"/>
      <c r="BA42" s="1"/>
      <c r="BB42" s="24">
        <f>Table1[[#This Row],[Mortgage Left]]/Table1[[#This Row],[House Value]]</f>
        <v>0.38053607273294676</v>
      </c>
      <c r="BC42" s="2">
        <f t="shared" si="2"/>
        <v>0</v>
      </c>
      <c r="BD42" s="2"/>
      <c r="BE42" s="3"/>
      <c r="BH42" s="1"/>
      <c r="BI42" s="2">
        <f>IF(Table1[[#This Row],[City]]="Karachi",Table1[[#This Row],[Income]],0)</f>
        <v>0</v>
      </c>
      <c r="BJ42" s="2">
        <f>IF(Table1[[#This Row],[City]]="Lahore",Table1[[#This Row],[Income]],0)</f>
        <v>0</v>
      </c>
      <c r="BK42" s="2">
        <f>IF(Table1[[#This Row],[City]]="Islamabad",Table1[[#This Row],[Income]],0)</f>
        <v>0</v>
      </c>
      <c r="BL42" s="2">
        <f>IF(Table1[[#This Row],[City]]="Multan",Table1[[#This Row],[Income]],0)</f>
        <v>44189</v>
      </c>
      <c r="BM42" s="2">
        <f>IF(Table1[[#This Row],[City]]="Peshawar",Table1[[#This Row],[Income]],0)</f>
        <v>0</v>
      </c>
      <c r="BN42" s="2">
        <f>IF(Table1[[#This Row],[City]]="Quetta",Table1[[#This Row],[Income]],0)</f>
        <v>0</v>
      </c>
      <c r="BO42" s="2">
        <f>IF(Table1[[#This Row],[City]]="Hyderabad",Table1[[#This Row],[Income]],0)</f>
        <v>0</v>
      </c>
      <c r="BP42" s="2">
        <f>IF(Table1[[#This Row],[City]]="Rawalpindi",Table1[[#This Row],[Income]],0)</f>
        <v>0</v>
      </c>
      <c r="BQ42" s="3">
        <f>IF(Table1[[#This Row],[City]]="Gwadar",Table1[[#This Row],[Income]],0)</f>
        <v>0</v>
      </c>
      <c r="BR42" s="1">
        <f>IF(Table1[[#This Row],[Person Debts]]&gt;Table1[[#This Row],[Income]],1,0)</f>
        <v>1</v>
      </c>
      <c r="BS42" s="3"/>
      <c r="BT42" s="1"/>
      <c r="BU42" s="2">
        <f>IF(Table1[[#This Row],[Net Worth]]&gt;BT42,Table1[[#This Row],[Age]],0)</f>
        <v>38</v>
      </c>
      <c r="BV42" s="3"/>
    </row>
    <row r="43" spans="2:74" x14ac:dyDescent="0.25">
      <c r="B43" t="s">
        <v>23</v>
      </c>
      <c r="C43">
        <v>31</v>
      </c>
      <c r="D43" t="s">
        <v>36</v>
      </c>
      <c r="E43">
        <v>2</v>
      </c>
      <c r="F43" t="s">
        <v>21</v>
      </c>
      <c r="G43">
        <v>1</v>
      </c>
      <c r="H43">
        <v>1</v>
      </c>
      <c r="I43">
        <v>32491</v>
      </c>
      <c r="J43" t="s">
        <v>35</v>
      </c>
      <c r="K43">
        <v>3</v>
      </c>
      <c r="L43">
        <v>97473</v>
      </c>
      <c r="M43">
        <v>57241.810270350048</v>
      </c>
      <c r="N43">
        <v>4780.4476074995446</v>
      </c>
      <c r="O43">
        <v>2321</v>
      </c>
      <c r="P43">
        <v>5062.4143505503971</v>
      </c>
      <c r="Q43">
        <v>31906.810707564291</v>
      </c>
      <c r="R43">
        <v>134160.25831506384</v>
      </c>
      <c r="S43">
        <v>64625.224620900444</v>
      </c>
      <c r="T43">
        <v>69535.033694163401</v>
      </c>
      <c r="X43" s="1">
        <f t="shared" si="0"/>
        <v>0</v>
      </c>
      <c r="Y43" s="2">
        <f t="shared" si="1"/>
        <v>1</v>
      </c>
      <c r="Z43" s="2"/>
      <c r="AA43" s="3"/>
      <c r="AD43" s="1">
        <f>IF(Table1[[#This Row],[Work Field (WF)]]="IT",1,0)</f>
        <v>0</v>
      </c>
      <c r="AE43" s="2">
        <f>IF(Table1[[#This Row],[Work Field (WF)]]="Data Science",1,0)</f>
        <v>1</v>
      </c>
      <c r="AF43" s="2">
        <f>IF(Table1[[#This Row],[Work Field (WF)]]="Health",1,0)</f>
        <v>0</v>
      </c>
      <c r="AG43" s="2">
        <f>IF(Table1[[#This Row],[Work Field (WF)]]="Marketing",1,0)</f>
        <v>0</v>
      </c>
      <c r="AH43" s="2">
        <f>IF(Table1[[#This Row],[Work Field (WF)]]="Sales",1,0)</f>
        <v>0</v>
      </c>
      <c r="AI43" s="2">
        <f>IF(Table1[[#This Row],[Work Field (WF)]]="management",1,0)</f>
        <v>0</v>
      </c>
      <c r="AJ43" s="2"/>
      <c r="AK43" s="3"/>
      <c r="AL43" s="1">
        <f>IF(Table1[[#This Row],[Education (EDU)]]="Matric",1,0)</f>
        <v>1</v>
      </c>
      <c r="AM43" s="2">
        <f>IF(Table1[[#This Row],[Education (EDU)]]="Intermediate",1,0)</f>
        <v>0</v>
      </c>
      <c r="AN43" s="2">
        <f>IF(Table1[[#This Row],[Education (EDU)]]="Graduation",1,0)</f>
        <v>0</v>
      </c>
      <c r="AO43" s="2">
        <f>IF(Table1[[#This Row],[Education (EDU)]]="Masters",1,0)</f>
        <v>0</v>
      </c>
      <c r="AP43" s="2"/>
      <c r="AQ43" s="3"/>
      <c r="AT43" s="10">
        <f>IFERROR(Table1[[#This Row],[Car Value]]/Table1[[#This Row],[Cars Owned]],"0")</f>
        <v>4780.4476074995446</v>
      </c>
      <c r="AU43" s="2"/>
      <c r="AV43" s="3"/>
      <c r="AW43" s="1"/>
      <c r="AX43" s="2">
        <f>IF(Table1[[#This Row],[Person Debts]]&gt;$AW$6,1,0)</f>
        <v>0</v>
      </c>
      <c r="AY43" s="2"/>
      <c r="AZ43" s="3"/>
      <c r="BA43" s="1"/>
      <c r="BB43" s="24">
        <f>Table1[[#This Row],[Mortgage Left]]/Table1[[#This Row],[House Value]]</f>
        <v>0.58725811527653859</v>
      </c>
      <c r="BC43" s="2">
        <f t="shared" si="2"/>
        <v>1</v>
      </c>
      <c r="BD43" s="2"/>
      <c r="BE43" s="3"/>
      <c r="BH43" s="1"/>
      <c r="BI43" s="2">
        <f>IF(Table1[[#This Row],[City]]="Karachi",Table1[[#This Row],[Income]],0)</f>
        <v>0</v>
      </c>
      <c r="BJ43" s="2">
        <f>IF(Table1[[#This Row],[City]]="Lahore",Table1[[#This Row],[Income]],0)</f>
        <v>0</v>
      </c>
      <c r="BK43" s="2">
        <f>IF(Table1[[#This Row],[City]]="Islamabad",Table1[[#This Row],[Income]],0)</f>
        <v>32491</v>
      </c>
      <c r="BL43" s="2">
        <f>IF(Table1[[#This Row],[City]]="Multan",Table1[[#This Row],[Income]],0)</f>
        <v>0</v>
      </c>
      <c r="BM43" s="2">
        <f>IF(Table1[[#This Row],[City]]="Peshawar",Table1[[#This Row],[Income]],0)</f>
        <v>0</v>
      </c>
      <c r="BN43" s="2">
        <f>IF(Table1[[#This Row],[City]]="Quetta",Table1[[#This Row],[Income]],0)</f>
        <v>0</v>
      </c>
      <c r="BO43" s="2">
        <f>IF(Table1[[#This Row],[City]]="Hyderabad",Table1[[#This Row],[Income]],0)</f>
        <v>0</v>
      </c>
      <c r="BP43" s="2">
        <f>IF(Table1[[#This Row],[City]]="Rawalpindi",Table1[[#This Row],[Income]],0)</f>
        <v>0</v>
      </c>
      <c r="BQ43" s="3">
        <f>IF(Table1[[#This Row],[City]]="Gwadar",Table1[[#This Row],[Income]],0)</f>
        <v>0</v>
      </c>
      <c r="BR43" s="1">
        <f>IF(Table1[[#This Row],[Person Debts]]&gt;Table1[[#This Row],[Income]],1,0)</f>
        <v>1</v>
      </c>
      <c r="BS43" s="3"/>
      <c r="BT43" s="1"/>
      <c r="BU43" s="2">
        <f>IF(Table1[[#This Row],[Net Worth]]&gt;BT43,Table1[[#This Row],[Age]],0)</f>
        <v>31</v>
      </c>
      <c r="BV43" s="3"/>
    </row>
    <row r="44" spans="2:74" x14ac:dyDescent="0.25">
      <c r="B44" t="s">
        <v>19</v>
      </c>
      <c r="C44">
        <v>46</v>
      </c>
      <c r="D44" t="s">
        <v>36</v>
      </c>
      <c r="E44">
        <v>2</v>
      </c>
      <c r="F44" t="s">
        <v>27</v>
      </c>
      <c r="G44">
        <v>2</v>
      </c>
      <c r="H44">
        <v>0</v>
      </c>
      <c r="I44">
        <v>30497</v>
      </c>
      <c r="J44" t="s">
        <v>25</v>
      </c>
      <c r="K44">
        <v>1</v>
      </c>
      <c r="L44">
        <v>182982</v>
      </c>
      <c r="M44">
        <v>91859.176284054571</v>
      </c>
      <c r="N44">
        <v>0</v>
      </c>
      <c r="O44">
        <v>0</v>
      </c>
      <c r="P44">
        <v>49383.474626421717</v>
      </c>
      <c r="Q44">
        <v>43581.420022871258</v>
      </c>
      <c r="R44">
        <v>226563.42002287126</v>
      </c>
      <c r="S44">
        <v>141242.65091047628</v>
      </c>
      <c r="T44">
        <v>85320.769112394977</v>
      </c>
      <c r="X44" s="1">
        <f t="shared" si="0"/>
        <v>1</v>
      </c>
      <c r="Y44" s="2">
        <f t="shared" si="1"/>
        <v>0</v>
      </c>
      <c r="Z44" s="2"/>
      <c r="AA44" s="3"/>
      <c r="AD44" s="1">
        <f>IF(Table1[[#This Row],[Work Field (WF)]]="IT",1,0)</f>
        <v>0</v>
      </c>
      <c r="AE44" s="2">
        <f>IF(Table1[[#This Row],[Work Field (WF)]]="Data Science",1,0)</f>
        <v>1</v>
      </c>
      <c r="AF44" s="2">
        <f>IF(Table1[[#This Row],[Work Field (WF)]]="Health",1,0)</f>
        <v>0</v>
      </c>
      <c r="AG44" s="2">
        <f>IF(Table1[[#This Row],[Work Field (WF)]]="Marketing",1,0)</f>
        <v>0</v>
      </c>
      <c r="AH44" s="2">
        <f>IF(Table1[[#This Row],[Work Field (WF)]]="Sales",1,0)</f>
        <v>0</v>
      </c>
      <c r="AI44" s="2">
        <f>IF(Table1[[#This Row],[Work Field (WF)]]="management",1,0)</f>
        <v>0</v>
      </c>
      <c r="AJ44" s="2"/>
      <c r="AK44" s="3"/>
      <c r="AL44" s="1">
        <f>IF(Table1[[#This Row],[Education (EDU)]]="Matric",1,0)</f>
        <v>0</v>
      </c>
      <c r="AM44" s="2">
        <f>IF(Table1[[#This Row],[Education (EDU)]]="Intermediate",1,0)</f>
        <v>1</v>
      </c>
      <c r="AN44" s="2">
        <f>IF(Table1[[#This Row],[Education (EDU)]]="Graduation",1,0)</f>
        <v>0</v>
      </c>
      <c r="AO44" s="2">
        <f>IF(Table1[[#This Row],[Education (EDU)]]="Masters",1,0)</f>
        <v>0</v>
      </c>
      <c r="AP44" s="2"/>
      <c r="AQ44" s="3"/>
      <c r="AT44" s="10" t="str">
        <f>IFERROR(Table1[[#This Row],[Car Value]]/Table1[[#This Row],[Cars Owned]],"0")</f>
        <v>0</v>
      </c>
      <c r="AU44" s="2"/>
      <c r="AV44" s="3"/>
      <c r="AW44" s="1"/>
      <c r="AX44" s="2">
        <f>IF(Table1[[#This Row],[Person Debts]]&gt;$AW$6,1,0)</f>
        <v>1</v>
      </c>
      <c r="AY44" s="2"/>
      <c r="AZ44" s="3"/>
      <c r="BA44" s="1"/>
      <c r="BB44" s="24">
        <f>Table1[[#This Row],[Mortgage Left]]/Table1[[#This Row],[House Value]]</f>
        <v>0.50201209017310211</v>
      </c>
      <c r="BC44" s="2">
        <f t="shared" si="2"/>
        <v>1</v>
      </c>
      <c r="BD44" s="2"/>
      <c r="BE44" s="3"/>
      <c r="BH44" s="1"/>
      <c r="BI44" s="2">
        <f>IF(Table1[[#This Row],[City]]="Karachi",Table1[[#This Row],[Income]],0)</f>
        <v>30497</v>
      </c>
      <c r="BJ44" s="2">
        <f>IF(Table1[[#This Row],[City]]="Lahore",Table1[[#This Row],[Income]],0)</f>
        <v>0</v>
      </c>
      <c r="BK44" s="2">
        <f>IF(Table1[[#This Row],[City]]="Islamabad",Table1[[#This Row],[Income]],0)</f>
        <v>0</v>
      </c>
      <c r="BL44" s="2">
        <f>IF(Table1[[#This Row],[City]]="Multan",Table1[[#This Row],[Income]],0)</f>
        <v>0</v>
      </c>
      <c r="BM44" s="2">
        <f>IF(Table1[[#This Row],[City]]="Peshawar",Table1[[#This Row],[Income]],0)</f>
        <v>0</v>
      </c>
      <c r="BN44" s="2">
        <f>IF(Table1[[#This Row],[City]]="Quetta",Table1[[#This Row],[Income]],0)</f>
        <v>0</v>
      </c>
      <c r="BO44" s="2">
        <f>IF(Table1[[#This Row],[City]]="Hyderabad",Table1[[#This Row],[Income]],0)</f>
        <v>0</v>
      </c>
      <c r="BP44" s="2">
        <f>IF(Table1[[#This Row],[City]]="Rawalpindi",Table1[[#This Row],[Income]],0)</f>
        <v>0</v>
      </c>
      <c r="BQ44" s="3">
        <f>IF(Table1[[#This Row],[City]]="Gwadar",Table1[[#This Row],[Income]],0)</f>
        <v>0</v>
      </c>
      <c r="BR44" s="1">
        <f>IF(Table1[[#This Row],[Person Debts]]&gt;Table1[[#This Row],[Income]],1,0)</f>
        <v>1</v>
      </c>
      <c r="BS44" s="3"/>
      <c r="BT44" s="1"/>
      <c r="BU44" s="2">
        <f>IF(Table1[[#This Row],[Net Worth]]&gt;BT44,Table1[[#This Row],[Age]],0)</f>
        <v>46</v>
      </c>
      <c r="BV44" s="3"/>
    </row>
    <row r="45" spans="2:74" x14ac:dyDescent="0.25">
      <c r="B45" t="s">
        <v>23</v>
      </c>
      <c r="C45">
        <v>42</v>
      </c>
      <c r="D45" t="s">
        <v>26</v>
      </c>
      <c r="E45">
        <v>3</v>
      </c>
      <c r="F45" t="s">
        <v>27</v>
      </c>
      <c r="G45">
        <v>2</v>
      </c>
      <c r="H45">
        <v>1</v>
      </c>
      <c r="I45">
        <v>49939</v>
      </c>
      <c r="J45" t="s">
        <v>39</v>
      </c>
      <c r="K45">
        <v>6</v>
      </c>
      <c r="L45">
        <v>299634</v>
      </c>
      <c r="M45">
        <v>280136.9997640237</v>
      </c>
      <c r="N45">
        <v>35538.869331355039</v>
      </c>
      <c r="O45">
        <v>14844</v>
      </c>
      <c r="P45">
        <v>94667.527377637845</v>
      </c>
      <c r="Q45">
        <v>22111.36163660543</v>
      </c>
      <c r="R45">
        <v>357284.23096796044</v>
      </c>
      <c r="S45">
        <v>389648.52714166156</v>
      </c>
      <c r="T45">
        <v>-32364.296173701121</v>
      </c>
      <c r="X45" s="1">
        <f t="shared" si="0"/>
        <v>0</v>
      </c>
      <c r="Y45" s="2">
        <f t="shared" si="1"/>
        <v>1</v>
      </c>
      <c r="Z45" s="2"/>
      <c r="AA45" s="3"/>
      <c r="AD45" s="1">
        <f>IF(Table1[[#This Row],[Work Field (WF)]]="IT",1,0)</f>
        <v>0</v>
      </c>
      <c r="AE45" s="2">
        <f>IF(Table1[[#This Row],[Work Field (WF)]]="Data Science",1,0)</f>
        <v>0</v>
      </c>
      <c r="AF45" s="2">
        <f>IF(Table1[[#This Row],[Work Field (WF)]]="Health",1,0)</f>
        <v>0</v>
      </c>
      <c r="AG45" s="2">
        <f>IF(Table1[[#This Row],[Work Field (WF)]]="Marketing",1,0)</f>
        <v>1</v>
      </c>
      <c r="AH45" s="2">
        <f>IF(Table1[[#This Row],[Work Field (WF)]]="Sales",1,0)</f>
        <v>0</v>
      </c>
      <c r="AI45" s="2">
        <f>IF(Table1[[#This Row],[Work Field (WF)]]="management",1,0)</f>
        <v>0</v>
      </c>
      <c r="AJ45" s="2"/>
      <c r="AK45" s="3"/>
      <c r="AL45" s="1">
        <f>IF(Table1[[#This Row],[Education (EDU)]]="Matric",1,0)</f>
        <v>0</v>
      </c>
      <c r="AM45" s="2">
        <f>IF(Table1[[#This Row],[Education (EDU)]]="Intermediate",1,0)</f>
        <v>1</v>
      </c>
      <c r="AN45" s="2">
        <f>IF(Table1[[#This Row],[Education (EDU)]]="Graduation",1,0)</f>
        <v>0</v>
      </c>
      <c r="AO45" s="2">
        <f>IF(Table1[[#This Row],[Education (EDU)]]="Masters",1,0)</f>
        <v>0</v>
      </c>
      <c r="AP45" s="2"/>
      <c r="AQ45" s="3"/>
      <c r="AT45" s="10">
        <f>IFERROR(Table1[[#This Row],[Car Value]]/Table1[[#This Row],[Cars Owned]],"0")</f>
        <v>35538.869331355039</v>
      </c>
      <c r="AU45" s="2"/>
      <c r="AV45" s="3"/>
      <c r="AW45" s="1"/>
      <c r="AX45" s="2">
        <f>IF(Table1[[#This Row],[Person Debts]]&gt;$AW$6,1,0)</f>
        <v>1</v>
      </c>
      <c r="AY45" s="2"/>
      <c r="AZ45" s="3"/>
      <c r="BA45" s="1"/>
      <c r="BB45" s="24">
        <f>Table1[[#This Row],[Mortgage Left]]/Table1[[#This Row],[House Value]]</f>
        <v>0.93493061456317939</v>
      </c>
      <c r="BC45" s="2">
        <f t="shared" si="2"/>
        <v>1</v>
      </c>
      <c r="BD45" s="2"/>
      <c r="BE45" s="3"/>
      <c r="BH45" s="1"/>
      <c r="BI45" s="2">
        <f>IF(Table1[[#This Row],[City]]="Karachi",Table1[[#This Row],[Income]],0)</f>
        <v>0</v>
      </c>
      <c r="BJ45" s="2">
        <f>IF(Table1[[#This Row],[City]]="Lahore",Table1[[#This Row],[Income]],0)</f>
        <v>0</v>
      </c>
      <c r="BK45" s="2">
        <f>IF(Table1[[#This Row],[City]]="Islamabad",Table1[[#This Row],[Income]],0)</f>
        <v>0</v>
      </c>
      <c r="BL45" s="2">
        <f>IF(Table1[[#This Row],[City]]="Multan",Table1[[#This Row],[Income]],0)</f>
        <v>0</v>
      </c>
      <c r="BM45" s="2">
        <f>IF(Table1[[#This Row],[City]]="Peshawar",Table1[[#This Row],[Income]],0)</f>
        <v>0</v>
      </c>
      <c r="BN45" s="2">
        <f>IF(Table1[[#This Row],[City]]="Quetta",Table1[[#This Row],[Income]],0)</f>
        <v>49939</v>
      </c>
      <c r="BO45" s="2">
        <f>IF(Table1[[#This Row],[City]]="Hyderabad",Table1[[#This Row],[Income]],0)</f>
        <v>0</v>
      </c>
      <c r="BP45" s="2">
        <f>IF(Table1[[#This Row],[City]]="Rawalpindi",Table1[[#This Row],[Income]],0)</f>
        <v>0</v>
      </c>
      <c r="BQ45" s="3">
        <f>IF(Table1[[#This Row],[City]]="Gwadar",Table1[[#This Row],[Income]],0)</f>
        <v>0</v>
      </c>
      <c r="BR45" s="1">
        <f>IF(Table1[[#This Row],[Person Debts]]&gt;Table1[[#This Row],[Income]],1,0)</f>
        <v>1</v>
      </c>
      <c r="BS45" s="3"/>
      <c r="BT45" s="1"/>
      <c r="BU45" s="2">
        <f>IF(Table1[[#This Row],[Net Worth]]&gt;BT45,Table1[[#This Row],[Age]],0)</f>
        <v>0</v>
      </c>
      <c r="BV45" s="3"/>
    </row>
    <row r="46" spans="2:74" x14ac:dyDescent="0.25">
      <c r="B46" t="s">
        <v>23</v>
      </c>
      <c r="C46">
        <v>45</v>
      </c>
      <c r="D46" t="s">
        <v>20</v>
      </c>
      <c r="E46">
        <v>6</v>
      </c>
      <c r="F46" t="s">
        <v>24</v>
      </c>
      <c r="G46">
        <v>3</v>
      </c>
      <c r="H46">
        <v>0</v>
      </c>
      <c r="I46">
        <v>72827</v>
      </c>
      <c r="J46" t="s">
        <v>25</v>
      </c>
      <c r="K46">
        <v>1</v>
      </c>
      <c r="L46">
        <v>436962</v>
      </c>
      <c r="M46">
        <v>43762.080044932642</v>
      </c>
      <c r="N46">
        <v>0</v>
      </c>
      <c r="O46">
        <v>0</v>
      </c>
      <c r="P46">
        <v>64702.23241943567</v>
      </c>
      <c r="Q46">
        <v>60063.584814869144</v>
      </c>
      <c r="R46">
        <v>497025.58481486916</v>
      </c>
      <c r="S46">
        <v>108464.31246436831</v>
      </c>
      <c r="T46">
        <v>388561.27235050086</v>
      </c>
      <c r="X46" s="1">
        <f t="shared" si="0"/>
        <v>0</v>
      </c>
      <c r="Y46" s="2">
        <f t="shared" si="1"/>
        <v>1</v>
      </c>
      <c r="Z46" s="2"/>
      <c r="AA46" s="3"/>
      <c r="AD46" s="1">
        <f>IF(Table1[[#This Row],[Work Field (WF)]]="IT",1,0)</f>
        <v>0</v>
      </c>
      <c r="AE46" s="2">
        <f>IF(Table1[[#This Row],[Work Field (WF)]]="Data Science",1,0)</f>
        <v>0</v>
      </c>
      <c r="AF46" s="2">
        <f>IF(Table1[[#This Row],[Work Field (WF)]]="Health",1,0)</f>
        <v>0</v>
      </c>
      <c r="AG46" s="2">
        <f>IF(Table1[[#This Row],[Work Field (WF)]]="Marketing",1,0)</f>
        <v>0</v>
      </c>
      <c r="AH46" s="2">
        <f>IF(Table1[[#This Row],[Work Field (WF)]]="Sales",1,0)</f>
        <v>0</v>
      </c>
      <c r="AI46" s="2">
        <f>IF(Table1[[#This Row],[Work Field (WF)]]="management",1,0)</f>
        <v>1</v>
      </c>
      <c r="AJ46" s="2"/>
      <c r="AK46" s="3"/>
      <c r="AL46" s="1">
        <f>IF(Table1[[#This Row],[Education (EDU)]]="Matric",1,0)</f>
        <v>0</v>
      </c>
      <c r="AM46" s="2">
        <f>IF(Table1[[#This Row],[Education (EDU)]]="Intermediate",1,0)</f>
        <v>0</v>
      </c>
      <c r="AN46" s="2">
        <f>IF(Table1[[#This Row],[Education (EDU)]]="Graduation",1,0)</f>
        <v>1</v>
      </c>
      <c r="AO46" s="2">
        <f>IF(Table1[[#This Row],[Education (EDU)]]="Masters",1,0)</f>
        <v>0</v>
      </c>
      <c r="AP46" s="2"/>
      <c r="AQ46" s="3"/>
      <c r="AT46" s="10" t="str">
        <f>IFERROR(Table1[[#This Row],[Car Value]]/Table1[[#This Row],[Cars Owned]],"0")</f>
        <v>0</v>
      </c>
      <c r="AU46" s="2"/>
      <c r="AV46" s="3"/>
      <c r="AW46" s="1"/>
      <c r="AX46" s="2">
        <f>IF(Table1[[#This Row],[Person Debts]]&gt;$AW$6,1,0)</f>
        <v>0</v>
      </c>
      <c r="AY46" s="2"/>
      <c r="AZ46" s="3"/>
      <c r="BA46" s="1"/>
      <c r="BB46" s="24">
        <f>Table1[[#This Row],[Mortgage Left]]/Table1[[#This Row],[House Value]]</f>
        <v>0.10015076836185445</v>
      </c>
      <c r="BC46" s="2">
        <f t="shared" si="2"/>
        <v>0</v>
      </c>
      <c r="BD46" s="2"/>
      <c r="BE46" s="3"/>
      <c r="BH46" s="1"/>
      <c r="BI46" s="2">
        <f>IF(Table1[[#This Row],[City]]="Karachi",Table1[[#This Row],[Income]],0)</f>
        <v>72827</v>
      </c>
      <c r="BJ46" s="2">
        <f>IF(Table1[[#This Row],[City]]="Lahore",Table1[[#This Row],[Income]],0)</f>
        <v>0</v>
      </c>
      <c r="BK46" s="2">
        <f>IF(Table1[[#This Row],[City]]="Islamabad",Table1[[#This Row],[Income]],0)</f>
        <v>0</v>
      </c>
      <c r="BL46" s="2">
        <f>IF(Table1[[#This Row],[City]]="Multan",Table1[[#This Row],[Income]],0)</f>
        <v>0</v>
      </c>
      <c r="BM46" s="2">
        <f>IF(Table1[[#This Row],[City]]="Peshawar",Table1[[#This Row],[Income]],0)</f>
        <v>0</v>
      </c>
      <c r="BN46" s="2">
        <f>IF(Table1[[#This Row],[City]]="Quetta",Table1[[#This Row],[Income]],0)</f>
        <v>0</v>
      </c>
      <c r="BO46" s="2">
        <f>IF(Table1[[#This Row],[City]]="Hyderabad",Table1[[#This Row],[Income]],0)</f>
        <v>0</v>
      </c>
      <c r="BP46" s="2">
        <f>IF(Table1[[#This Row],[City]]="Rawalpindi",Table1[[#This Row],[Income]],0)</f>
        <v>0</v>
      </c>
      <c r="BQ46" s="3">
        <f>IF(Table1[[#This Row],[City]]="Gwadar",Table1[[#This Row],[Income]],0)</f>
        <v>0</v>
      </c>
      <c r="BR46" s="1">
        <f>IF(Table1[[#This Row],[Person Debts]]&gt;Table1[[#This Row],[Income]],1,0)</f>
        <v>1</v>
      </c>
      <c r="BS46" s="3"/>
      <c r="BT46" s="1"/>
      <c r="BU46" s="2">
        <f>IF(Table1[[#This Row],[Net Worth]]&gt;BT46,Table1[[#This Row],[Age]],0)</f>
        <v>45</v>
      </c>
      <c r="BV46" s="3"/>
    </row>
    <row r="47" spans="2:74" x14ac:dyDescent="0.25">
      <c r="B47" t="s">
        <v>19</v>
      </c>
      <c r="C47">
        <v>47</v>
      </c>
      <c r="D47" t="s">
        <v>20</v>
      </c>
      <c r="E47">
        <v>6</v>
      </c>
      <c r="F47" t="s">
        <v>24</v>
      </c>
      <c r="G47">
        <v>3</v>
      </c>
      <c r="H47">
        <v>0</v>
      </c>
      <c r="I47">
        <v>62669</v>
      </c>
      <c r="J47" t="s">
        <v>25</v>
      </c>
      <c r="K47">
        <v>1</v>
      </c>
      <c r="L47">
        <v>313345</v>
      </c>
      <c r="M47">
        <v>18577.864090267489</v>
      </c>
      <c r="N47">
        <v>0</v>
      </c>
      <c r="O47">
        <v>0</v>
      </c>
      <c r="P47">
        <v>27423.211228944674</v>
      </c>
      <c r="Q47">
        <v>47146.856562328328</v>
      </c>
      <c r="R47">
        <v>360491.85656232835</v>
      </c>
      <c r="S47">
        <v>46001.075319212163</v>
      </c>
      <c r="T47">
        <v>314490.78124311619</v>
      </c>
      <c r="X47" s="1">
        <f t="shared" si="0"/>
        <v>1</v>
      </c>
      <c r="Y47" s="2">
        <f t="shared" si="1"/>
        <v>0</v>
      </c>
      <c r="Z47" s="2"/>
      <c r="AA47" s="3"/>
      <c r="AD47" s="1">
        <f>IF(Table1[[#This Row],[Work Field (WF)]]="IT",1,0)</f>
        <v>0</v>
      </c>
      <c r="AE47" s="2">
        <f>IF(Table1[[#This Row],[Work Field (WF)]]="Data Science",1,0)</f>
        <v>0</v>
      </c>
      <c r="AF47" s="2">
        <f>IF(Table1[[#This Row],[Work Field (WF)]]="Health",1,0)</f>
        <v>0</v>
      </c>
      <c r="AG47" s="2">
        <f>IF(Table1[[#This Row],[Work Field (WF)]]="Marketing",1,0)</f>
        <v>0</v>
      </c>
      <c r="AH47" s="2">
        <f>IF(Table1[[#This Row],[Work Field (WF)]]="Sales",1,0)</f>
        <v>0</v>
      </c>
      <c r="AI47" s="2">
        <f>IF(Table1[[#This Row],[Work Field (WF)]]="management",1,0)</f>
        <v>1</v>
      </c>
      <c r="AJ47" s="2"/>
      <c r="AK47" s="3"/>
      <c r="AL47" s="1">
        <f>IF(Table1[[#This Row],[Education (EDU)]]="Matric",1,0)</f>
        <v>0</v>
      </c>
      <c r="AM47" s="2">
        <f>IF(Table1[[#This Row],[Education (EDU)]]="Intermediate",1,0)</f>
        <v>0</v>
      </c>
      <c r="AN47" s="2">
        <f>IF(Table1[[#This Row],[Education (EDU)]]="Graduation",1,0)</f>
        <v>1</v>
      </c>
      <c r="AO47" s="2">
        <f>IF(Table1[[#This Row],[Education (EDU)]]="Masters",1,0)</f>
        <v>0</v>
      </c>
      <c r="AP47" s="2"/>
      <c r="AQ47" s="3"/>
      <c r="AT47" s="10" t="str">
        <f>IFERROR(Table1[[#This Row],[Car Value]]/Table1[[#This Row],[Cars Owned]],"0")</f>
        <v>0</v>
      </c>
      <c r="AU47" s="2"/>
      <c r="AV47" s="3"/>
      <c r="AW47" s="1"/>
      <c r="AX47" s="2">
        <f>IF(Table1[[#This Row],[Person Debts]]&gt;$AW$6,1,0)</f>
        <v>0</v>
      </c>
      <c r="AY47" s="2"/>
      <c r="AZ47" s="3"/>
      <c r="BA47" s="1"/>
      <c r="BB47" s="24">
        <f>Table1[[#This Row],[Mortgage Left]]/Table1[[#This Row],[House Value]]</f>
        <v>5.9288848043745679E-2</v>
      </c>
      <c r="BC47" s="2">
        <f t="shared" si="2"/>
        <v>0</v>
      </c>
      <c r="BD47" s="2"/>
      <c r="BE47" s="3"/>
      <c r="BH47" s="1"/>
      <c r="BI47" s="2">
        <f>IF(Table1[[#This Row],[City]]="Karachi",Table1[[#This Row],[Income]],0)</f>
        <v>62669</v>
      </c>
      <c r="BJ47" s="2">
        <f>IF(Table1[[#This Row],[City]]="Lahore",Table1[[#This Row],[Income]],0)</f>
        <v>0</v>
      </c>
      <c r="BK47" s="2">
        <f>IF(Table1[[#This Row],[City]]="Islamabad",Table1[[#This Row],[Income]],0)</f>
        <v>0</v>
      </c>
      <c r="BL47" s="2">
        <f>IF(Table1[[#This Row],[City]]="Multan",Table1[[#This Row],[Income]],0)</f>
        <v>0</v>
      </c>
      <c r="BM47" s="2">
        <f>IF(Table1[[#This Row],[City]]="Peshawar",Table1[[#This Row],[Income]],0)</f>
        <v>0</v>
      </c>
      <c r="BN47" s="2">
        <f>IF(Table1[[#This Row],[City]]="Quetta",Table1[[#This Row],[Income]],0)</f>
        <v>0</v>
      </c>
      <c r="BO47" s="2">
        <f>IF(Table1[[#This Row],[City]]="Hyderabad",Table1[[#This Row],[Income]],0)</f>
        <v>0</v>
      </c>
      <c r="BP47" s="2">
        <f>IF(Table1[[#This Row],[City]]="Rawalpindi",Table1[[#This Row],[Income]],0)</f>
        <v>0</v>
      </c>
      <c r="BQ47" s="3">
        <f>IF(Table1[[#This Row],[City]]="Gwadar",Table1[[#This Row],[Income]],0)</f>
        <v>0</v>
      </c>
      <c r="BR47" s="1">
        <f>IF(Table1[[#This Row],[Person Debts]]&gt;Table1[[#This Row],[Income]],1,0)</f>
        <v>0</v>
      </c>
      <c r="BS47" s="3"/>
      <c r="BT47" s="1"/>
      <c r="BU47" s="2">
        <f>IF(Table1[[#This Row],[Net Worth]]&gt;BT47,Table1[[#This Row],[Age]],0)</f>
        <v>47</v>
      </c>
      <c r="BV47" s="3"/>
    </row>
    <row r="48" spans="2:74" x14ac:dyDescent="0.25">
      <c r="B48" t="s">
        <v>23</v>
      </c>
      <c r="C48">
        <v>35</v>
      </c>
      <c r="D48" t="s">
        <v>26</v>
      </c>
      <c r="E48">
        <v>3</v>
      </c>
      <c r="F48" t="s">
        <v>21</v>
      </c>
      <c r="G48">
        <v>1</v>
      </c>
      <c r="H48">
        <v>1</v>
      </c>
      <c r="I48">
        <v>32707</v>
      </c>
      <c r="J48" t="s">
        <v>25</v>
      </c>
      <c r="K48">
        <v>1</v>
      </c>
      <c r="L48">
        <v>163535</v>
      </c>
      <c r="M48">
        <v>9129.461539738284</v>
      </c>
      <c r="N48">
        <v>14157.693221221911</v>
      </c>
      <c r="O48">
        <v>5214</v>
      </c>
      <c r="P48">
        <v>36165.885256808266</v>
      </c>
      <c r="Q48">
        <v>12858.369207656964</v>
      </c>
      <c r="R48">
        <v>190551.06242887888</v>
      </c>
      <c r="S48">
        <v>50509.346796546553</v>
      </c>
      <c r="T48">
        <v>140041.71563233231</v>
      </c>
      <c r="X48" s="1">
        <f t="shared" si="0"/>
        <v>0</v>
      </c>
      <c r="Y48" s="2">
        <f t="shared" si="1"/>
        <v>1</v>
      </c>
      <c r="Z48" s="2"/>
      <c r="AA48" s="3"/>
      <c r="AD48" s="1">
        <f>IF(Table1[[#This Row],[Work Field (WF)]]="IT",1,0)</f>
        <v>0</v>
      </c>
      <c r="AE48" s="2">
        <f>IF(Table1[[#This Row],[Work Field (WF)]]="Data Science",1,0)</f>
        <v>0</v>
      </c>
      <c r="AF48" s="2">
        <f>IF(Table1[[#This Row],[Work Field (WF)]]="Health",1,0)</f>
        <v>0</v>
      </c>
      <c r="AG48" s="2">
        <f>IF(Table1[[#This Row],[Work Field (WF)]]="Marketing",1,0)</f>
        <v>1</v>
      </c>
      <c r="AH48" s="2">
        <f>IF(Table1[[#This Row],[Work Field (WF)]]="Sales",1,0)</f>
        <v>0</v>
      </c>
      <c r="AI48" s="2">
        <f>IF(Table1[[#This Row],[Work Field (WF)]]="management",1,0)</f>
        <v>0</v>
      </c>
      <c r="AJ48" s="2"/>
      <c r="AK48" s="3"/>
      <c r="AL48" s="1">
        <f>IF(Table1[[#This Row],[Education (EDU)]]="Matric",1,0)</f>
        <v>1</v>
      </c>
      <c r="AM48" s="2">
        <f>IF(Table1[[#This Row],[Education (EDU)]]="Intermediate",1,0)</f>
        <v>0</v>
      </c>
      <c r="AN48" s="2">
        <f>IF(Table1[[#This Row],[Education (EDU)]]="Graduation",1,0)</f>
        <v>0</v>
      </c>
      <c r="AO48" s="2">
        <f>IF(Table1[[#This Row],[Education (EDU)]]="Masters",1,0)</f>
        <v>0</v>
      </c>
      <c r="AP48" s="2"/>
      <c r="AQ48" s="3"/>
      <c r="AT48" s="10">
        <f>IFERROR(Table1[[#This Row],[Car Value]]/Table1[[#This Row],[Cars Owned]],"0")</f>
        <v>14157.693221221911</v>
      </c>
      <c r="AU48" s="2"/>
      <c r="AV48" s="3"/>
      <c r="AW48" s="1"/>
      <c r="AX48" s="2">
        <f>IF(Table1[[#This Row],[Person Debts]]&gt;$AW$6,1,0)</f>
        <v>0</v>
      </c>
      <c r="AY48" s="2"/>
      <c r="AZ48" s="3"/>
      <c r="BA48" s="1"/>
      <c r="BB48" s="24">
        <f>Table1[[#This Row],[Mortgage Left]]/Table1[[#This Row],[House Value]]</f>
        <v>5.5825734795232118E-2</v>
      </c>
      <c r="BC48" s="2">
        <f t="shared" si="2"/>
        <v>0</v>
      </c>
      <c r="BD48" s="2"/>
      <c r="BE48" s="3"/>
      <c r="BH48" s="1"/>
      <c r="BI48" s="2">
        <f>IF(Table1[[#This Row],[City]]="Karachi",Table1[[#This Row],[Income]],0)</f>
        <v>32707</v>
      </c>
      <c r="BJ48" s="2">
        <f>IF(Table1[[#This Row],[City]]="Lahore",Table1[[#This Row],[Income]],0)</f>
        <v>0</v>
      </c>
      <c r="BK48" s="2">
        <f>IF(Table1[[#This Row],[City]]="Islamabad",Table1[[#This Row],[Income]],0)</f>
        <v>0</v>
      </c>
      <c r="BL48" s="2">
        <f>IF(Table1[[#This Row],[City]]="Multan",Table1[[#This Row],[Income]],0)</f>
        <v>0</v>
      </c>
      <c r="BM48" s="2">
        <f>IF(Table1[[#This Row],[City]]="Peshawar",Table1[[#This Row],[Income]],0)</f>
        <v>0</v>
      </c>
      <c r="BN48" s="2">
        <f>IF(Table1[[#This Row],[City]]="Quetta",Table1[[#This Row],[Income]],0)</f>
        <v>0</v>
      </c>
      <c r="BO48" s="2">
        <f>IF(Table1[[#This Row],[City]]="Hyderabad",Table1[[#This Row],[Income]],0)</f>
        <v>0</v>
      </c>
      <c r="BP48" s="2">
        <f>IF(Table1[[#This Row],[City]]="Rawalpindi",Table1[[#This Row],[Income]],0)</f>
        <v>0</v>
      </c>
      <c r="BQ48" s="3">
        <f>IF(Table1[[#This Row],[City]]="Gwadar",Table1[[#This Row],[Income]],0)</f>
        <v>0</v>
      </c>
      <c r="BR48" s="1">
        <f>IF(Table1[[#This Row],[Person Debts]]&gt;Table1[[#This Row],[Income]],1,0)</f>
        <v>1</v>
      </c>
      <c r="BS48" s="3"/>
      <c r="BT48" s="1"/>
      <c r="BU48" s="2">
        <f>IF(Table1[[#This Row],[Net Worth]]&gt;BT48,Table1[[#This Row],[Age]],0)</f>
        <v>35</v>
      </c>
      <c r="BV48" s="3"/>
    </row>
    <row r="49" spans="2:74" x14ac:dyDescent="0.25">
      <c r="B49" t="s">
        <v>23</v>
      </c>
      <c r="C49">
        <v>26</v>
      </c>
      <c r="D49" t="s">
        <v>32</v>
      </c>
      <c r="E49">
        <v>1</v>
      </c>
      <c r="F49" t="s">
        <v>21</v>
      </c>
      <c r="G49">
        <v>1</v>
      </c>
      <c r="H49">
        <v>2</v>
      </c>
      <c r="I49">
        <v>45324</v>
      </c>
      <c r="J49" t="s">
        <v>33</v>
      </c>
      <c r="K49">
        <v>8</v>
      </c>
      <c r="L49">
        <v>135972</v>
      </c>
      <c r="M49">
        <v>65719.121546514943</v>
      </c>
      <c r="N49">
        <v>4732.333049211582</v>
      </c>
      <c r="O49">
        <v>101</v>
      </c>
      <c r="P49">
        <v>10740.510730221184</v>
      </c>
      <c r="Q49">
        <v>48873.321119496904</v>
      </c>
      <c r="R49">
        <v>189577.65416870848</v>
      </c>
      <c r="S49">
        <v>76560.632276736127</v>
      </c>
      <c r="T49">
        <v>113017.02189197236</v>
      </c>
      <c r="X49" s="1">
        <f t="shared" si="0"/>
        <v>0</v>
      </c>
      <c r="Y49" s="2">
        <f t="shared" si="1"/>
        <v>1</v>
      </c>
      <c r="Z49" s="2"/>
      <c r="AA49" s="3"/>
      <c r="AD49" s="1">
        <f>IF(Table1[[#This Row],[Work Field (WF)]]="IT",1,0)</f>
        <v>1</v>
      </c>
      <c r="AE49" s="2">
        <f>IF(Table1[[#This Row],[Work Field (WF)]]="Data Science",1,0)</f>
        <v>0</v>
      </c>
      <c r="AF49" s="2">
        <f>IF(Table1[[#This Row],[Work Field (WF)]]="Health",1,0)</f>
        <v>0</v>
      </c>
      <c r="AG49" s="2">
        <f>IF(Table1[[#This Row],[Work Field (WF)]]="Marketing",1,0)</f>
        <v>0</v>
      </c>
      <c r="AH49" s="2">
        <f>IF(Table1[[#This Row],[Work Field (WF)]]="Sales",1,0)</f>
        <v>0</v>
      </c>
      <c r="AI49" s="2">
        <f>IF(Table1[[#This Row],[Work Field (WF)]]="management",1,0)</f>
        <v>0</v>
      </c>
      <c r="AJ49" s="2"/>
      <c r="AK49" s="3"/>
      <c r="AL49" s="1">
        <f>IF(Table1[[#This Row],[Education (EDU)]]="Matric",1,0)</f>
        <v>1</v>
      </c>
      <c r="AM49" s="2">
        <f>IF(Table1[[#This Row],[Education (EDU)]]="Intermediate",1,0)</f>
        <v>0</v>
      </c>
      <c r="AN49" s="2">
        <f>IF(Table1[[#This Row],[Education (EDU)]]="Graduation",1,0)</f>
        <v>0</v>
      </c>
      <c r="AO49" s="2">
        <f>IF(Table1[[#This Row],[Education (EDU)]]="Masters",1,0)</f>
        <v>0</v>
      </c>
      <c r="AP49" s="2"/>
      <c r="AQ49" s="3"/>
      <c r="AT49" s="10">
        <f>IFERROR(Table1[[#This Row],[Car Value]]/Table1[[#This Row],[Cars Owned]],"0")</f>
        <v>2366.166524605791</v>
      </c>
      <c r="AU49" s="2"/>
      <c r="AV49" s="3"/>
      <c r="AW49" s="1"/>
      <c r="AX49" s="2">
        <f>IF(Table1[[#This Row],[Person Debts]]&gt;$AW$6,1,0)</f>
        <v>0</v>
      </c>
      <c r="AY49" s="2"/>
      <c r="AZ49" s="3"/>
      <c r="BA49" s="1"/>
      <c r="BB49" s="24">
        <f>Table1[[#This Row],[Mortgage Left]]/Table1[[#This Row],[House Value]]</f>
        <v>0.48332834367748467</v>
      </c>
      <c r="BC49" s="2">
        <f t="shared" si="2"/>
        <v>1</v>
      </c>
      <c r="BD49" s="2"/>
      <c r="BE49" s="3"/>
      <c r="BH49" s="1"/>
      <c r="BI49" s="2">
        <f>IF(Table1[[#This Row],[City]]="Karachi",Table1[[#This Row],[Income]],0)</f>
        <v>0</v>
      </c>
      <c r="BJ49" s="2">
        <f>IF(Table1[[#This Row],[City]]="Lahore",Table1[[#This Row],[Income]],0)</f>
        <v>0</v>
      </c>
      <c r="BK49" s="2">
        <f>IF(Table1[[#This Row],[City]]="Islamabad",Table1[[#This Row],[Income]],0)</f>
        <v>0</v>
      </c>
      <c r="BL49" s="2">
        <f>IF(Table1[[#This Row],[City]]="Multan",Table1[[#This Row],[Income]],0)</f>
        <v>0</v>
      </c>
      <c r="BM49" s="2">
        <f>IF(Table1[[#This Row],[City]]="Peshawar",Table1[[#This Row],[Income]],0)</f>
        <v>0</v>
      </c>
      <c r="BN49" s="2">
        <f>IF(Table1[[#This Row],[City]]="Quetta",Table1[[#This Row],[Income]],0)</f>
        <v>0</v>
      </c>
      <c r="BO49" s="2">
        <f>IF(Table1[[#This Row],[City]]="Hyderabad",Table1[[#This Row],[Income]],0)</f>
        <v>0</v>
      </c>
      <c r="BP49" s="2">
        <f>IF(Table1[[#This Row],[City]]="Rawalpindi",Table1[[#This Row],[Income]],0)</f>
        <v>45324</v>
      </c>
      <c r="BQ49" s="3">
        <f>IF(Table1[[#This Row],[City]]="Gwadar",Table1[[#This Row],[Income]],0)</f>
        <v>0</v>
      </c>
      <c r="BR49" s="1">
        <f>IF(Table1[[#This Row],[Person Debts]]&gt;Table1[[#This Row],[Income]],1,0)</f>
        <v>1</v>
      </c>
      <c r="BS49" s="3"/>
      <c r="BT49" s="1"/>
      <c r="BU49" s="2">
        <f>IF(Table1[[#This Row],[Net Worth]]&gt;BT49,Table1[[#This Row],[Age]],0)</f>
        <v>26</v>
      </c>
      <c r="BV49" s="3"/>
    </row>
    <row r="50" spans="2:74" x14ac:dyDescent="0.25">
      <c r="B50" t="s">
        <v>19</v>
      </c>
      <c r="C50">
        <v>49</v>
      </c>
      <c r="D50" t="s">
        <v>36</v>
      </c>
      <c r="E50">
        <v>2</v>
      </c>
      <c r="F50" t="s">
        <v>21</v>
      </c>
      <c r="G50">
        <v>1</v>
      </c>
      <c r="H50">
        <v>1</v>
      </c>
      <c r="I50">
        <v>62873</v>
      </c>
      <c r="J50" t="s">
        <v>28</v>
      </c>
      <c r="K50">
        <v>4</v>
      </c>
      <c r="L50">
        <v>251492</v>
      </c>
      <c r="M50">
        <v>87134.334861998723</v>
      </c>
      <c r="N50">
        <v>2799.3678799062641</v>
      </c>
      <c r="O50">
        <v>2688</v>
      </c>
      <c r="P50">
        <v>62810.658343475829</v>
      </c>
      <c r="Q50">
        <v>22630.606198287427</v>
      </c>
      <c r="R50">
        <v>276921.97407819371</v>
      </c>
      <c r="S50">
        <v>152632.99320547454</v>
      </c>
      <c r="T50">
        <v>124288.98087271917</v>
      </c>
      <c r="X50" s="1">
        <f t="shared" si="0"/>
        <v>1</v>
      </c>
      <c r="Y50" s="2">
        <f t="shared" si="1"/>
        <v>0</v>
      </c>
      <c r="Z50" s="2"/>
      <c r="AA50" s="3"/>
      <c r="AD50" s="1">
        <f>IF(Table1[[#This Row],[Work Field (WF)]]="IT",1,0)</f>
        <v>0</v>
      </c>
      <c r="AE50" s="2">
        <f>IF(Table1[[#This Row],[Work Field (WF)]]="Data Science",1,0)</f>
        <v>1</v>
      </c>
      <c r="AF50" s="2">
        <f>IF(Table1[[#This Row],[Work Field (WF)]]="Health",1,0)</f>
        <v>0</v>
      </c>
      <c r="AG50" s="2">
        <f>IF(Table1[[#This Row],[Work Field (WF)]]="Marketing",1,0)</f>
        <v>0</v>
      </c>
      <c r="AH50" s="2">
        <f>IF(Table1[[#This Row],[Work Field (WF)]]="Sales",1,0)</f>
        <v>0</v>
      </c>
      <c r="AI50" s="2">
        <f>IF(Table1[[#This Row],[Work Field (WF)]]="management",1,0)</f>
        <v>0</v>
      </c>
      <c r="AJ50" s="2"/>
      <c r="AK50" s="3"/>
      <c r="AL50" s="1">
        <f>IF(Table1[[#This Row],[Education (EDU)]]="Matric",1,0)</f>
        <v>1</v>
      </c>
      <c r="AM50" s="2">
        <f>IF(Table1[[#This Row],[Education (EDU)]]="Intermediate",1,0)</f>
        <v>0</v>
      </c>
      <c r="AN50" s="2">
        <f>IF(Table1[[#This Row],[Education (EDU)]]="Graduation",1,0)</f>
        <v>0</v>
      </c>
      <c r="AO50" s="2">
        <f>IF(Table1[[#This Row],[Education (EDU)]]="Masters",1,0)</f>
        <v>0</v>
      </c>
      <c r="AP50" s="2"/>
      <c r="AQ50" s="3"/>
      <c r="AT50" s="10">
        <f>IFERROR(Table1[[#This Row],[Car Value]]/Table1[[#This Row],[Cars Owned]],"0")</f>
        <v>2799.3678799062641</v>
      </c>
      <c r="AU50" s="2"/>
      <c r="AV50" s="3"/>
      <c r="AW50" s="1"/>
      <c r="AX50" s="2">
        <f>IF(Table1[[#This Row],[Person Debts]]&gt;$AW$6,1,0)</f>
        <v>1</v>
      </c>
      <c r="AY50" s="2"/>
      <c r="AZ50" s="3"/>
      <c r="BA50" s="1"/>
      <c r="BB50" s="24">
        <f>Table1[[#This Row],[Mortgage Left]]/Table1[[#This Row],[House Value]]</f>
        <v>0.34646960882254196</v>
      </c>
      <c r="BC50" s="2">
        <f t="shared" si="2"/>
        <v>0</v>
      </c>
      <c r="BD50" s="2"/>
      <c r="BE50" s="3"/>
      <c r="BH50" s="1"/>
      <c r="BI50" s="2">
        <f>IF(Table1[[#This Row],[City]]="Karachi",Table1[[#This Row],[Income]],0)</f>
        <v>0</v>
      </c>
      <c r="BJ50" s="2">
        <f>IF(Table1[[#This Row],[City]]="Lahore",Table1[[#This Row],[Income]],0)</f>
        <v>0</v>
      </c>
      <c r="BK50" s="2">
        <f>IF(Table1[[#This Row],[City]]="Islamabad",Table1[[#This Row],[Income]],0)</f>
        <v>0</v>
      </c>
      <c r="BL50" s="2">
        <f>IF(Table1[[#This Row],[City]]="Multan",Table1[[#This Row],[Income]],0)</f>
        <v>62873</v>
      </c>
      <c r="BM50" s="2">
        <f>IF(Table1[[#This Row],[City]]="Peshawar",Table1[[#This Row],[Income]],0)</f>
        <v>0</v>
      </c>
      <c r="BN50" s="2">
        <f>IF(Table1[[#This Row],[City]]="Quetta",Table1[[#This Row],[Income]],0)</f>
        <v>0</v>
      </c>
      <c r="BO50" s="2">
        <f>IF(Table1[[#This Row],[City]]="Hyderabad",Table1[[#This Row],[Income]],0)</f>
        <v>0</v>
      </c>
      <c r="BP50" s="2">
        <f>IF(Table1[[#This Row],[City]]="Rawalpindi",Table1[[#This Row],[Income]],0)</f>
        <v>0</v>
      </c>
      <c r="BQ50" s="3">
        <f>IF(Table1[[#This Row],[City]]="Gwadar",Table1[[#This Row],[Income]],0)</f>
        <v>0</v>
      </c>
      <c r="BR50" s="1">
        <f>IF(Table1[[#This Row],[Person Debts]]&gt;Table1[[#This Row],[Income]],1,0)</f>
        <v>1</v>
      </c>
      <c r="BS50" s="3"/>
      <c r="BT50" s="1"/>
      <c r="BU50" s="2">
        <f>IF(Table1[[#This Row],[Net Worth]]&gt;BT50,Table1[[#This Row],[Age]],0)</f>
        <v>49</v>
      </c>
      <c r="BV50" s="3"/>
    </row>
    <row r="51" spans="2:74" x14ac:dyDescent="0.25">
      <c r="B51" t="s">
        <v>23</v>
      </c>
      <c r="C51">
        <v>45</v>
      </c>
      <c r="D51" t="s">
        <v>36</v>
      </c>
      <c r="E51">
        <v>2</v>
      </c>
      <c r="F51" t="s">
        <v>21</v>
      </c>
      <c r="G51">
        <v>1</v>
      </c>
      <c r="H51">
        <v>0</v>
      </c>
      <c r="I51">
        <v>71125</v>
      </c>
      <c r="J51" t="s">
        <v>35</v>
      </c>
      <c r="K51">
        <v>3</v>
      </c>
      <c r="L51">
        <v>355625</v>
      </c>
      <c r="M51">
        <v>20518.654890166967</v>
      </c>
      <c r="N51">
        <v>0</v>
      </c>
      <c r="O51">
        <v>0</v>
      </c>
      <c r="P51">
        <v>29145.770437631691</v>
      </c>
      <c r="Q51">
        <v>44552.787358210087</v>
      </c>
      <c r="R51">
        <v>400177.78735821007</v>
      </c>
      <c r="S51">
        <v>49664.425327798657</v>
      </c>
      <c r="T51">
        <v>350513.36203041143</v>
      </c>
      <c r="X51" s="1">
        <f t="shared" si="0"/>
        <v>0</v>
      </c>
      <c r="Y51" s="2">
        <f t="shared" si="1"/>
        <v>1</v>
      </c>
      <c r="Z51" s="2"/>
      <c r="AA51" s="3"/>
      <c r="AD51" s="1">
        <f>IF(Table1[[#This Row],[Work Field (WF)]]="IT",1,0)</f>
        <v>0</v>
      </c>
      <c r="AE51" s="2">
        <f>IF(Table1[[#This Row],[Work Field (WF)]]="Data Science",1,0)</f>
        <v>1</v>
      </c>
      <c r="AF51" s="2">
        <f>IF(Table1[[#This Row],[Work Field (WF)]]="Health",1,0)</f>
        <v>0</v>
      </c>
      <c r="AG51" s="2">
        <f>IF(Table1[[#This Row],[Work Field (WF)]]="Marketing",1,0)</f>
        <v>0</v>
      </c>
      <c r="AH51" s="2">
        <f>IF(Table1[[#This Row],[Work Field (WF)]]="Sales",1,0)</f>
        <v>0</v>
      </c>
      <c r="AI51" s="2">
        <f>IF(Table1[[#This Row],[Work Field (WF)]]="management",1,0)</f>
        <v>0</v>
      </c>
      <c r="AJ51" s="2"/>
      <c r="AK51" s="3"/>
      <c r="AL51" s="1">
        <f>IF(Table1[[#This Row],[Education (EDU)]]="Matric",1,0)</f>
        <v>1</v>
      </c>
      <c r="AM51" s="2">
        <f>IF(Table1[[#This Row],[Education (EDU)]]="Intermediate",1,0)</f>
        <v>0</v>
      </c>
      <c r="AN51" s="2">
        <f>IF(Table1[[#This Row],[Education (EDU)]]="Graduation",1,0)</f>
        <v>0</v>
      </c>
      <c r="AO51" s="2">
        <f>IF(Table1[[#This Row],[Education (EDU)]]="Masters",1,0)</f>
        <v>0</v>
      </c>
      <c r="AP51" s="2"/>
      <c r="AQ51" s="3"/>
      <c r="AT51" s="10" t="str">
        <f>IFERROR(Table1[[#This Row],[Car Value]]/Table1[[#This Row],[Cars Owned]],"0")</f>
        <v>0</v>
      </c>
      <c r="AU51" s="2"/>
      <c r="AV51" s="3"/>
      <c r="AW51" s="1"/>
      <c r="AX51" s="2">
        <f>IF(Table1[[#This Row],[Person Debts]]&gt;$AW$6,1,0)</f>
        <v>0</v>
      </c>
      <c r="AY51" s="2"/>
      <c r="AZ51" s="3"/>
      <c r="BA51" s="1"/>
      <c r="BB51" s="24">
        <f>Table1[[#This Row],[Mortgage Left]]/Table1[[#This Row],[House Value]]</f>
        <v>5.7697447845812211E-2</v>
      </c>
      <c r="BC51" s="2">
        <f t="shared" si="2"/>
        <v>0</v>
      </c>
      <c r="BD51" s="2"/>
      <c r="BE51" s="3"/>
      <c r="BH51" s="1"/>
      <c r="BI51" s="2">
        <f>IF(Table1[[#This Row],[City]]="Karachi",Table1[[#This Row],[Income]],0)</f>
        <v>0</v>
      </c>
      <c r="BJ51" s="2">
        <f>IF(Table1[[#This Row],[City]]="Lahore",Table1[[#This Row],[Income]],0)</f>
        <v>0</v>
      </c>
      <c r="BK51" s="2">
        <f>IF(Table1[[#This Row],[City]]="Islamabad",Table1[[#This Row],[Income]],0)</f>
        <v>71125</v>
      </c>
      <c r="BL51" s="2">
        <f>IF(Table1[[#This Row],[City]]="Multan",Table1[[#This Row],[Income]],0)</f>
        <v>0</v>
      </c>
      <c r="BM51" s="2">
        <f>IF(Table1[[#This Row],[City]]="Peshawar",Table1[[#This Row],[Income]],0)</f>
        <v>0</v>
      </c>
      <c r="BN51" s="2">
        <f>IF(Table1[[#This Row],[City]]="Quetta",Table1[[#This Row],[Income]],0)</f>
        <v>0</v>
      </c>
      <c r="BO51" s="2">
        <f>IF(Table1[[#This Row],[City]]="Hyderabad",Table1[[#This Row],[Income]],0)</f>
        <v>0</v>
      </c>
      <c r="BP51" s="2">
        <f>IF(Table1[[#This Row],[City]]="Rawalpindi",Table1[[#This Row],[Income]],0)</f>
        <v>0</v>
      </c>
      <c r="BQ51" s="3">
        <f>IF(Table1[[#This Row],[City]]="Gwadar",Table1[[#This Row],[Income]],0)</f>
        <v>0</v>
      </c>
      <c r="BR51" s="1">
        <f>IF(Table1[[#This Row],[Person Debts]]&gt;Table1[[#This Row],[Income]],1,0)</f>
        <v>0</v>
      </c>
      <c r="BS51" s="3"/>
      <c r="BT51" s="1"/>
      <c r="BU51" s="2">
        <f>IF(Table1[[#This Row],[Net Worth]]&gt;BT51,Table1[[#This Row],[Age]],0)</f>
        <v>45</v>
      </c>
      <c r="BV51" s="3"/>
    </row>
    <row r="52" spans="2:74" x14ac:dyDescent="0.25">
      <c r="B52" t="s">
        <v>23</v>
      </c>
      <c r="C52">
        <v>26</v>
      </c>
      <c r="D52" t="s">
        <v>29</v>
      </c>
      <c r="E52">
        <v>4</v>
      </c>
      <c r="F52" t="s">
        <v>24</v>
      </c>
      <c r="G52">
        <v>3</v>
      </c>
      <c r="H52">
        <v>0</v>
      </c>
      <c r="I52">
        <v>34082</v>
      </c>
      <c r="J52" t="s">
        <v>28</v>
      </c>
      <c r="K52">
        <v>4</v>
      </c>
      <c r="L52">
        <v>102246</v>
      </c>
      <c r="M52">
        <v>6452.5351376449562</v>
      </c>
      <c r="N52">
        <v>0</v>
      </c>
      <c r="O52">
        <v>0</v>
      </c>
      <c r="P52">
        <v>55856.437941365701</v>
      </c>
      <c r="Q52">
        <v>31048.551827435513</v>
      </c>
      <c r="R52">
        <v>133294.5518274355</v>
      </c>
      <c r="S52">
        <v>62308.973079010655</v>
      </c>
      <c r="T52">
        <v>70985.578748424843</v>
      </c>
      <c r="X52" s="1">
        <f t="shared" si="0"/>
        <v>0</v>
      </c>
      <c r="Y52" s="2">
        <f t="shared" si="1"/>
        <v>1</v>
      </c>
      <c r="Z52" s="2"/>
      <c r="AA52" s="3"/>
      <c r="AD52" s="1">
        <f>IF(Table1[[#This Row],[Work Field (WF)]]="IT",1,0)</f>
        <v>0</v>
      </c>
      <c r="AE52" s="2">
        <f>IF(Table1[[#This Row],[Work Field (WF)]]="Data Science",1,0)</f>
        <v>0</v>
      </c>
      <c r="AF52" s="2">
        <f>IF(Table1[[#This Row],[Work Field (WF)]]="Health",1,0)</f>
        <v>1</v>
      </c>
      <c r="AG52" s="2">
        <f>IF(Table1[[#This Row],[Work Field (WF)]]="Marketing",1,0)</f>
        <v>0</v>
      </c>
      <c r="AH52" s="2">
        <f>IF(Table1[[#This Row],[Work Field (WF)]]="Sales",1,0)</f>
        <v>0</v>
      </c>
      <c r="AI52" s="2">
        <f>IF(Table1[[#This Row],[Work Field (WF)]]="management",1,0)</f>
        <v>0</v>
      </c>
      <c r="AJ52" s="2"/>
      <c r="AK52" s="3"/>
      <c r="AL52" s="1">
        <f>IF(Table1[[#This Row],[Education (EDU)]]="Matric",1,0)</f>
        <v>0</v>
      </c>
      <c r="AM52" s="2">
        <f>IF(Table1[[#This Row],[Education (EDU)]]="Intermediate",1,0)</f>
        <v>0</v>
      </c>
      <c r="AN52" s="2">
        <f>IF(Table1[[#This Row],[Education (EDU)]]="Graduation",1,0)</f>
        <v>1</v>
      </c>
      <c r="AO52" s="2">
        <f>IF(Table1[[#This Row],[Education (EDU)]]="Masters",1,0)</f>
        <v>0</v>
      </c>
      <c r="AP52" s="2"/>
      <c r="AQ52" s="3"/>
      <c r="AT52" s="10" t="str">
        <f>IFERROR(Table1[[#This Row],[Car Value]]/Table1[[#This Row],[Cars Owned]],"0")</f>
        <v>0</v>
      </c>
      <c r="AU52" s="2"/>
      <c r="AV52" s="3"/>
      <c r="AW52" s="1"/>
      <c r="AX52" s="2">
        <f>IF(Table1[[#This Row],[Person Debts]]&gt;$AW$6,1,0)</f>
        <v>0</v>
      </c>
      <c r="AY52" s="2"/>
      <c r="AZ52" s="3"/>
      <c r="BA52" s="1"/>
      <c r="BB52" s="24">
        <f>Table1[[#This Row],[Mortgage Left]]/Table1[[#This Row],[House Value]]</f>
        <v>6.3107946889315536E-2</v>
      </c>
      <c r="BC52" s="2">
        <f t="shared" si="2"/>
        <v>0</v>
      </c>
      <c r="BD52" s="2"/>
      <c r="BE52" s="3"/>
      <c r="BH52" s="1"/>
      <c r="BI52" s="2">
        <f>IF(Table1[[#This Row],[City]]="Karachi",Table1[[#This Row],[Income]],0)</f>
        <v>0</v>
      </c>
      <c r="BJ52" s="2">
        <f>IF(Table1[[#This Row],[City]]="Lahore",Table1[[#This Row],[Income]],0)</f>
        <v>0</v>
      </c>
      <c r="BK52" s="2">
        <f>IF(Table1[[#This Row],[City]]="Islamabad",Table1[[#This Row],[Income]],0)</f>
        <v>0</v>
      </c>
      <c r="BL52" s="2">
        <f>IF(Table1[[#This Row],[City]]="Multan",Table1[[#This Row],[Income]],0)</f>
        <v>34082</v>
      </c>
      <c r="BM52" s="2">
        <f>IF(Table1[[#This Row],[City]]="Peshawar",Table1[[#This Row],[Income]],0)</f>
        <v>0</v>
      </c>
      <c r="BN52" s="2">
        <f>IF(Table1[[#This Row],[City]]="Quetta",Table1[[#This Row],[Income]],0)</f>
        <v>0</v>
      </c>
      <c r="BO52" s="2">
        <f>IF(Table1[[#This Row],[City]]="Hyderabad",Table1[[#This Row],[Income]],0)</f>
        <v>0</v>
      </c>
      <c r="BP52" s="2">
        <f>IF(Table1[[#This Row],[City]]="Rawalpindi",Table1[[#This Row],[Income]],0)</f>
        <v>0</v>
      </c>
      <c r="BQ52" s="3">
        <f>IF(Table1[[#This Row],[City]]="Gwadar",Table1[[#This Row],[Income]],0)</f>
        <v>0</v>
      </c>
      <c r="BR52" s="1">
        <f>IF(Table1[[#This Row],[Person Debts]]&gt;Table1[[#This Row],[Income]],1,0)</f>
        <v>1</v>
      </c>
      <c r="BS52" s="3"/>
      <c r="BT52" s="1"/>
      <c r="BU52" s="2">
        <f>IF(Table1[[#This Row],[Net Worth]]&gt;BT52,Table1[[#This Row],[Age]],0)</f>
        <v>26</v>
      </c>
      <c r="BV52" s="3"/>
    </row>
    <row r="53" spans="2:74" x14ac:dyDescent="0.25">
      <c r="B53" t="s">
        <v>19</v>
      </c>
      <c r="C53">
        <v>42</v>
      </c>
      <c r="D53" t="s">
        <v>20</v>
      </c>
      <c r="E53">
        <v>6</v>
      </c>
      <c r="F53" t="s">
        <v>34</v>
      </c>
      <c r="G53">
        <v>4</v>
      </c>
      <c r="H53">
        <v>1</v>
      </c>
      <c r="I53">
        <v>66145</v>
      </c>
      <c r="J53" t="s">
        <v>28</v>
      </c>
      <c r="K53">
        <v>4</v>
      </c>
      <c r="L53">
        <v>198435</v>
      </c>
      <c r="M53">
        <v>2406.776757506575</v>
      </c>
      <c r="N53">
        <v>58526.157229115764</v>
      </c>
      <c r="O53">
        <v>46088</v>
      </c>
      <c r="P53">
        <v>122677.48028057753</v>
      </c>
      <c r="Q53">
        <v>39279.279318109366</v>
      </c>
      <c r="R53">
        <v>296240.43654722517</v>
      </c>
      <c r="S53">
        <v>171172.25703808409</v>
      </c>
      <c r="T53">
        <v>125068.17950914107</v>
      </c>
      <c r="X53" s="1">
        <f t="shared" si="0"/>
        <v>1</v>
      </c>
      <c r="Y53" s="2">
        <f t="shared" si="1"/>
        <v>0</v>
      </c>
      <c r="Z53" s="2"/>
      <c r="AA53" s="3"/>
      <c r="AD53" s="1">
        <f>IF(Table1[[#This Row],[Work Field (WF)]]="IT",1,0)</f>
        <v>0</v>
      </c>
      <c r="AE53" s="2">
        <f>IF(Table1[[#This Row],[Work Field (WF)]]="Data Science",1,0)</f>
        <v>0</v>
      </c>
      <c r="AF53" s="2">
        <f>IF(Table1[[#This Row],[Work Field (WF)]]="Health",1,0)</f>
        <v>0</v>
      </c>
      <c r="AG53" s="2">
        <f>IF(Table1[[#This Row],[Work Field (WF)]]="Marketing",1,0)</f>
        <v>0</v>
      </c>
      <c r="AH53" s="2">
        <f>IF(Table1[[#This Row],[Work Field (WF)]]="Sales",1,0)</f>
        <v>0</v>
      </c>
      <c r="AI53" s="2">
        <f>IF(Table1[[#This Row],[Work Field (WF)]]="management",1,0)</f>
        <v>1</v>
      </c>
      <c r="AJ53" s="2"/>
      <c r="AK53" s="3"/>
      <c r="AL53" s="1">
        <f>IF(Table1[[#This Row],[Education (EDU)]]="Matric",1,0)</f>
        <v>0</v>
      </c>
      <c r="AM53" s="2">
        <f>IF(Table1[[#This Row],[Education (EDU)]]="Intermediate",1,0)</f>
        <v>0</v>
      </c>
      <c r="AN53" s="2">
        <f>IF(Table1[[#This Row],[Education (EDU)]]="Graduation",1,0)</f>
        <v>0</v>
      </c>
      <c r="AO53" s="2">
        <f>IF(Table1[[#This Row],[Education (EDU)]]="Masters",1,0)</f>
        <v>1</v>
      </c>
      <c r="AP53" s="2"/>
      <c r="AQ53" s="3"/>
      <c r="AT53" s="10">
        <f>IFERROR(Table1[[#This Row],[Car Value]]/Table1[[#This Row],[Cars Owned]],"0")</f>
        <v>58526.157229115764</v>
      </c>
      <c r="AU53" s="2"/>
      <c r="AV53" s="3"/>
      <c r="AW53" s="1"/>
      <c r="AX53" s="2">
        <f>IF(Table1[[#This Row],[Person Debts]]&gt;$AW$6,1,0)</f>
        <v>1</v>
      </c>
      <c r="AY53" s="2"/>
      <c r="AZ53" s="3"/>
      <c r="BA53" s="1"/>
      <c r="BB53" s="24">
        <f>Table1[[#This Row],[Mortgage Left]]/Table1[[#This Row],[House Value]]</f>
        <v>1.2128791581659359E-2</v>
      </c>
      <c r="BC53" s="2">
        <f t="shared" si="2"/>
        <v>0</v>
      </c>
      <c r="BD53" s="2"/>
      <c r="BE53" s="3"/>
      <c r="BH53" s="1"/>
      <c r="BI53" s="2">
        <f>IF(Table1[[#This Row],[City]]="Karachi",Table1[[#This Row],[Income]],0)</f>
        <v>0</v>
      </c>
      <c r="BJ53" s="2">
        <f>IF(Table1[[#This Row],[City]]="Lahore",Table1[[#This Row],[Income]],0)</f>
        <v>0</v>
      </c>
      <c r="BK53" s="2">
        <f>IF(Table1[[#This Row],[City]]="Islamabad",Table1[[#This Row],[Income]],0)</f>
        <v>0</v>
      </c>
      <c r="BL53" s="2">
        <f>IF(Table1[[#This Row],[City]]="Multan",Table1[[#This Row],[Income]],0)</f>
        <v>66145</v>
      </c>
      <c r="BM53" s="2">
        <f>IF(Table1[[#This Row],[City]]="Peshawar",Table1[[#This Row],[Income]],0)</f>
        <v>0</v>
      </c>
      <c r="BN53" s="2">
        <f>IF(Table1[[#This Row],[City]]="Quetta",Table1[[#This Row],[Income]],0)</f>
        <v>0</v>
      </c>
      <c r="BO53" s="2">
        <f>IF(Table1[[#This Row],[City]]="Hyderabad",Table1[[#This Row],[Income]],0)</f>
        <v>0</v>
      </c>
      <c r="BP53" s="2">
        <f>IF(Table1[[#This Row],[City]]="Rawalpindi",Table1[[#This Row],[Income]],0)</f>
        <v>0</v>
      </c>
      <c r="BQ53" s="3">
        <f>IF(Table1[[#This Row],[City]]="Gwadar",Table1[[#This Row],[Income]],0)</f>
        <v>0</v>
      </c>
      <c r="BR53" s="1">
        <f>IF(Table1[[#This Row],[Person Debts]]&gt;Table1[[#This Row],[Income]],1,0)</f>
        <v>1</v>
      </c>
      <c r="BS53" s="3"/>
      <c r="BT53" s="1"/>
      <c r="BU53" s="2">
        <f>IF(Table1[[#This Row],[Net Worth]]&gt;BT53,Table1[[#This Row],[Age]],0)</f>
        <v>42</v>
      </c>
      <c r="BV53" s="3"/>
    </row>
    <row r="54" spans="2:74" x14ac:dyDescent="0.25">
      <c r="B54" t="s">
        <v>19</v>
      </c>
      <c r="C54">
        <v>33</v>
      </c>
      <c r="D54" t="s">
        <v>26</v>
      </c>
      <c r="E54">
        <v>3</v>
      </c>
      <c r="F54" t="s">
        <v>24</v>
      </c>
      <c r="G54">
        <v>3</v>
      </c>
      <c r="H54">
        <v>2</v>
      </c>
      <c r="I54">
        <v>30579</v>
      </c>
      <c r="J54" t="s">
        <v>28</v>
      </c>
      <c r="K54">
        <v>4</v>
      </c>
      <c r="L54">
        <v>91737</v>
      </c>
      <c r="M54">
        <v>1664.9992920110449</v>
      </c>
      <c r="N54">
        <v>38650.04329861376</v>
      </c>
      <c r="O54">
        <v>22686</v>
      </c>
      <c r="P54">
        <v>50752.236702429844</v>
      </c>
      <c r="Q54">
        <v>35505.937314036433</v>
      </c>
      <c r="R54">
        <v>165892.98061265019</v>
      </c>
      <c r="S54">
        <v>75103.235994440882</v>
      </c>
      <c r="T54">
        <v>90789.744618209312</v>
      </c>
      <c r="X54" s="1">
        <f t="shared" si="0"/>
        <v>1</v>
      </c>
      <c r="Y54" s="2">
        <f t="shared" si="1"/>
        <v>0</v>
      </c>
      <c r="Z54" s="2"/>
      <c r="AA54" s="3"/>
      <c r="AD54" s="1">
        <f>IF(Table1[[#This Row],[Work Field (WF)]]="IT",1,0)</f>
        <v>0</v>
      </c>
      <c r="AE54" s="2">
        <f>IF(Table1[[#This Row],[Work Field (WF)]]="Data Science",1,0)</f>
        <v>0</v>
      </c>
      <c r="AF54" s="2">
        <f>IF(Table1[[#This Row],[Work Field (WF)]]="Health",1,0)</f>
        <v>0</v>
      </c>
      <c r="AG54" s="2">
        <f>IF(Table1[[#This Row],[Work Field (WF)]]="Marketing",1,0)</f>
        <v>1</v>
      </c>
      <c r="AH54" s="2">
        <f>IF(Table1[[#This Row],[Work Field (WF)]]="Sales",1,0)</f>
        <v>0</v>
      </c>
      <c r="AI54" s="2">
        <f>IF(Table1[[#This Row],[Work Field (WF)]]="management",1,0)</f>
        <v>0</v>
      </c>
      <c r="AJ54" s="2"/>
      <c r="AK54" s="3"/>
      <c r="AL54" s="1">
        <f>IF(Table1[[#This Row],[Education (EDU)]]="Matric",1,0)</f>
        <v>0</v>
      </c>
      <c r="AM54" s="2">
        <f>IF(Table1[[#This Row],[Education (EDU)]]="Intermediate",1,0)</f>
        <v>0</v>
      </c>
      <c r="AN54" s="2">
        <f>IF(Table1[[#This Row],[Education (EDU)]]="Graduation",1,0)</f>
        <v>1</v>
      </c>
      <c r="AO54" s="2">
        <f>IF(Table1[[#This Row],[Education (EDU)]]="Masters",1,0)</f>
        <v>0</v>
      </c>
      <c r="AP54" s="2"/>
      <c r="AQ54" s="3"/>
      <c r="AT54" s="10">
        <f>IFERROR(Table1[[#This Row],[Car Value]]/Table1[[#This Row],[Cars Owned]],"0")</f>
        <v>19325.02164930688</v>
      </c>
      <c r="AU54" s="2"/>
      <c r="AV54" s="3"/>
      <c r="AW54" s="1"/>
      <c r="AX54" s="2">
        <f>IF(Table1[[#This Row],[Person Debts]]&gt;$AW$6,1,0)</f>
        <v>0</v>
      </c>
      <c r="AY54" s="2"/>
      <c r="AZ54" s="3"/>
      <c r="BA54" s="1"/>
      <c r="BB54" s="24">
        <f>Table1[[#This Row],[Mortgage Left]]/Table1[[#This Row],[House Value]]</f>
        <v>1.8149702868101691E-2</v>
      </c>
      <c r="BC54" s="2">
        <f t="shared" si="2"/>
        <v>0</v>
      </c>
      <c r="BD54" s="2"/>
      <c r="BE54" s="3"/>
      <c r="BH54" s="1"/>
      <c r="BI54" s="2">
        <f>IF(Table1[[#This Row],[City]]="Karachi",Table1[[#This Row],[Income]],0)</f>
        <v>0</v>
      </c>
      <c r="BJ54" s="2">
        <f>IF(Table1[[#This Row],[City]]="Lahore",Table1[[#This Row],[Income]],0)</f>
        <v>0</v>
      </c>
      <c r="BK54" s="2">
        <f>IF(Table1[[#This Row],[City]]="Islamabad",Table1[[#This Row],[Income]],0)</f>
        <v>0</v>
      </c>
      <c r="BL54" s="2">
        <f>IF(Table1[[#This Row],[City]]="Multan",Table1[[#This Row],[Income]],0)</f>
        <v>30579</v>
      </c>
      <c r="BM54" s="2">
        <f>IF(Table1[[#This Row],[City]]="Peshawar",Table1[[#This Row],[Income]],0)</f>
        <v>0</v>
      </c>
      <c r="BN54" s="2">
        <f>IF(Table1[[#This Row],[City]]="Quetta",Table1[[#This Row],[Income]],0)</f>
        <v>0</v>
      </c>
      <c r="BO54" s="2">
        <f>IF(Table1[[#This Row],[City]]="Hyderabad",Table1[[#This Row],[Income]],0)</f>
        <v>0</v>
      </c>
      <c r="BP54" s="2">
        <f>IF(Table1[[#This Row],[City]]="Rawalpindi",Table1[[#This Row],[Income]],0)</f>
        <v>0</v>
      </c>
      <c r="BQ54" s="3">
        <f>IF(Table1[[#This Row],[City]]="Gwadar",Table1[[#This Row],[Income]],0)</f>
        <v>0</v>
      </c>
      <c r="BR54" s="1">
        <f>IF(Table1[[#This Row],[Person Debts]]&gt;Table1[[#This Row],[Income]],1,0)</f>
        <v>1</v>
      </c>
      <c r="BS54" s="3"/>
      <c r="BT54" s="1"/>
      <c r="BU54" s="2">
        <f>IF(Table1[[#This Row],[Net Worth]]&gt;BT54,Table1[[#This Row],[Age]],0)</f>
        <v>33</v>
      </c>
      <c r="BV54" s="3"/>
    </row>
    <row r="55" spans="2:74" x14ac:dyDescent="0.25">
      <c r="B55" t="s">
        <v>19</v>
      </c>
      <c r="C55">
        <v>40</v>
      </c>
      <c r="D55" t="s">
        <v>37</v>
      </c>
      <c r="E55">
        <v>5</v>
      </c>
      <c r="F55" t="s">
        <v>27</v>
      </c>
      <c r="G55">
        <v>2</v>
      </c>
      <c r="H55">
        <v>0</v>
      </c>
      <c r="I55">
        <v>54010</v>
      </c>
      <c r="J55" t="s">
        <v>31</v>
      </c>
      <c r="K55">
        <v>5</v>
      </c>
      <c r="L55">
        <v>270050</v>
      </c>
      <c r="M55">
        <v>196261.36337886736</v>
      </c>
      <c r="N55">
        <v>0</v>
      </c>
      <c r="O55">
        <v>0</v>
      </c>
      <c r="P55">
        <v>100339.5033881752</v>
      </c>
      <c r="Q55">
        <v>72995.5945083033</v>
      </c>
      <c r="R55">
        <v>343045.59450830333</v>
      </c>
      <c r="S55">
        <v>296600.86676704255</v>
      </c>
      <c r="T55">
        <v>46444.72774126078</v>
      </c>
      <c r="X55" s="1">
        <f t="shared" si="0"/>
        <v>1</v>
      </c>
      <c r="Y55" s="2">
        <f t="shared" si="1"/>
        <v>0</v>
      </c>
      <c r="Z55" s="2"/>
      <c r="AA55" s="3"/>
      <c r="AD55" s="1">
        <f>IF(Table1[[#This Row],[Work Field (WF)]]="IT",1,0)</f>
        <v>0</v>
      </c>
      <c r="AE55" s="2">
        <f>IF(Table1[[#This Row],[Work Field (WF)]]="Data Science",1,0)</f>
        <v>0</v>
      </c>
      <c r="AF55" s="2">
        <f>IF(Table1[[#This Row],[Work Field (WF)]]="Health",1,0)</f>
        <v>0</v>
      </c>
      <c r="AG55" s="2">
        <f>IF(Table1[[#This Row],[Work Field (WF)]]="Marketing",1,0)</f>
        <v>0</v>
      </c>
      <c r="AH55" s="2">
        <f>IF(Table1[[#This Row],[Work Field (WF)]]="Sales",1,0)</f>
        <v>1</v>
      </c>
      <c r="AI55" s="2">
        <f>IF(Table1[[#This Row],[Work Field (WF)]]="management",1,0)</f>
        <v>0</v>
      </c>
      <c r="AJ55" s="2"/>
      <c r="AK55" s="3"/>
      <c r="AL55" s="1">
        <f>IF(Table1[[#This Row],[Education (EDU)]]="Matric",1,0)</f>
        <v>0</v>
      </c>
      <c r="AM55" s="2">
        <f>IF(Table1[[#This Row],[Education (EDU)]]="Intermediate",1,0)</f>
        <v>1</v>
      </c>
      <c r="AN55" s="2">
        <f>IF(Table1[[#This Row],[Education (EDU)]]="Graduation",1,0)</f>
        <v>0</v>
      </c>
      <c r="AO55" s="2">
        <f>IF(Table1[[#This Row],[Education (EDU)]]="Masters",1,0)</f>
        <v>0</v>
      </c>
      <c r="AP55" s="2"/>
      <c r="AQ55" s="3"/>
      <c r="AT55" s="10" t="str">
        <f>IFERROR(Table1[[#This Row],[Car Value]]/Table1[[#This Row],[Cars Owned]],"0")</f>
        <v>0</v>
      </c>
      <c r="AU55" s="2"/>
      <c r="AV55" s="3"/>
      <c r="AW55" s="1"/>
      <c r="AX55" s="2">
        <f>IF(Table1[[#This Row],[Person Debts]]&gt;$AW$6,1,0)</f>
        <v>1</v>
      </c>
      <c r="AY55" s="2"/>
      <c r="AZ55" s="3"/>
      <c r="BA55" s="1"/>
      <c r="BB55" s="24">
        <f>Table1[[#This Row],[Mortgage Left]]/Table1[[#This Row],[House Value]]</f>
        <v>0.72675935337480968</v>
      </c>
      <c r="BC55" s="2">
        <f t="shared" si="2"/>
        <v>1</v>
      </c>
      <c r="BD55" s="2"/>
      <c r="BE55" s="3"/>
      <c r="BH55" s="1"/>
      <c r="BI55" s="2">
        <f>IF(Table1[[#This Row],[City]]="Karachi",Table1[[#This Row],[Income]],0)</f>
        <v>0</v>
      </c>
      <c r="BJ55" s="2">
        <f>IF(Table1[[#This Row],[City]]="Lahore",Table1[[#This Row],[Income]],0)</f>
        <v>0</v>
      </c>
      <c r="BK55" s="2">
        <f>IF(Table1[[#This Row],[City]]="Islamabad",Table1[[#This Row],[Income]],0)</f>
        <v>0</v>
      </c>
      <c r="BL55" s="2">
        <f>IF(Table1[[#This Row],[City]]="Multan",Table1[[#This Row],[Income]],0)</f>
        <v>0</v>
      </c>
      <c r="BM55" s="2">
        <f>IF(Table1[[#This Row],[City]]="Peshawar",Table1[[#This Row],[Income]],0)</f>
        <v>54010</v>
      </c>
      <c r="BN55" s="2">
        <f>IF(Table1[[#This Row],[City]]="Quetta",Table1[[#This Row],[Income]],0)</f>
        <v>0</v>
      </c>
      <c r="BO55" s="2">
        <f>IF(Table1[[#This Row],[City]]="Hyderabad",Table1[[#This Row],[Income]],0)</f>
        <v>0</v>
      </c>
      <c r="BP55" s="2">
        <f>IF(Table1[[#This Row],[City]]="Rawalpindi",Table1[[#This Row],[Income]],0)</f>
        <v>0</v>
      </c>
      <c r="BQ55" s="3">
        <f>IF(Table1[[#This Row],[City]]="Gwadar",Table1[[#This Row],[Income]],0)</f>
        <v>0</v>
      </c>
      <c r="BR55" s="1">
        <f>IF(Table1[[#This Row],[Person Debts]]&gt;Table1[[#This Row],[Income]],1,0)</f>
        <v>1</v>
      </c>
      <c r="BS55" s="3"/>
      <c r="BT55" s="1"/>
      <c r="BU55" s="2">
        <f>IF(Table1[[#This Row],[Net Worth]]&gt;BT55,Table1[[#This Row],[Age]],0)</f>
        <v>40</v>
      </c>
      <c r="BV55" s="3"/>
    </row>
    <row r="56" spans="2:74" x14ac:dyDescent="0.25">
      <c r="B56" t="s">
        <v>23</v>
      </c>
      <c r="C56">
        <v>38</v>
      </c>
      <c r="D56" t="s">
        <v>26</v>
      </c>
      <c r="E56">
        <v>3</v>
      </c>
      <c r="F56" t="s">
        <v>27</v>
      </c>
      <c r="G56">
        <v>2</v>
      </c>
      <c r="H56">
        <v>0</v>
      </c>
      <c r="I56">
        <v>51357</v>
      </c>
      <c r="J56" t="s">
        <v>39</v>
      </c>
      <c r="K56">
        <v>6</v>
      </c>
      <c r="L56">
        <v>256785</v>
      </c>
      <c r="M56">
        <v>52147.199313243262</v>
      </c>
      <c r="N56">
        <v>0</v>
      </c>
      <c r="O56">
        <v>0</v>
      </c>
      <c r="P56">
        <v>81866.660684504866</v>
      </c>
      <c r="Q56">
        <v>68747.216505228818</v>
      </c>
      <c r="R56">
        <v>325532.21650522883</v>
      </c>
      <c r="S56">
        <v>134013.85999774814</v>
      </c>
      <c r="T56">
        <v>191518.3565074807</v>
      </c>
      <c r="X56" s="1">
        <f t="shared" si="0"/>
        <v>0</v>
      </c>
      <c r="Y56" s="2">
        <f t="shared" si="1"/>
        <v>1</v>
      </c>
      <c r="Z56" s="2"/>
      <c r="AA56" s="3"/>
      <c r="AD56" s="1">
        <f>IF(Table1[[#This Row],[Work Field (WF)]]="IT",1,0)</f>
        <v>0</v>
      </c>
      <c r="AE56" s="2">
        <f>IF(Table1[[#This Row],[Work Field (WF)]]="Data Science",1,0)</f>
        <v>0</v>
      </c>
      <c r="AF56" s="2">
        <f>IF(Table1[[#This Row],[Work Field (WF)]]="Health",1,0)</f>
        <v>0</v>
      </c>
      <c r="AG56" s="2">
        <f>IF(Table1[[#This Row],[Work Field (WF)]]="Marketing",1,0)</f>
        <v>1</v>
      </c>
      <c r="AH56" s="2">
        <f>IF(Table1[[#This Row],[Work Field (WF)]]="Sales",1,0)</f>
        <v>0</v>
      </c>
      <c r="AI56" s="2">
        <f>IF(Table1[[#This Row],[Work Field (WF)]]="management",1,0)</f>
        <v>0</v>
      </c>
      <c r="AJ56" s="2"/>
      <c r="AK56" s="3"/>
      <c r="AL56" s="1">
        <f>IF(Table1[[#This Row],[Education (EDU)]]="Matric",1,0)</f>
        <v>0</v>
      </c>
      <c r="AM56" s="2">
        <f>IF(Table1[[#This Row],[Education (EDU)]]="Intermediate",1,0)</f>
        <v>1</v>
      </c>
      <c r="AN56" s="2">
        <f>IF(Table1[[#This Row],[Education (EDU)]]="Graduation",1,0)</f>
        <v>0</v>
      </c>
      <c r="AO56" s="2">
        <f>IF(Table1[[#This Row],[Education (EDU)]]="Masters",1,0)</f>
        <v>0</v>
      </c>
      <c r="AP56" s="2"/>
      <c r="AQ56" s="3"/>
      <c r="AT56" s="10" t="str">
        <f>IFERROR(Table1[[#This Row],[Car Value]]/Table1[[#This Row],[Cars Owned]],"0")</f>
        <v>0</v>
      </c>
      <c r="AU56" s="2"/>
      <c r="AV56" s="3"/>
      <c r="AW56" s="1"/>
      <c r="AX56" s="2">
        <f>IF(Table1[[#This Row],[Person Debts]]&gt;$AW$6,1,0)</f>
        <v>1</v>
      </c>
      <c r="AY56" s="2"/>
      <c r="AZ56" s="3"/>
      <c r="BA56" s="1"/>
      <c r="BB56" s="24">
        <f>Table1[[#This Row],[Mortgage Left]]/Table1[[#This Row],[House Value]]</f>
        <v>0.20307727987710833</v>
      </c>
      <c r="BC56" s="2">
        <f t="shared" si="2"/>
        <v>0</v>
      </c>
      <c r="BD56" s="2"/>
      <c r="BE56" s="3"/>
      <c r="BH56" s="1"/>
      <c r="BI56" s="2">
        <f>IF(Table1[[#This Row],[City]]="Karachi",Table1[[#This Row],[Income]],0)</f>
        <v>0</v>
      </c>
      <c r="BJ56" s="2">
        <f>IF(Table1[[#This Row],[City]]="Lahore",Table1[[#This Row],[Income]],0)</f>
        <v>0</v>
      </c>
      <c r="BK56" s="2">
        <f>IF(Table1[[#This Row],[City]]="Islamabad",Table1[[#This Row],[Income]],0)</f>
        <v>0</v>
      </c>
      <c r="BL56" s="2">
        <f>IF(Table1[[#This Row],[City]]="Multan",Table1[[#This Row],[Income]],0)</f>
        <v>0</v>
      </c>
      <c r="BM56" s="2">
        <f>IF(Table1[[#This Row],[City]]="Peshawar",Table1[[#This Row],[Income]],0)</f>
        <v>0</v>
      </c>
      <c r="BN56" s="2">
        <f>IF(Table1[[#This Row],[City]]="Quetta",Table1[[#This Row],[Income]],0)</f>
        <v>51357</v>
      </c>
      <c r="BO56" s="2">
        <f>IF(Table1[[#This Row],[City]]="Hyderabad",Table1[[#This Row],[Income]],0)</f>
        <v>0</v>
      </c>
      <c r="BP56" s="2">
        <f>IF(Table1[[#This Row],[City]]="Rawalpindi",Table1[[#This Row],[Income]],0)</f>
        <v>0</v>
      </c>
      <c r="BQ56" s="3">
        <f>IF(Table1[[#This Row],[City]]="Gwadar",Table1[[#This Row],[Income]],0)</f>
        <v>0</v>
      </c>
      <c r="BR56" s="1">
        <f>IF(Table1[[#This Row],[Person Debts]]&gt;Table1[[#This Row],[Income]],1,0)</f>
        <v>1</v>
      </c>
      <c r="BS56" s="3"/>
      <c r="BT56" s="1"/>
      <c r="BU56" s="2">
        <f>IF(Table1[[#This Row],[Net Worth]]&gt;BT56,Table1[[#This Row],[Age]],0)</f>
        <v>38</v>
      </c>
      <c r="BV56" s="3"/>
    </row>
    <row r="57" spans="2:74" x14ac:dyDescent="0.25">
      <c r="B57" t="s">
        <v>23</v>
      </c>
      <c r="C57">
        <v>31</v>
      </c>
      <c r="D57" t="s">
        <v>26</v>
      </c>
      <c r="E57">
        <v>3</v>
      </c>
      <c r="F57" t="s">
        <v>34</v>
      </c>
      <c r="G57">
        <v>4</v>
      </c>
      <c r="H57">
        <v>2</v>
      </c>
      <c r="I57">
        <v>65675</v>
      </c>
      <c r="J57" t="s">
        <v>25</v>
      </c>
      <c r="K57">
        <v>1</v>
      </c>
      <c r="L57">
        <v>394050</v>
      </c>
      <c r="M57">
        <v>98997.653590767193</v>
      </c>
      <c r="N57">
        <v>112179.0518963114</v>
      </c>
      <c r="O57">
        <v>12636</v>
      </c>
      <c r="P57">
        <v>43220.951047916875</v>
      </c>
      <c r="Q57">
        <v>61267.086949043747</v>
      </c>
      <c r="R57">
        <v>567496.13884535513</v>
      </c>
      <c r="S57">
        <v>154854.60463868408</v>
      </c>
      <c r="T57">
        <v>412641.53420667106</v>
      </c>
      <c r="X57" s="1">
        <f t="shared" si="0"/>
        <v>0</v>
      </c>
      <c r="Y57" s="2">
        <f t="shared" si="1"/>
        <v>1</v>
      </c>
      <c r="Z57" s="2"/>
      <c r="AA57" s="3"/>
      <c r="AD57" s="1">
        <f>IF(Table1[[#This Row],[Work Field (WF)]]="IT",1,0)</f>
        <v>0</v>
      </c>
      <c r="AE57" s="2">
        <f>IF(Table1[[#This Row],[Work Field (WF)]]="Data Science",1,0)</f>
        <v>0</v>
      </c>
      <c r="AF57" s="2">
        <f>IF(Table1[[#This Row],[Work Field (WF)]]="Health",1,0)</f>
        <v>0</v>
      </c>
      <c r="AG57" s="2">
        <f>IF(Table1[[#This Row],[Work Field (WF)]]="Marketing",1,0)</f>
        <v>1</v>
      </c>
      <c r="AH57" s="2">
        <f>IF(Table1[[#This Row],[Work Field (WF)]]="Sales",1,0)</f>
        <v>0</v>
      </c>
      <c r="AI57" s="2">
        <f>IF(Table1[[#This Row],[Work Field (WF)]]="management",1,0)</f>
        <v>0</v>
      </c>
      <c r="AJ57" s="2"/>
      <c r="AK57" s="3"/>
      <c r="AL57" s="1">
        <f>IF(Table1[[#This Row],[Education (EDU)]]="Matric",1,0)</f>
        <v>0</v>
      </c>
      <c r="AM57" s="2">
        <f>IF(Table1[[#This Row],[Education (EDU)]]="Intermediate",1,0)</f>
        <v>0</v>
      </c>
      <c r="AN57" s="2">
        <f>IF(Table1[[#This Row],[Education (EDU)]]="Graduation",1,0)</f>
        <v>0</v>
      </c>
      <c r="AO57" s="2">
        <f>IF(Table1[[#This Row],[Education (EDU)]]="Masters",1,0)</f>
        <v>1</v>
      </c>
      <c r="AP57" s="2"/>
      <c r="AQ57" s="3"/>
      <c r="AT57" s="10">
        <f>IFERROR(Table1[[#This Row],[Car Value]]/Table1[[#This Row],[Cars Owned]],"0")</f>
        <v>56089.5259481557</v>
      </c>
      <c r="AU57" s="2"/>
      <c r="AV57" s="3"/>
      <c r="AW57" s="1"/>
      <c r="AX57" s="2">
        <f>IF(Table1[[#This Row],[Person Debts]]&gt;$AW$6,1,0)</f>
        <v>1</v>
      </c>
      <c r="AY57" s="2"/>
      <c r="AZ57" s="3"/>
      <c r="BA57" s="1"/>
      <c r="BB57" s="24">
        <f>Table1[[#This Row],[Mortgage Left]]/Table1[[#This Row],[House Value]]</f>
        <v>0.25123119804788019</v>
      </c>
      <c r="BC57" s="2">
        <f t="shared" si="2"/>
        <v>0</v>
      </c>
      <c r="BD57" s="2"/>
      <c r="BE57" s="3"/>
      <c r="BH57" s="1"/>
      <c r="BI57" s="2">
        <f>IF(Table1[[#This Row],[City]]="Karachi",Table1[[#This Row],[Income]],0)</f>
        <v>65675</v>
      </c>
      <c r="BJ57" s="2">
        <f>IF(Table1[[#This Row],[City]]="Lahore",Table1[[#This Row],[Income]],0)</f>
        <v>0</v>
      </c>
      <c r="BK57" s="2">
        <f>IF(Table1[[#This Row],[City]]="Islamabad",Table1[[#This Row],[Income]],0)</f>
        <v>0</v>
      </c>
      <c r="BL57" s="2">
        <f>IF(Table1[[#This Row],[City]]="Multan",Table1[[#This Row],[Income]],0)</f>
        <v>0</v>
      </c>
      <c r="BM57" s="2">
        <f>IF(Table1[[#This Row],[City]]="Peshawar",Table1[[#This Row],[Income]],0)</f>
        <v>0</v>
      </c>
      <c r="BN57" s="2">
        <f>IF(Table1[[#This Row],[City]]="Quetta",Table1[[#This Row],[Income]],0)</f>
        <v>0</v>
      </c>
      <c r="BO57" s="2">
        <f>IF(Table1[[#This Row],[City]]="Hyderabad",Table1[[#This Row],[Income]],0)</f>
        <v>0</v>
      </c>
      <c r="BP57" s="2">
        <f>IF(Table1[[#This Row],[City]]="Rawalpindi",Table1[[#This Row],[Income]],0)</f>
        <v>0</v>
      </c>
      <c r="BQ57" s="3">
        <f>IF(Table1[[#This Row],[City]]="Gwadar",Table1[[#This Row],[Income]],0)</f>
        <v>0</v>
      </c>
      <c r="BR57" s="1">
        <f>IF(Table1[[#This Row],[Person Debts]]&gt;Table1[[#This Row],[Income]],1,0)</f>
        <v>1</v>
      </c>
      <c r="BS57" s="3"/>
      <c r="BT57" s="1"/>
      <c r="BU57" s="2">
        <f>IF(Table1[[#This Row],[Net Worth]]&gt;BT57,Table1[[#This Row],[Age]],0)</f>
        <v>31</v>
      </c>
      <c r="BV57" s="3"/>
    </row>
    <row r="58" spans="2:74" x14ac:dyDescent="0.25">
      <c r="B58" t="s">
        <v>23</v>
      </c>
      <c r="C58">
        <v>42</v>
      </c>
      <c r="D58" t="s">
        <v>32</v>
      </c>
      <c r="E58">
        <v>1</v>
      </c>
      <c r="F58" t="s">
        <v>21</v>
      </c>
      <c r="G58">
        <v>1</v>
      </c>
      <c r="H58">
        <v>2</v>
      </c>
      <c r="I58">
        <v>65418</v>
      </c>
      <c r="J58" t="s">
        <v>39</v>
      </c>
      <c r="K58">
        <v>6</v>
      </c>
      <c r="L58">
        <v>196254</v>
      </c>
      <c r="M58">
        <v>169035.15744866125</v>
      </c>
      <c r="N58">
        <v>52851.59885320715</v>
      </c>
      <c r="O58">
        <v>47472</v>
      </c>
      <c r="P58">
        <v>127461.76674863548</v>
      </c>
      <c r="Q58">
        <v>85429.813069030817</v>
      </c>
      <c r="R58">
        <v>334535.41192223795</v>
      </c>
      <c r="S58">
        <v>343968.92419729673</v>
      </c>
      <c r="T58">
        <v>-9433.5122750587761</v>
      </c>
      <c r="X58" s="1">
        <f t="shared" si="0"/>
        <v>0</v>
      </c>
      <c r="Y58" s="2">
        <f t="shared" si="1"/>
        <v>1</v>
      </c>
      <c r="Z58" s="2"/>
      <c r="AA58" s="3"/>
      <c r="AD58" s="1">
        <f>IF(Table1[[#This Row],[Work Field (WF)]]="IT",1,0)</f>
        <v>1</v>
      </c>
      <c r="AE58" s="2">
        <f>IF(Table1[[#This Row],[Work Field (WF)]]="Data Science",1,0)</f>
        <v>0</v>
      </c>
      <c r="AF58" s="2">
        <f>IF(Table1[[#This Row],[Work Field (WF)]]="Health",1,0)</f>
        <v>0</v>
      </c>
      <c r="AG58" s="2">
        <f>IF(Table1[[#This Row],[Work Field (WF)]]="Marketing",1,0)</f>
        <v>0</v>
      </c>
      <c r="AH58" s="2">
        <f>IF(Table1[[#This Row],[Work Field (WF)]]="Sales",1,0)</f>
        <v>0</v>
      </c>
      <c r="AI58" s="2">
        <f>IF(Table1[[#This Row],[Work Field (WF)]]="management",1,0)</f>
        <v>0</v>
      </c>
      <c r="AJ58" s="2"/>
      <c r="AK58" s="3"/>
      <c r="AL58" s="1">
        <f>IF(Table1[[#This Row],[Education (EDU)]]="Matric",1,0)</f>
        <v>1</v>
      </c>
      <c r="AM58" s="2">
        <f>IF(Table1[[#This Row],[Education (EDU)]]="Intermediate",1,0)</f>
        <v>0</v>
      </c>
      <c r="AN58" s="2">
        <f>IF(Table1[[#This Row],[Education (EDU)]]="Graduation",1,0)</f>
        <v>0</v>
      </c>
      <c r="AO58" s="2">
        <f>IF(Table1[[#This Row],[Education (EDU)]]="Masters",1,0)</f>
        <v>0</v>
      </c>
      <c r="AP58" s="2"/>
      <c r="AQ58" s="3"/>
      <c r="AT58" s="10">
        <f>IFERROR(Table1[[#This Row],[Car Value]]/Table1[[#This Row],[Cars Owned]],"0")</f>
        <v>26425.799426603575</v>
      </c>
      <c r="AU58" s="2"/>
      <c r="AV58" s="3"/>
      <c r="AW58" s="1"/>
      <c r="AX58" s="2">
        <f>IF(Table1[[#This Row],[Person Debts]]&gt;$AW$6,1,0)</f>
        <v>1</v>
      </c>
      <c r="AY58" s="2"/>
      <c r="AZ58" s="3"/>
      <c r="BA58" s="1"/>
      <c r="BB58" s="24">
        <f>Table1[[#This Row],[Mortgage Left]]/Table1[[#This Row],[House Value]]</f>
        <v>0.8613080877264222</v>
      </c>
      <c r="BC58" s="2">
        <f t="shared" si="2"/>
        <v>1</v>
      </c>
      <c r="BD58" s="2"/>
      <c r="BE58" s="3"/>
      <c r="BH58" s="1"/>
      <c r="BI58" s="2">
        <f>IF(Table1[[#This Row],[City]]="Karachi",Table1[[#This Row],[Income]],0)</f>
        <v>0</v>
      </c>
      <c r="BJ58" s="2">
        <f>IF(Table1[[#This Row],[City]]="Lahore",Table1[[#This Row],[Income]],0)</f>
        <v>0</v>
      </c>
      <c r="BK58" s="2">
        <f>IF(Table1[[#This Row],[City]]="Islamabad",Table1[[#This Row],[Income]],0)</f>
        <v>0</v>
      </c>
      <c r="BL58" s="2">
        <f>IF(Table1[[#This Row],[City]]="Multan",Table1[[#This Row],[Income]],0)</f>
        <v>0</v>
      </c>
      <c r="BM58" s="2">
        <f>IF(Table1[[#This Row],[City]]="Peshawar",Table1[[#This Row],[Income]],0)</f>
        <v>0</v>
      </c>
      <c r="BN58" s="2">
        <f>IF(Table1[[#This Row],[City]]="Quetta",Table1[[#This Row],[Income]],0)</f>
        <v>65418</v>
      </c>
      <c r="BO58" s="2">
        <f>IF(Table1[[#This Row],[City]]="Hyderabad",Table1[[#This Row],[Income]],0)</f>
        <v>0</v>
      </c>
      <c r="BP58" s="2">
        <f>IF(Table1[[#This Row],[City]]="Rawalpindi",Table1[[#This Row],[Income]],0)</f>
        <v>0</v>
      </c>
      <c r="BQ58" s="3">
        <f>IF(Table1[[#This Row],[City]]="Gwadar",Table1[[#This Row],[Income]],0)</f>
        <v>0</v>
      </c>
      <c r="BR58" s="1">
        <f>IF(Table1[[#This Row],[Person Debts]]&gt;Table1[[#This Row],[Income]],1,0)</f>
        <v>1</v>
      </c>
      <c r="BS58" s="3"/>
      <c r="BT58" s="1"/>
      <c r="BU58" s="2">
        <f>IF(Table1[[#This Row],[Net Worth]]&gt;BT58,Table1[[#This Row],[Age]],0)</f>
        <v>0</v>
      </c>
      <c r="BV58" s="3"/>
    </row>
    <row r="59" spans="2:74" x14ac:dyDescent="0.25">
      <c r="B59" t="s">
        <v>23</v>
      </c>
      <c r="C59">
        <v>42</v>
      </c>
      <c r="D59" t="s">
        <v>32</v>
      </c>
      <c r="E59">
        <v>1</v>
      </c>
      <c r="F59" t="s">
        <v>34</v>
      </c>
      <c r="G59">
        <v>4</v>
      </c>
      <c r="H59">
        <v>0</v>
      </c>
      <c r="I59">
        <v>36867</v>
      </c>
      <c r="J59" t="s">
        <v>31</v>
      </c>
      <c r="K59">
        <v>5</v>
      </c>
      <c r="L59">
        <v>221202</v>
      </c>
      <c r="M59">
        <v>179594.51413989233</v>
      </c>
      <c r="N59">
        <v>0</v>
      </c>
      <c r="O59">
        <v>0</v>
      </c>
      <c r="P59">
        <v>46954.832559002381</v>
      </c>
      <c r="Q59">
        <v>1834.3921805530297</v>
      </c>
      <c r="R59">
        <v>223036.39218055303</v>
      </c>
      <c r="S59">
        <v>226549.34669889472</v>
      </c>
      <c r="T59">
        <v>-3512.9545183416922</v>
      </c>
      <c r="X59" s="1">
        <f t="shared" si="0"/>
        <v>0</v>
      </c>
      <c r="Y59" s="2">
        <f t="shared" si="1"/>
        <v>1</v>
      </c>
      <c r="Z59" s="2"/>
      <c r="AA59" s="3"/>
      <c r="AD59" s="1">
        <f>IF(Table1[[#This Row],[Work Field (WF)]]="IT",1,0)</f>
        <v>1</v>
      </c>
      <c r="AE59" s="2">
        <f>IF(Table1[[#This Row],[Work Field (WF)]]="Data Science",1,0)</f>
        <v>0</v>
      </c>
      <c r="AF59" s="2">
        <f>IF(Table1[[#This Row],[Work Field (WF)]]="Health",1,0)</f>
        <v>0</v>
      </c>
      <c r="AG59" s="2">
        <f>IF(Table1[[#This Row],[Work Field (WF)]]="Marketing",1,0)</f>
        <v>0</v>
      </c>
      <c r="AH59" s="2">
        <f>IF(Table1[[#This Row],[Work Field (WF)]]="Sales",1,0)</f>
        <v>0</v>
      </c>
      <c r="AI59" s="2">
        <f>IF(Table1[[#This Row],[Work Field (WF)]]="management",1,0)</f>
        <v>0</v>
      </c>
      <c r="AJ59" s="2"/>
      <c r="AK59" s="3"/>
      <c r="AL59" s="1">
        <f>IF(Table1[[#This Row],[Education (EDU)]]="Matric",1,0)</f>
        <v>0</v>
      </c>
      <c r="AM59" s="2">
        <f>IF(Table1[[#This Row],[Education (EDU)]]="Intermediate",1,0)</f>
        <v>0</v>
      </c>
      <c r="AN59" s="2">
        <f>IF(Table1[[#This Row],[Education (EDU)]]="Graduation",1,0)</f>
        <v>0</v>
      </c>
      <c r="AO59" s="2">
        <f>IF(Table1[[#This Row],[Education (EDU)]]="Masters",1,0)</f>
        <v>1</v>
      </c>
      <c r="AP59" s="2"/>
      <c r="AQ59" s="3"/>
      <c r="AT59" s="10" t="str">
        <f>IFERROR(Table1[[#This Row],[Car Value]]/Table1[[#This Row],[Cars Owned]],"0")</f>
        <v>0</v>
      </c>
      <c r="AU59" s="2"/>
      <c r="AV59" s="3"/>
      <c r="AW59" s="1"/>
      <c r="AX59" s="2">
        <f>IF(Table1[[#This Row],[Person Debts]]&gt;$AW$6,1,0)</f>
        <v>1</v>
      </c>
      <c r="AY59" s="2"/>
      <c r="AZ59" s="3"/>
      <c r="BA59" s="1"/>
      <c r="BB59" s="24">
        <f>Table1[[#This Row],[Mortgage Left]]/Table1[[#This Row],[House Value]]</f>
        <v>0.81190275919698884</v>
      </c>
      <c r="BC59" s="2">
        <f t="shared" si="2"/>
        <v>1</v>
      </c>
      <c r="BD59" s="2"/>
      <c r="BE59" s="3"/>
      <c r="BH59" s="1"/>
      <c r="BI59" s="2">
        <f>IF(Table1[[#This Row],[City]]="Karachi",Table1[[#This Row],[Income]],0)</f>
        <v>0</v>
      </c>
      <c r="BJ59" s="2">
        <f>IF(Table1[[#This Row],[City]]="Lahore",Table1[[#This Row],[Income]],0)</f>
        <v>0</v>
      </c>
      <c r="BK59" s="2">
        <f>IF(Table1[[#This Row],[City]]="Islamabad",Table1[[#This Row],[Income]],0)</f>
        <v>0</v>
      </c>
      <c r="BL59" s="2">
        <f>IF(Table1[[#This Row],[City]]="Multan",Table1[[#This Row],[Income]],0)</f>
        <v>0</v>
      </c>
      <c r="BM59" s="2">
        <f>IF(Table1[[#This Row],[City]]="Peshawar",Table1[[#This Row],[Income]],0)</f>
        <v>36867</v>
      </c>
      <c r="BN59" s="2">
        <f>IF(Table1[[#This Row],[City]]="Quetta",Table1[[#This Row],[Income]],0)</f>
        <v>0</v>
      </c>
      <c r="BO59" s="2">
        <f>IF(Table1[[#This Row],[City]]="Hyderabad",Table1[[#This Row],[Income]],0)</f>
        <v>0</v>
      </c>
      <c r="BP59" s="2">
        <f>IF(Table1[[#This Row],[City]]="Rawalpindi",Table1[[#This Row],[Income]],0)</f>
        <v>0</v>
      </c>
      <c r="BQ59" s="3">
        <f>IF(Table1[[#This Row],[City]]="Gwadar",Table1[[#This Row],[Income]],0)</f>
        <v>0</v>
      </c>
      <c r="BR59" s="1">
        <f>IF(Table1[[#This Row],[Person Debts]]&gt;Table1[[#This Row],[Income]],1,0)</f>
        <v>1</v>
      </c>
      <c r="BS59" s="3"/>
      <c r="BT59" s="1"/>
      <c r="BU59" s="2">
        <f>IF(Table1[[#This Row],[Net Worth]]&gt;BT59,Table1[[#This Row],[Age]],0)</f>
        <v>0</v>
      </c>
      <c r="BV59" s="3"/>
    </row>
    <row r="60" spans="2:74" x14ac:dyDescent="0.25">
      <c r="B60" t="s">
        <v>23</v>
      </c>
      <c r="C60">
        <v>42</v>
      </c>
      <c r="D60" t="s">
        <v>32</v>
      </c>
      <c r="E60">
        <v>1</v>
      </c>
      <c r="F60" t="s">
        <v>34</v>
      </c>
      <c r="G60">
        <v>4</v>
      </c>
      <c r="H60">
        <v>1</v>
      </c>
      <c r="I60">
        <v>70492</v>
      </c>
      <c r="J60" t="s">
        <v>35</v>
      </c>
      <c r="K60">
        <v>3</v>
      </c>
      <c r="L60">
        <v>352460</v>
      </c>
      <c r="M60">
        <v>284814.11071369908</v>
      </c>
      <c r="N60">
        <v>62547.498615699536</v>
      </c>
      <c r="O60">
        <v>61452</v>
      </c>
      <c r="P60">
        <v>116912.25363049787</v>
      </c>
      <c r="Q60">
        <v>97170.710808788543</v>
      </c>
      <c r="R60">
        <v>512178.20942448807</v>
      </c>
      <c r="S60">
        <v>463178.36434419698</v>
      </c>
      <c r="T60">
        <v>48999.845080291096</v>
      </c>
      <c r="X60" s="1">
        <f t="shared" si="0"/>
        <v>0</v>
      </c>
      <c r="Y60" s="2">
        <f t="shared" si="1"/>
        <v>1</v>
      </c>
      <c r="Z60" s="2"/>
      <c r="AA60" s="3"/>
      <c r="AD60" s="1">
        <f>IF(Table1[[#This Row],[Work Field (WF)]]="IT",1,0)</f>
        <v>1</v>
      </c>
      <c r="AE60" s="2">
        <f>IF(Table1[[#This Row],[Work Field (WF)]]="Data Science",1,0)</f>
        <v>0</v>
      </c>
      <c r="AF60" s="2">
        <f>IF(Table1[[#This Row],[Work Field (WF)]]="Health",1,0)</f>
        <v>0</v>
      </c>
      <c r="AG60" s="2">
        <f>IF(Table1[[#This Row],[Work Field (WF)]]="Marketing",1,0)</f>
        <v>0</v>
      </c>
      <c r="AH60" s="2">
        <f>IF(Table1[[#This Row],[Work Field (WF)]]="Sales",1,0)</f>
        <v>0</v>
      </c>
      <c r="AI60" s="2">
        <f>IF(Table1[[#This Row],[Work Field (WF)]]="management",1,0)</f>
        <v>0</v>
      </c>
      <c r="AJ60" s="2"/>
      <c r="AK60" s="3"/>
      <c r="AL60" s="1">
        <f>IF(Table1[[#This Row],[Education (EDU)]]="Matric",1,0)</f>
        <v>0</v>
      </c>
      <c r="AM60" s="2">
        <f>IF(Table1[[#This Row],[Education (EDU)]]="Intermediate",1,0)</f>
        <v>0</v>
      </c>
      <c r="AN60" s="2">
        <f>IF(Table1[[#This Row],[Education (EDU)]]="Graduation",1,0)</f>
        <v>0</v>
      </c>
      <c r="AO60" s="2">
        <f>IF(Table1[[#This Row],[Education (EDU)]]="Masters",1,0)</f>
        <v>1</v>
      </c>
      <c r="AP60" s="2"/>
      <c r="AQ60" s="3"/>
      <c r="AT60" s="10">
        <f>IFERROR(Table1[[#This Row],[Car Value]]/Table1[[#This Row],[Cars Owned]],"0")</f>
        <v>62547.498615699536</v>
      </c>
      <c r="AU60" s="2"/>
      <c r="AV60" s="3"/>
      <c r="AW60" s="1"/>
      <c r="AX60" s="2">
        <f>IF(Table1[[#This Row],[Person Debts]]&gt;$AW$6,1,0)</f>
        <v>1</v>
      </c>
      <c r="AY60" s="2"/>
      <c r="AZ60" s="3"/>
      <c r="BA60" s="1"/>
      <c r="BB60" s="24">
        <f>Table1[[#This Row],[Mortgage Left]]/Table1[[#This Row],[House Value]]</f>
        <v>0.80807498925750176</v>
      </c>
      <c r="BC60" s="2">
        <f t="shared" si="2"/>
        <v>1</v>
      </c>
      <c r="BD60" s="2"/>
      <c r="BE60" s="3"/>
      <c r="BH60" s="1"/>
      <c r="BI60" s="2">
        <f>IF(Table1[[#This Row],[City]]="Karachi",Table1[[#This Row],[Income]],0)</f>
        <v>0</v>
      </c>
      <c r="BJ60" s="2">
        <f>IF(Table1[[#This Row],[City]]="Lahore",Table1[[#This Row],[Income]],0)</f>
        <v>0</v>
      </c>
      <c r="BK60" s="2">
        <f>IF(Table1[[#This Row],[City]]="Islamabad",Table1[[#This Row],[Income]],0)</f>
        <v>70492</v>
      </c>
      <c r="BL60" s="2">
        <f>IF(Table1[[#This Row],[City]]="Multan",Table1[[#This Row],[Income]],0)</f>
        <v>0</v>
      </c>
      <c r="BM60" s="2">
        <f>IF(Table1[[#This Row],[City]]="Peshawar",Table1[[#This Row],[Income]],0)</f>
        <v>0</v>
      </c>
      <c r="BN60" s="2">
        <f>IF(Table1[[#This Row],[City]]="Quetta",Table1[[#This Row],[Income]],0)</f>
        <v>0</v>
      </c>
      <c r="BO60" s="2">
        <f>IF(Table1[[#This Row],[City]]="Hyderabad",Table1[[#This Row],[Income]],0)</f>
        <v>0</v>
      </c>
      <c r="BP60" s="2">
        <f>IF(Table1[[#This Row],[City]]="Rawalpindi",Table1[[#This Row],[Income]],0)</f>
        <v>0</v>
      </c>
      <c r="BQ60" s="3">
        <f>IF(Table1[[#This Row],[City]]="Gwadar",Table1[[#This Row],[Income]],0)</f>
        <v>0</v>
      </c>
      <c r="BR60" s="1">
        <f>IF(Table1[[#This Row],[Person Debts]]&gt;Table1[[#This Row],[Income]],1,0)</f>
        <v>1</v>
      </c>
      <c r="BS60" s="3"/>
      <c r="BT60" s="1"/>
      <c r="BU60" s="2">
        <f>IF(Table1[[#This Row],[Net Worth]]&gt;BT60,Table1[[#This Row],[Age]],0)</f>
        <v>42</v>
      </c>
      <c r="BV60" s="3"/>
    </row>
    <row r="61" spans="2:74" x14ac:dyDescent="0.25">
      <c r="B61" t="s">
        <v>23</v>
      </c>
      <c r="C61">
        <v>46</v>
      </c>
      <c r="D61" t="s">
        <v>26</v>
      </c>
      <c r="E61">
        <v>3</v>
      </c>
      <c r="F61" t="s">
        <v>27</v>
      </c>
      <c r="G61">
        <v>2</v>
      </c>
      <c r="H61">
        <v>0</v>
      </c>
      <c r="I61">
        <v>34129</v>
      </c>
      <c r="J61" t="s">
        <v>25</v>
      </c>
      <c r="K61">
        <v>1</v>
      </c>
      <c r="L61">
        <v>204774</v>
      </c>
      <c r="M61">
        <v>181087.68661948323</v>
      </c>
      <c r="N61">
        <v>0</v>
      </c>
      <c r="O61">
        <v>0</v>
      </c>
      <c r="P61">
        <v>11048.483794616193</v>
      </c>
      <c r="Q61">
        <v>45094.021149467255</v>
      </c>
      <c r="R61">
        <v>249868.02114946727</v>
      </c>
      <c r="S61">
        <v>192136.17041409941</v>
      </c>
      <c r="T61">
        <v>57731.850735367858</v>
      </c>
      <c r="X61" s="1">
        <f t="shared" si="0"/>
        <v>0</v>
      </c>
      <c r="Y61" s="2">
        <f t="shared" si="1"/>
        <v>1</v>
      </c>
      <c r="Z61" s="2"/>
      <c r="AA61" s="3"/>
      <c r="AD61" s="1">
        <f>IF(Table1[[#This Row],[Work Field (WF)]]="IT",1,0)</f>
        <v>0</v>
      </c>
      <c r="AE61" s="2">
        <f>IF(Table1[[#This Row],[Work Field (WF)]]="Data Science",1,0)</f>
        <v>0</v>
      </c>
      <c r="AF61" s="2">
        <f>IF(Table1[[#This Row],[Work Field (WF)]]="Health",1,0)</f>
        <v>0</v>
      </c>
      <c r="AG61" s="2">
        <f>IF(Table1[[#This Row],[Work Field (WF)]]="Marketing",1,0)</f>
        <v>1</v>
      </c>
      <c r="AH61" s="2">
        <f>IF(Table1[[#This Row],[Work Field (WF)]]="Sales",1,0)</f>
        <v>0</v>
      </c>
      <c r="AI61" s="2">
        <f>IF(Table1[[#This Row],[Work Field (WF)]]="management",1,0)</f>
        <v>0</v>
      </c>
      <c r="AJ61" s="2"/>
      <c r="AK61" s="3"/>
      <c r="AL61" s="1">
        <f>IF(Table1[[#This Row],[Education (EDU)]]="Matric",1,0)</f>
        <v>0</v>
      </c>
      <c r="AM61" s="2">
        <f>IF(Table1[[#This Row],[Education (EDU)]]="Intermediate",1,0)</f>
        <v>1</v>
      </c>
      <c r="AN61" s="2">
        <f>IF(Table1[[#This Row],[Education (EDU)]]="Graduation",1,0)</f>
        <v>0</v>
      </c>
      <c r="AO61" s="2">
        <f>IF(Table1[[#This Row],[Education (EDU)]]="Masters",1,0)</f>
        <v>0</v>
      </c>
      <c r="AP61" s="2"/>
      <c r="AQ61" s="3"/>
      <c r="AT61" s="10" t="str">
        <f>IFERROR(Table1[[#This Row],[Car Value]]/Table1[[#This Row],[Cars Owned]],"0")</f>
        <v>0</v>
      </c>
      <c r="AU61" s="2"/>
      <c r="AV61" s="3"/>
      <c r="AW61" s="1"/>
      <c r="AX61" s="2">
        <f>IF(Table1[[#This Row],[Person Debts]]&gt;$AW$6,1,0)</f>
        <v>1</v>
      </c>
      <c r="AY61" s="2"/>
      <c r="AZ61" s="3"/>
      <c r="BA61" s="1"/>
      <c r="BB61" s="24">
        <f>Table1[[#This Row],[Mortgage Left]]/Table1[[#This Row],[House Value]]</f>
        <v>0.88432948821375379</v>
      </c>
      <c r="BC61" s="2">
        <f t="shared" si="2"/>
        <v>1</v>
      </c>
      <c r="BD61" s="2"/>
      <c r="BE61" s="3"/>
      <c r="BH61" s="1"/>
      <c r="BI61" s="2">
        <f>IF(Table1[[#This Row],[City]]="Karachi",Table1[[#This Row],[Income]],0)</f>
        <v>34129</v>
      </c>
      <c r="BJ61" s="2">
        <f>IF(Table1[[#This Row],[City]]="Lahore",Table1[[#This Row],[Income]],0)</f>
        <v>0</v>
      </c>
      <c r="BK61" s="2">
        <f>IF(Table1[[#This Row],[City]]="Islamabad",Table1[[#This Row],[Income]],0)</f>
        <v>0</v>
      </c>
      <c r="BL61" s="2">
        <f>IF(Table1[[#This Row],[City]]="Multan",Table1[[#This Row],[Income]],0)</f>
        <v>0</v>
      </c>
      <c r="BM61" s="2">
        <f>IF(Table1[[#This Row],[City]]="Peshawar",Table1[[#This Row],[Income]],0)</f>
        <v>0</v>
      </c>
      <c r="BN61" s="2">
        <f>IF(Table1[[#This Row],[City]]="Quetta",Table1[[#This Row],[Income]],0)</f>
        <v>0</v>
      </c>
      <c r="BO61" s="2">
        <f>IF(Table1[[#This Row],[City]]="Hyderabad",Table1[[#This Row],[Income]],0)</f>
        <v>0</v>
      </c>
      <c r="BP61" s="2">
        <f>IF(Table1[[#This Row],[City]]="Rawalpindi",Table1[[#This Row],[Income]],0)</f>
        <v>0</v>
      </c>
      <c r="BQ61" s="3">
        <f>IF(Table1[[#This Row],[City]]="Gwadar",Table1[[#This Row],[Income]],0)</f>
        <v>0</v>
      </c>
      <c r="BR61" s="1">
        <f>IF(Table1[[#This Row],[Person Debts]]&gt;Table1[[#This Row],[Income]],1,0)</f>
        <v>1</v>
      </c>
      <c r="BS61" s="3"/>
      <c r="BT61" s="1"/>
      <c r="BU61" s="2">
        <f>IF(Table1[[#This Row],[Net Worth]]&gt;BT61,Table1[[#This Row],[Age]],0)</f>
        <v>46</v>
      </c>
      <c r="BV61" s="3"/>
    </row>
    <row r="62" spans="2:74" x14ac:dyDescent="0.25">
      <c r="B62" t="s">
        <v>23</v>
      </c>
      <c r="C62">
        <v>50</v>
      </c>
      <c r="D62" t="s">
        <v>32</v>
      </c>
      <c r="E62">
        <v>1</v>
      </c>
      <c r="F62" t="s">
        <v>27</v>
      </c>
      <c r="G62">
        <v>2</v>
      </c>
      <c r="H62">
        <v>2</v>
      </c>
      <c r="I62">
        <v>73456</v>
      </c>
      <c r="J62" t="s">
        <v>31</v>
      </c>
      <c r="K62">
        <v>5</v>
      </c>
      <c r="L62">
        <v>367280</v>
      </c>
      <c r="M62">
        <v>76380.478879883856</v>
      </c>
      <c r="N62">
        <v>100083.82188032025</v>
      </c>
      <c r="O62">
        <v>4191</v>
      </c>
      <c r="P62">
        <v>102828.2779032953</v>
      </c>
      <c r="Q62">
        <v>33841.125876782906</v>
      </c>
      <c r="R62">
        <v>501204.94775710319</v>
      </c>
      <c r="S62">
        <v>183399.75678317915</v>
      </c>
      <c r="T62">
        <v>317805.19097392401</v>
      </c>
      <c r="X62" s="1">
        <f t="shared" si="0"/>
        <v>0</v>
      </c>
      <c r="Y62" s="2">
        <f t="shared" si="1"/>
        <v>1</v>
      </c>
      <c r="Z62" s="2"/>
      <c r="AA62" s="3"/>
      <c r="AD62" s="1">
        <f>IF(Table1[[#This Row],[Work Field (WF)]]="IT",1,0)</f>
        <v>1</v>
      </c>
      <c r="AE62" s="2">
        <f>IF(Table1[[#This Row],[Work Field (WF)]]="Data Science",1,0)</f>
        <v>0</v>
      </c>
      <c r="AF62" s="2">
        <f>IF(Table1[[#This Row],[Work Field (WF)]]="Health",1,0)</f>
        <v>0</v>
      </c>
      <c r="AG62" s="2">
        <f>IF(Table1[[#This Row],[Work Field (WF)]]="Marketing",1,0)</f>
        <v>0</v>
      </c>
      <c r="AH62" s="2">
        <f>IF(Table1[[#This Row],[Work Field (WF)]]="Sales",1,0)</f>
        <v>0</v>
      </c>
      <c r="AI62" s="2">
        <f>IF(Table1[[#This Row],[Work Field (WF)]]="management",1,0)</f>
        <v>0</v>
      </c>
      <c r="AJ62" s="2"/>
      <c r="AK62" s="3"/>
      <c r="AL62" s="1">
        <f>IF(Table1[[#This Row],[Education (EDU)]]="Matric",1,0)</f>
        <v>0</v>
      </c>
      <c r="AM62" s="2">
        <f>IF(Table1[[#This Row],[Education (EDU)]]="Intermediate",1,0)</f>
        <v>1</v>
      </c>
      <c r="AN62" s="2">
        <f>IF(Table1[[#This Row],[Education (EDU)]]="Graduation",1,0)</f>
        <v>0</v>
      </c>
      <c r="AO62" s="2">
        <f>IF(Table1[[#This Row],[Education (EDU)]]="Masters",1,0)</f>
        <v>0</v>
      </c>
      <c r="AP62" s="2"/>
      <c r="AQ62" s="3"/>
      <c r="AT62" s="10">
        <f>IFERROR(Table1[[#This Row],[Car Value]]/Table1[[#This Row],[Cars Owned]],"0")</f>
        <v>50041.910940160124</v>
      </c>
      <c r="AU62" s="2"/>
      <c r="AV62" s="3"/>
      <c r="AW62" s="1"/>
      <c r="AX62" s="2">
        <f>IF(Table1[[#This Row],[Person Debts]]&gt;$AW$6,1,0)</f>
        <v>1</v>
      </c>
      <c r="AY62" s="2"/>
      <c r="AZ62" s="3"/>
      <c r="BA62" s="1"/>
      <c r="BB62" s="24">
        <f>Table1[[#This Row],[Mortgage Left]]/Table1[[#This Row],[House Value]]</f>
        <v>0.20796253234557791</v>
      </c>
      <c r="BC62" s="2">
        <f t="shared" si="2"/>
        <v>0</v>
      </c>
      <c r="BD62" s="2"/>
      <c r="BE62" s="3"/>
      <c r="BH62" s="1"/>
      <c r="BI62" s="2">
        <f>IF(Table1[[#This Row],[City]]="Karachi",Table1[[#This Row],[Income]],0)</f>
        <v>0</v>
      </c>
      <c r="BJ62" s="2">
        <f>IF(Table1[[#This Row],[City]]="Lahore",Table1[[#This Row],[Income]],0)</f>
        <v>0</v>
      </c>
      <c r="BK62" s="2">
        <f>IF(Table1[[#This Row],[City]]="Islamabad",Table1[[#This Row],[Income]],0)</f>
        <v>0</v>
      </c>
      <c r="BL62" s="2">
        <f>IF(Table1[[#This Row],[City]]="Multan",Table1[[#This Row],[Income]],0)</f>
        <v>0</v>
      </c>
      <c r="BM62" s="2">
        <f>IF(Table1[[#This Row],[City]]="Peshawar",Table1[[#This Row],[Income]],0)</f>
        <v>73456</v>
      </c>
      <c r="BN62" s="2">
        <f>IF(Table1[[#This Row],[City]]="Quetta",Table1[[#This Row],[Income]],0)</f>
        <v>0</v>
      </c>
      <c r="BO62" s="2">
        <f>IF(Table1[[#This Row],[City]]="Hyderabad",Table1[[#This Row],[Income]],0)</f>
        <v>0</v>
      </c>
      <c r="BP62" s="2">
        <f>IF(Table1[[#This Row],[City]]="Rawalpindi",Table1[[#This Row],[Income]],0)</f>
        <v>0</v>
      </c>
      <c r="BQ62" s="3">
        <f>IF(Table1[[#This Row],[City]]="Gwadar",Table1[[#This Row],[Income]],0)</f>
        <v>0</v>
      </c>
      <c r="BR62" s="1">
        <f>IF(Table1[[#This Row],[Person Debts]]&gt;Table1[[#This Row],[Income]],1,0)</f>
        <v>1</v>
      </c>
      <c r="BS62" s="3"/>
      <c r="BT62" s="1"/>
      <c r="BU62" s="2">
        <f>IF(Table1[[#This Row],[Net Worth]]&gt;BT62,Table1[[#This Row],[Age]],0)</f>
        <v>50</v>
      </c>
      <c r="BV62" s="3"/>
    </row>
    <row r="63" spans="2:74" x14ac:dyDescent="0.25">
      <c r="B63" t="s">
        <v>23</v>
      </c>
      <c r="C63">
        <v>48</v>
      </c>
      <c r="D63" t="s">
        <v>20</v>
      </c>
      <c r="E63">
        <v>6</v>
      </c>
      <c r="F63" t="s">
        <v>27</v>
      </c>
      <c r="G63">
        <v>2</v>
      </c>
      <c r="H63">
        <v>0</v>
      </c>
      <c r="I63">
        <v>64436</v>
      </c>
      <c r="J63" t="s">
        <v>30</v>
      </c>
      <c r="K63">
        <v>7</v>
      </c>
      <c r="L63">
        <v>322180</v>
      </c>
      <c r="M63">
        <v>117562.22289665906</v>
      </c>
      <c r="N63">
        <v>0</v>
      </c>
      <c r="O63">
        <v>0</v>
      </c>
      <c r="P63">
        <v>13978.538370255059</v>
      </c>
      <c r="Q63">
        <v>36149.366730892565</v>
      </c>
      <c r="R63">
        <v>358329.36673089257</v>
      </c>
      <c r="S63">
        <v>131540.76126691411</v>
      </c>
      <c r="T63">
        <v>226788.60546397846</v>
      </c>
      <c r="X63" s="1">
        <f t="shared" si="0"/>
        <v>0</v>
      </c>
      <c r="Y63" s="2">
        <f t="shared" si="1"/>
        <v>1</v>
      </c>
      <c r="Z63" s="2"/>
      <c r="AA63" s="3"/>
      <c r="AD63" s="1">
        <f>IF(Table1[[#This Row],[Work Field (WF)]]="IT",1,0)</f>
        <v>0</v>
      </c>
      <c r="AE63" s="2">
        <f>IF(Table1[[#This Row],[Work Field (WF)]]="Data Science",1,0)</f>
        <v>0</v>
      </c>
      <c r="AF63" s="2">
        <f>IF(Table1[[#This Row],[Work Field (WF)]]="Health",1,0)</f>
        <v>0</v>
      </c>
      <c r="AG63" s="2">
        <f>IF(Table1[[#This Row],[Work Field (WF)]]="Marketing",1,0)</f>
        <v>0</v>
      </c>
      <c r="AH63" s="2">
        <f>IF(Table1[[#This Row],[Work Field (WF)]]="Sales",1,0)</f>
        <v>0</v>
      </c>
      <c r="AI63" s="2">
        <f>IF(Table1[[#This Row],[Work Field (WF)]]="management",1,0)</f>
        <v>1</v>
      </c>
      <c r="AJ63" s="2"/>
      <c r="AK63" s="3"/>
      <c r="AL63" s="1">
        <f>IF(Table1[[#This Row],[Education (EDU)]]="Matric",1,0)</f>
        <v>0</v>
      </c>
      <c r="AM63" s="2">
        <f>IF(Table1[[#This Row],[Education (EDU)]]="Intermediate",1,0)</f>
        <v>1</v>
      </c>
      <c r="AN63" s="2">
        <f>IF(Table1[[#This Row],[Education (EDU)]]="Graduation",1,0)</f>
        <v>0</v>
      </c>
      <c r="AO63" s="2">
        <f>IF(Table1[[#This Row],[Education (EDU)]]="Masters",1,0)</f>
        <v>0</v>
      </c>
      <c r="AP63" s="2"/>
      <c r="AQ63" s="3"/>
      <c r="AT63" s="10" t="str">
        <f>IFERROR(Table1[[#This Row],[Car Value]]/Table1[[#This Row],[Cars Owned]],"0")</f>
        <v>0</v>
      </c>
      <c r="AU63" s="2"/>
      <c r="AV63" s="3"/>
      <c r="AW63" s="1"/>
      <c r="AX63" s="2">
        <f>IF(Table1[[#This Row],[Person Debts]]&gt;$AW$6,1,0)</f>
        <v>1</v>
      </c>
      <c r="AY63" s="2"/>
      <c r="AZ63" s="3"/>
      <c r="BA63" s="1"/>
      <c r="BB63" s="24">
        <f>Table1[[#This Row],[Mortgage Left]]/Table1[[#This Row],[House Value]]</f>
        <v>0.36489609192581496</v>
      </c>
      <c r="BC63" s="2">
        <f t="shared" si="2"/>
        <v>0</v>
      </c>
      <c r="BD63" s="2"/>
      <c r="BE63" s="3"/>
      <c r="BH63" s="1"/>
      <c r="BI63" s="2">
        <f>IF(Table1[[#This Row],[City]]="Karachi",Table1[[#This Row],[Income]],0)</f>
        <v>0</v>
      </c>
      <c r="BJ63" s="2">
        <f>IF(Table1[[#This Row],[City]]="Lahore",Table1[[#This Row],[Income]],0)</f>
        <v>0</v>
      </c>
      <c r="BK63" s="2">
        <f>IF(Table1[[#This Row],[City]]="Islamabad",Table1[[#This Row],[Income]],0)</f>
        <v>0</v>
      </c>
      <c r="BL63" s="2">
        <f>IF(Table1[[#This Row],[City]]="Multan",Table1[[#This Row],[Income]],0)</f>
        <v>0</v>
      </c>
      <c r="BM63" s="2">
        <f>IF(Table1[[#This Row],[City]]="Peshawar",Table1[[#This Row],[Income]],0)</f>
        <v>0</v>
      </c>
      <c r="BN63" s="2">
        <f>IF(Table1[[#This Row],[City]]="Quetta",Table1[[#This Row],[Income]],0)</f>
        <v>0</v>
      </c>
      <c r="BO63" s="2">
        <f>IF(Table1[[#This Row],[City]]="Hyderabad",Table1[[#This Row],[Income]],0)</f>
        <v>64436</v>
      </c>
      <c r="BP63" s="2">
        <f>IF(Table1[[#This Row],[City]]="Rawalpindi",Table1[[#This Row],[Income]],0)</f>
        <v>0</v>
      </c>
      <c r="BQ63" s="3">
        <f>IF(Table1[[#This Row],[City]]="Gwadar",Table1[[#This Row],[Income]],0)</f>
        <v>0</v>
      </c>
      <c r="BR63" s="1">
        <f>IF(Table1[[#This Row],[Person Debts]]&gt;Table1[[#This Row],[Income]],1,0)</f>
        <v>1</v>
      </c>
      <c r="BS63" s="3"/>
      <c r="BT63" s="1"/>
      <c r="BU63" s="2">
        <f>IF(Table1[[#This Row],[Net Worth]]&gt;BT63,Table1[[#This Row],[Age]],0)</f>
        <v>48</v>
      </c>
      <c r="BV63" s="3"/>
    </row>
    <row r="64" spans="2:74" x14ac:dyDescent="0.25">
      <c r="B64" t="s">
        <v>23</v>
      </c>
      <c r="C64">
        <v>39</v>
      </c>
      <c r="D64" t="s">
        <v>36</v>
      </c>
      <c r="E64">
        <v>2</v>
      </c>
      <c r="F64" t="s">
        <v>27</v>
      </c>
      <c r="G64">
        <v>2</v>
      </c>
      <c r="H64">
        <v>1</v>
      </c>
      <c r="I64">
        <v>55913</v>
      </c>
      <c r="J64" t="s">
        <v>22</v>
      </c>
      <c r="K64">
        <v>2</v>
      </c>
      <c r="L64">
        <v>167739</v>
      </c>
      <c r="M64">
        <v>69703.428678969896</v>
      </c>
      <c r="N64">
        <v>4193.9368961775035</v>
      </c>
      <c r="O64">
        <v>1081</v>
      </c>
      <c r="P64">
        <v>46401.111803663458</v>
      </c>
      <c r="Q64">
        <v>35178.070394127964</v>
      </c>
      <c r="R64">
        <v>207111.00729030545</v>
      </c>
      <c r="S64">
        <v>117185.54048263335</v>
      </c>
      <c r="T64">
        <v>89925.466807672099</v>
      </c>
      <c r="X64" s="1">
        <f t="shared" si="0"/>
        <v>0</v>
      </c>
      <c r="Y64" s="2">
        <f t="shared" si="1"/>
        <v>1</v>
      </c>
      <c r="Z64" s="2"/>
      <c r="AA64" s="3"/>
      <c r="AD64" s="1">
        <f>IF(Table1[[#This Row],[Work Field (WF)]]="IT",1,0)</f>
        <v>0</v>
      </c>
      <c r="AE64" s="2">
        <f>IF(Table1[[#This Row],[Work Field (WF)]]="Data Science",1,0)</f>
        <v>1</v>
      </c>
      <c r="AF64" s="2">
        <f>IF(Table1[[#This Row],[Work Field (WF)]]="Health",1,0)</f>
        <v>0</v>
      </c>
      <c r="AG64" s="2">
        <f>IF(Table1[[#This Row],[Work Field (WF)]]="Marketing",1,0)</f>
        <v>0</v>
      </c>
      <c r="AH64" s="2">
        <f>IF(Table1[[#This Row],[Work Field (WF)]]="Sales",1,0)</f>
        <v>0</v>
      </c>
      <c r="AI64" s="2">
        <f>IF(Table1[[#This Row],[Work Field (WF)]]="management",1,0)</f>
        <v>0</v>
      </c>
      <c r="AJ64" s="2"/>
      <c r="AK64" s="3"/>
      <c r="AL64" s="1">
        <f>IF(Table1[[#This Row],[Education (EDU)]]="Matric",1,0)</f>
        <v>0</v>
      </c>
      <c r="AM64" s="2">
        <f>IF(Table1[[#This Row],[Education (EDU)]]="Intermediate",1,0)</f>
        <v>1</v>
      </c>
      <c r="AN64" s="2">
        <f>IF(Table1[[#This Row],[Education (EDU)]]="Graduation",1,0)</f>
        <v>0</v>
      </c>
      <c r="AO64" s="2">
        <f>IF(Table1[[#This Row],[Education (EDU)]]="Masters",1,0)</f>
        <v>0</v>
      </c>
      <c r="AP64" s="2"/>
      <c r="AQ64" s="3"/>
      <c r="AT64" s="10">
        <f>IFERROR(Table1[[#This Row],[Car Value]]/Table1[[#This Row],[Cars Owned]],"0")</f>
        <v>4193.9368961775035</v>
      </c>
      <c r="AU64" s="2"/>
      <c r="AV64" s="3"/>
      <c r="AW64" s="1"/>
      <c r="AX64" s="2">
        <f>IF(Table1[[#This Row],[Person Debts]]&gt;$AW$6,1,0)</f>
        <v>0</v>
      </c>
      <c r="AY64" s="2"/>
      <c r="AZ64" s="3"/>
      <c r="BA64" s="1"/>
      <c r="BB64" s="24">
        <f>Table1[[#This Row],[Mortgage Left]]/Table1[[#This Row],[House Value]]</f>
        <v>0.41554694304228529</v>
      </c>
      <c r="BC64" s="2">
        <f t="shared" si="2"/>
        <v>1</v>
      </c>
      <c r="BD64" s="2"/>
      <c r="BE64" s="3"/>
      <c r="BH64" s="1"/>
      <c r="BI64" s="2">
        <f>IF(Table1[[#This Row],[City]]="Karachi",Table1[[#This Row],[Income]],0)</f>
        <v>0</v>
      </c>
      <c r="BJ64" s="2">
        <f>IF(Table1[[#This Row],[City]]="Lahore",Table1[[#This Row],[Income]],0)</f>
        <v>55913</v>
      </c>
      <c r="BK64" s="2">
        <f>IF(Table1[[#This Row],[City]]="Islamabad",Table1[[#This Row],[Income]],0)</f>
        <v>0</v>
      </c>
      <c r="BL64" s="2">
        <f>IF(Table1[[#This Row],[City]]="Multan",Table1[[#This Row],[Income]],0)</f>
        <v>0</v>
      </c>
      <c r="BM64" s="2">
        <f>IF(Table1[[#This Row],[City]]="Peshawar",Table1[[#This Row],[Income]],0)</f>
        <v>0</v>
      </c>
      <c r="BN64" s="2">
        <f>IF(Table1[[#This Row],[City]]="Quetta",Table1[[#This Row],[Income]],0)</f>
        <v>0</v>
      </c>
      <c r="BO64" s="2">
        <f>IF(Table1[[#This Row],[City]]="Hyderabad",Table1[[#This Row],[Income]],0)</f>
        <v>0</v>
      </c>
      <c r="BP64" s="2">
        <f>IF(Table1[[#This Row],[City]]="Rawalpindi",Table1[[#This Row],[Income]],0)</f>
        <v>0</v>
      </c>
      <c r="BQ64" s="3">
        <f>IF(Table1[[#This Row],[City]]="Gwadar",Table1[[#This Row],[Income]],0)</f>
        <v>0</v>
      </c>
      <c r="BR64" s="1">
        <f>IF(Table1[[#This Row],[Person Debts]]&gt;Table1[[#This Row],[Income]],1,0)</f>
        <v>1</v>
      </c>
      <c r="BS64" s="3"/>
      <c r="BT64" s="1"/>
      <c r="BU64" s="2">
        <f>IF(Table1[[#This Row],[Net Worth]]&gt;BT64,Table1[[#This Row],[Age]],0)</f>
        <v>39</v>
      </c>
      <c r="BV64" s="3"/>
    </row>
    <row r="65" spans="2:74" x14ac:dyDescent="0.25">
      <c r="B65" t="s">
        <v>19</v>
      </c>
      <c r="C65">
        <v>35</v>
      </c>
      <c r="D65" t="s">
        <v>29</v>
      </c>
      <c r="E65">
        <v>4</v>
      </c>
      <c r="F65" t="s">
        <v>34</v>
      </c>
      <c r="G65">
        <v>4</v>
      </c>
      <c r="H65">
        <v>2</v>
      </c>
      <c r="I65">
        <v>47003</v>
      </c>
      <c r="J65" t="s">
        <v>39</v>
      </c>
      <c r="K65">
        <v>6</v>
      </c>
      <c r="L65">
        <v>282018</v>
      </c>
      <c r="M65">
        <v>230118.60994462701</v>
      </c>
      <c r="N65">
        <v>45250.581006491346</v>
      </c>
      <c r="O65">
        <v>33676</v>
      </c>
      <c r="P65">
        <v>12953.845309573275</v>
      </c>
      <c r="Q65">
        <v>1229.3427655085054</v>
      </c>
      <c r="R65">
        <v>328497.92377199983</v>
      </c>
      <c r="S65">
        <v>276748.45525420032</v>
      </c>
      <c r="T65">
        <v>51749.468517799512</v>
      </c>
      <c r="X65" s="1">
        <f t="shared" si="0"/>
        <v>1</v>
      </c>
      <c r="Y65" s="2">
        <f t="shared" si="1"/>
        <v>0</v>
      </c>
      <c r="Z65" s="2"/>
      <c r="AA65" s="3"/>
      <c r="AD65" s="1">
        <f>IF(Table1[[#This Row],[Work Field (WF)]]="IT",1,0)</f>
        <v>0</v>
      </c>
      <c r="AE65" s="2">
        <f>IF(Table1[[#This Row],[Work Field (WF)]]="Data Science",1,0)</f>
        <v>0</v>
      </c>
      <c r="AF65" s="2">
        <f>IF(Table1[[#This Row],[Work Field (WF)]]="Health",1,0)</f>
        <v>1</v>
      </c>
      <c r="AG65" s="2">
        <f>IF(Table1[[#This Row],[Work Field (WF)]]="Marketing",1,0)</f>
        <v>0</v>
      </c>
      <c r="AH65" s="2">
        <f>IF(Table1[[#This Row],[Work Field (WF)]]="Sales",1,0)</f>
        <v>0</v>
      </c>
      <c r="AI65" s="2">
        <f>IF(Table1[[#This Row],[Work Field (WF)]]="management",1,0)</f>
        <v>0</v>
      </c>
      <c r="AJ65" s="2"/>
      <c r="AK65" s="3"/>
      <c r="AL65" s="1">
        <f>IF(Table1[[#This Row],[Education (EDU)]]="Matric",1,0)</f>
        <v>0</v>
      </c>
      <c r="AM65" s="2">
        <f>IF(Table1[[#This Row],[Education (EDU)]]="Intermediate",1,0)</f>
        <v>0</v>
      </c>
      <c r="AN65" s="2">
        <f>IF(Table1[[#This Row],[Education (EDU)]]="Graduation",1,0)</f>
        <v>0</v>
      </c>
      <c r="AO65" s="2">
        <f>IF(Table1[[#This Row],[Education (EDU)]]="Masters",1,0)</f>
        <v>1</v>
      </c>
      <c r="AP65" s="2"/>
      <c r="AQ65" s="3"/>
      <c r="AT65" s="10">
        <f>IFERROR(Table1[[#This Row],[Car Value]]/Table1[[#This Row],[Cars Owned]],"0")</f>
        <v>22625.290503245673</v>
      </c>
      <c r="AU65" s="2"/>
      <c r="AV65" s="3"/>
      <c r="AW65" s="1"/>
      <c r="AX65" s="2">
        <f>IF(Table1[[#This Row],[Person Debts]]&gt;$AW$6,1,0)</f>
        <v>1</v>
      </c>
      <c r="AY65" s="2"/>
      <c r="AZ65" s="3"/>
      <c r="BA65" s="1"/>
      <c r="BB65" s="24">
        <f>Table1[[#This Row],[Mortgage Left]]/Table1[[#This Row],[House Value]]</f>
        <v>0.81597135624189598</v>
      </c>
      <c r="BC65" s="2">
        <f t="shared" si="2"/>
        <v>1</v>
      </c>
      <c r="BD65" s="2"/>
      <c r="BE65" s="3"/>
      <c r="BH65" s="1"/>
      <c r="BI65" s="2">
        <f>IF(Table1[[#This Row],[City]]="Karachi",Table1[[#This Row],[Income]],0)</f>
        <v>0</v>
      </c>
      <c r="BJ65" s="2">
        <f>IF(Table1[[#This Row],[City]]="Lahore",Table1[[#This Row],[Income]],0)</f>
        <v>0</v>
      </c>
      <c r="BK65" s="2">
        <f>IF(Table1[[#This Row],[City]]="Islamabad",Table1[[#This Row],[Income]],0)</f>
        <v>0</v>
      </c>
      <c r="BL65" s="2">
        <f>IF(Table1[[#This Row],[City]]="Multan",Table1[[#This Row],[Income]],0)</f>
        <v>0</v>
      </c>
      <c r="BM65" s="2">
        <f>IF(Table1[[#This Row],[City]]="Peshawar",Table1[[#This Row],[Income]],0)</f>
        <v>0</v>
      </c>
      <c r="BN65" s="2">
        <f>IF(Table1[[#This Row],[City]]="Quetta",Table1[[#This Row],[Income]],0)</f>
        <v>47003</v>
      </c>
      <c r="BO65" s="2">
        <f>IF(Table1[[#This Row],[City]]="Hyderabad",Table1[[#This Row],[Income]],0)</f>
        <v>0</v>
      </c>
      <c r="BP65" s="2">
        <f>IF(Table1[[#This Row],[City]]="Rawalpindi",Table1[[#This Row],[Income]],0)</f>
        <v>0</v>
      </c>
      <c r="BQ65" s="3">
        <f>IF(Table1[[#This Row],[City]]="Gwadar",Table1[[#This Row],[Income]],0)</f>
        <v>0</v>
      </c>
      <c r="BR65" s="1">
        <f>IF(Table1[[#This Row],[Person Debts]]&gt;Table1[[#This Row],[Income]],1,0)</f>
        <v>1</v>
      </c>
      <c r="BS65" s="3"/>
      <c r="BT65" s="1"/>
      <c r="BU65" s="2">
        <f>IF(Table1[[#This Row],[Net Worth]]&gt;BT65,Table1[[#This Row],[Age]],0)</f>
        <v>35</v>
      </c>
      <c r="BV65" s="3"/>
    </row>
    <row r="66" spans="2:74" x14ac:dyDescent="0.25">
      <c r="B66" t="s">
        <v>23</v>
      </c>
      <c r="C66">
        <v>33</v>
      </c>
      <c r="D66" t="s">
        <v>37</v>
      </c>
      <c r="E66">
        <v>5</v>
      </c>
      <c r="F66" t="s">
        <v>34</v>
      </c>
      <c r="G66">
        <v>4</v>
      </c>
      <c r="H66">
        <v>0</v>
      </c>
      <c r="I66">
        <v>63691</v>
      </c>
      <c r="J66" t="s">
        <v>38</v>
      </c>
      <c r="K66">
        <v>9</v>
      </c>
      <c r="L66">
        <v>382146</v>
      </c>
      <c r="M66">
        <v>271868.99383907829</v>
      </c>
      <c r="N66">
        <v>0</v>
      </c>
      <c r="O66">
        <v>0</v>
      </c>
      <c r="P66">
        <v>1054.0388541521606</v>
      </c>
      <c r="Q66">
        <v>77813.939737234366</v>
      </c>
      <c r="R66">
        <v>459959.93973723438</v>
      </c>
      <c r="S66">
        <v>272923.03269323043</v>
      </c>
      <c r="T66">
        <v>187036.90704400395</v>
      </c>
      <c r="X66" s="1">
        <f t="shared" si="0"/>
        <v>0</v>
      </c>
      <c r="Y66" s="2">
        <f t="shared" si="1"/>
        <v>1</v>
      </c>
      <c r="Z66" s="2"/>
      <c r="AA66" s="3"/>
      <c r="AD66" s="1">
        <f>IF(Table1[[#This Row],[Work Field (WF)]]="IT",1,0)</f>
        <v>0</v>
      </c>
      <c r="AE66" s="2">
        <f>IF(Table1[[#This Row],[Work Field (WF)]]="Data Science",1,0)</f>
        <v>0</v>
      </c>
      <c r="AF66" s="2">
        <f>IF(Table1[[#This Row],[Work Field (WF)]]="Health",1,0)</f>
        <v>0</v>
      </c>
      <c r="AG66" s="2">
        <f>IF(Table1[[#This Row],[Work Field (WF)]]="Marketing",1,0)</f>
        <v>0</v>
      </c>
      <c r="AH66" s="2">
        <f>IF(Table1[[#This Row],[Work Field (WF)]]="Sales",1,0)</f>
        <v>1</v>
      </c>
      <c r="AI66" s="2">
        <f>IF(Table1[[#This Row],[Work Field (WF)]]="management",1,0)</f>
        <v>0</v>
      </c>
      <c r="AJ66" s="2"/>
      <c r="AK66" s="3"/>
      <c r="AL66" s="1">
        <f>IF(Table1[[#This Row],[Education (EDU)]]="Matric",1,0)</f>
        <v>0</v>
      </c>
      <c r="AM66" s="2">
        <f>IF(Table1[[#This Row],[Education (EDU)]]="Intermediate",1,0)</f>
        <v>0</v>
      </c>
      <c r="AN66" s="2">
        <f>IF(Table1[[#This Row],[Education (EDU)]]="Graduation",1,0)</f>
        <v>0</v>
      </c>
      <c r="AO66" s="2">
        <f>IF(Table1[[#This Row],[Education (EDU)]]="Masters",1,0)</f>
        <v>1</v>
      </c>
      <c r="AP66" s="2"/>
      <c r="AQ66" s="3"/>
      <c r="AT66" s="10" t="str">
        <f>IFERROR(Table1[[#This Row],[Car Value]]/Table1[[#This Row],[Cars Owned]],"0")</f>
        <v>0</v>
      </c>
      <c r="AU66" s="2"/>
      <c r="AV66" s="3"/>
      <c r="AW66" s="1"/>
      <c r="AX66" s="2">
        <f>IF(Table1[[#This Row],[Person Debts]]&gt;$AW$6,1,0)</f>
        <v>1</v>
      </c>
      <c r="AY66" s="2"/>
      <c r="AZ66" s="3"/>
      <c r="BA66" s="1"/>
      <c r="BB66" s="24">
        <f>Table1[[#This Row],[Mortgage Left]]/Table1[[#This Row],[House Value]]</f>
        <v>0.71142703008556496</v>
      </c>
      <c r="BC66" s="2">
        <f t="shared" si="2"/>
        <v>1</v>
      </c>
      <c r="BD66" s="2"/>
      <c r="BE66" s="3"/>
      <c r="BH66" s="1"/>
      <c r="BI66" s="2">
        <f>IF(Table1[[#This Row],[City]]="Karachi",Table1[[#This Row],[Income]],0)</f>
        <v>0</v>
      </c>
      <c r="BJ66" s="2">
        <f>IF(Table1[[#This Row],[City]]="Lahore",Table1[[#This Row],[Income]],0)</f>
        <v>0</v>
      </c>
      <c r="BK66" s="2">
        <f>IF(Table1[[#This Row],[City]]="Islamabad",Table1[[#This Row],[Income]],0)</f>
        <v>0</v>
      </c>
      <c r="BL66" s="2">
        <f>IF(Table1[[#This Row],[City]]="Multan",Table1[[#This Row],[Income]],0)</f>
        <v>0</v>
      </c>
      <c r="BM66" s="2">
        <f>IF(Table1[[#This Row],[City]]="Peshawar",Table1[[#This Row],[Income]],0)</f>
        <v>0</v>
      </c>
      <c r="BN66" s="2">
        <f>IF(Table1[[#This Row],[City]]="Quetta",Table1[[#This Row],[Income]],0)</f>
        <v>0</v>
      </c>
      <c r="BO66" s="2">
        <f>IF(Table1[[#This Row],[City]]="Hyderabad",Table1[[#This Row],[Income]],0)</f>
        <v>0</v>
      </c>
      <c r="BP66" s="2">
        <f>IF(Table1[[#This Row],[City]]="Rawalpindi",Table1[[#This Row],[Income]],0)</f>
        <v>0</v>
      </c>
      <c r="BQ66" s="3">
        <f>IF(Table1[[#This Row],[City]]="Gwadar",Table1[[#This Row],[Income]],0)</f>
        <v>63691</v>
      </c>
      <c r="BR66" s="1">
        <f>IF(Table1[[#This Row],[Person Debts]]&gt;Table1[[#This Row],[Income]],1,0)</f>
        <v>1</v>
      </c>
      <c r="BS66" s="3"/>
      <c r="BT66" s="1"/>
      <c r="BU66" s="2">
        <f>IF(Table1[[#This Row],[Net Worth]]&gt;BT66,Table1[[#This Row],[Age]],0)</f>
        <v>33</v>
      </c>
      <c r="BV66" s="3"/>
    </row>
    <row r="67" spans="2:74" x14ac:dyDescent="0.25">
      <c r="B67" t="s">
        <v>23</v>
      </c>
      <c r="C67">
        <v>32</v>
      </c>
      <c r="D67" t="s">
        <v>20</v>
      </c>
      <c r="E67">
        <v>6</v>
      </c>
      <c r="F67" t="s">
        <v>27</v>
      </c>
      <c r="G67">
        <v>2</v>
      </c>
      <c r="H67">
        <v>2</v>
      </c>
      <c r="I67">
        <v>53548</v>
      </c>
      <c r="J67" t="s">
        <v>33</v>
      </c>
      <c r="K67">
        <v>8</v>
      </c>
      <c r="L67">
        <v>214192</v>
      </c>
      <c r="M67">
        <v>123189.48645295673</v>
      </c>
      <c r="N67">
        <v>83748.015241957226</v>
      </c>
      <c r="O67">
        <v>68894</v>
      </c>
      <c r="P67">
        <v>3413.1707406269784</v>
      </c>
      <c r="Q67">
        <v>46825.139096726896</v>
      </c>
      <c r="R67">
        <v>344765.15433868411</v>
      </c>
      <c r="S67">
        <v>195496.65719358373</v>
      </c>
      <c r="T67">
        <v>149268.49714510038</v>
      </c>
      <c r="X67" s="1">
        <f t="shared" si="0"/>
        <v>0</v>
      </c>
      <c r="Y67" s="2">
        <f t="shared" si="1"/>
        <v>1</v>
      </c>
      <c r="Z67" s="2"/>
      <c r="AA67" s="3"/>
      <c r="AD67" s="1">
        <f>IF(Table1[[#This Row],[Work Field (WF)]]="IT",1,0)</f>
        <v>0</v>
      </c>
      <c r="AE67" s="2">
        <f>IF(Table1[[#This Row],[Work Field (WF)]]="Data Science",1,0)</f>
        <v>0</v>
      </c>
      <c r="AF67" s="2">
        <f>IF(Table1[[#This Row],[Work Field (WF)]]="Health",1,0)</f>
        <v>0</v>
      </c>
      <c r="AG67" s="2">
        <f>IF(Table1[[#This Row],[Work Field (WF)]]="Marketing",1,0)</f>
        <v>0</v>
      </c>
      <c r="AH67" s="2">
        <f>IF(Table1[[#This Row],[Work Field (WF)]]="Sales",1,0)</f>
        <v>0</v>
      </c>
      <c r="AI67" s="2">
        <f>IF(Table1[[#This Row],[Work Field (WF)]]="management",1,0)</f>
        <v>1</v>
      </c>
      <c r="AJ67" s="2"/>
      <c r="AK67" s="3"/>
      <c r="AL67" s="1">
        <f>IF(Table1[[#This Row],[Education (EDU)]]="Matric",1,0)</f>
        <v>0</v>
      </c>
      <c r="AM67" s="2">
        <f>IF(Table1[[#This Row],[Education (EDU)]]="Intermediate",1,0)</f>
        <v>1</v>
      </c>
      <c r="AN67" s="2">
        <f>IF(Table1[[#This Row],[Education (EDU)]]="Graduation",1,0)</f>
        <v>0</v>
      </c>
      <c r="AO67" s="2">
        <f>IF(Table1[[#This Row],[Education (EDU)]]="Masters",1,0)</f>
        <v>0</v>
      </c>
      <c r="AP67" s="2"/>
      <c r="AQ67" s="3"/>
      <c r="AT67" s="10">
        <f>IFERROR(Table1[[#This Row],[Car Value]]/Table1[[#This Row],[Cars Owned]],"0")</f>
        <v>41874.007620978613</v>
      </c>
      <c r="AU67" s="2"/>
      <c r="AV67" s="3"/>
      <c r="AW67" s="1"/>
      <c r="AX67" s="2">
        <f>IF(Table1[[#This Row],[Person Debts]]&gt;$AW$6,1,0)</f>
        <v>1</v>
      </c>
      <c r="AY67" s="2"/>
      <c r="AZ67" s="3"/>
      <c r="BA67" s="1"/>
      <c r="BB67" s="24">
        <f>Table1[[#This Row],[Mortgage Left]]/Table1[[#This Row],[House Value]]</f>
        <v>0.57513579616865584</v>
      </c>
      <c r="BC67" s="2">
        <f t="shared" si="2"/>
        <v>1</v>
      </c>
      <c r="BD67" s="2"/>
      <c r="BE67" s="3"/>
      <c r="BH67" s="1"/>
      <c r="BI67" s="2">
        <f>IF(Table1[[#This Row],[City]]="Karachi",Table1[[#This Row],[Income]],0)</f>
        <v>0</v>
      </c>
      <c r="BJ67" s="2">
        <f>IF(Table1[[#This Row],[City]]="Lahore",Table1[[#This Row],[Income]],0)</f>
        <v>0</v>
      </c>
      <c r="BK67" s="2">
        <f>IF(Table1[[#This Row],[City]]="Islamabad",Table1[[#This Row],[Income]],0)</f>
        <v>0</v>
      </c>
      <c r="BL67" s="2">
        <f>IF(Table1[[#This Row],[City]]="Multan",Table1[[#This Row],[Income]],0)</f>
        <v>0</v>
      </c>
      <c r="BM67" s="2">
        <f>IF(Table1[[#This Row],[City]]="Peshawar",Table1[[#This Row],[Income]],0)</f>
        <v>0</v>
      </c>
      <c r="BN67" s="2">
        <f>IF(Table1[[#This Row],[City]]="Quetta",Table1[[#This Row],[Income]],0)</f>
        <v>0</v>
      </c>
      <c r="BO67" s="2">
        <f>IF(Table1[[#This Row],[City]]="Hyderabad",Table1[[#This Row],[Income]],0)</f>
        <v>0</v>
      </c>
      <c r="BP67" s="2">
        <f>IF(Table1[[#This Row],[City]]="Rawalpindi",Table1[[#This Row],[Income]],0)</f>
        <v>53548</v>
      </c>
      <c r="BQ67" s="3">
        <f>IF(Table1[[#This Row],[City]]="Gwadar",Table1[[#This Row],[Income]],0)</f>
        <v>0</v>
      </c>
      <c r="BR67" s="1">
        <f>IF(Table1[[#This Row],[Person Debts]]&gt;Table1[[#This Row],[Income]],1,0)</f>
        <v>1</v>
      </c>
      <c r="BS67" s="3"/>
      <c r="BT67" s="1"/>
      <c r="BU67" s="2">
        <f>IF(Table1[[#This Row],[Net Worth]]&gt;BT67,Table1[[#This Row],[Age]],0)</f>
        <v>32</v>
      </c>
      <c r="BV67" s="3"/>
    </row>
    <row r="68" spans="2:74" x14ac:dyDescent="0.25">
      <c r="B68" t="s">
        <v>23</v>
      </c>
      <c r="C68">
        <v>40</v>
      </c>
      <c r="D68" t="s">
        <v>20</v>
      </c>
      <c r="E68">
        <v>6</v>
      </c>
      <c r="F68" t="s">
        <v>24</v>
      </c>
      <c r="G68">
        <v>3</v>
      </c>
      <c r="H68">
        <v>2</v>
      </c>
      <c r="I68">
        <v>40334</v>
      </c>
      <c r="J68" t="s">
        <v>33</v>
      </c>
      <c r="K68">
        <v>8</v>
      </c>
      <c r="L68">
        <v>201670</v>
      </c>
      <c r="M68">
        <v>45191.43540465652</v>
      </c>
      <c r="N68">
        <v>32960.859705663337</v>
      </c>
      <c r="O68">
        <v>21377</v>
      </c>
      <c r="P68">
        <v>39180.478071161415</v>
      </c>
      <c r="Q68">
        <v>33182.270177326151</v>
      </c>
      <c r="R68">
        <v>267813.12988298951</v>
      </c>
      <c r="S68">
        <v>105748.91347581793</v>
      </c>
      <c r="T68">
        <v>162064.21640717157</v>
      </c>
      <c r="X68" s="1">
        <f t="shared" si="0"/>
        <v>0</v>
      </c>
      <c r="Y68" s="2">
        <f t="shared" si="1"/>
        <v>1</v>
      </c>
      <c r="Z68" s="2"/>
      <c r="AA68" s="3"/>
      <c r="AD68" s="1">
        <f>IF(Table1[[#This Row],[Work Field (WF)]]="IT",1,0)</f>
        <v>0</v>
      </c>
      <c r="AE68" s="2">
        <f>IF(Table1[[#This Row],[Work Field (WF)]]="Data Science",1,0)</f>
        <v>0</v>
      </c>
      <c r="AF68" s="2">
        <f>IF(Table1[[#This Row],[Work Field (WF)]]="Health",1,0)</f>
        <v>0</v>
      </c>
      <c r="AG68" s="2">
        <f>IF(Table1[[#This Row],[Work Field (WF)]]="Marketing",1,0)</f>
        <v>0</v>
      </c>
      <c r="AH68" s="2">
        <f>IF(Table1[[#This Row],[Work Field (WF)]]="Sales",1,0)</f>
        <v>0</v>
      </c>
      <c r="AI68" s="2">
        <f>IF(Table1[[#This Row],[Work Field (WF)]]="management",1,0)</f>
        <v>1</v>
      </c>
      <c r="AJ68" s="2"/>
      <c r="AK68" s="3"/>
      <c r="AL68" s="1">
        <f>IF(Table1[[#This Row],[Education (EDU)]]="Matric",1,0)</f>
        <v>0</v>
      </c>
      <c r="AM68" s="2">
        <f>IF(Table1[[#This Row],[Education (EDU)]]="Intermediate",1,0)</f>
        <v>0</v>
      </c>
      <c r="AN68" s="2">
        <f>IF(Table1[[#This Row],[Education (EDU)]]="Graduation",1,0)</f>
        <v>1</v>
      </c>
      <c r="AO68" s="2">
        <f>IF(Table1[[#This Row],[Education (EDU)]]="Masters",1,0)</f>
        <v>0</v>
      </c>
      <c r="AP68" s="2"/>
      <c r="AQ68" s="3"/>
      <c r="AT68" s="10">
        <f>IFERROR(Table1[[#This Row],[Car Value]]/Table1[[#This Row],[Cars Owned]],"0")</f>
        <v>16480.429852831669</v>
      </c>
      <c r="AU68" s="2"/>
      <c r="AV68" s="3"/>
      <c r="AW68" s="1"/>
      <c r="AX68" s="2">
        <f>IF(Table1[[#This Row],[Person Debts]]&gt;$AW$6,1,0)</f>
        <v>0</v>
      </c>
      <c r="AY68" s="2"/>
      <c r="AZ68" s="3"/>
      <c r="BA68" s="1"/>
      <c r="BB68" s="24">
        <f>Table1[[#This Row],[Mortgage Left]]/Table1[[#This Row],[House Value]]</f>
        <v>0.22408605843534746</v>
      </c>
      <c r="BC68" s="2">
        <f t="shared" si="2"/>
        <v>0</v>
      </c>
      <c r="BD68" s="2"/>
      <c r="BE68" s="3"/>
      <c r="BH68" s="1"/>
      <c r="BI68" s="2">
        <f>IF(Table1[[#This Row],[City]]="Karachi",Table1[[#This Row],[Income]],0)</f>
        <v>0</v>
      </c>
      <c r="BJ68" s="2">
        <f>IF(Table1[[#This Row],[City]]="Lahore",Table1[[#This Row],[Income]],0)</f>
        <v>0</v>
      </c>
      <c r="BK68" s="2">
        <f>IF(Table1[[#This Row],[City]]="Islamabad",Table1[[#This Row],[Income]],0)</f>
        <v>0</v>
      </c>
      <c r="BL68" s="2">
        <f>IF(Table1[[#This Row],[City]]="Multan",Table1[[#This Row],[Income]],0)</f>
        <v>0</v>
      </c>
      <c r="BM68" s="2">
        <f>IF(Table1[[#This Row],[City]]="Peshawar",Table1[[#This Row],[Income]],0)</f>
        <v>0</v>
      </c>
      <c r="BN68" s="2">
        <f>IF(Table1[[#This Row],[City]]="Quetta",Table1[[#This Row],[Income]],0)</f>
        <v>0</v>
      </c>
      <c r="BO68" s="2">
        <f>IF(Table1[[#This Row],[City]]="Hyderabad",Table1[[#This Row],[Income]],0)</f>
        <v>0</v>
      </c>
      <c r="BP68" s="2">
        <f>IF(Table1[[#This Row],[City]]="Rawalpindi",Table1[[#This Row],[Income]],0)</f>
        <v>40334</v>
      </c>
      <c r="BQ68" s="3">
        <f>IF(Table1[[#This Row],[City]]="Gwadar",Table1[[#This Row],[Income]],0)</f>
        <v>0</v>
      </c>
      <c r="BR68" s="1">
        <f>IF(Table1[[#This Row],[Person Debts]]&gt;Table1[[#This Row],[Income]],1,0)</f>
        <v>1</v>
      </c>
      <c r="BS68" s="3"/>
      <c r="BT68" s="1"/>
      <c r="BU68" s="2">
        <f>IF(Table1[[#This Row],[Net Worth]]&gt;BT68,Table1[[#This Row],[Age]],0)</f>
        <v>40</v>
      </c>
      <c r="BV68" s="3"/>
    </row>
    <row r="69" spans="2:74" x14ac:dyDescent="0.25">
      <c r="B69" t="s">
        <v>19</v>
      </c>
      <c r="C69">
        <v>42</v>
      </c>
      <c r="D69" t="s">
        <v>20</v>
      </c>
      <c r="E69">
        <v>6</v>
      </c>
      <c r="F69" t="s">
        <v>27</v>
      </c>
      <c r="G69">
        <v>2</v>
      </c>
      <c r="H69">
        <v>1</v>
      </c>
      <c r="I69">
        <v>62850</v>
      </c>
      <c r="J69" t="s">
        <v>38</v>
      </c>
      <c r="K69">
        <v>9</v>
      </c>
      <c r="L69">
        <v>251400</v>
      </c>
      <c r="M69">
        <v>5659.8560661528863</v>
      </c>
      <c r="N69">
        <v>4542.7509329461891</v>
      </c>
      <c r="O69">
        <v>3344</v>
      </c>
      <c r="P69">
        <v>47671.649939054907</v>
      </c>
      <c r="Q69">
        <v>26380.716919367143</v>
      </c>
      <c r="R69">
        <v>282323.4678523133</v>
      </c>
      <c r="S69">
        <v>56675.50600520779</v>
      </c>
      <c r="T69">
        <v>225647.96184710553</v>
      </c>
      <c r="X69" s="1">
        <f t="shared" si="0"/>
        <v>1</v>
      </c>
      <c r="Y69" s="2">
        <f t="shared" si="1"/>
        <v>0</v>
      </c>
      <c r="Z69" s="2"/>
      <c r="AA69" s="3"/>
      <c r="AD69" s="1">
        <f>IF(Table1[[#This Row],[Work Field (WF)]]="IT",1,0)</f>
        <v>0</v>
      </c>
      <c r="AE69" s="2">
        <f>IF(Table1[[#This Row],[Work Field (WF)]]="Data Science",1,0)</f>
        <v>0</v>
      </c>
      <c r="AF69" s="2">
        <f>IF(Table1[[#This Row],[Work Field (WF)]]="Health",1,0)</f>
        <v>0</v>
      </c>
      <c r="AG69" s="2">
        <f>IF(Table1[[#This Row],[Work Field (WF)]]="Marketing",1,0)</f>
        <v>0</v>
      </c>
      <c r="AH69" s="2">
        <f>IF(Table1[[#This Row],[Work Field (WF)]]="Sales",1,0)</f>
        <v>0</v>
      </c>
      <c r="AI69" s="2">
        <f>IF(Table1[[#This Row],[Work Field (WF)]]="management",1,0)</f>
        <v>1</v>
      </c>
      <c r="AJ69" s="2"/>
      <c r="AK69" s="3"/>
      <c r="AL69" s="1">
        <f>IF(Table1[[#This Row],[Education (EDU)]]="Matric",1,0)</f>
        <v>0</v>
      </c>
      <c r="AM69" s="2">
        <f>IF(Table1[[#This Row],[Education (EDU)]]="Intermediate",1,0)</f>
        <v>1</v>
      </c>
      <c r="AN69" s="2">
        <f>IF(Table1[[#This Row],[Education (EDU)]]="Graduation",1,0)</f>
        <v>0</v>
      </c>
      <c r="AO69" s="2">
        <f>IF(Table1[[#This Row],[Education (EDU)]]="Masters",1,0)</f>
        <v>0</v>
      </c>
      <c r="AP69" s="2"/>
      <c r="AQ69" s="3"/>
      <c r="AT69" s="10">
        <f>IFERROR(Table1[[#This Row],[Car Value]]/Table1[[#This Row],[Cars Owned]],"0")</f>
        <v>4542.7509329461891</v>
      </c>
      <c r="AU69" s="2"/>
      <c r="AV69" s="3"/>
      <c r="AW69" s="1"/>
      <c r="AX69" s="2">
        <f>IF(Table1[[#This Row],[Person Debts]]&gt;$AW$6,1,0)</f>
        <v>0</v>
      </c>
      <c r="AY69" s="2"/>
      <c r="AZ69" s="3"/>
      <c r="BA69" s="1"/>
      <c r="BB69" s="24">
        <f>Table1[[#This Row],[Mortgage Left]]/Table1[[#This Row],[House Value]]</f>
        <v>2.2513349507370273E-2</v>
      </c>
      <c r="BC69" s="2">
        <f t="shared" si="2"/>
        <v>0</v>
      </c>
      <c r="BD69" s="2"/>
      <c r="BE69" s="3"/>
      <c r="BH69" s="1"/>
      <c r="BI69" s="2">
        <f>IF(Table1[[#This Row],[City]]="Karachi",Table1[[#This Row],[Income]],0)</f>
        <v>0</v>
      </c>
      <c r="BJ69" s="2">
        <f>IF(Table1[[#This Row],[City]]="Lahore",Table1[[#This Row],[Income]],0)</f>
        <v>0</v>
      </c>
      <c r="BK69" s="2">
        <f>IF(Table1[[#This Row],[City]]="Islamabad",Table1[[#This Row],[Income]],0)</f>
        <v>0</v>
      </c>
      <c r="BL69" s="2">
        <f>IF(Table1[[#This Row],[City]]="Multan",Table1[[#This Row],[Income]],0)</f>
        <v>0</v>
      </c>
      <c r="BM69" s="2">
        <f>IF(Table1[[#This Row],[City]]="Peshawar",Table1[[#This Row],[Income]],0)</f>
        <v>0</v>
      </c>
      <c r="BN69" s="2">
        <f>IF(Table1[[#This Row],[City]]="Quetta",Table1[[#This Row],[Income]],0)</f>
        <v>0</v>
      </c>
      <c r="BO69" s="2">
        <f>IF(Table1[[#This Row],[City]]="Hyderabad",Table1[[#This Row],[Income]],0)</f>
        <v>0</v>
      </c>
      <c r="BP69" s="2">
        <f>IF(Table1[[#This Row],[City]]="Rawalpindi",Table1[[#This Row],[Income]],0)</f>
        <v>0</v>
      </c>
      <c r="BQ69" s="3">
        <f>IF(Table1[[#This Row],[City]]="Gwadar",Table1[[#This Row],[Income]],0)</f>
        <v>62850</v>
      </c>
      <c r="BR69" s="1">
        <f>IF(Table1[[#This Row],[Person Debts]]&gt;Table1[[#This Row],[Income]],1,0)</f>
        <v>0</v>
      </c>
      <c r="BS69" s="3"/>
      <c r="BT69" s="1"/>
      <c r="BU69" s="2">
        <f>IF(Table1[[#This Row],[Net Worth]]&gt;BT69,Table1[[#This Row],[Age]],0)</f>
        <v>42</v>
      </c>
      <c r="BV69" s="3"/>
    </row>
    <row r="70" spans="2:74" x14ac:dyDescent="0.25">
      <c r="B70" t="s">
        <v>19</v>
      </c>
      <c r="C70">
        <v>29</v>
      </c>
      <c r="D70" t="s">
        <v>37</v>
      </c>
      <c r="E70">
        <v>5</v>
      </c>
      <c r="F70" t="s">
        <v>34</v>
      </c>
      <c r="G70">
        <v>4</v>
      </c>
      <c r="H70">
        <v>0</v>
      </c>
      <c r="I70">
        <v>55651</v>
      </c>
      <c r="J70" t="s">
        <v>31</v>
      </c>
      <c r="K70">
        <v>5</v>
      </c>
      <c r="L70">
        <v>278255</v>
      </c>
      <c r="M70">
        <v>139903.14357364262</v>
      </c>
      <c r="N70">
        <v>0</v>
      </c>
      <c r="O70">
        <v>0</v>
      </c>
      <c r="P70">
        <v>82700.66283950569</v>
      </c>
      <c r="Q70">
        <v>55914.469912915432</v>
      </c>
      <c r="R70">
        <v>334169.46991291543</v>
      </c>
      <c r="S70">
        <v>222603.8064131483</v>
      </c>
      <c r="T70">
        <v>111565.66349976714</v>
      </c>
      <c r="X70" s="1">
        <f t="shared" si="0"/>
        <v>1</v>
      </c>
      <c r="Y70" s="2">
        <f t="shared" si="1"/>
        <v>0</v>
      </c>
      <c r="Z70" s="2"/>
      <c r="AA70" s="3"/>
      <c r="AD70" s="1">
        <f>IF(Table1[[#This Row],[Work Field (WF)]]="IT",1,0)</f>
        <v>0</v>
      </c>
      <c r="AE70" s="2">
        <f>IF(Table1[[#This Row],[Work Field (WF)]]="Data Science",1,0)</f>
        <v>0</v>
      </c>
      <c r="AF70" s="2">
        <f>IF(Table1[[#This Row],[Work Field (WF)]]="Health",1,0)</f>
        <v>0</v>
      </c>
      <c r="AG70" s="2">
        <f>IF(Table1[[#This Row],[Work Field (WF)]]="Marketing",1,0)</f>
        <v>0</v>
      </c>
      <c r="AH70" s="2">
        <f>IF(Table1[[#This Row],[Work Field (WF)]]="Sales",1,0)</f>
        <v>1</v>
      </c>
      <c r="AI70" s="2">
        <f>IF(Table1[[#This Row],[Work Field (WF)]]="management",1,0)</f>
        <v>0</v>
      </c>
      <c r="AJ70" s="2"/>
      <c r="AK70" s="3"/>
      <c r="AL70" s="1">
        <f>IF(Table1[[#This Row],[Education (EDU)]]="Matric",1,0)</f>
        <v>0</v>
      </c>
      <c r="AM70" s="2">
        <f>IF(Table1[[#This Row],[Education (EDU)]]="Intermediate",1,0)</f>
        <v>0</v>
      </c>
      <c r="AN70" s="2">
        <f>IF(Table1[[#This Row],[Education (EDU)]]="Graduation",1,0)</f>
        <v>0</v>
      </c>
      <c r="AO70" s="2">
        <f>IF(Table1[[#This Row],[Education (EDU)]]="Masters",1,0)</f>
        <v>1</v>
      </c>
      <c r="AP70" s="2"/>
      <c r="AQ70" s="3"/>
      <c r="AT70" s="10" t="str">
        <f>IFERROR(Table1[[#This Row],[Car Value]]/Table1[[#This Row],[Cars Owned]],"0")</f>
        <v>0</v>
      </c>
      <c r="AU70" s="2"/>
      <c r="AV70" s="3"/>
      <c r="AW70" s="1"/>
      <c r="AX70" s="2">
        <f>IF(Table1[[#This Row],[Person Debts]]&gt;$AW$6,1,0)</f>
        <v>1</v>
      </c>
      <c r="AY70" s="2"/>
      <c r="AZ70" s="3"/>
      <c r="BA70" s="1"/>
      <c r="BB70" s="24">
        <f>Table1[[#This Row],[Mortgage Left]]/Table1[[#This Row],[House Value]]</f>
        <v>0.50278752789219461</v>
      </c>
      <c r="BC70" s="2">
        <f t="shared" si="2"/>
        <v>1</v>
      </c>
      <c r="BD70" s="2"/>
      <c r="BE70" s="3"/>
      <c r="BH70" s="1"/>
      <c r="BI70" s="2">
        <f>IF(Table1[[#This Row],[City]]="Karachi",Table1[[#This Row],[Income]],0)</f>
        <v>0</v>
      </c>
      <c r="BJ70" s="2">
        <f>IF(Table1[[#This Row],[City]]="Lahore",Table1[[#This Row],[Income]],0)</f>
        <v>0</v>
      </c>
      <c r="BK70" s="2">
        <f>IF(Table1[[#This Row],[City]]="Islamabad",Table1[[#This Row],[Income]],0)</f>
        <v>0</v>
      </c>
      <c r="BL70" s="2">
        <f>IF(Table1[[#This Row],[City]]="Multan",Table1[[#This Row],[Income]],0)</f>
        <v>0</v>
      </c>
      <c r="BM70" s="2">
        <f>IF(Table1[[#This Row],[City]]="Peshawar",Table1[[#This Row],[Income]],0)</f>
        <v>55651</v>
      </c>
      <c r="BN70" s="2">
        <f>IF(Table1[[#This Row],[City]]="Quetta",Table1[[#This Row],[Income]],0)</f>
        <v>0</v>
      </c>
      <c r="BO70" s="2">
        <f>IF(Table1[[#This Row],[City]]="Hyderabad",Table1[[#This Row],[Income]],0)</f>
        <v>0</v>
      </c>
      <c r="BP70" s="2">
        <f>IF(Table1[[#This Row],[City]]="Rawalpindi",Table1[[#This Row],[Income]],0)</f>
        <v>0</v>
      </c>
      <c r="BQ70" s="3">
        <f>IF(Table1[[#This Row],[City]]="Gwadar",Table1[[#This Row],[Income]],0)</f>
        <v>0</v>
      </c>
      <c r="BR70" s="1">
        <f>IF(Table1[[#This Row],[Person Debts]]&gt;Table1[[#This Row],[Income]],1,0)</f>
        <v>1</v>
      </c>
      <c r="BS70" s="3"/>
      <c r="BT70" s="1"/>
      <c r="BU70" s="2">
        <f>IF(Table1[[#This Row],[Net Worth]]&gt;BT70,Table1[[#This Row],[Age]],0)</f>
        <v>29</v>
      </c>
      <c r="BV70" s="3"/>
    </row>
    <row r="71" spans="2:74" x14ac:dyDescent="0.25">
      <c r="B71" t="s">
        <v>19</v>
      </c>
      <c r="C71">
        <v>31</v>
      </c>
      <c r="D71" t="s">
        <v>29</v>
      </c>
      <c r="E71">
        <v>4</v>
      </c>
      <c r="F71" t="s">
        <v>21</v>
      </c>
      <c r="G71">
        <v>1</v>
      </c>
      <c r="H71">
        <v>1</v>
      </c>
      <c r="I71">
        <v>33634</v>
      </c>
      <c r="J71" t="s">
        <v>22</v>
      </c>
      <c r="K71">
        <v>2</v>
      </c>
      <c r="L71">
        <v>134536</v>
      </c>
      <c r="M71">
        <v>70147.233124383958</v>
      </c>
      <c r="N71">
        <v>22126.229599122911</v>
      </c>
      <c r="O71">
        <v>9456</v>
      </c>
      <c r="P71">
        <v>32637.55747694509</v>
      </c>
      <c r="Q71">
        <v>33069.337914986769</v>
      </c>
      <c r="R71">
        <v>189731.56751410969</v>
      </c>
      <c r="S71">
        <v>112240.79060132905</v>
      </c>
      <c r="T71">
        <v>77490.776912780639</v>
      </c>
      <c r="X71" s="1">
        <f t="shared" ref="X71:X134" si="3">IF(B71="male",1,0)</f>
        <v>1</v>
      </c>
      <c r="Y71" s="2">
        <f t="shared" ref="Y71:Y134" si="4">IF(B71="female",1,0)</f>
        <v>0</v>
      </c>
      <c r="Z71" s="2"/>
      <c r="AA71" s="3"/>
      <c r="AD71" s="1">
        <f>IF(Table1[[#This Row],[Work Field (WF)]]="IT",1,0)</f>
        <v>0</v>
      </c>
      <c r="AE71" s="2">
        <f>IF(Table1[[#This Row],[Work Field (WF)]]="Data Science",1,0)</f>
        <v>0</v>
      </c>
      <c r="AF71" s="2">
        <f>IF(Table1[[#This Row],[Work Field (WF)]]="Health",1,0)</f>
        <v>1</v>
      </c>
      <c r="AG71" s="2">
        <f>IF(Table1[[#This Row],[Work Field (WF)]]="Marketing",1,0)</f>
        <v>0</v>
      </c>
      <c r="AH71" s="2">
        <f>IF(Table1[[#This Row],[Work Field (WF)]]="Sales",1,0)</f>
        <v>0</v>
      </c>
      <c r="AI71" s="2">
        <f>IF(Table1[[#This Row],[Work Field (WF)]]="management",1,0)</f>
        <v>0</v>
      </c>
      <c r="AJ71" s="2"/>
      <c r="AK71" s="3"/>
      <c r="AL71" s="1">
        <f>IF(Table1[[#This Row],[Education (EDU)]]="Matric",1,0)</f>
        <v>1</v>
      </c>
      <c r="AM71" s="2">
        <f>IF(Table1[[#This Row],[Education (EDU)]]="Intermediate",1,0)</f>
        <v>0</v>
      </c>
      <c r="AN71" s="2">
        <f>IF(Table1[[#This Row],[Education (EDU)]]="Graduation",1,0)</f>
        <v>0</v>
      </c>
      <c r="AO71" s="2">
        <f>IF(Table1[[#This Row],[Education (EDU)]]="Masters",1,0)</f>
        <v>0</v>
      </c>
      <c r="AP71" s="2"/>
      <c r="AQ71" s="3"/>
      <c r="AT71" s="10">
        <f>IFERROR(Table1[[#This Row],[Car Value]]/Table1[[#This Row],[Cars Owned]],"0")</f>
        <v>22126.229599122911</v>
      </c>
      <c r="AU71" s="2"/>
      <c r="AV71" s="3"/>
      <c r="AW71" s="1"/>
      <c r="AX71" s="2">
        <f>IF(Table1[[#This Row],[Person Debts]]&gt;$AW$6,1,0)</f>
        <v>0</v>
      </c>
      <c r="AY71" s="2"/>
      <c r="AZ71" s="3"/>
      <c r="BA71" s="1"/>
      <c r="BB71" s="24">
        <f>Table1[[#This Row],[Mortgage Left]]/Table1[[#This Row],[House Value]]</f>
        <v>0.52140120952298241</v>
      </c>
      <c r="BC71" s="2">
        <f t="shared" ref="BC71:BC134" si="5">IF(BB71&gt;$BA$6,1,0)</f>
        <v>1</v>
      </c>
      <c r="BD71" s="2"/>
      <c r="BE71" s="3"/>
      <c r="BH71" s="1"/>
      <c r="BI71" s="2">
        <f>IF(Table1[[#This Row],[City]]="Karachi",Table1[[#This Row],[Income]],0)</f>
        <v>0</v>
      </c>
      <c r="BJ71" s="2">
        <f>IF(Table1[[#This Row],[City]]="Lahore",Table1[[#This Row],[Income]],0)</f>
        <v>33634</v>
      </c>
      <c r="BK71" s="2">
        <f>IF(Table1[[#This Row],[City]]="Islamabad",Table1[[#This Row],[Income]],0)</f>
        <v>0</v>
      </c>
      <c r="BL71" s="2">
        <f>IF(Table1[[#This Row],[City]]="Multan",Table1[[#This Row],[Income]],0)</f>
        <v>0</v>
      </c>
      <c r="BM71" s="2">
        <f>IF(Table1[[#This Row],[City]]="Peshawar",Table1[[#This Row],[Income]],0)</f>
        <v>0</v>
      </c>
      <c r="BN71" s="2">
        <f>IF(Table1[[#This Row],[City]]="Quetta",Table1[[#This Row],[Income]],0)</f>
        <v>0</v>
      </c>
      <c r="BO71" s="2">
        <f>IF(Table1[[#This Row],[City]]="Hyderabad",Table1[[#This Row],[Income]],0)</f>
        <v>0</v>
      </c>
      <c r="BP71" s="2">
        <f>IF(Table1[[#This Row],[City]]="Rawalpindi",Table1[[#This Row],[Income]],0)</f>
        <v>0</v>
      </c>
      <c r="BQ71" s="3">
        <f>IF(Table1[[#This Row],[City]]="Gwadar",Table1[[#This Row],[Income]],0)</f>
        <v>0</v>
      </c>
      <c r="BR71" s="1">
        <f>IF(Table1[[#This Row],[Person Debts]]&gt;Table1[[#This Row],[Income]],1,0)</f>
        <v>1</v>
      </c>
      <c r="BS71" s="3"/>
      <c r="BT71" s="1"/>
      <c r="BU71" s="2">
        <f>IF(Table1[[#This Row],[Net Worth]]&gt;BT71,Table1[[#This Row],[Age]],0)</f>
        <v>31</v>
      </c>
      <c r="BV71" s="3"/>
    </row>
    <row r="72" spans="2:74" x14ac:dyDescent="0.25">
      <c r="B72" t="s">
        <v>19</v>
      </c>
      <c r="C72">
        <v>36</v>
      </c>
      <c r="D72" t="s">
        <v>26</v>
      </c>
      <c r="E72">
        <v>3</v>
      </c>
      <c r="F72" t="s">
        <v>27</v>
      </c>
      <c r="G72">
        <v>2</v>
      </c>
      <c r="H72">
        <v>1</v>
      </c>
      <c r="I72">
        <v>46936</v>
      </c>
      <c r="J72" t="s">
        <v>39</v>
      </c>
      <c r="K72">
        <v>6</v>
      </c>
      <c r="L72">
        <v>187744</v>
      </c>
      <c r="M72">
        <v>135399.6293649833</v>
      </c>
      <c r="N72">
        <v>24388.801731860876</v>
      </c>
      <c r="O72">
        <v>16954</v>
      </c>
      <c r="P72">
        <v>35098.082072791512</v>
      </c>
      <c r="Q72">
        <v>21367.825879996224</v>
      </c>
      <c r="R72">
        <v>233500.62761185711</v>
      </c>
      <c r="S72">
        <v>187451.71143777482</v>
      </c>
      <c r="T72">
        <v>46048.916174082289</v>
      </c>
      <c r="X72" s="1">
        <f t="shared" si="3"/>
        <v>1</v>
      </c>
      <c r="Y72" s="2">
        <f t="shared" si="4"/>
        <v>0</v>
      </c>
      <c r="Z72" s="2"/>
      <c r="AA72" s="3"/>
      <c r="AD72" s="1">
        <f>IF(Table1[[#This Row],[Work Field (WF)]]="IT",1,0)</f>
        <v>0</v>
      </c>
      <c r="AE72" s="2">
        <f>IF(Table1[[#This Row],[Work Field (WF)]]="Data Science",1,0)</f>
        <v>0</v>
      </c>
      <c r="AF72" s="2">
        <f>IF(Table1[[#This Row],[Work Field (WF)]]="Health",1,0)</f>
        <v>0</v>
      </c>
      <c r="AG72" s="2">
        <f>IF(Table1[[#This Row],[Work Field (WF)]]="Marketing",1,0)</f>
        <v>1</v>
      </c>
      <c r="AH72" s="2">
        <f>IF(Table1[[#This Row],[Work Field (WF)]]="Sales",1,0)</f>
        <v>0</v>
      </c>
      <c r="AI72" s="2">
        <f>IF(Table1[[#This Row],[Work Field (WF)]]="management",1,0)</f>
        <v>0</v>
      </c>
      <c r="AJ72" s="2"/>
      <c r="AK72" s="3"/>
      <c r="AL72" s="1">
        <f>IF(Table1[[#This Row],[Education (EDU)]]="Matric",1,0)</f>
        <v>0</v>
      </c>
      <c r="AM72" s="2">
        <f>IF(Table1[[#This Row],[Education (EDU)]]="Intermediate",1,0)</f>
        <v>1</v>
      </c>
      <c r="AN72" s="2">
        <f>IF(Table1[[#This Row],[Education (EDU)]]="Graduation",1,0)</f>
        <v>0</v>
      </c>
      <c r="AO72" s="2">
        <f>IF(Table1[[#This Row],[Education (EDU)]]="Masters",1,0)</f>
        <v>0</v>
      </c>
      <c r="AP72" s="2"/>
      <c r="AQ72" s="3"/>
      <c r="AT72" s="10">
        <f>IFERROR(Table1[[#This Row],[Car Value]]/Table1[[#This Row],[Cars Owned]],"0")</f>
        <v>24388.801731860876</v>
      </c>
      <c r="AU72" s="2"/>
      <c r="AV72" s="3"/>
      <c r="AW72" s="1"/>
      <c r="AX72" s="2">
        <f>IF(Table1[[#This Row],[Person Debts]]&gt;$AW$6,1,0)</f>
        <v>1</v>
      </c>
      <c r="AY72" s="2"/>
      <c r="AZ72" s="3"/>
      <c r="BA72" s="1"/>
      <c r="BB72" s="24">
        <f>Table1[[#This Row],[Mortgage Left]]/Table1[[#This Row],[House Value]]</f>
        <v>0.7211928443251624</v>
      </c>
      <c r="BC72" s="2">
        <f t="shared" si="5"/>
        <v>1</v>
      </c>
      <c r="BD72" s="2"/>
      <c r="BE72" s="3"/>
      <c r="BH72" s="1"/>
      <c r="BI72" s="2">
        <f>IF(Table1[[#This Row],[City]]="Karachi",Table1[[#This Row],[Income]],0)</f>
        <v>0</v>
      </c>
      <c r="BJ72" s="2">
        <f>IF(Table1[[#This Row],[City]]="Lahore",Table1[[#This Row],[Income]],0)</f>
        <v>0</v>
      </c>
      <c r="BK72" s="2">
        <f>IF(Table1[[#This Row],[City]]="Islamabad",Table1[[#This Row],[Income]],0)</f>
        <v>0</v>
      </c>
      <c r="BL72" s="2">
        <f>IF(Table1[[#This Row],[City]]="Multan",Table1[[#This Row],[Income]],0)</f>
        <v>0</v>
      </c>
      <c r="BM72" s="2">
        <f>IF(Table1[[#This Row],[City]]="Peshawar",Table1[[#This Row],[Income]],0)</f>
        <v>0</v>
      </c>
      <c r="BN72" s="2">
        <f>IF(Table1[[#This Row],[City]]="Quetta",Table1[[#This Row],[Income]],0)</f>
        <v>46936</v>
      </c>
      <c r="BO72" s="2">
        <f>IF(Table1[[#This Row],[City]]="Hyderabad",Table1[[#This Row],[Income]],0)</f>
        <v>0</v>
      </c>
      <c r="BP72" s="2">
        <f>IF(Table1[[#This Row],[City]]="Rawalpindi",Table1[[#This Row],[Income]],0)</f>
        <v>0</v>
      </c>
      <c r="BQ72" s="3">
        <f>IF(Table1[[#This Row],[City]]="Gwadar",Table1[[#This Row],[Income]],0)</f>
        <v>0</v>
      </c>
      <c r="BR72" s="1">
        <f>IF(Table1[[#This Row],[Person Debts]]&gt;Table1[[#This Row],[Income]],1,0)</f>
        <v>1</v>
      </c>
      <c r="BS72" s="3"/>
      <c r="BT72" s="1"/>
      <c r="BU72" s="2">
        <f>IF(Table1[[#This Row],[Net Worth]]&gt;BT72,Table1[[#This Row],[Age]],0)</f>
        <v>36</v>
      </c>
      <c r="BV72" s="3"/>
    </row>
    <row r="73" spans="2:74" x14ac:dyDescent="0.25">
      <c r="B73" t="s">
        <v>23</v>
      </c>
      <c r="C73">
        <v>47</v>
      </c>
      <c r="D73" t="s">
        <v>26</v>
      </c>
      <c r="E73">
        <v>3</v>
      </c>
      <c r="F73" t="s">
        <v>21</v>
      </c>
      <c r="G73">
        <v>1</v>
      </c>
      <c r="H73">
        <v>1</v>
      </c>
      <c r="I73">
        <v>72855</v>
      </c>
      <c r="J73" t="s">
        <v>30</v>
      </c>
      <c r="K73">
        <v>7</v>
      </c>
      <c r="L73">
        <v>291420</v>
      </c>
      <c r="M73">
        <v>234725.80864025227</v>
      </c>
      <c r="N73">
        <v>10947.917548884692</v>
      </c>
      <c r="O73">
        <v>7256</v>
      </c>
      <c r="P73">
        <v>18015.913908719358</v>
      </c>
      <c r="Q73">
        <v>19386.006536655012</v>
      </c>
      <c r="R73">
        <v>321753.92408553971</v>
      </c>
      <c r="S73">
        <v>259997.72254897162</v>
      </c>
      <c r="T73">
        <v>61756.201536568085</v>
      </c>
      <c r="X73" s="1">
        <f t="shared" si="3"/>
        <v>0</v>
      </c>
      <c r="Y73" s="2">
        <f t="shared" si="4"/>
        <v>1</v>
      </c>
      <c r="Z73" s="2"/>
      <c r="AA73" s="3"/>
      <c r="AD73" s="1">
        <f>IF(Table1[[#This Row],[Work Field (WF)]]="IT",1,0)</f>
        <v>0</v>
      </c>
      <c r="AE73" s="2">
        <f>IF(Table1[[#This Row],[Work Field (WF)]]="Data Science",1,0)</f>
        <v>0</v>
      </c>
      <c r="AF73" s="2">
        <f>IF(Table1[[#This Row],[Work Field (WF)]]="Health",1,0)</f>
        <v>0</v>
      </c>
      <c r="AG73" s="2">
        <f>IF(Table1[[#This Row],[Work Field (WF)]]="Marketing",1,0)</f>
        <v>1</v>
      </c>
      <c r="AH73" s="2">
        <f>IF(Table1[[#This Row],[Work Field (WF)]]="Sales",1,0)</f>
        <v>0</v>
      </c>
      <c r="AI73" s="2">
        <f>IF(Table1[[#This Row],[Work Field (WF)]]="management",1,0)</f>
        <v>0</v>
      </c>
      <c r="AJ73" s="2"/>
      <c r="AK73" s="3"/>
      <c r="AL73" s="1">
        <f>IF(Table1[[#This Row],[Education (EDU)]]="Matric",1,0)</f>
        <v>1</v>
      </c>
      <c r="AM73" s="2">
        <f>IF(Table1[[#This Row],[Education (EDU)]]="Intermediate",1,0)</f>
        <v>0</v>
      </c>
      <c r="AN73" s="2">
        <f>IF(Table1[[#This Row],[Education (EDU)]]="Graduation",1,0)</f>
        <v>0</v>
      </c>
      <c r="AO73" s="2">
        <f>IF(Table1[[#This Row],[Education (EDU)]]="Masters",1,0)</f>
        <v>0</v>
      </c>
      <c r="AP73" s="2"/>
      <c r="AQ73" s="3"/>
      <c r="AT73" s="10">
        <f>IFERROR(Table1[[#This Row],[Car Value]]/Table1[[#This Row],[Cars Owned]],"0")</f>
        <v>10947.917548884692</v>
      </c>
      <c r="AU73" s="2"/>
      <c r="AV73" s="3"/>
      <c r="AW73" s="1"/>
      <c r="AX73" s="2">
        <f>IF(Table1[[#This Row],[Person Debts]]&gt;$AW$6,1,0)</f>
        <v>1</v>
      </c>
      <c r="AY73" s="2"/>
      <c r="AZ73" s="3"/>
      <c r="BA73" s="1"/>
      <c r="BB73" s="24">
        <f>Table1[[#This Row],[Mortgage Left]]/Table1[[#This Row],[House Value]]</f>
        <v>0.80545538617889056</v>
      </c>
      <c r="BC73" s="2">
        <f t="shared" si="5"/>
        <v>1</v>
      </c>
      <c r="BD73" s="2"/>
      <c r="BE73" s="3"/>
      <c r="BH73" s="1"/>
      <c r="BI73" s="2">
        <f>IF(Table1[[#This Row],[City]]="Karachi",Table1[[#This Row],[Income]],0)</f>
        <v>0</v>
      </c>
      <c r="BJ73" s="2">
        <f>IF(Table1[[#This Row],[City]]="Lahore",Table1[[#This Row],[Income]],0)</f>
        <v>0</v>
      </c>
      <c r="BK73" s="2">
        <f>IF(Table1[[#This Row],[City]]="Islamabad",Table1[[#This Row],[Income]],0)</f>
        <v>0</v>
      </c>
      <c r="BL73" s="2">
        <f>IF(Table1[[#This Row],[City]]="Multan",Table1[[#This Row],[Income]],0)</f>
        <v>0</v>
      </c>
      <c r="BM73" s="2">
        <f>IF(Table1[[#This Row],[City]]="Peshawar",Table1[[#This Row],[Income]],0)</f>
        <v>0</v>
      </c>
      <c r="BN73" s="2">
        <f>IF(Table1[[#This Row],[City]]="Quetta",Table1[[#This Row],[Income]],0)</f>
        <v>0</v>
      </c>
      <c r="BO73" s="2">
        <f>IF(Table1[[#This Row],[City]]="Hyderabad",Table1[[#This Row],[Income]],0)</f>
        <v>72855</v>
      </c>
      <c r="BP73" s="2">
        <f>IF(Table1[[#This Row],[City]]="Rawalpindi",Table1[[#This Row],[Income]],0)</f>
        <v>0</v>
      </c>
      <c r="BQ73" s="3">
        <f>IF(Table1[[#This Row],[City]]="Gwadar",Table1[[#This Row],[Income]],0)</f>
        <v>0</v>
      </c>
      <c r="BR73" s="1">
        <f>IF(Table1[[#This Row],[Person Debts]]&gt;Table1[[#This Row],[Income]],1,0)</f>
        <v>1</v>
      </c>
      <c r="BS73" s="3"/>
      <c r="BT73" s="1"/>
      <c r="BU73" s="2">
        <f>IF(Table1[[#This Row],[Net Worth]]&gt;BT73,Table1[[#This Row],[Age]],0)</f>
        <v>47</v>
      </c>
      <c r="BV73" s="3"/>
    </row>
    <row r="74" spans="2:74" x14ac:dyDescent="0.25">
      <c r="B74" t="s">
        <v>23</v>
      </c>
      <c r="C74">
        <v>50</v>
      </c>
      <c r="D74" t="s">
        <v>36</v>
      </c>
      <c r="E74">
        <v>2</v>
      </c>
      <c r="F74" t="s">
        <v>21</v>
      </c>
      <c r="G74">
        <v>1</v>
      </c>
      <c r="H74">
        <v>1</v>
      </c>
      <c r="I74">
        <v>51465</v>
      </c>
      <c r="J74" t="s">
        <v>28</v>
      </c>
      <c r="K74">
        <v>4</v>
      </c>
      <c r="L74">
        <v>308790</v>
      </c>
      <c r="M74">
        <v>173680.5087018031</v>
      </c>
      <c r="N74">
        <v>17430.467068586036</v>
      </c>
      <c r="O74">
        <v>5766</v>
      </c>
      <c r="P74">
        <v>40272.14593528799</v>
      </c>
      <c r="Q74">
        <v>3663.7947260980854</v>
      </c>
      <c r="R74">
        <v>329884.26179468411</v>
      </c>
      <c r="S74">
        <v>219718.65463709109</v>
      </c>
      <c r="T74">
        <v>110165.60715759301</v>
      </c>
      <c r="X74" s="1">
        <f t="shared" si="3"/>
        <v>0</v>
      </c>
      <c r="Y74" s="2">
        <f t="shared" si="4"/>
        <v>1</v>
      </c>
      <c r="Z74" s="2"/>
      <c r="AA74" s="3"/>
      <c r="AD74" s="1">
        <f>IF(Table1[[#This Row],[Work Field (WF)]]="IT",1,0)</f>
        <v>0</v>
      </c>
      <c r="AE74" s="2">
        <f>IF(Table1[[#This Row],[Work Field (WF)]]="Data Science",1,0)</f>
        <v>1</v>
      </c>
      <c r="AF74" s="2">
        <f>IF(Table1[[#This Row],[Work Field (WF)]]="Health",1,0)</f>
        <v>0</v>
      </c>
      <c r="AG74" s="2">
        <f>IF(Table1[[#This Row],[Work Field (WF)]]="Marketing",1,0)</f>
        <v>0</v>
      </c>
      <c r="AH74" s="2">
        <f>IF(Table1[[#This Row],[Work Field (WF)]]="Sales",1,0)</f>
        <v>0</v>
      </c>
      <c r="AI74" s="2">
        <f>IF(Table1[[#This Row],[Work Field (WF)]]="management",1,0)</f>
        <v>0</v>
      </c>
      <c r="AJ74" s="2"/>
      <c r="AK74" s="3"/>
      <c r="AL74" s="1">
        <f>IF(Table1[[#This Row],[Education (EDU)]]="Matric",1,0)</f>
        <v>1</v>
      </c>
      <c r="AM74" s="2">
        <f>IF(Table1[[#This Row],[Education (EDU)]]="Intermediate",1,0)</f>
        <v>0</v>
      </c>
      <c r="AN74" s="2">
        <f>IF(Table1[[#This Row],[Education (EDU)]]="Graduation",1,0)</f>
        <v>0</v>
      </c>
      <c r="AO74" s="2">
        <f>IF(Table1[[#This Row],[Education (EDU)]]="Masters",1,0)</f>
        <v>0</v>
      </c>
      <c r="AP74" s="2"/>
      <c r="AQ74" s="3"/>
      <c r="AT74" s="10">
        <f>IFERROR(Table1[[#This Row],[Car Value]]/Table1[[#This Row],[Cars Owned]],"0")</f>
        <v>17430.467068586036</v>
      </c>
      <c r="AU74" s="2"/>
      <c r="AV74" s="3"/>
      <c r="AW74" s="1"/>
      <c r="AX74" s="2">
        <f>IF(Table1[[#This Row],[Person Debts]]&gt;$AW$6,1,0)</f>
        <v>1</v>
      </c>
      <c r="AY74" s="2"/>
      <c r="AZ74" s="3"/>
      <c r="BA74" s="1"/>
      <c r="BB74" s="24">
        <f>Table1[[#This Row],[Mortgage Left]]/Table1[[#This Row],[House Value]]</f>
        <v>0.56245509473040933</v>
      </c>
      <c r="BC74" s="2">
        <f t="shared" si="5"/>
        <v>1</v>
      </c>
      <c r="BD74" s="2"/>
      <c r="BE74" s="3"/>
      <c r="BH74" s="1"/>
      <c r="BI74" s="2">
        <f>IF(Table1[[#This Row],[City]]="Karachi",Table1[[#This Row],[Income]],0)</f>
        <v>0</v>
      </c>
      <c r="BJ74" s="2">
        <f>IF(Table1[[#This Row],[City]]="Lahore",Table1[[#This Row],[Income]],0)</f>
        <v>0</v>
      </c>
      <c r="BK74" s="2">
        <f>IF(Table1[[#This Row],[City]]="Islamabad",Table1[[#This Row],[Income]],0)</f>
        <v>0</v>
      </c>
      <c r="BL74" s="2">
        <f>IF(Table1[[#This Row],[City]]="Multan",Table1[[#This Row],[Income]],0)</f>
        <v>51465</v>
      </c>
      <c r="BM74" s="2">
        <f>IF(Table1[[#This Row],[City]]="Peshawar",Table1[[#This Row],[Income]],0)</f>
        <v>0</v>
      </c>
      <c r="BN74" s="2">
        <f>IF(Table1[[#This Row],[City]]="Quetta",Table1[[#This Row],[Income]],0)</f>
        <v>0</v>
      </c>
      <c r="BO74" s="2">
        <f>IF(Table1[[#This Row],[City]]="Hyderabad",Table1[[#This Row],[Income]],0)</f>
        <v>0</v>
      </c>
      <c r="BP74" s="2">
        <f>IF(Table1[[#This Row],[City]]="Rawalpindi",Table1[[#This Row],[Income]],0)</f>
        <v>0</v>
      </c>
      <c r="BQ74" s="3">
        <f>IF(Table1[[#This Row],[City]]="Gwadar",Table1[[#This Row],[Income]],0)</f>
        <v>0</v>
      </c>
      <c r="BR74" s="1">
        <f>IF(Table1[[#This Row],[Person Debts]]&gt;Table1[[#This Row],[Income]],1,0)</f>
        <v>1</v>
      </c>
      <c r="BS74" s="3"/>
      <c r="BT74" s="1"/>
      <c r="BU74" s="2">
        <f>IF(Table1[[#This Row],[Net Worth]]&gt;BT74,Table1[[#This Row],[Age]],0)</f>
        <v>50</v>
      </c>
      <c r="BV74" s="3"/>
    </row>
    <row r="75" spans="2:74" x14ac:dyDescent="0.25">
      <c r="B75" t="s">
        <v>23</v>
      </c>
      <c r="C75">
        <v>45</v>
      </c>
      <c r="D75" t="s">
        <v>36</v>
      </c>
      <c r="E75">
        <v>2</v>
      </c>
      <c r="F75" t="s">
        <v>27</v>
      </c>
      <c r="G75">
        <v>2</v>
      </c>
      <c r="H75">
        <v>1</v>
      </c>
      <c r="I75">
        <v>34703</v>
      </c>
      <c r="J75" t="s">
        <v>22</v>
      </c>
      <c r="K75">
        <v>2</v>
      </c>
      <c r="L75">
        <v>208218</v>
      </c>
      <c r="M75">
        <v>181657.38257061303</v>
      </c>
      <c r="N75">
        <v>4565.7952543378851</v>
      </c>
      <c r="O75">
        <v>805</v>
      </c>
      <c r="P75">
        <v>6752.1618705111323</v>
      </c>
      <c r="Q75">
        <v>35614.609814037496</v>
      </c>
      <c r="R75">
        <v>248398.4050683754</v>
      </c>
      <c r="S75">
        <v>189214.54444112416</v>
      </c>
      <c r="T75">
        <v>59183.860627251241</v>
      </c>
      <c r="X75" s="1">
        <f t="shared" si="3"/>
        <v>0</v>
      </c>
      <c r="Y75" s="2">
        <f t="shared" si="4"/>
        <v>1</v>
      </c>
      <c r="Z75" s="2"/>
      <c r="AA75" s="3"/>
      <c r="AD75" s="1">
        <f>IF(Table1[[#This Row],[Work Field (WF)]]="IT",1,0)</f>
        <v>0</v>
      </c>
      <c r="AE75" s="2">
        <f>IF(Table1[[#This Row],[Work Field (WF)]]="Data Science",1,0)</f>
        <v>1</v>
      </c>
      <c r="AF75" s="2">
        <f>IF(Table1[[#This Row],[Work Field (WF)]]="Health",1,0)</f>
        <v>0</v>
      </c>
      <c r="AG75" s="2">
        <f>IF(Table1[[#This Row],[Work Field (WF)]]="Marketing",1,0)</f>
        <v>0</v>
      </c>
      <c r="AH75" s="2">
        <f>IF(Table1[[#This Row],[Work Field (WF)]]="Sales",1,0)</f>
        <v>0</v>
      </c>
      <c r="AI75" s="2">
        <f>IF(Table1[[#This Row],[Work Field (WF)]]="management",1,0)</f>
        <v>0</v>
      </c>
      <c r="AJ75" s="2"/>
      <c r="AK75" s="3"/>
      <c r="AL75" s="1">
        <f>IF(Table1[[#This Row],[Education (EDU)]]="Matric",1,0)</f>
        <v>0</v>
      </c>
      <c r="AM75" s="2">
        <f>IF(Table1[[#This Row],[Education (EDU)]]="Intermediate",1,0)</f>
        <v>1</v>
      </c>
      <c r="AN75" s="2">
        <f>IF(Table1[[#This Row],[Education (EDU)]]="Graduation",1,0)</f>
        <v>0</v>
      </c>
      <c r="AO75" s="2">
        <f>IF(Table1[[#This Row],[Education (EDU)]]="Masters",1,0)</f>
        <v>0</v>
      </c>
      <c r="AP75" s="2"/>
      <c r="AQ75" s="3"/>
      <c r="AT75" s="10">
        <f>IFERROR(Table1[[#This Row],[Car Value]]/Table1[[#This Row],[Cars Owned]],"0")</f>
        <v>4565.7952543378851</v>
      </c>
      <c r="AU75" s="2"/>
      <c r="AV75" s="3"/>
      <c r="AW75" s="1"/>
      <c r="AX75" s="2">
        <f>IF(Table1[[#This Row],[Person Debts]]&gt;$AW$6,1,0)</f>
        <v>1</v>
      </c>
      <c r="AY75" s="2"/>
      <c r="AZ75" s="3"/>
      <c r="BA75" s="1"/>
      <c r="BB75" s="24">
        <f>Table1[[#This Row],[Mortgage Left]]/Table1[[#This Row],[House Value]]</f>
        <v>0.87243841824728419</v>
      </c>
      <c r="BC75" s="2">
        <f t="shared" si="5"/>
        <v>1</v>
      </c>
      <c r="BD75" s="2"/>
      <c r="BE75" s="3"/>
      <c r="BH75" s="1"/>
      <c r="BI75" s="2">
        <f>IF(Table1[[#This Row],[City]]="Karachi",Table1[[#This Row],[Income]],0)</f>
        <v>0</v>
      </c>
      <c r="BJ75" s="2">
        <f>IF(Table1[[#This Row],[City]]="Lahore",Table1[[#This Row],[Income]],0)</f>
        <v>34703</v>
      </c>
      <c r="BK75" s="2">
        <f>IF(Table1[[#This Row],[City]]="Islamabad",Table1[[#This Row],[Income]],0)</f>
        <v>0</v>
      </c>
      <c r="BL75" s="2">
        <f>IF(Table1[[#This Row],[City]]="Multan",Table1[[#This Row],[Income]],0)</f>
        <v>0</v>
      </c>
      <c r="BM75" s="2">
        <f>IF(Table1[[#This Row],[City]]="Peshawar",Table1[[#This Row],[Income]],0)</f>
        <v>0</v>
      </c>
      <c r="BN75" s="2">
        <f>IF(Table1[[#This Row],[City]]="Quetta",Table1[[#This Row],[Income]],0)</f>
        <v>0</v>
      </c>
      <c r="BO75" s="2">
        <f>IF(Table1[[#This Row],[City]]="Hyderabad",Table1[[#This Row],[Income]],0)</f>
        <v>0</v>
      </c>
      <c r="BP75" s="2">
        <f>IF(Table1[[#This Row],[City]]="Rawalpindi",Table1[[#This Row],[Income]],0)</f>
        <v>0</v>
      </c>
      <c r="BQ75" s="3">
        <f>IF(Table1[[#This Row],[City]]="Gwadar",Table1[[#This Row],[Income]],0)</f>
        <v>0</v>
      </c>
      <c r="BR75" s="1">
        <f>IF(Table1[[#This Row],[Person Debts]]&gt;Table1[[#This Row],[Income]],1,0)</f>
        <v>1</v>
      </c>
      <c r="BS75" s="3"/>
      <c r="BT75" s="1"/>
      <c r="BU75" s="2">
        <f>IF(Table1[[#This Row],[Net Worth]]&gt;BT75,Table1[[#This Row],[Age]],0)</f>
        <v>45</v>
      </c>
      <c r="BV75" s="3"/>
    </row>
    <row r="76" spans="2:74" x14ac:dyDescent="0.25">
      <c r="B76" t="s">
        <v>23</v>
      </c>
      <c r="C76">
        <v>49</v>
      </c>
      <c r="D76" t="s">
        <v>36</v>
      </c>
      <c r="E76">
        <v>2</v>
      </c>
      <c r="F76" t="s">
        <v>24</v>
      </c>
      <c r="G76">
        <v>3</v>
      </c>
      <c r="H76">
        <v>1</v>
      </c>
      <c r="I76">
        <v>67160</v>
      </c>
      <c r="J76" t="s">
        <v>30</v>
      </c>
      <c r="K76">
        <v>7</v>
      </c>
      <c r="L76">
        <v>268640</v>
      </c>
      <c r="M76">
        <v>78178.829875053256</v>
      </c>
      <c r="N76">
        <v>51722.388490173405</v>
      </c>
      <c r="O76">
        <v>1804</v>
      </c>
      <c r="P76">
        <v>119104.41159073665</v>
      </c>
      <c r="Q76">
        <v>60399.269468879007</v>
      </c>
      <c r="R76">
        <v>380761.65795905236</v>
      </c>
      <c r="S76">
        <v>199087.24146578991</v>
      </c>
      <c r="T76">
        <v>181674.41649326246</v>
      </c>
      <c r="X76" s="1">
        <f t="shared" si="3"/>
        <v>0</v>
      </c>
      <c r="Y76" s="2">
        <f t="shared" si="4"/>
        <v>1</v>
      </c>
      <c r="Z76" s="2"/>
      <c r="AA76" s="3"/>
      <c r="AD76" s="1">
        <f>IF(Table1[[#This Row],[Work Field (WF)]]="IT",1,0)</f>
        <v>0</v>
      </c>
      <c r="AE76" s="2">
        <f>IF(Table1[[#This Row],[Work Field (WF)]]="Data Science",1,0)</f>
        <v>1</v>
      </c>
      <c r="AF76" s="2">
        <f>IF(Table1[[#This Row],[Work Field (WF)]]="Health",1,0)</f>
        <v>0</v>
      </c>
      <c r="AG76" s="2">
        <f>IF(Table1[[#This Row],[Work Field (WF)]]="Marketing",1,0)</f>
        <v>0</v>
      </c>
      <c r="AH76" s="2">
        <f>IF(Table1[[#This Row],[Work Field (WF)]]="Sales",1,0)</f>
        <v>0</v>
      </c>
      <c r="AI76" s="2">
        <f>IF(Table1[[#This Row],[Work Field (WF)]]="management",1,0)</f>
        <v>0</v>
      </c>
      <c r="AJ76" s="2"/>
      <c r="AK76" s="3"/>
      <c r="AL76" s="1">
        <f>IF(Table1[[#This Row],[Education (EDU)]]="Matric",1,0)</f>
        <v>0</v>
      </c>
      <c r="AM76" s="2">
        <f>IF(Table1[[#This Row],[Education (EDU)]]="Intermediate",1,0)</f>
        <v>0</v>
      </c>
      <c r="AN76" s="2">
        <f>IF(Table1[[#This Row],[Education (EDU)]]="Graduation",1,0)</f>
        <v>1</v>
      </c>
      <c r="AO76" s="2">
        <f>IF(Table1[[#This Row],[Education (EDU)]]="Masters",1,0)</f>
        <v>0</v>
      </c>
      <c r="AP76" s="2"/>
      <c r="AQ76" s="3"/>
      <c r="AT76" s="10">
        <f>IFERROR(Table1[[#This Row],[Car Value]]/Table1[[#This Row],[Cars Owned]],"0")</f>
        <v>51722.388490173405</v>
      </c>
      <c r="AU76" s="2"/>
      <c r="AV76" s="3"/>
      <c r="AW76" s="1"/>
      <c r="AX76" s="2">
        <f>IF(Table1[[#This Row],[Person Debts]]&gt;$AW$6,1,0)</f>
        <v>1</v>
      </c>
      <c r="AY76" s="2"/>
      <c r="AZ76" s="3"/>
      <c r="BA76" s="1"/>
      <c r="BB76" s="24">
        <f>Table1[[#This Row],[Mortgage Left]]/Table1[[#This Row],[House Value]]</f>
        <v>0.29101708559802431</v>
      </c>
      <c r="BC76" s="2">
        <f t="shared" si="5"/>
        <v>0</v>
      </c>
      <c r="BD76" s="2"/>
      <c r="BE76" s="3"/>
      <c r="BH76" s="1"/>
      <c r="BI76" s="2">
        <f>IF(Table1[[#This Row],[City]]="Karachi",Table1[[#This Row],[Income]],0)</f>
        <v>0</v>
      </c>
      <c r="BJ76" s="2">
        <f>IF(Table1[[#This Row],[City]]="Lahore",Table1[[#This Row],[Income]],0)</f>
        <v>0</v>
      </c>
      <c r="BK76" s="2">
        <f>IF(Table1[[#This Row],[City]]="Islamabad",Table1[[#This Row],[Income]],0)</f>
        <v>0</v>
      </c>
      <c r="BL76" s="2">
        <f>IF(Table1[[#This Row],[City]]="Multan",Table1[[#This Row],[Income]],0)</f>
        <v>0</v>
      </c>
      <c r="BM76" s="2">
        <f>IF(Table1[[#This Row],[City]]="Peshawar",Table1[[#This Row],[Income]],0)</f>
        <v>0</v>
      </c>
      <c r="BN76" s="2">
        <f>IF(Table1[[#This Row],[City]]="Quetta",Table1[[#This Row],[Income]],0)</f>
        <v>0</v>
      </c>
      <c r="BO76" s="2">
        <f>IF(Table1[[#This Row],[City]]="Hyderabad",Table1[[#This Row],[Income]],0)</f>
        <v>67160</v>
      </c>
      <c r="BP76" s="2">
        <f>IF(Table1[[#This Row],[City]]="Rawalpindi",Table1[[#This Row],[Income]],0)</f>
        <v>0</v>
      </c>
      <c r="BQ76" s="3">
        <f>IF(Table1[[#This Row],[City]]="Gwadar",Table1[[#This Row],[Income]],0)</f>
        <v>0</v>
      </c>
      <c r="BR76" s="1">
        <f>IF(Table1[[#This Row],[Person Debts]]&gt;Table1[[#This Row],[Income]],1,0)</f>
        <v>1</v>
      </c>
      <c r="BS76" s="3"/>
      <c r="BT76" s="1"/>
      <c r="BU76" s="2">
        <f>IF(Table1[[#This Row],[Net Worth]]&gt;BT76,Table1[[#This Row],[Age]],0)</f>
        <v>49</v>
      </c>
      <c r="BV76" s="3"/>
    </row>
    <row r="77" spans="2:74" x14ac:dyDescent="0.25">
      <c r="B77" t="s">
        <v>19</v>
      </c>
      <c r="C77">
        <v>40</v>
      </c>
      <c r="D77" t="s">
        <v>37</v>
      </c>
      <c r="E77">
        <v>5</v>
      </c>
      <c r="F77" t="s">
        <v>24</v>
      </c>
      <c r="G77">
        <v>3</v>
      </c>
      <c r="H77">
        <v>2</v>
      </c>
      <c r="I77">
        <v>70315</v>
      </c>
      <c r="J77" t="s">
        <v>22</v>
      </c>
      <c r="K77">
        <v>2</v>
      </c>
      <c r="L77">
        <v>210945</v>
      </c>
      <c r="M77">
        <v>38172.802491042799</v>
      </c>
      <c r="N77">
        <v>75272.526505253743</v>
      </c>
      <c r="O77">
        <v>47015</v>
      </c>
      <c r="P77">
        <v>56200.80989150302</v>
      </c>
      <c r="Q77">
        <v>56688.511356050702</v>
      </c>
      <c r="R77">
        <v>342906.03786130447</v>
      </c>
      <c r="S77">
        <v>141388.61238254581</v>
      </c>
      <c r="T77">
        <v>201517.42547875867</v>
      </c>
      <c r="X77" s="1">
        <f t="shared" si="3"/>
        <v>1</v>
      </c>
      <c r="Y77" s="2">
        <f t="shared" si="4"/>
        <v>0</v>
      </c>
      <c r="Z77" s="2"/>
      <c r="AA77" s="3"/>
      <c r="AD77" s="1">
        <f>IF(Table1[[#This Row],[Work Field (WF)]]="IT",1,0)</f>
        <v>0</v>
      </c>
      <c r="AE77" s="2">
        <f>IF(Table1[[#This Row],[Work Field (WF)]]="Data Science",1,0)</f>
        <v>0</v>
      </c>
      <c r="AF77" s="2">
        <f>IF(Table1[[#This Row],[Work Field (WF)]]="Health",1,0)</f>
        <v>0</v>
      </c>
      <c r="AG77" s="2">
        <f>IF(Table1[[#This Row],[Work Field (WF)]]="Marketing",1,0)</f>
        <v>0</v>
      </c>
      <c r="AH77" s="2">
        <f>IF(Table1[[#This Row],[Work Field (WF)]]="Sales",1,0)</f>
        <v>1</v>
      </c>
      <c r="AI77" s="2">
        <f>IF(Table1[[#This Row],[Work Field (WF)]]="management",1,0)</f>
        <v>0</v>
      </c>
      <c r="AJ77" s="2"/>
      <c r="AK77" s="3"/>
      <c r="AL77" s="1">
        <f>IF(Table1[[#This Row],[Education (EDU)]]="Matric",1,0)</f>
        <v>0</v>
      </c>
      <c r="AM77" s="2">
        <f>IF(Table1[[#This Row],[Education (EDU)]]="Intermediate",1,0)</f>
        <v>0</v>
      </c>
      <c r="AN77" s="2">
        <f>IF(Table1[[#This Row],[Education (EDU)]]="Graduation",1,0)</f>
        <v>1</v>
      </c>
      <c r="AO77" s="2">
        <f>IF(Table1[[#This Row],[Education (EDU)]]="Masters",1,0)</f>
        <v>0</v>
      </c>
      <c r="AP77" s="2"/>
      <c r="AQ77" s="3"/>
      <c r="AT77" s="10">
        <f>IFERROR(Table1[[#This Row],[Car Value]]/Table1[[#This Row],[Cars Owned]],"0")</f>
        <v>37636.263252626872</v>
      </c>
      <c r="AU77" s="2"/>
      <c r="AV77" s="3"/>
      <c r="AW77" s="1"/>
      <c r="AX77" s="2">
        <f>IF(Table1[[#This Row],[Person Debts]]&gt;$AW$6,1,0)</f>
        <v>1</v>
      </c>
      <c r="AY77" s="2"/>
      <c r="AZ77" s="3"/>
      <c r="BA77" s="1"/>
      <c r="BB77" s="24">
        <f>Table1[[#This Row],[Mortgage Left]]/Table1[[#This Row],[House Value]]</f>
        <v>0.18096092579128586</v>
      </c>
      <c r="BC77" s="2">
        <f t="shared" si="5"/>
        <v>0</v>
      </c>
      <c r="BD77" s="2"/>
      <c r="BE77" s="3"/>
      <c r="BH77" s="1"/>
      <c r="BI77" s="2">
        <f>IF(Table1[[#This Row],[City]]="Karachi",Table1[[#This Row],[Income]],0)</f>
        <v>0</v>
      </c>
      <c r="BJ77" s="2">
        <f>IF(Table1[[#This Row],[City]]="Lahore",Table1[[#This Row],[Income]],0)</f>
        <v>70315</v>
      </c>
      <c r="BK77" s="2">
        <f>IF(Table1[[#This Row],[City]]="Islamabad",Table1[[#This Row],[Income]],0)</f>
        <v>0</v>
      </c>
      <c r="BL77" s="2">
        <f>IF(Table1[[#This Row],[City]]="Multan",Table1[[#This Row],[Income]],0)</f>
        <v>0</v>
      </c>
      <c r="BM77" s="2">
        <f>IF(Table1[[#This Row],[City]]="Peshawar",Table1[[#This Row],[Income]],0)</f>
        <v>0</v>
      </c>
      <c r="BN77" s="2">
        <f>IF(Table1[[#This Row],[City]]="Quetta",Table1[[#This Row],[Income]],0)</f>
        <v>0</v>
      </c>
      <c r="BO77" s="2">
        <f>IF(Table1[[#This Row],[City]]="Hyderabad",Table1[[#This Row],[Income]],0)</f>
        <v>0</v>
      </c>
      <c r="BP77" s="2">
        <f>IF(Table1[[#This Row],[City]]="Rawalpindi",Table1[[#This Row],[Income]],0)</f>
        <v>0</v>
      </c>
      <c r="BQ77" s="3">
        <f>IF(Table1[[#This Row],[City]]="Gwadar",Table1[[#This Row],[Income]],0)</f>
        <v>0</v>
      </c>
      <c r="BR77" s="1">
        <f>IF(Table1[[#This Row],[Person Debts]]&gt;Table1[[#This Row],[Income]],1,0)</f>
        <v>1</v>
      </c>
      <c r="BS77" s="3"/>
      <c r="BT77" s="1"/>
      <c r="BU77" s="2">
        <f>IF(Table1[[#This Row],[Net Worth]]&gt;BT77,Table1[[#This Row],[Age]],0)</f>
        <v>40</v>
      </c>
      <c r="BV77" s="3"/>
    </row>
    <row r="78" spans="2:74" x14ac:dyDescent="0.25">
      <c r="B78" t="s">
        <v>19</v>
      </c>
      <c r="C78">
        <v>33</v>
      </c>
      <c r="D78" t="s">
        <v>32</v>
      </c>
      <c r="E78">
        <v>1</v>
      </c>
      <c r="F78" t="s">
        <v>34</v>
      </c>
      <c r="G78">
        <v>4</v>
      </c>
      <c r="H78">
        <v>2</v>
      </c>
      <c r="I78">
        <v>68360</v>
      </c>
      <c r="J78" t="s">
        <v>35</v>
      </c>
      <c r="K78">
        <v>3</v>
      </c>
      <c r="L78">
        <v>205080</v>
      </c>
      <c r="M78">
        <v>71195.523904643429</v>
      </c>
      <c r="N78">
        <v>56682.673358927335</v>
      </c>
      <c r="O78">
        <v>50386</v>
      </c>
      <c r="P78">
        <v>14240.760140404906</v>
      </c>
      <c r="Q78">
        <v>47755.453785803125</v>
      </c>
      <c r="R78">
        <v>309518.12714473048</v>
      </c>
      <c r="S78">
        <v>135822.28404504835</v>
      </c>
      <c r="T78">
        <v>173695.84309968213</v>
      </c>
      <c r="X78" s="1">
        <f t="shared" si="3"/>
        <v>1</v>
      </c>
      <c r="Y78" s="2">
        <f t="shared" si="4"/>
        <v>0</v>
      </c>
      <c r="Z78" s="2"/>
      <c r="AA78" s="3"/>
      <c r="AD78" s="1">
        <f>IF(Table1[[#This Row],[Work Field (WF)]]="IT",1,0)</f>
        <v>1</v>
      </c>
      <c r="AE78" s="2">
        <f>IF(Table1[[#This Row],[Work Field (WF)]]="Data Science",1,0)</f>
        <v>0</v>
      </c>
      <c r="AF78" s="2">
        <f>IF(Table1[[#This Row],[Work Field (WF)]]="Health",1,0)</f>
        <v>0</v>
      </c>
      <c r="AG78" s="2">
        <f>IF(Table1[[#This Row],[Work Field (WF)]]="Marketing",1,0)</f>
        <v>0</v>
      </c>
      <c r="AH78" s="2">
        <f>IF(Table1[[#This Row],[Work Field (WF)]]="Sales",1,0)</f>
        <v>0</v>
      </c>
      <c r="AI78" s="2">
        <f>IF(Table1[[#This Row],[Work Field (WF)]]="management",1,0)</f>
        <v>0</v>
      </c>
      <c r="AJ78" s="2"/>
      <c r="AK78" s="3"/>
      <c r="AL78" s="1">
        <f>IF(Table1[[#This Row],[Education (EDU)]]="Matric",1,0)</f>
        <v>0</v>
      </c>
      <c r="AM78" s="2">
        <f>IF(Table1[[#This Row],[Education (EDU)]]="Intermediate",1,0)</f>
        <v>0</v>
      </c>
      <c r="AN78" s="2">
        <f>IF(Table1[[#This Row],[Education (EDU)]]="Graduation",1,0)</f>
        <v>0</v>
      </c>
      <c r="AO78" s="2">
        <f>IF(Table1[[#This Row],[Education (EDU)]]="Masters",1,0)</f>
        <v>1</v>
      </c>
      <c r="AP78" s="2"/>
      <c r="AQ78" s="3"/>
      <c r="AT78" s="10">
        <f>IFERROR(Table1[[#This Row],[Car Value]]/Table1[[#This Row],[Cars Owned]],"0")</f>
        <v>28341.336679463668</v>
      </c>
      <c r="AU78" s="2"/>
      <c r="AV78" s="3"/>
      <c r="AW78" s="1"/>
      <c r="AX78" s="2">
        <f>IF(Table1[[#This Row],[Person Debts]]&gt;$AW$6,1,0)</f>
        <v>1</v>
      </c>
      <c r="AY78" s="2"/>
      <c r="AZ78" s="3"/>
      <c r="BA78" s="1"/>
      <c r="BB78" s="24">
        <f>Table1[[#This Row],[Mortgage Left]]/Table1[[#This Row],[House Value]]</f>
        <v>0.34715976157910783</v>
      </c>
      <c r="BC78" s="2">
        <f t="shared" si="5"/>
        <v>0</v>
      </c>
      <c r="BD78" s="2"/>
      <c r="BE78" s="3"/>
      <c r="BH78" s="1"/>
      <c r="BI78" s="2">
        <f>IF(Table1[[#This Row],[City]]="Karachi",Table1[[#This Row],[Income]],0)</f>
        <v>0</v>
      </c>
      <c r="BJ78" s="2">
        <f>IF(Table1[[#This Row],[City]]="Lahore",Table1[[#This Row],[Income]],0)</f>
        <v>0</v>
      </c>
      <c r="BK78" s="2">
        <f>IF(Table1[[#This Row],[City]]="Islamabad",Table1[[#This Row],[Income]],0)</f>
        <v>68360</v>
      </c>
      <c r="BL78" s="2">
        <f>IF(Table1[[#This Row],[City]]="Multan",Table1[[#This Row],[Income]],0)</f>
        <v>0</v>
      </c>
      <c r="BM78" s="2">
        <f>IF(Table1[[#This Row],[City]]="Peshawar",Table1[[#This Row],[Income]],0)</f>
        <v>0</v>
      </c>
      <c r="BN78" s="2">
        <f>IF(Table1[[#This Row],[City]]="Quetta",Table1[[#This Row],[Income]],0)</f>
        <v>0</v>
      </c>
      <c r="BO78" s="2">
        <f>IF(Table1[[#This Row],[City]]="Hyderabad",Table1[[#This Row],[Income]],0)</f>
        <v>0</v>
      </c>
      <c r="BP78" s="2">
        <f>IF(Table1[[#This Row],[City]]="Rawalpindi",Table1[[#This Row],[Income]],0)</f>
        <v>0</v>
      </c>
      <c r="BQ78" s="3">
        <f>IF(Table1[[#This Row],[City]]="Gwadar",Table1[[#This Row],[Income]],0)</f>
        <v>0</v>
      </c>
      <c r="BR78" s="1">
        <f>IF(Table1[[#This Row],[Person Debts]]&gt;Table1[[#This Row],[Income]],1,0)</f>
        <v>1</v>
      </c>
      <c r="BS78" s="3"/>
      <c r="BT78" s="1"/>
      <c r="BU78" s="2">
        <f>IF(Table1[[#This Row],[Net Worth]]&gt;BT78,Table1[[#This Row],[Age]],0)</f>
        <v>33</v>
      </c>
      <c r="BV78" s="3"/>
    </row>
    <row r="79" spans="2:74" x14ac:dyDescent="0.25">
      <c r="B79" t="s">
        <v>23</v>
      </c>
      <c r="C79">
        <v>49</v>
      </c>
      <c r="D79" t="s">
        <v>36</v>
      </c>
      <c r="E79">
        <v>2</v>
      </c>
      <c r="F79" t="s">
        <v>21</v>
      </c>
      <c r="G79">
        <v>1</v>
      </c>
      <c r="H79">
        <v>2</v>
      </c>
      <c r="I79">
        <v>32572</v>
      </c>
      <c r="J79" t="s">
        <v>31</v>
      </c>
      <c r="K79">
        <v>5</v>
      </c>
      <c r="L79">
        <v>130288</v>
      </c>
      <c r="M79">
        <v>76911.403007051209</v>
      </c>
      <c r="N79">
        <v>49960.088618244095</v>
      </c>
      <c r="O79">
        <v>32839</v>
      </c>
      <c r="P79">
        <v>17720.977055205025</v>
      </c>
      <c r="Q79">
        <v>39772.602022362124</v>
      </c>
      <c r="R79">
        <v>220020.69064060622</v>
      </c>
      <c r="S79">
        <v>127471.38006225624</v>
      </c>
      <c r="T79">
        <v>92549.310578349978</v>
      </c>
      <c r="X79" s="1">
        <f t="shared" si="3"/>
        <v>0</v>
      </c>
      <c r="Y79" s="2">
        <f t="shared" si="4"/>
        <v>1</v>
      </c>
      <c r="Z79" s="2"/>
      <c r="AA79" s="3"/>
      <c r="AD79" s="1">
        <f>IF(Table1[[#This Row],[Work Field (WF)]]="IT",1,0)</f>
        <v>0</v>
      </c>
      <c r="AE79" s="2">
        <f>IF(Table1[[#This Row],[Work Field (WF)]]="Data Science",1,0)</f>
        <v>1</v>
      </c>
      <c r="AF79" s="2">
        <f>IF(Table1[[#This Row],[Work Field (WF)]]="Health",1,0)</f>
        <v>0</v>
      </c>
      <c r="AG79" s="2">
        <f>IF(Table1[[#This Row],[Work Field (WF)]]="Marketing",1,0)</f>
        <v>0</v>
      </c>
      <c r="AH79" s="2">
        <f>IF(Table1[[#This Row],[Work Field (WF)]]="Sales",1,0)</f>
        <v>0</v>
      </c>
      <c r="AI79" s="2">
        <f>IF(Table1[[#This Row],[Work Field (WF)]]="management",1,0)</f>
        <v>0</v>
      </c>
      <c r="AJ79" s="2"/>
      <c r="AK79" s="3"/>
      <c r="AL79" s="1">
        <f>IF(Table1[[#This Row],[Education (EDU)]]="Matric",1,0)</f>
        <v>1</v>
      </c>
      <c r="AM79" s="2">
        <f>IF(Table1[[#This Row],[Education (EDU)]]="Intermediate",1,0)</f>
        <v>0</v>
      </c>
      <c r="AN79" s="2">
        <f>IF(Table1[[#This Row],[Education (EDU)]]="Graduation",1,0)</f>
        <v>0</v>
      </c>
      <c r="AO79" s="2">
        <f>IF(Table1[[#This Row],[Education (EDU)]]="Masters",1,0)</f>
        <v>0</v>
      </c>
      <c r="AP79" s="2"/>
      <c r="AQ79" s="3"/>
      <c r="AT79" s="10">
        <f>IFERROR(Table1[[#This Row],[Car Value]]/Table1[[#This Row],[Cars Owned]],"0")</f>
        <v>24980.044309122048</v>
      </c>
      <c r="AU79" s="2"/>
      <c r="AV79" s="3"/>
      <c r="AW79" s="1"/>
      <c r="AX79" s="2">
        <f>IF(Table1[[#This Row],[Person Debts]]&gt;$AW$6,1,0)</f>
        <v>1</v>
      </c>
      <c r="AY79" s="2"/>
      <c r="AZ79" s="3"/>
      <c r="BA79" s="1"/>
      <c r="BB79" s="24">
        <f>Table1[[#This Row],[Mortgage Left]]/Table1[[#This Row],[House Value]]</f>
        <v>0.59031839468754765</v>
      </c>
      <c r="BC79" s="2">
        <f t="shared" si="5"/>
        <v>1</v>
      </c>
      <c r="BD79" s="2"/>
      <c r="BE79" s="3"/>
      <c r="BH79" s="1"/>
      <c r="BI79" s="2">
        <f>IF(Table1[[#This Row],[City]]="Karachi",Table1[[#This Row],[Income]],0)</f>
        <v>0</v>
      </c>
      <c r="BJ79" s="2">
        <f>IF(Table1[[#This Row],[City]]="Lahore",Table1[[#This Row],[Income]],0)</f>
        <v>0</v>
      </c>
      <c r="BK79" s="2">
        <f>IF(Table1[[#This Row],[City]]="Islamabad",Table1[[#This Row],[Income]],0)</f>
        <v>0</v>
      </c>
      <c r="BL79" s="2">
        <f>IF(Table1[[#This Row],[City]]="Multan",Table1[[#This Row],[Income]],0)</f>
        <v>0</v>
      </c>
      <c r="BM79" s="2">
        <f>IF(Table1[[#This Row],[City]]="Peshawar",Table1[[#This Row],[Income]],0)</f>
        <v>32572</v>
      </c>
      <c r="BN79" s="2">
        <f>IF(Table1[[#This Row],[City]]="Quetta",Table1[[#This Row],[Income]],0)</f>
        <v>0</v>
      </c>
      <c r="BO79" s="2">
        <f>IF(Table1[[#This Row],[City]]="Hyderabad",Table1[[#This Row],[Income]],0)</f>
        <v>0</v>
      </c>
      <c r="BP79" s="2">
        <f>IF(Table1[[#This Row],[City]]="Rawalpindi",Table1[[#This Row],[Income]],0)</f>
        <v>0</v>
      </c>
      <c r="BQ79" s="3">
        <f>IF(Table1[[#This Row],[City]]="Gwadar",Table1[[#This Row],[Income]],0)</f>
        <v>0</v>
      </c>
      <c r="BR79" s="1">
        <f>IF(Table1[[#This Row],[Person Debts]]&gt;Table1[[#This Row],[Income]],1,0)</f>
        <v>1</v>
      </c>
      <c r="BS79" s="3"/>
      <c r="BT79" s="1"/>
      <c r="BU79" s="2">
        <f>IF(Table1[[#This Row],[Net Worth]]&gt;BT79,Table1[[#This Row],[Age]],0)</f>
        <v>49</v>
      </c>
      <c r="BV79" s="3"/>
    </row>
    <row r="80" spans="2:74" x14ac:dyDescent="0.25">
      <c r="B80" t="s">
        <v>19</v>
      </c>
      <c r="C80">
        <v>43</v>
      </c>
      <c r="D80" t="s">
        <v>26</v>
      </c>
      <c r="E80">
        <v>3</v>
      </c>
      <c r="F80" t="s">
        <v>21</v>
      </c>
      <c r="G80">
        <v>1</v>
      </c>
      <c r="H80">
        <v>2</v>
      </c>
      <c r="I80">
        <v>33176</v>
      </c>
      <c r="J80" t="s">
        <v>38</v>
      </c>
      <c r="K80">
        <v>9</v>
      </c>
      <c r="L80">
        <v>99528</v>
      </c>
      <c r="M80">
        <v>23268.896264764047</v>
      </c>
      <c r="N80">
        <v>28331.865577383327</v>
      </c>
      <c r="O80">
        <v>18826</v>
      </c>
      <c r="P80">
        <v>18312.825797353162</v>
      </c>
      <c r="Q80">
        <v>28407.925624494987</v>
      </c>
      <c r="R80">
        <v>156267.79120187831</v>
      </c>
      <c r="S80">
        <v>60407.722062117202</v>
      </c>
      <c r="T80">
        <v>95860.069139761108</v>
      </c>
      <c r="X80" s="1">
        <f t="shared" si="3"/>
        <v>1</v>
      </c>
      <c r="Y80" s="2">
        <f t="shared" si="4"/>
        <v>0</v>
      </c>
      <c r="Z80" s="2"/>
      <c r="AA80" s="3"/>
      <c r="AD80" s="1">
        <f>IF(Table1[[#This Row],[Work Field (WF)]]="IT",1,0)</f>
        <v>0</v>
      </c>
      <c r="AE80" s="2">
        <f>IF(Table1[[#This Row],[Work Field (WF)]]="Data Science",1,0)</f>
        <v>0</v>
      </c>
      <c r="AF80" s="2">
        <f>IF(Table1[[#This Row],[Work Field (WF)]]="Health",1,0)</f>
        <v>0</v>
      </c>
      <c r="AG80" s="2">
        <f>IF(Table1[[#This Row],[Work Field (WF)]]="Marketing",1,0)</f>
        <v>1</v>
      </c>
      <c r="AH80" s="2">
        <f>IF(Table1[[#This Row],[Work Field (WF)]]="Sales",1,0)</f>
        <v>0</v>
      </c>
      <c r="AI80" s="2">
        <f>IF(Table1[[#This Row],[Work Field (WF)]]="management",1,0)</f>
        <v>0</v>
      </c>
      <c r="AJ80" s="2"/>
      <c r="AK80" s="3"/>
      <c r="AL80" s="1">
        <f>IF(Table1[[#This Row],[Education (EDU)]]="Matric",1,0)</f>
        <v>1</v>
      </c>
      <c r="AM80" s="2">
        <f>IF(Table1[[#This Row],[Education (EDU)]]="Intermediate",1,0)</f>
        <v>0</v>
      </c>
      <c r="AN80" s="2">
        <f>IF(Table1[[#This Row],[Education (EDU)]]="Graduation",1,0)</f>
        <v>0</v>
      </c>
      <c r="AO80" s="2">
        <f>IF(Table1[[#This Row],[Education (EDU)]]="Masters",1,0)</f>
        <v>0</v>
      </c>
      <c r="AP80" s="2"/>
      <c r="AQ80" s="3"/>
      <c r="AT80" s="10">
        <f>IFERROR(Table1[[#This Row],[Car Value]]/Table1[[#This Row],[Cars Owned]],"0")</f>
        <v>14165.932788691664</v>
      </c>
      <c r="AU80" s="2"/>
      <c r="AV80" s="3"/>
      <c r="AW80" s="1"/>
      <c r="AX80" s="2">
        <f>IF(Table1[[#This Row],[Person Debts]]&gt;$AW$6,1,0)</f>
        <v>0</v>
      </c>
      <c r="AY80" s="2"/>
      <c r="AZ80" s="3"/>
      <c r="BA80" s="1"/>
      <c r="BB80" s="24">
        <f>Table1[[#This Row],[Mortgage Left]]/Table1[[#This Row],[House Value]]</f>
        <v>0.23379246307334667</v>
      </c>
      <c r="BC80" s="2">
        <f t="shared" si="5"/>
        <v>0</v>
      </c>
      <c r="BD80" s="2"/>
      <c r="BE80" s="3"/>
      <c r="BH80" s="1"/>
      <c r="BI80" s="2">
        <f>IF(Table1[[#This Row],[City]]="Karachi",Table1[[#This Row],[Income]],0)</f>
        <v>0</v>
      </c>
      <c r="BJ80" s="2">
        <f>IF(Table1[[#This Row],[City]]="Lahore",Table1[[#This Row],[Income]],0)</f>
        <v>0</v>
      </c>
      <c r="BK80" s="2">
        <f>IF(Table1[[#This Row],[City]]="Islamabad",Table1[[#This Row],[Income]],0)</f>
        <v>0</v>
      </c>
      <c r="BL80" s="2">
        <f>IF(Table1[[#This Row],[City]]="Multan",Table1[[#This Row],[Income]],0)</f>
        <v>0</v>
      </c>
      <c r="BM80" s="2">
        <f>IF(Table1[[#This Row],[City]]="Peshawar",Table1[[#This Row],[Income]],0)</f>
        <v>0</v>
      </c>
      <c r="BN80" s="2">
        <f>IF(Table1[[#This Row],[City]]="Quetta",Table1[[#This Row],[Income]],0)</f>
        <v>0</v>
      </c>
      <c r="BO80" s="2">
        <f>IF(Table1[[#This Row],[City]]="Hyderabad",Table1[[#This Row],[Income]],0)</f>
        <v>0</v>
      </c>
      <c r="BP80" s="2">
        <f>IF(Table1[[#This Row],[City]]="Rawalpindi",Table1[[#This Row],[Income]],0)</f>
        <v>0</v>
      </c>
      <c r="BQ80" s="3">
        <f>IF(Table1[[#This Row],[City]]="Gwadar",Table1[[#This Row],[Income]],0)</f>
        <v>33176</v>
      </c>
      <c r="BR80" s="1">
        <f>IF(Table1[[#This Row],[Person Debts]]&gt;Table1[[#This Row],[Income]],1,0)</f>
        <v>1</v>
      </c>
      <c r="BS80" s="3"/>
      <c r="BT80" s="1"/>
      <c r="BU80" s="2">
        <f>IF(Table1[[#This Row],[Net Worth]]&gt;BT80,Table1[[#This Row],[Age]],0)</f>
        <v>43</v>
      </c>
      <c r="BV80" s="3"/>
    </row>
    <row r="81" spans="2:74" x14ac:dyDescent="0.25">
      <c r="B81" t="s">
        <v>23</v>
      </c>
      <c r="C81">
        <v>27</v>
      </c>
      <c r="D81" t="s">
        <v>26</v>
      </c>
      <c r="E81">
        <v>3</v>
      </c>
      <c r="F81" t="s">
        <v>24</v>
      </c>
      <c r="G81">
        <v>3</v>
      </c>
      <c r="H81">
        <v>2</v>
      </c>
      <c r="I81">
        <v>69592</v>
      </c>
      <c r="J81" t="s">
        <v>22</v>
      </c>
      <c r="K81">
        <v>2</v>
      </c>
      <c r="L81">
        <v>347960</v>
      </c>
      <c r="M81">
        <v>152891.08242973342</v>
      </c>
      <c r="N81">
        <v>73843.013035766722</v>
      </c>
      <c r="O81">
        <v>21847</v>
      </c>
      <c r="P81">
        <v>65571.924562001368</v>
      </c>
      <c r="Q81">
        <v>33102.243527038045</v>
      </c>
      <c r="R81">
        <v>454905.25656280475</v>
      </c>
      <c r="S81">
        <v>240310.00699173479</v>
      </c>
      <c r="T81">
        <v>214595.24957106996</v>
      </c>
      <c r="X81" s="1">
        <f t="shared" si="3"/>
        <v>0</v>
      </c>
      <c r="Y81" s="2">
        <f t="shared" si="4"/>
        <v>1</v>
      </c>
      <c r="Z81" s="2"/>
      <c r="AA81" s="3"/>
      <c r="AD81" s="1">
        <f>IF(Table1[[#This Row],[Work Field (WF)]]="IT",1,0)</f>
        <v>0</v>
      </c>
      <c r="AE81" s="2">
        <f>IF(Table1[[#This Row],[Work Field (WF)]]="Data Science",1,0)</f>
        <v>0</v>
      </c>
      <c r="AF81" s="2">
        <f>IF(Table1[[#This Row],[Work Field (WF)]]="Health",1,0)</f>
        <v>0</v>
      </c>
      <c r="AG81" s="2">
        <f>IF(Table1[[#This Row],[Work Field (WF)]]="Marketing",1,0)</f>
        <v>1</v>
      </c>
      <c r="AH81" s="2">
        <f>IF(Table1[[#This Row],[Work Field (WF)]]="Sales",1,0)</f>
        <v>0</v>
      </c>
      <c r="AI81" s="2">
        <f>IF(Table1[[#This Row],[Work Field (WF)]]="management",1,0)</f>
        <v>0</v>
      </c>
      <c r="AJ81" s="2"/>
      <c r="AK81" s="3"/>
      <c r="AL81" s="1">
        <f>IF(Table1[[#This Row],[Education (EDU)]]="Matric",1,0)</f>
        <v>0</v>
      </c>
      <c r="AM81" s="2">
        <f>IF(Table1[[#This Row],[Education (EDU)]]="Intermediate",1,0)</f>
        <v>0</v>
      </c>
      <c r="AN81" s="2">
        <f>IF(Table1[[#This Row],[Education (EDU)]]="Graduation",1,0)</f>
        <v>1</v>
      </c>
      <c r="AO81" s="2">
        <f>IF(Table1[[#This Row],[Education (EDU)]]="Masters",1,0)</f>
        <v>0</v>
      </c>
      <c r="AP81" s="2"/>
      <c r="AQ81" s="3"/>
      <c r="AT81" s="10">
        <f>IFERROR(Table1[[#This Row],[Car Value]]/Table1[[#This Row],[Cars Owned]],"0")</f>
        <v>36921.506517883361</v>
      </c>
      <c r="AU81" s="2"/>
      <c r="AV81" s="3"/>
      <c r="AW81" s="1"/>
      <c r="AX81" s="2">
        <f>IF(Table1[[#This Row],[Person Debts]]&gt;$AW$6,1,0)</f>
        <v>1</v>
      </c>
      <c r="AY81" s="2"/>
      <c r="AZ81" s="3"/>
      <c r="BA81" s="1"/>
      <c r="BB81" s="24">
        <f>Table1[[#This Row],[Mortgage Left]]/Table1[[#This Row],[House Value]]</f>
        <v>0.43939269579760148</v>
      </c>
      <c r="BC81" s="2">
        <f t="shared" si="5"/>
        <v>1</v>
      </c>
      <c r="BD81" s="2"/>
      <c r="BE81" s="3"/>
      <c r="BH81" s="1"/>
      <c r="BI81" s="2">
        <f>IF(Table1[[#This Row],[City]]="Karachi",Table1[[#This Row],[Income]],0)</f>
        <v>0</v>
      </c>
      <c r="BJ81" s="2">
        <f>IF(Table1[[#This Row],[City]]="Lahore",Table1[[#This Row],[Income]],0)</f>
        <v>69592</v>
      </c>
      <c r="BK81" s="2">
        <f>IF(Table1[[#This Row],[City]]="Islamabad",Table1[[#This Row],[Income]],0)</f>
        <v>0</v>
      </c>
      <c r="BL81" s="2">
        <f>IF(Table1[[#This Row],[City]]="Multan",Table1[[#This Row],[Income]],0)</f>
        <v>0</v>
      </c>
      <c r="BM81" s="2">
        <f>IF(Table1[[#This Row],[City]]="Peshawar",Table1[[#This Row],[Income]],0)</f>
        <v>0</v>
      </c>
      <c r="BN81" s="2">
        <f>IF(Table1[[#This Row],[City]]="Quetta",Table1[[#This Row],[Income]],0)</f>
        <v>0</v>
      </c>
      <c r="BO81" s="2">
        <f>IF(Table1[[#This Row],[City]]="Hyderabad",Table1[[#This Row],[Income]],0)</f>
        <v>0</v>
      </c>
      <c r="BP81" s="2">
        <f>IF(Table1[[#This Row],[City]]="Rawalpindi",Table1[[#This Row],[Income]],0)</f>
        <v>0</v>
      </c>
      <c r="BQ81" s="3">
        <f>IF(Table1[[#This Row],[City]]="Gwadar",Table1[[#This Row],[Income]],0)</f>
        <v>0</v>
      </c>
      <c r="BR81" s="1">
        <f>IF(Table1[[#This Row],[Person Debts]]&gt;Table1[[#This Row],[Income]],1,0)</f>
        <v>1</v>
      </c>
      <c r="BS81" s="3"/>
      <c r="BT81" s="1"/>
      <c r="BU81" s="2">
        <f>IF(Table1[[#This Row],[Net Worth]]&gt;BT81,Table1[[#This Row],[Age]],0)</f>
        <v>27</v>
      </c>
      <c r="BV81" s="3"/>
    </row>
    <row r="82" spans="2:74" x14ac:dyDescent="0.25">
      <c r="B82" t="s">
        <v>19</v>
      </c>
      <c r="C82">
        <v>31</v>
      </c>
      <c r="D82" t="s">
        <v>20</v>
      </c>
      <c r="E82">
        <v>6</v>
      </c>
      <c r="F82" t="s">
        <v>21</v>
      </c>
      <c r="G82">
        <v>1</v>
      </c>
      <c r="H82">
        <v>0</v>
      </c>
      <c r="I82">
        <v>43844</v>
      </c>
      <c r="J82" t="s">
        <v>25</v>
      </c>
      <c r="K82">
        <v>1</v>
      </c>
      <c r="L82">
        <v>263064</v>
      </c>
      <c r="M82">
        <v>85286.333363205078</v>
      </c>
      <c r="N82">
        <v>0</v>
      </c>
      <c r="O82">
        <v>0</v>
      </c>
      <c r="P82">
        <v>82479.835001332016</v>
      </c>
      <c r="Q82">
        <v>47924.266461898937</v>
      </c>
      <c r="R82">
        <v>310988.26646189892</v>
      </c>
      <c r="S82">
        <v>167766.16836453709</v>
      </c>
      <c r="T82">
        <v>143222.09809736183</v>
      </c>
      <c r="X82" s="1">
        <f t="shared" si="3"/>
        <v>1</v>
      </c>
      <c r="Y82" s="2">
        <f t="shared" si="4"/>
        <v>0</v>
      </c>
      <c r="Z82" s="2"/>
      <c r="AA82" s="3"/>
      <c r="AD82" s="1">
        <f>IF(Table1[[#This Row],[Work Field (WF)]]="IT",1,0)</f>
        <v>0</v>
      </c>
      <c r="AE82" s="2">
        <f>IF(Table1[[#This Row],[Work Field (WF)]]="Data Science",1,0)</f>
        <v>0</v>
      </c>
      <c r="AF82" s="2">
        <f>IF(Table1[[#This Row],[Work Field (WF)]]="Health",1,0)</f>
        <v>0</v>
      </c>
      <c r="AG82" s="2">
        <f>IF(Table1[[#This Row],[Work Field (WF)]]="Marketing",1,0)</f>
        <v>0</v>
      </c>
      <c r="AH82" s="2">
        <f>IF(Table1[[#This Row],[Work Field (WF)]]="Sales",1,0)</f>
        <v>0</v>
      </c>
      <c r="AI82" s="2">
        <f>IF(Table1[[#This Row],[Work Field (WF)]]="management",1,0)</f>
        <v>1</v>
      </c>
      <c r="AJ82" s="2"/>
      <c r="AK82" s="3"/>
      <c r="AL82" s="1">
        <f>IF(Table1[[#This Row],[Education (EDU)]]="Matric",1,0)</f>
        <v>1</v>
      </c>
      <c r="AM82" s="2">
        <f>IF(Table1[[#This Row],[Education (EDU)]]="Intermediate",1,0)</f>
        <v>0</v>
      </c>
      <c r="AN82" s="2">
        <f>IF(Table1[[#This Row],[Education (EDU)]]="Graduation",1,0)</f>
        <v>0</v>
      </c>
      <c r="AO82" s="2">
        <f>IF(Table1[[#This Row],[Education (EDU)]]="Masters",1,0)</f>
        <v>0</v>
      </c>
      <c r="AP82" s="2"/>
      <c r="AQ82" s="3"/>
      <c r="AT82" s="10" t="str">
        <f>IFERROR(Table1[[#This Row],[Car Value]]/Table1[[#This Row],[Cars Owned]],"0")</f>
        <v>0</v>
      </c>
      <c r="AU82" s="2"/>
      <c r="AV82" s="3"/>
      <c r="AW82" s="1"/>
      <c r="AX82" s="2">
        <f>IF(Table1[[#This Row],[Person Debts]]&gt;$AW$6,1,0)</f>
        <v>1</v>
      </c>
      <c r="AY82" s="2"/>
      <c r="AZ82" s="3"/>
      <c r="BA82" s="1"/>
      <c r="BB82" s="24">
        <f>Table1[[#This Row],[Mortgage Left]]/Table1[[#This Row],[House Value]]</f>
        <v>0.32420374267556595</v>
      </c>
      <c r="BC82" s="2">
        <f t="shared" si="5"/>
        <v>0</v>
      </c>
      <c r="BD82" s="2"/>
      <c r="BE82" s="3"/>
      <c r="BH82" s="1"/>
      <c r="BI82" s="2">
        <f>IF(Table1[[#This Row],[City]]="Karachi",Table1[[#This Row],[Income]],0)</f>
        <v>43844</v>
      </c>
      <c r="BJ82" s="2">
        <f>IF(Table1[[#This Row],[City]]="Lahore",Table1[[#This Row],[Income]],0)</f>
        <v>0</v>
      </c>
      <c r="BK82" s="2">
        <f>IF(Table1[[#This Row],[City]]="Islamabad",Table1[[#This Row],[Income]],0)</f>
        <v>0</v>
      </c>
      <c r="BL82" s="2">
        <f>IF(Table1[[#This Row],[City]]="Multan",Table1[[#This Row],[Income]],0)</f>
        <v>0</v>
      </c>
      <c r="BM82" s="2">
        <f>IF(Table1[[#This Row],[City]]="Peshawar",Table1[[#This Row],[Income]],0)</f>
        <v>0</v>
      </c>
      <c r="BN82" s="2">
        <f>IF(Table1[[#This Row],[City]]="Quetta",Table1[[#This Row],[Income]],0)</f>
        <v>0</v>
      </c>
      <c r="BO82" s="2">
        <f>IF(Table1[[#This Row],[City]]="Hyderabad",Table1[[#This Row],[Income]],0)</f>
        <v>0</v>
      </c>
      <c r="BP82" s="2">
        <f>IF(Table1[[#This Row],[City]]="Rawalpindi",Table1[[#This Row],[Income]],0)</f>
        <v>0</v>
      </c>
      <c r="BQ82" s="3">
        <f>IF(Table1[[#This Row],[City]]="Gwadar",Table1[[#This Row],[Income]],0)</f>
        <v>0</v>
      </c>
      <c r="BR82" s="1">
        <f>IF(Table1[[#This Row],[Person Debts]]&gt;Table1[[#This Row],[Income]],1,0)</f>
        <v>1</v>
      </c>
      <c r="BS82" s="3"/>
      <c r="BT82" s="1"/>
      <c r="BU82" s="2">
        <f>IF(Table1[[#This Row],[Net Worth]]&gt;BT82,Table1[[#This Row],[Age]],0)</f>
        <v>31</v>
      </c>
      <c r="BV82" s="3"/>
    </row>
    <row r="83" spans="2:74" x14ac:dyDescent="0.25">
      <c r="B83" t="s">
        <v>23</v>
      </c>
      <c r="C83">
        <v>50</v>
      </c>
      <c r="D83" t="s">
        <v>37</v>
      </c>
      <c r="E83">
        <v>5</v>
      </c>
      <c r="F83" t="s">
        <v>27</v>
      </c>
      <c r="G83">
        <v>2</v>
      </c>
      <c r="H83">
        <v>1</v>
      </c>
      <c r="I83">
        <v>61059</v>
      </c>
      <c r="J83" t="s">
        <v>22</v>
      </c>
      <c r="K83">
        <v>2</v>
      </c>
      <c r="L83">
        <v>244236</v>
      </c>
      <c r="M83">
        <v>12831.964292458371</v>
      </c>
      <c r="N83">
        <v>28130.41187354565</v>
      </c>
      <c r="O83">
        <v>7292</v>
      </c>
      <c r="P83">
        <v>35444.292918030202</v>
      </c>
      <c r="Q83">
        <v>18119.145225018528</v>
      </c>
      <c r="R83">
        <v>290485.55709856423</v>
      </c>
      <c r="S83">
        <v>55568.257210488577</v>
      </c>
      <c r="T83">
        <v>234917.29988807565</v>
      </c>
      <c r="X83" s="1">
        <f t="shared" si="3"/>
        <v>0</v>
      </c>
      <c r="Y83" s="2">
        <f t="shared" si="4"/>
        <v>1</v>
      </c>
      <c r="Z83" s="2"/>
      <c r="AA83" s="3"/>
      <c r="AD83" s="1">
        <f>IF(Table1[[#This Row],[Work Field (WF)]]="IT",1,0)</f>
        <v>0</v>
      </c>
      <c r="AE83" s="2">
        <f>IF(Table1[[#This Row],[Work Field (WF)]]="Data Science",1,0)</f>
        <v>0</v>
      </c>
      <c r="AF83" s="2">
        <f>IF(Table1[[#This Row],[Work Field (WF)]]="Health",1,0)</f>
        <v>0</v>
      </c>
      <c r="AG83" s="2">
        <f>IF(Table1[[#This Row],[Work Field (WF)]]="Marketing",1,0)</f>
        <v>0</v>
      </c>
      <c r="AH83" s="2">
        <f>IF(Table1[[#This Row],[Work Field (WF)]]="Sales",1,0)</f>
        <v>1</v>
      </c>
      <c r="AI83" s="2">
        <f>IF(Table1[[#This Row],[Work Field (WF)]]="management",1,0)</f>
        <v>0</v>
      </c>
      <c r="AJ83" s="2"/>
      <c r="AK83" s="3"/>
      <c r="AL83" s="1">
        <f>IF(Table1[[#This Row],[Education (EDU)]]="Matric",1,0)</f>
        <v>0</v>
      </c>
      <c r="AM83" s="2">
        <f>IF(Table1[[#This Row],[Education (EDU)]]="Intermediate",1,0)</f>
        <v>1</v>
      </c>
      <c r="AN83" s="2">
        <f>IF(Table1[[#This Row],[Education (EDU)]]="Graduation",1,0)</f>
        <v>0</v>
      </c>
      <c r="AO83" s="2">
        <f>IF(Table1[[#This Row],[Education (EDU)]]="Masters",1,0)</f>
        <v>0</v>
      </c>
      <c r="AP83" s="2"/>
      <c r="AQ83" s="3"/>
      <c r="AT83" s="10">
        <f>IFERROR(Table1[[#This Row],[Car Value]]/Table1[[#This Row],[Cars Owned]],"0")</f>
        <v>28130.41187354565</v>
      </c>
      <c r="AU83" s="2"/>
      <c r="AV83" s="3"/>
      <c r="AW83" s="1"/>
      <c r="AX83" s="2">
        <f>IF(Table1[[#This Row],[Person Debts]]&gt;$AW$6,1,0)</f>
        <v>0</v>
      </c>
      <c r="AY83" s="2"/>
      <c r="AZ83" s="3"/>
      <c r="BA83" s="1"/>
      <c r="BB83" s="24">
        <f>Table1[[#This Row],[Mortgage Left]]/Table1[[#This Row],[House Value]]</f>
        <v>5.2539200987808399E-2</v>
      </c>
      <c r="BC83" s="2">
        <f t="shared" si="5"/>
        <v>0</v>
      </c>
      <c r="BD83" s="2"/>
      <c r="BE83" s="3"/>
      <c r="BH83" s="1"/>
      <c r="BI83" s="2">
        <f>IF(Table1[[#This Row],[City]]="Karachi",Table1[[#This Row],[Income]],0)</f>
        <v>0</v>
      </c>
      <c r="BJ83" s="2">
        <f>IF(Table1[[#This Row],[City]]="Lahore",Table1[[#This Row],[Income]],0)</f>
        <v>61059</v>
      </c>
      <c r="BK83" s="2">
        <f>IF(Table1[[#This Row],[City]]="Islamabad",Table1[[#This Row],[Income]],0)</f>
        <v>0</v>
      </c>
      <c r="BL83" s="2">
        <f>IF(Table1[[#This Row],[City]]="Multan",Table1[[#This Row],[Income]],0)</f>
        <v>0</v>
      </c>
      <c r="BM83" s="2">
        <f>IF(Table1[[#This Row],[City]]="Peshawar",Table1[[#This Row],[Income]],0)</f>
        <v>0</v>
      </c>
      <c r="BN83" s="2">
        <f>IF(Table1[[#This Row],[City]]="Quetta",Table1[[#This Row],[Income]],0)</f>
        <v>0</v>
      </c>
      <c r="BO83" s="2">
        <f>IF(Table1[[#This Row],[City]]="Hyderabad",Table1[[#This Row],[Income]],0)</f>
        <v>0</v>
      </c>
      <c r="BP83" s="2">
        <f>IF(Table1[[#This Row],[City]]="Rawalpindi",Table1[[#This Row],[Income]],0)</f>
        <v>0</v>
      </c>
      <c r="BQ83" s="3">
        <f>IF(Table1[[#This Row],[City]]="Gwadar",Table1[[#This Row],[Income]],0)</f>
        <v>0</v>
      </c>
      <c r="BR83" s="1">
        <f>IF(Table1[[#This Row],[Person Debts]]&gt;Table1[[#This Row],[Income]],1,0)</f>
        <v>0</v>
      </c>
      <c r="BS83" s="3"/>
      <c r="BT83" s="1"/>
      <c r="BU83" s="2">
        <f>IF(Table1[[#This Row],[Net Worth]]&gt;BT83,Table1[[#This Row],[Age]],0)</f>
        <v>50</v>
      </c>
      <c r="BV83" s="3"/>
    </row>
    <row r="84" spans="2:74" x14ac:dyDescent="0.25">
      <c r="B84" t="s">
        <v>19</v>
      </c>
      <c r="C84">
        <v>39</v>
      </c>
      <c r="D84" t="s">
        <v>29</v>
      </c>
      <c r="E84">
        <v>4</v>
      </c>
      <c r="F84" t="s">
        <v>21</v>
      </c>
      <c r="G84">
        <v>1</v>
      </c>
      <c r="H84">
        <v>2</v>
      </c>
      <c r="I84">
        <v>54006</v>
      </c>
      <c r="J84" t="s">
        <v>28</v>
      </c>
      <c r="K84">
        <v>4</v>
      </c>
      <c r="L84">
        <v>162018</v>
      </c>
      <c r="M84">
        <v>119294.61923804802</v>
      </c>
      <c r="N84">
        <v>36011.892664956686</v>
      </c>
      <c r="O84">
        <v>6979</v>
      </c>
      <c r="P84">
        <v>84783.828738549157</v>
      </c>
      <c r="Q84">
        <v>25620.336893702148</v>
      </c>
      <c r="R84">
        <v>223650.22955865884</v>
      </c>
      <c r="S84">
        <v>211057.44797659718</v>
      </c>
      <c r="T84">
        <v>12592.781582061667</v>
      </c>
      <c r="X84" s="1">
        <f t="shared" si="3"/>
        <v>1</v>
      </c>
      <c r="Y84" s="2">
        <f t="shared" si="4"/>
        <v>0</v>
      </c>
      <c r="Z84" s="2"/>
      <c r="AA84" s="3"/>
      <c r="AD84" s="1">
        <f>IF(Table1[[#This Row],[Work Field (WF)]]="IT",1,0)</f>
        <v>0</v>
      </c>
      <c r="AE84" s="2">
        <f>IF(Table1[[#This Row],[Work Field (WF)]]="Data Science",1,0)</f>
        <v>0</v>
      </c>
      <c r="AF84" s="2">
        <f>IF(Table1[[#This Row],[Work Field (WF)]]="Health",1,0)</f>
        <v>1</v>
      </c>
      <c r="AG84" s="2">
        <f>IF(Table1[[#This Row],[Work Field (WF)]]="Marketing",1,0)</f>
        <v>0</v>
      </c>
      <c r="AH84" s="2">
        <f>IF(Table1[[#This Row],[Work Field (WF)]]="Sales",1,0)</f>
        <v>0</v>
      </c>
      <c r="AI84" s="2">
        <f>IF(Table1[[#This Row],[Work Field (WF)]]="management",1,0)</f>
        <v>0</v>
      </c>
      <c r="AJ84" s="2"/>
      <c r="AK84" s="3"/>
      <c r="AL84" s="1">
        <f>IF(Table1[[#This Row],[Education (EDU)]]="Matric",1,0)</f>
        <v>1</v>
      </c>
      <c r="AM84" s="2">
        <f>IF(Table1[[#This Row],[Education (EDU)]]="Intermediate",1,0)</f>
        <v>0</v>
      </c>
      <c r="AN84" s="2">
        <f>IF(Table1[[#This Row],[Education (EDU)]]="Graduation",1,0)</f>
        <v>0</v>
      </c>
      <c r="AO84" s="2">
        <f>IF(Table1[[#This Row],[Education (EDU)]]="Masters",1,0)</f>
        <v>0</v>
      </c>
      <c r="AP84" s="2"/>
      <c r="AQ84" s="3"/>
      <c r="AT84" s="10">
        <f>IFERROR(Table1[[#This Row],[Car Value]]/Table1[[#This Row],[Cars Owned]],"0")</f>
        <v>18005.946332478343</v>
      </c>
      <c r="AU84" s="2"/>
      <c r="AV84" s="3"/>
      <c r="AW84" s="1"/>
      <c r="AX84" s="2">
        <f>IF(Table1[[#This Row],[Person Debts]]&gt;$AW$6,1,0)</f>
        <v>1</v>
      </c>
      <c r="AY84" s="2"/>
      <c r="AZ84" s="3"/>
      <c r="BA84" s="1"/>
      <c r="BB84" s="24">
        <f>Table1[[#This Row],[Mortgage Left]]/Table1[[#This Row],[House Value]]</f>
        <v>0.73630472687015036</v>
      </c>
      <c r="BC84" s="2">
        <f t="shared" si="5"/>
        <v>1</v>
      </c>
      <c r="BD84" s="2"/>
      <c r="BE84" s="3"/>
      <c r="BH84" s="1"/>
      <c r="BI84" s="2">
        <f>IF(Table1[[#This Row],[City]]="Karachi",Table1[[#This Row],[Income]],0)</f>
        <v>0</v>
      </c>
      <c r="BJ84" s="2">
        <f>IF(Table1[[#This Row],[City]]="Lahore",Table1[[#This Row],[Income]],0)</f>
        <v>0</v>
      </c>
      <c r="BK84" s="2">
        <f>IF(Table1[[#This Row],[City]]="Islamabad",Table1[[#This Row],[Income]],0)</f>
        <v>0</v>
      </c>
      <c r="BL84" s="2">
        <f>IF(Table1[[#This Row],[City]]="Multan",Table1[[#This Row],[Income]],0)</f>
        <v>54006</v>
      </c>
      <c r="BM84" s="2">
        <f>IF(Table1[[#This Row],[City]]="Peshawar",Table1[[#This Row],[Income]],0)</f>
        <v>0</v>
      </c>
      <c r="BN84" s="2">
        <f>IF(Table1[[#This Row],[City]]="Quetta",Table1[[#This Row],[Income]],0)</f>
        <v>0</v>
      </c>
      <c r="BO84" s="2">
        <f>IF(Table1[[#This Row],[City]]="Hyderabad",Table1[[#This Row],[Income]],0)</f>
        <v>0</v>
      </c>
      <c r="BP84" s="2">
        <f>IF(Table1[[#This Row],[City]]="Rawalpindi",Table1[[#This Row],[Income]],0)</f>
        <v>0</v>
      </c>
      <c r="BQ84" s="3">
        <f>IF(Table1[[#This Row],[City]]="Gwadar",Table1[[#This Row],[Income]],0)</f>
        <v>0</v>
      </c>
      <c r="BR84" s="1">
        <f>IF(Table1[[#This Row],[Person Debts]]&gt;Table1[[#This Row],[Income]],1,0)</f>
        <v>1</v>
      </c>
      <c r="BS84" s="3"/>
      <c r="BT84" s="1"/>
      <c r="BU84" s="2">
        <f>IF(Table1[[#This Row],[Net Worth]]&gt;BT84,Table1[[#This Row],[Age]],0)</f>
        <v>39</v>
      </c>
      <c r="BV84" s="3"/>
    </row>
    <row r="85" spans="2:74" x14ac:dyDescent="0.25">
      <c r="B85" t="s">
        <v>23</v>
      </c>
      <c r="C85">
        <v>35</v>
      </c>
      <c r="D85" t="s">
        <v>37</v>
      </c>
      <c r="E85">
        <v>5</v>
      </c>
      <c r="F85" t="s">
        <v>24</v>
      </c>
      <c r="G85">
        <v>3</v>
      </c>
      <c r="H85">
        <v>1</v>
      </c>
      <c r="I85">
        <v>49113</v>
      </c>
      <c r="J85" t="s">
        <v>28</v>
      </c>
      <c r="K85">
        <v>4</v>
      </c>
      <c r="L85">
        <v>196452</v>
      </c>
      <c r="M85">
        <v>14797.074887423483</v>
      </c>
      <c r="N85">
        <v>4375.9354118935553</v>
      </c>
      <c r="O85">
        <v>3660</v>
      </c>
      <c r="P85">
        <v>22526.320868909537</v>
      </c>
      <c r="Q85">
        <v>52696.013437240275</v>
      </c>
      <c r="R85">
        <v>253523.94884913383</v>
      </c>
      <c r="S85">
        <v>40983.395756333019</v>
      </c>
      <c r="T85">
        <v>212540.55309280081</v>
      </c>
      <c r="X85" s="1">
        <f t="shared" si="3"/>
        <v>0</v>
      </c>
      <c r="Y85" s="2">
        <f t="shared" si="4"/>
        <v>1</v>
      </c>
      <c r="Z85" s="2"/>
      <c r="AA85" s="3"/>
      <c r="AD85" s="1">
        <f>IF(Table1[[#This Row],[Work Field (WF)]]="IT",1,0)</f>
        <v>0</v>
      </c>
      <c r="AE85" s="2">
        <f>IF(Table1[[#This Row],[Work Field (WF)]]="Data Science",1,0)</f>
        <v>0</v>
      </c>
      <c r="AF85" s="2">
        <f>IF(Table1[[#This Row],[Work Field (WF)]]="Health",1,0)</f>
        <v>0</v>
      </c>
      <c r="AG85" s="2">
        <f>IF(Table1[[#This Row],[Work Field (WF)]]="Marketing",1,0)</f>
        <v>0</v>
      </c>
      <c r="AH85" s="2">
        <f>IF(Table1[[#This Row],[Work Field (WF)]]="Sales",1,0)</f>
        <v>1</v>
      </c>
      <c r="AI85" s="2">
        <f>IF(Table1[[#This Row],[Work Field (WF)]]="management",1,0)</f>
        <v>0</v>
      </c>
      <c r="AJ85" s="2"/>
      <c r="AK85" s="3"/>
      <c r="AL85" s="1">
        <f>IF(Table1[[#This Row],[Education (EDU)]]="Matric",1,0)</f>
        <v>0</v>
      </c>
      <c r="AM85" s="2">
        <f>IF(Table1[[#This Row],[Education (EDU)]]="Intermediate",1,0)</f>
        <v>0</v>
      </c>
      <c r="AN85" s="2">
        <f>IF(Table1[[#This Row],[Education (EDU)]]="Graduation",1,0)</f>
        <v>1</v>
      </c>
      <c r="AO85" s="2">
        <f>IF(Table1[[#This Row],[Education (EDU)]]="Masters",1,0)</f>
        <v>0</v>
      </c>
      <c r="AP85" s="2"/>
      <c r="AQ85" s="3"/>
      <c r="AT85" s="10">
        <f>IFERROR(Table1[[#This Row],[Car Value]]/Table1[[#This Row],[Cars Owned]],"0")</f>
        <v>4375.9354118935553</v>
      </c>
      <c r="AU85" s="2"/>
      <c r="AV85" s="3"/>
      <c r="AW85" s="1"/>
      <c r="AX85" s="2">
        <f>IF(Table1[[#This Row],[Person Debts]]&gt;$AW$6,1,0)</f>
        <v>0</v>
      </c>
      <c r="AY85" s="2"/>
      <c r="AZ85" s="3"/>
      <c r="BA85" s="1"/>
      <c r="BB85" s="24">
        <f>Table1[[#This Row],[Mortgage Left]]/Table1[[#This Row],[House Value]]</f>
        <v>7.5321579253066817E-2</v>
      </c>
      <c r="BC85" s="2">
        <f t="shared" si="5"/>
        <v>0</v>
      </c>
      <c r="BD85" s="2"/>
      <c r="BE85" s="3"/>
      <c r="BH85" s="1"/>
      <c r="BI85" s="2">
        <f>IF(Table1[[#This Row],[City]]="Karachi",Table1[[#This Row],[Income]],0)</f>
        <v>0</v>
      </c>
      <c r="BJ85" s="2">
        <f>IF(Table1[[#This Row],[City]]="Lahore",Table1[[#This Row],[Income]],0)</f>
        <v>0</v>
      </c>
      <c r="BK85" s="2">
        <f>IF(Table1[[#This Row],[City]]="Islamabad",Table1[[#This Row],[Income]],0)</f>
        <v>0</v>
      </c>
      <c r="BL85" s="2">
        <f>IF(Table1[[#This Row],[City]]="Multan",Table1[[#This Row],[Income]],0)</f>
        <v>49113</v>
      </c>
      <c r="BM85" s="2">
        <f>IF(Table1[[#This Row],[City]]="Peshawar",Table1[[#This Row],[Income]],0)</f>
        <v>0</v>
      </c>
      <c r="BN85" s="2">
        <f>IF(Table1[[#This Row],[City]]="Quetta",Table1[[#This Row],[Income]],0)</f>
        <v>0</v>
      </c>
      <c r="BO85" s="2">
        <f>IF(Table1[[#This Row],[City]]="Hyderabad",Table1[[#This Row],[Income]],0)</f>
        <v>0</v>
      </c>
      <c r="BP85" s="2">
        <f>IF(Table1[[#This Row],[City]]="Rawalpindi",Table1[[#This Row],[Income]],0)</f>
        <v>0</v>
      </c>
      <c r="BQ85" s="3">
        <f>IF(Table1[[#This Row],[City]]="Gwadar",Table1[[#This Row],[Income]],0)</f>
        <v>0</v>
      </c>
      <c r="BR85" s="1">
        <f>IF(Table1[[#This Row],[Person Debts]]&gt;Table1[[#This Row],[Income]],1,0)</f>
        <v>0</v>
      </c>
      <c r="BS85" s="3"/>
      <c r="BT85" s="1"/>
      <c r="BU85" s="2">
        <f>IF(Table1[[#This Row],[Net Worth]]&gt;BT85,Table1[[#This Row],[Age]],0)</f>
        <v>35</v>
      </c>
      <c r="BV85" s="3"/>
    </row>
    <row r="86" spans="2:74" x14ac:dyDescent="0.25">
      <c r="B86" t="s">
        <v>23</v>
      </c>
      <c r="C86">
        <v>35</v>
      </c>
      <c r="D86" t="s">
        <v>36</v>
      </c>
      <c r="E86">
        <v>2</v>
      </c>
      <c r="F86" t="s">
        <v>24</v>
      </c>
      <c r="G86">
        <v>3</v>
      </c>
      <c r="H86">
        <v>0</v>
      </c>
      <c r="I86">
        <v>38728</v>
      </c>
      <c r="J86" t="s">
        <v>25</v>
      </c>
      <c r="K86">
        <v>1</v>
      </c>
      <c r="L86">
        <v>154912</v>
      </c>
      <c r="M86">
        <v>15698.232858712054</v>
      </c>
      <c r="N86">
        <v>0</v>
      </c>
      <c r="O86">
        <v>0</v>
      </c>
      <c r="P86">
        <v>63945.747012158339</v>
      </c>
      <c r="Q86">
        <v>29124.341410673816</v>
      </c>
      <c r="R86">
        <v>184036.34141067381</v>
      </c>
      <c r="S86">
        <v>79643.979870870389</v>
      </c>
      <c r="T86">
        <v>104392.36153980342</v>
      </c>
      <c r="X86" s="1">
        <f t="shared" si="3"/>
        <v>0</v>
      </c>
      <c r="Y86" s="2">
        <f t="shared" si="4"/>
        <v>1</v>
      </c>
      <c r="Z86" s="2"/>
      <c r="AA86" s="3"/>
      <c r="AD86" s="1">
        <f>IF(Table1[[#This Row],[Work Field (WF)]]="IT",1,0)</f>
        <v>0</v>
      </c>
      <c r="AE86" s="2">
        <f>IF(Table1[[#This Row],[Work Field (WF)]]="Data Science",1,0)</f>
        <v>1</v>
      </c>
      <c r="AF86" s="2">
        <f>IF(Table1[[#This Row],[Work Field (WF)]]="Health",1,0)</f>
        <v>0</v>
      </c>
      <c r="AG86" s="2">
        <f>IF(Table1[[#This Row],[Work Field (WF)]]="Marketing",1,0)</f>
        <v>0</v>
      </c>
      <c r="AH86" s="2">
        <f>IF(Table1[[#This Row],[Work Field (WF)]]="Sales",1,0)</f>
        <v>0</v>
      </c>
      <c r="AI86" s="2">
        <f>IF(Table1[[#This Row],[Work Field (WF)]]="management",1,0)</f>
        <v>0</v>
      </c>
      <c r="AJ86" s="2"/>
      <c r="AK86" s="3"/>
      <c r="AL86" s="1">
        <f>IF(Table1[[#This Row],[Education (EDU)]]="Matric",1,0)</f>
        <v>0</v>
      </c>
      <c r="AM86" s="2">
        <f>IF(Table1[[#This Row],[Education (EDU)]]="Intermediate",1,0)</f>
        <v>0</v>
      </c>
      <c r="AN86" s="2">
        <f>IF(Table1[[#This Row],[Education (EDU)]]="Graduation",1,0)</f>
        <v>1</v>
      </c>
      <c r="AO86" s="2">
        <f>IF(Table1[[#This Row],[Education (EDU)]]="Masters",1,0)</f>
        <v>0</v>
      </c>
      <c r="AP86" s="2"/>
      <c r="AQ86" s="3"/>
      <c r="AT86" s="10" t="str">
        <f>IFERROR(Table1[[#This Row],[Car Value]]/Table1[[#This Row],[Cars Owned]],"0")</f>
        <v>0</v>
      </c>
      <c r="AU86" s="2"/>
      <c r="AV86" s="3"/>
      <c r="AW86" s="1"/>
      <c r="AX86" s="2">
        <f>IF(Table1[[#This Row],[Person Debts]]&gt;$AW$6,1,0)</f>
        <v>0</v>
      </c>
      <c r="AY86" s="2"/>
      <c r="AZ86" s="3"/>
      <c r="BA86" s="1"/>
      <c r="BB86" s="24">
        <f>Table1[[#This Row],[Mortgage Left]]/Table1[[#This Row],[House Value]]</f>
        <v>0.10133645462399332</v>
      </c>
      <c r="BC86" s="2">
        <f t="shared" si="5"/>
        <v>0</v>
      </c>
      <c r="BD86" s="2"/>
      <c r="BE86" s="3"/>
      <c r="BH86" s="1"/>
      <c r="BI86" s="2">
        <f>IF(Table1[[#This Row],[City]]="Karachi",Table1[[#This Row],[Income]],0)</f>
        <v>38728</v>
      </c>
      <c r="BJ86" s="2">
        <f>IF(Table1[[#This Row],[City]]="Lahore",Table1[[#This Row],[Income]],0)</f>
        <v>0</v>
      </c>
      <c r="BK86" s="2">
        <f>IF(Table1[[#This Row],[City]]="Islamabad",Table1[[#This Row],[Income]],0)</f>
        <v>0</v>
      </c>
      <c r="BL86" s="2">
        <f>IF(Table1[[#This Row],[City]]="Multan",Table1[[#This Row],[Income]],0)</f>
        <v>0</v>
      </c>
      <c r="BM86" s="2">
        <f>IF(Table1[[#This Row],[City]]="Peshawar",Table1[[#This Row],[Income]],0)</f>
        <v>0</v>
      </c>
      <c r="BN86" s="2">
        <f>IF(Table1[[#This Row],[City]]="Quetta",Table1[[#This Row],[Income]],0)</f>
        <v>0</v>
      </c>
      <c r="BO86" s="2">
        <f>IF(Table1[[#This Row],[City]]="Hyderabad",Table1[[#This Row],[Income]],0)</f>
        <v>0</v>
      </c>
      <c r="BP86" s="2">
        <f>IF(Table1[[#This Row],[City]]="Rawalpindi",Table1[[#This Row],[Income]],0)</f>
        <v>0</v>
      </c>
      <c r="BQ86" s="3">
        <f>IF(Table1[[#This Row],[City]]="Gwadar",Table1[[#This Row],[Income]],0)</f>
        <v>0</v>
      </c>
      <c r="BR86" s="1">
        <f>IF(Table1[[#This Row],[Person Debts]]&gt;Table1[[#This Row],[Income]],1,0)</f>
        <v>1</v>
      </c>
      <c r="BS86" s="3"/>
      <c r="BT86" s="1"/>
      <c r="BU86" s="2">
        <f>IF(Table1[[#This Row],[Net Worth]]&gt;BT86,Table1[[#This Row],[Age]],0)</f>
        <v>35</v>
      </c>
      <c r="BV86" s="3"/>
    </row>
    <row r="87" spans="2:74" x14ac:dyDescent="0.25">
      <c r="B87" t="s">
        <v>23</v>
      </c>
      <c r="C87">
        <v>48</v>
      </c>
      <c r="D87" t="s">
        <v>32</v>
      </c>
      <c r="E87">
        <v>1</v>
      </c>
      <c r="F87" t="s">
        <v>24</v>
      </c>
      <c r="G87">
        <v>3</v>
      </c>
      <c r="H87">
        <v>0</v>
      </c>
      <c r="I87">
        <v>68036</v>
      </c>
      <c r="J87" t="s">
        <v>30</v>
      </c>
      <c r="K87">
        <v>7</v>
      </c>
      <c r="L87">
        <v>340180</v>
      </c>
      <c r="M87">
        <v>8880.2335306256919</v>
      </c>
      <c r="N87">
        <v>0</v>
      </c>
      <c r="O87">
        <v>0</v>
      </c>
      <c r="P87">
        <v>131342.3808678498</v>
      </c>
      <c r="Q87">
        <v>111.45073196010873</v>
      </c>
      <c r="R87">
        <v>340291.45073196013</v>
      </c>
      <c r="S87">
        <v>140222.6143984755</v>
      </c>
      <c r="T87">
        <v>200068.83633348462</v>
      </c>
      <c r="X87" s="1">
        <f t="shared" si="3"/>
        <v>0</v>
      </c>
      <c r="Y87" s="2">
        <f t="shared" si="4"/>
        <v>1</v>
      </c>
      <c r="Z87" s="2"/>
      <c r="AA87" s="3"/>
      <c r="AD87" s="1">
        <f>IF(Table1[[#This Row],[Work Field (WF)]]="IT",1,0)</f>
        <v>1</v>
      </c>
      <c r="AE87" s="2">
        <f>IF(Table1[[#This Row],[Work Field (WF)]]="Data Science",1,0)</f>
        <v>0</v>
      </c>
      <c r="AF87" s="2">
        <f>IF(Table1[[#This Row],[Work Field (WF)]]="Health",1,0)</f>
        <v>0</v>
      </c>
      <c r="AG87" s="2">
        <f>IF(Table1[[#This Row],[Work Field (WF)]]="Marketing",1,0)</f>
        <v>0</v>
      </c>
      <c r="AH87" s="2">
        <f>IF(Table1[[#This Row],[Work Field (WF)]]="Sales",1,0)</f>
        <v>0</v>
      </c>
      <c r="AI87" s="2">
        <f>IF(Table1[[#This Row],[Work Field (WF)]]="management",1,0)</f>
        <v>0</v>
      </c>
      <c r="AJ87" s="2"/>
      <c r="AK87" s="3"/>
      <c r="AL87" s="1">
        <f>IF(Table1[[#This Row],[Education (EDU)]]="Matric",1,0)</f>
        <v>0</v>
      </c>
      <c r="AM87" s="2">
        <f>IF(Table1[[#This Row],[Education (EDU)]]="Intermediate",1,0)</f>
        <v>0</v>
      </c>
      <c r="AN87" s="2">
        <f>IF(Table1[[#This Row],[Education (EDU)]]="Graduation",1,0)</f>
        <v>1</v>
      </c>
      <c r="AO87" s="2">
        <f>IF(Table1[[#This Row],[Education (EDU)]]="Masters",1,0)</f>
        <v>0</v>
      </c>
      <c r="AP87" s="2"/>
      <c r="AQ87" s="3"/>
      <c r="AT87" s="10" t="str">
        <f>IFERROR(Table1[[#This Row],[Car Value]]/Table1[[#This Row],[Cars Owned]],"0")</f>
        <v>0</v>
      </c>
      <c r="AU87" s="2"/>
      <c r="AV87" s="3"/>
      <c r="AW87" s="1"/>
      <c r="AX87" s="2">
        <f>IF(Table1[[#This Row],[Person Debts]]&gt;$AW$6,1,0)</f>
        <v>1</v>
      </c>
      <c r="AY87" s="2"/>
      <c r="AZ87" s="3"/>
      <c r="BA87" s="1"/>
      <c r="BB87" s="24">
        <f>Table1[[#This Row],[Mortgage Left]]/Table1[[#This Row],[House Value]]</f>
        <v>2.6104513876846647E-2</v>
      </c>
      <c r="BC87" s="2">
        <f t="shared" si="5"/>
        <v>0</v>
      </c>
      <c r="BD87" s="2"/>
      <c r="BE87" s="3"/>
      <c r="BH87" s="1"/>
      <c r="BI87" s="2">
        <f>IF(Table1[[#This Row],[City]]="Karachi",Table1[[#This Row],[Income]],0)</f>
        <v>0</v>
      </c>
      <c r="BJ87" s="2">
        <f>IF(Table1[[#This Row],[City]]="Lahore",Table1[[#This Row],[Income]],0)</f>
        <v>0</v>
      </c>
      <c r="BK87" s="2">
        <f>IF(Table1[[#This Row],[City]]="Islamabad",Table1[[#This Row],[Income]],0)</f>
        <v>0</v>
      </c>
      <c r="BL87" s="2">
        <f>IF(Table1[[#This Row],[City]]="Multan",Table1[[#This Row],[Income]],0)</f>
        <v>0</v>
      </c>
      <c r="BM87" s="2">
        <f>IF(Table1[[#This Row],[City]]="Peshawar",Table1[[#This Row],[Income]],0)</f>
        <v>0</v>
      </c>
      <c r="BN87" s="2">
        <f>IF(Table1[[#This Row],[City]]="Quetta",Table1[[#This Row],[Income]],0)</f>
        <v>0</v>
      </c>
      <c r="BO87" s="2">
        <f>IF(Table1[[#This Row],[City]]="Hyderabad",Table1[[#This Row],[Income]],0)</f>
        <v>68036</v>
      </c>
      <c r="BP87" s="2">
        <f>IF(Table1[[#This Row],[City]]="Rawalpindi",Table1[[#This Row],[Income]],0)</f>
        <v>0</v>
      </c>
      <c r="BQ87" s="3">
        <f>IF(Table1[[#This Row],[City]]="Gwadar",Table1[[#This Row],[Income]],0)</f>
        <v>0</v>
      </c>
      <c r="BR87" s="1">
        <f>IF(Table1[[#This Row],[Person Debts]]&gt;Table1[[#This Row],[Income]],1,0)</f>
        <v>1</v>
      </c>
      <c r="BS87" s="3"/>
      <c r="BT87" s="1"/>
      <c r="BU87" s="2">
        <f>IF(Table1[[#This Row],[Net Worth]]&gt;BT87,Table1[[#This Row],[Age]],0)</f>
        <v>48</v>
      </c>
      <c r="BV87" s="3"/>
    </row>
    <row r="88" spans="2:74" x14ac:dyDescent="0.25">
      <c r="B88" t="s">
        <v>19</v>
      </c>
      <c r="C88">
        <v>46</v>
      </c>
      <c r="D88" t="s">
        <v>36</v>
      </c>
      <c r="E88">
        <v>2</v>
      </c>
      <c r="F88" t="s">
        <v>27</v>
      </c>
      <c r="G88">
        <v>2</v>
      </c>
      <c r="H88">
        <v>1</v>
      </c>
      <c r="I88">
        <v>66463</v>
      </c>
      <c r="J88" t="s">
        <v>38</v>
      </c>
      <c r="K88">
        <v>9</v>
      </c>
      <c r="L88">
        <v>398778</v>
      </c>
      <c r="M88">
        <v>103780.3968138318</v>
      </c>
      <c r="N88">
        <v>26369.457707478672</v>
      </c>
      <c r="O88">
        <v>17453</v>
      </c>
      <c r="P88">
        <v>72381.721911148474</v>
      </c>
      <c r="Q88">
        <v>554.71999173859081</v>
      </c>
      <c r="R88">
        <v>425702.17769921728</v>
      </c>
      <c r="S88">
        <v>193615.11872498028</v>
      </c>
      <c r="T88">
        <v>232087.05897423701</v>
      </c>
      <c r="X88" s="1">
        <f t="shared" si="3"/>
        <v>1</v>
      </c>
      <c r="Y88" s="2">
        <f t="shared" si="4"/>
        <v>0</v>
      </c>
      <c r="Z88" s="2"/>
      <c r="AA88" s="3"/>
      <c r="AD88" s="1">
        <f>IF(Table1[[#This Row],[Work Field (WF)]]="IT",1,0)</f>
        <v>0</v>
      </c>
      <c r="AE88" s="2">
        <f>IF(Table1[[#This Row],[Work Field (WF)]]="Data Science",1,0)</f>
        <v>1</v>
      </c>
      <c r="AF88" s="2">
        <f>IF(Table1[[#This Row],[Work Field (WF)]]="Health",1,0)</f>
        <v>0</v>
      </c>
      <c r="AG88" s="2">
        <f>IF(Table1[[#This Row],[Work Field (WF)]]="Marketing",1,0)</f>
        <v>0</v>
      </c>
      <c r="AH88" s="2">
        <f>IF(Table1[[#This Row],[Work Field (WF)]]="Sales",1,0)</f>
        <v>0</v>
      </c>
      <c r="AI88" s="2">
        <f>IF(Table1[[#This Row],[Work Field (WF)]]="management",1,0)</f>
        <v>0</v>
      </c>
      <c r="AJ88" s="2"/>
      <c r="AK88" s="3"/>
      <c r="AL88" s="1">
        <f>IF(Table1[[#This Row],[Education (EDU)]]="Matric",1,0)</f>
        <v>0</v>
      </c>
      <c r="AM88" s="2">
        <f>IF(Table1[[#This Row],[Education (EDU)]]="Intermediate",1,0)</f>
        <v>1</v>
      </c>
      <c r="AN88" s="2">
        <f>IF(Table1[[#This Row],[Education (EDU)]]="Graduation",1,0)</f>
        <v>0</v>
      </c>
      <c r="AO88" s="2">
        <f>IF(Table1[[#This Row],[Education (EDU)]]="Masters",1,0)</f>
        <v>0</v>
      </c>
      <c r="AP88" s="2"/>
      <c r="AQ88" s="3"/>
      <c r="AT88" s="10">
        <f>IFERROR(Table1[[#This Row],[Car Value]]/Table1[[#This Row],[Cars Owned]],"0")</f>
        <v>26369.457707478672</v>
      </c>
      <c r="AU88" s="2"/>
      <c r="AV88" s="3"/>
      <c r="AW88" s="1"/>
      <c r="AX88" s="2">
        <f>IF(Table1[[#This Row],[Person Debts]]&gt;$AW$6,1,0)</f>
        <v>1</v>
      </c>
      <c r="AY88" s="2"/>
      <c r="AZ88" s="3"/>
      <c r="BA88" s="1"/>
      <c r="BB88" s="24">
        <f>Table1[[#This Row],[Mortgage Left]]/Table1[[#This Row],[House Value]]</f>
        <v>0.26024604369807713</v>
      </c>
      <c r="BC88" s="2">
        <f t="shared" si="5"/>
        <v>0</v>
      </c>
      <c r="BD88" s="2"/>
      <c r="BE88" s="3"/>
      <c r="BH88" s="1"/>
      <c r="BI88" s="2">
        <f>IF(Table1[[#This Row],[City]]="Karachi",Table1[[#This Row],[Income]],0)</f>
        <v>0</v>
      </c>
      <c r="BJ88" s="2">
        <f>IF(Table1[[#This Row],[City]]="Lahore",Table1[[#This Row],[Income]],0)</f>
        <v>0</v>
      </c>
      <c r="BK88" s="2">
        <f>IF(Table1[[#This Row],[City]]="Islamabad",Table1[[#This Row],[Income]],0)</f>
        <v>0</v>
      </c>
      <c r="BL88" s="2">
        <f>IF(Table1[[#This Row],[City]]="Multan",Table1[[#This Row],[Income]],0)</f>
        <v>0</v>
      </c>
      <c r="BM88" s="2">
        <f>IF(Table1[[#This Row],[City]]="Peshawar",Table1[[#This Row],[Income]],0)</f>
        <v>0</v>
      </c>
      <c r="BN88" s="2">
        <f>IF(Table1[[#This Row],[City]]="Quetta",Table1[[#This Row],[Income]],0)</f>
        <v>0</v>
      </c>
      <c r="BO88" s="2">
        <f>IF(Table1[[#This Row],[City]]="Hyderabad",Table1[[#This Row],[Income]],0)</f>
        <v>0</v>
      </c>
      <c r="BP88" s="2">
        <f>IF(Table1[[#This Row],[City]]="Rawalpindi",Table1[[#This Row],[Income]],0)</f>
        <v>0</v>
      </c>
      <c r="BQ88" s="3">
        <f>IF(Table1[[#This Row],[City]]="Gwadar",Table1[[#This Row],[Income]],0)</f>
        <v>66463</v>
      </c>
      <c r="BR88" s="1">
        <f>IF(Table1[[#This Row],[Person Debts]]&gt;Table1[[#This Row],[Income]],1,0)</f>
        <v>1</v>
      </c>
      <c r="BS88" s="3"/>
      <c r="BT88" s="1"/>
      <c r="BU88" s="2">
        <f>IF(Table1[[#This Row],[Net Worth]]&gt;BT88,Table1[[#This Row],[Age]],0)</f>
        <v>46</v>
      </c>
      <c r="BV88" s="3"/>
    </row>
    <row r="89" spans="2:74" x14ac:dyDescent="0.25">
      <c r="B89" t="s">
        <v>23</v>
      </c>
      <c r="C89">
        <v>29</v>
      </c>
      <c r="D89" t="s">
        <v>32</v>
      </c>
      <c r="E89">
        <v>1</v>
      </c>
      <c r="F89" t="s">
        <v>24</v>
      </c>
      <c r="G89">
        <v>3</v>
      </c>
      <c r="H89">
        <v>2</v>
      </c>
      <c r="I89">
        <v>37188</v>
      </c>
      <c r="J89" t="s">
        <v>33</v>
      </c>
      <c r="K89">
        <v>8</v>
      </c>
      <c r="L89">
        <v>185940</v>
      </c>
      <c r="M89">
        <v>95202.262084376052</v>
      </c>
      <c r="N89">
        <v>16981.810634903508</v>
      </c>
      <c r="O89">
        <v>5194</v>
      </c>
      <c r="P89">
        <v>54432.692885091848</v>
      </c>
      <c r="Q89">
        <v>53097.371460173861</v>
      </c>
      <c r="R89">
        <v>256019.18209507735</v>
      </c>
      <c r="S89">
        <v>154828.95496946789</v>
      </c>
      <c r="T89">
        <v>101190.22712560947</v>
      </c>
      <c r="X89" s="1">
        <f t="shared" si="3"/>
        <v>0</v>
      </c>
      <c r="Y89" s="2">
        <f t="shared" si="4"/>
        <v>1</v>
      </c>
      <c r="Z89" s="2"/>
      <c r="AA89" s="3"/>
      <c r="AD89" s="1">
        <f>IF(Table1[[#This Row],[Work Field (WF)]]="IT",1,0)</f>
        <v>1</v>
      </c>
      <c r="AE89" s="2">
        <f>IF(Table1[[#This Row],[Work Field (WF)]]="Data Science",1,0)</f>
        <v>0</v>
      </c>
      <c r="AF89" s="2">
        <f>IF(Table1[[#This Row],[Work Field (WF)]]="Health",1,0)</f>
        <v>0</v>
      </c>
      <c r="AG89" s="2">
        <f>IF(Table1[[#This Row],[Work Field (WF)]]="Marketing",1,0)</f>
        <v>0</v>
      </c>
      <c r="AH89" s="2">
        <f>IF(Table1[[#This Row],[Work Field (WF)]]="Sales",1,0)</f>
        <v>0</v>
      </c>
      <c r="AI89" s="2">
        <f>IF(Table1[[#This Row],[Work Field (WF)]]="management",1,0)</f>
        <v>0</v>
      </c>
      <c r="AJ89" s="2"/>
      <c r="AK89" s="3"/>
      <c r="AL89" s="1">
        <f>IF(Table1[[#This Row],[Education (EDU)]]="Matric",1,0)</f>
        <v>0</v>
      </c>
      <c r="AM89" s="2">
        <f>IF(Table1[[#This Row],[Education (EDU)]]="Intermediate",1,0)</f>
        <v>0</v>
      </c>
      <c r="AN89" s="2">
        <f>IF(Table1[[#This Row],[Education (EDU)]]="Graduation",1,0)</f>
        <v>1</v>
      </c>
      <c r="AO89" s="2">
        <f>IF(Table1[[#This Row],[Education (EDU)]]="Masters",1,0)</f>
        <v>0</v>
      </c>
      <c r="AP89" s="2"/>
      <c r="AQ89" s="3"/>
      <c r="AT89" s="10">
        <f>IFERROR(Table1[[#This Row],[Car Value]]/Table1[[#This Row],[Cars Owned]],"0")</f>
        <v>8490.9053174517539</v>
      </c>
      <c r="AU89" s="2"/>
      <c r="AV89" s="3"/>
      <c r="AW89" s="1"/>
      <c r="AX89" s="2">
        <f>IF(Table1[[#This Row],[Person Debts]]&gt;$AW$6,1,0)</f>
        <v>1</v>
      </c>
      <c r="AY89" s="2"/>
      <c r="AZ89" s="3"/>
      <c r="BA89" s="1"/>
      <c r="BB89" s="24">
        <f>Table1[[#This Row],[Mortgage Left]]/Table1[[#This Row],[House Value]]</f>
        <v>0.51200528172731019</v>
      </c>
      <c r="BC89" s="2">
        <f t="shared" si="5"/>
        <v>1</v>
      </c>
      <c r="BD89" s="2"/>
      <c r="BE89" s="3"/>
      <c r="BH89" s="1"/>
      <c r="BI89" s="2">
        <f>IF(Table1[[#This Row],[City]]="Karachi",Table1[[#This Row],[Income]],0)</f>
        <v>0</v>
      </c>
      <c r="BJ89" s="2">
        <f>IF(Table1[[#This Row],[City]]="Lahore",Table1[[#This Row],[Income]],0)</f>
        <v>0</v>
      </c>
      <c r="BK89" s="2">
        <f>IF(Table1[[#This Row],[City]]="Islamabad",Table1[[#This Row],[Income]],0)</f>
        <v>0</v>
      </c>
      <c r="BL89" s="2">
        <f>IF(Table1[[#This Row],[City]]="Multan",Table1[[#This Row],[Income]],0)</f>
        <v>0</v>
      </c>
      <c r="BM89" s="2">
        <f>IF(Table1[[#This Row],[City]]="Peshawar",Table1[[#This Row],[Income]],0)</f>
        <v>0</v>
      </c>
      <c r="BN89" s="2">
        <f>IF(Table1[[#This Row],[City]]="Quetta",Table1[[#This Row],[Income]],0)</f>
        <v>0</v>
      </c>
      <c r="BO89" s="2">
        <f>IF(Table1[[#This Row],[City]]="Hyderabad",Table1[[#This Row],[Income]],0)</f>
        <v>0</v>
      </c>
      <c r="BP89" s="2">
        <f>IF(Table1[[#This Row],[City]]="Rawalpindi",Table1[[#This Row],[Income]],0)</f>
        <v>37188</v>
      </c>
      <c r="BQ89" s="3">
        <f>IF(Table1[[#This Row],[City]]="Gwadar",Table1[[#This Row],[Income]],0)</f>
        <v>0</v>
      </c>
      <c r="BR89" s="1">
        <f>IF(Table1[[#This Row],[Person Debts]]&gt;Table1[[#This Row],[Income]],1,0)</f>
        <v>1</v>
      </c>
      <c r="BS89" s="3"/>
      <c r="BT89" s="1"/>
      <c r="BU89" s="2">
        <f>IF(Table1[[#This Row],[Net Worth]]&gt;BT89,Table1[[#This Row],[Age]],0)</f>
        <v>29</v>
      </c>
      <c r="BV89" s="3"/>
    </row>
    <row r="90" spans="2:74" x14ac:dyDescent="0.25">
      <c r="B90" t="s">
        <v>23</v>
      </c>
      <c r="C90">
        <v>47</v>
      </c>
      <c r="D90" t="s">
        <v>36</v>
      </c>
      <c r="E90">
        <v>2</v>
      </c>
      <c r="F90" t="s">
        <v>21</v>
      </c>
      <c r="G90">
        <v>1</v>
      </c>
      <c r="H90">
        <v>0</v>
      </c>
      <c r="I90">
        <v>34565</v>
      </c>
      <c r="J90" t="s">
        <v>33</v>
      </c>
      <c r="K90">
        <v>8</v>
      </c>
      <c r="L90">
        <v>207390</v>
      </c>
      <c r="M90">
        <v>72070.118343425667</v>
      </c>
      <c r="N90">
        <v>0</v>
      </c>
      <c r="O90">
        <v>0</v>
      </c>
      <c r="P90">
        <v>14289.263682813582</v>
      </c>
      <c r="Q90">
        <v>28779.836073298262</v>
      </c>
      <c r="R90">
        <v>236169.83607329827</v>
      </c>
      <c r="S90">
        <v>86359.382026239255</v>
      </c>
      <c r="T90">
        <v>149810.454047059</v>
      </c>
      <c r="X90" s="1">
        <f t="shared" si="3"/>
        <v>0</v>
      </c>
      <c r="Y90" s="2">
        <f t="shared" si="4"/>
        <v>1</v>
      </c>
      <c r="Z90" s="2"/>
      <c r="AA90" s="3"/>
      <c r="AD90" s="1">
        <f>IF(Table1[[#This Row],[Work Field (WF)]]="IT",1,0)</f>
        <v>0</v>
      </c>
      <c r="AE90" s="2">
        <f>IF(Table1[[#This Row],[Work Field (WF)]]="Data Science",1,0)</f>
        <v>1</v>
      </c>
      <c r="AF90" s="2">
        <f>IF(Table1[[#This Row],[Work Field (WF)]]="Health",1,0)</f>
        <v>0</v>
      </c>
      <c r="AG90" s="2">
        <f>IF(Table1[[#This Row],[Work Field (WF)]]="Marketing",1,0)</f>
        <v>0</v>
      </c>
      <c r="AH90" s="2">
        <f>IF(Table1[[#This Row],[Work Field (WF)]]="Sales",1,0)</f>
        <v>0</v>
      </c>
      <c r="AI90" s="2">
        <f>IF(Table1[[#This Row],[Work Field (WF)]]="management",1,0)</f>
        <v>0</v>
      </c>
      <c r="AJ90" s="2"/>
      <c r="AK90" s="3"/>
      <c r="AL90" s="1">
        <f>IF(Table1[[#This Row],[Education (EDU)]]="Matric",1,0)</f>
        <v>1</v>
      </c>
      <c r="AM90" s="2">
        <f>IF(Table1[[#This Row],[Education (EDU)]]="Intermediate",1,0)</f>
        <v>0</v>
      </c>
      <c r="AN90" s="2">
        <f>IF(Table1[[#This Row],[Education (EDU)]]="Graduation",1,0)</f>
        <v>0</v>
      </c>
      <c r="AO90" s="2">
        <f>IF(Table1[[#This Row],[Education (EDU)]]="Masters",1,0)</f>
        <v>0</v>
      </c>
      <c r="AP90" s="2"/>
      <c r="AQ90" s="3"/>
      <c r="AT90" s="10" t="str">
        <f>IFERROR(Table1[[#This Row],[Car Value]]/Table1[[#This Row],[Cars Owned]],"0")</f>
        <v>0</v>
      </c>
      <c r="AU90" s="2"/>
      <c r="AV90" s="3"/>
      <c r="AW90" s="1"/>
      <c r="AX90" s="2">
        <f>IF(Table1[[#This Row],[Person Debts]]&gt;$AW$6,1,0)</f>
        <v>0</v>
      </c>
      <c r="AY90" s="2"/>
      <c r="AZ90" s="3"/>
      <c r="BA90" s="1"/>
      <c r="BB90" s="24">
        <f>Table1[[#This Row],[Mortgage Left]]/Table1[[#This Row],[House Value]]</f>
        <v>0.34751009375295661</v>
      </c>
      <c r="BC90" s="2">
        <f t="shared" si="5"/>
        <v>0</v>
      </c>
      <c r="BD90" s="2"/>
      <c r="BE90" s="3"/>
      <c r="BH90" s="1"/>
      <c r="BI90" s="2">
        <f>IF(Table1[[#This Row],[City]]="Karachi",Table1[[#This Row],[Income]],0)</f>
        <v>0</v>
      </c>
      <c r="BJ90" s="2">
        <f>IF(Table1[[#This Row],[City]]="Lahore",Table1[[#This Row],[Income]],0)</f>
        <v>0</v>
      </c>
      <c r="BK90" s="2">
        <f>IF(Table1[[#This Row],[City]]="Islamabad",Table1[[#This Row],[Income]],0)</f>
        <v>0</v>
      </c>
      <c r="BL90" s="2">
        <f>IF(Table1[[#This Row],[City]]="Multan",Table1[[#This Row],[Income]],0)</f>
        <v>0</v>
      </c>
      <c r="BM90" s="2">
        <f>IF(Table1[[#This Row],[City]]="Peshawar",Table1[[#This Row],[Income]],0)</f>
        <v>0</v>
      </c>
      <c r="BN90" s="2">
        <f>IF(Table1[[#This Row],[City]]="Quetta",Table1[[#This Row],[Income]],0)</f>
        <v>0</v>
      </c>
      <c r="BO90" s="2">
        <f>IF(Table1[[#This Row],[City]]="Hyderabad",Table1[[#This Row],[Income]],0)</f>
        <v>0</v>
      </c>
      <c r="BP90" s="2">
        <f>IF(Table1[[#This Row],[City]]="Rawalpindi",Table1[[#This Row],[Income]],0)</f>
        <v>34565</v>
      </c>
      <c r="BQ90" s="3">
        <f>IF(Table1[[#This Row],[City]]="Gwadar",Table1[[#This Row],[Income]],0)</f>
        <v>0</v>
      </c>
      <c r="BR90" s="1">
        <f>IF(Table1[[#This Row],[Person Debts]]&gt;Table1[[#This Row],[Income]],1,0)</f>
        <v>1</v>
      </c>
      <c r="BS90" s="3"/>
      <c r="BT90" s="1"/>
      <c r="BU90" s="2">
        <f>IF(Table1[[#This Row],[Net Worth]]&gt;BT90,Table1[[#This Row],[Age]],0)</f>
        <v>47</v>
      </c>
      <c r="BV90" s="3"/>
    </row>
    <row r="91" spans="2:74" x14ac:dyDescent="0.25">
      <c r="B91" t="s">
        <v>19</v>
      </c>
      <c r="C91">
        <v>49</v>
      </c>
      <c r="D91" t="s">
        <v>36</v>
      </c>
      <c r="E91">
        <v>2</v>
      </c>
      <c r="F91" t="s">
        <v>21</v>
      </c>
      <c r="G91">
        <v>1</v>
      </c>
      <c r="H91">
        <v>2</v>
      </c>
      <c r="I91">
        <v>69978</v>
      </c>
      <c r="J91" t="s">
        <v>33</v>
      </c>
      <c r="K91">
        <v>8</v>
      </c>
      <c r="L91">
        <v>279912</v>
      </c>
      <c r="M91">
        <v>5242.4949978656905</v>
      </c>
      <c r="N91">
        <v>72823.989914100384</v>
      </c>
      <c r="O91">
        <v>41172</v>
      </c>
      <c r="P91">
        <v>58201.585548024057</v>
      </c>
      <c r="Q91">
        <v>35663.995085837276</v>
      </c>
      <c r="R91">
        <v>388399.98499993765</v>
      </c>
      <c r="S91">
        <v>104616.08054588974</v>
      </c>
      <c r="T91">
        <v>283783.90445404791</v>
      </c>
      <c r="X91" s="1">
        <f t="shared" si="3"/>
        <v>1</v>
      </c>
      <c r="Y91" s="2">
        <f t="shared" si="4"/>
        <v>0</v>
      </c>
      <c r="Z91" s="2"/>
      <c r="AA91" s="3"/>
      <c r="AD91" s="1">
        <f>IF(Table1[[#This Row],[Work Field (WF)]]="IT",1,0)</f>
        <v>0</v>
      </c>
      <c r="AE91" s="2">
        <f>IF(Table1[[#This Row],[Work Field (WF)]]="Data Science",1,0)</f>
        <v>1</v>
      </c>
      <c r="AF91" s="2">
        <f>IF(Table1[[#This Row],[Work Field (WF)]]="Health",1,0)</f>
        <v>0</v>
      </c>
      <c r="AG91" s="2">
        <f>IF(Table1[[#This Row],[Work Field (WF)]]="Marketing",1,0)</f>
        <v>0</v>
      </c>
      <c r="AH91" s="2">
        <f>IF(Table1[[#This Row],[Work Field (WF)]]="Sales",1,0)</f>
        <v>0</v>
      </c>
      <c r="AI91" s="2">
        <f>IF(Table1[[#This Row],[Work Field (WF)]]="management",1,0)</f>
        <v>0</v>
      </c>
      <c r="AJ91" s="2"/>
      <c r="AK91" s="3"/>
      <c r="AL91" s="1">
        <f>IF(Table1[[#This Row],[Education (EDU)]]="Matric",1,0)</f>
        <v>1</v>
      </c>
      <c r="AM91" s="2">
        <f>IF(Table1[[#This Row],[Education (EDU)]]="Intermediate",1,0)</f>
        <v>0</v>
      </c>
      <c r="AN91" s="2">
        <f>IF(Table1[[#This Row],[Education (EDU)]]="Graduation",1,0)</f>
        <v>0</v>
      </c>
      <c r="AO91" s="2">
        <f>IF(Table1[[#This Row],[Education (EDU)]]="Masters",1,0)</f>
        <v>0</v>
      </c>
      <c r="AP91" s="2"/>
      <c r="AQ91" s="3"/>
      <c r="AT91" s="10">
        <f>IFERROR(Table1[[#This Row],[Car Value]]/Table1[[#This Row],[Cars Owned]],"0")</f>
        <v>36411.994957050192</v>
      </c>
      <c r="AU91" s="2"/>
      <c r="AV91" s="3"/>
      <c r="AW91" s="1"/>
      <c r="AX91" s="2">
        <f>IF(Table1[[#This Row],[Person Debts]]&gt;$AW$6,1,0)</f>
        <v>0</v>
      </c>
      <c r="AY91" s="2"/>
      <c r="AZ91" s="3"/>
      <c r="BA91" s="1"/>
      <c r="BB91" s="24">
        <f>Table1[[#This Row],[Mortgage Left]]/Table1[[#This Row],[House Value]]</f>
        <v>1.8729082704084465E-2</v>
      </c>
      <c r="BC91" s="2">
        <f t="shared" si="5"/>
        <v>0</v>
      </c>
      <c r="BD91" s="2"/>
      <c r="BE91" s="3"/>
      <c r="BH91" s="1"/>
      <c r="BI91" s="2">
        <f>IF(Table1[[#This Row],[City]]="Karachi",Table1[[#This Row],[Income]],0)</f>
        <v>0</v>
      </c>
      <c r="BJ91" s="2">
        <f>IF(Table1[[#This Row],[City]]="Lahore",Table1[[#This Row],[Income]],0)</f>
        <v>0</v>
      </c>
      <c r="BK91" s="2">
        <f>IF(Table1[[#This Row],[City]]="Islamabad",Table1[[#This Row],[Income]],0)</f>
        <v>0</v>
      </c>
      <c r="BL91" s="2">
        <f>IF(Table1[[#This Row],[City]]="Multan",Table1[[#This Row],[Income]],0)</f>
        <v>0</v>
      </c>
      <c r="BM91" s="2">
        <f>IF(Table1[[#This Row],[City]]="Peshawar",Table1[[#This Row],[Income]],0)</f>
        <v>0</v>
      </c>
      <c r="BN91" s="2">
        <f>IF(Table1[[#This Row],[City]]="Quetta",Table1[[#This Row],[Income]],0)</f>
        <v>0</v>
      </c>
      <c r="BO91" s="2">
        <f>IF(Table1[[#This Row],[City]]="Hyderabad",Table1[[#This Row],[Income]],0)</f>
        <v>0</v>
      </c>
      <c r="BP91" s="2">
        <f>IF(Table1[[#This Row],[City]]="Rawalpindi",Table1[[#This Row],[Income]],0)</f>
        <v>69978</v>
      </c>
      <c r="BQ91" s="3">
        <f>IF(Table1[[#This Row],[City]]="Gwadar",Table1[[#This Row],[Income]],0)</f>
        <v>0</v>
      </c>
      <c r="BR91" s="1">
        <f>IF(Table1[[#This Row],[Person Debts]]&gt;Table1[[#This Row],[Income]],1,0)</f>
        <v>1</v>
      </c>
      <c r="BS91" s="3"/>
      <c r="BT91" s="1"/>
      <c r="BU91" s="2">
        <f>IF(Table1[[#This Row],[Net Worth]]&gt;BT91,Table1[[#This Row],[Age]],0)</f>
        <v>49</v>
      </c>
      <c r="BV91" s="3"/>
    </row>
    <row r="92" spans="2:74" x14ac:dyDescent="0.25">
      <c r="B92" t="s">
        <v>23</v>
      </c>
      <c r="C92">
        <v>50</v>
      </c>
      <c r="D92" t="s">
        <v>29</v>
      </c>
      <c r="E92">
        <v>4</v>
      </c>
      <c r="F92" t="s">
        <v>34</v>
      </c>
      <c r="G92">
        <v>4</v>
      </c>
      <c r="H92">
        <v>1</v>
      </c>
      <c r="I92">
        <v>70088</v>
      </c>
      <c r="J92" t="s">
        <v>33</v>
      </c>
      <c r="K92">
        <v>8</v>
      </c>
      <c r="L92">
        <v>280352</v>
      </c>
      <c r="M92">
        <v>8258.8759638228348</v>
      </c>
      <c r="N92">
        <v>42140.705140750135</v>
      </c>
      <c r="O92">
        <v>31260</v>
      </c>
      <c r="P92">
        <v>47586.565497559321</v>
      </c>
      <c r="Q92">
        <v>40273.340572999587</v>
      </c>
      <c r="R92">
        <v>362766.04571374971</v>
      </c>
      <c r="S92">
        <v>87105.441461382157</v>
      </c>
      <c r="T92">
        <v>275660.60425236757</v>
      </c>
      <c r="X92" s="1">
        <f t="shared" si="3"/>
        <v>0</v>
      </c>
      <c r="Y92" s="2">
        <f t="shared" si="4"/>
        <v>1</v>
      </c>
      <c r="Z92" s="2"/>
      <c r="AA92" s="3"/>
      <c r="AD92" s="1">
        <f>IF(Table1[[#This Row],[Work Field (WF)]]="IT",1,0)</f>
        <v>0</v>
      </c>
      <c r="AE92" s="2">
        <f>IF(Table1[[#This Row],[Work Field (WF)]]="Data Science",1,0)</f>
        <v>0</v>
      </c>
      <c r="AF92" s="2">
        <f>IF(Table1[[#This Row],[Work Field (WF)]]="Health",1,0)</f>
        <v>1</v>
      </c>
      <c r="AG92" s="2">
        <f>IF(Table1[[#This Row],[Work Field (WF)]]="Marketing",1,0)</f>
        <v>0</v>
      </c>
      <c r="AH92" s="2">
        <f>IF(Table1[[#This Row],[Work Field (WF)]]="Sales",1,0)</f>
        <v>0</v>
      </c>
      <c r="AI92" s="2">
        <f>IF(Table1[[#This Row],[Work Field (WF)]]="management",1,0)</f>
        <v>0</v>
      </c>
      <c r="AJ92" s="2"/>
      <c r="AK92" s="3"/>
      <c r="AL92" s="1">
        <f>IF(Table1[[#This Row],[Education (EDU)]]="Matric",1,0)</f>
        <v>0</v>
      </c>
      <c r="AM92" s="2">
        <f>IF(Table1[[#This Row],[Education (EDU)]]="Intermediate",1,0)</f>
        <v>0</v>
      </c>
      <c r="AN92" s="2">
        <f>IF(Table1[[#This Row],[Education (EDU)]]="Graduation",1,0)</f>
        <v>0</v>
      </c>
      <c r="AO92" s="2">
        <f>IF(Table1[[#This Row],[Education (EDU)]]="Masters",1,0)</f>
        <v>1</v>
      </c>
      <c r="AP92" s="2"/>
      <c r="AQ92" s="3"/>
      <c r="AT92" s="10">
        <f>IFERROR(Table1[[#This Row],[Car Value]]/Table1[[#This Row],[Cars Owned]],"0")</f>
        <v>42140.705140750135</v>
      </c>
      <c r="AU92" s="2"/>
      <c r="AV92" s="3"/>
      <c r="AW92" s="1"/>
      <c r="AX92" s="2">
        <f>IF(Table1[[#This Row],[Person Debts]]&gt;$AW$6,1,0)</f>
        <v>0</v>
      </c>
      <c r="AY92" s="2"/>
      <c r="AZ92" s="3"/>
      <c r="BA92" s="1"/>
      <c r="BB92" s="24">
        <f>Table1[[#This Row],[Mortgage Left]]/Table1[[#This Row],[House Value]]</f>
        <v>2.945895147465627E-2</v>
      </c>
      <c r="BC92" s="2">
        <f t="shared" si="5"/>
        <v>0</v>
      </c>
      <c r="BD92" s="2"/>
      <c r="BE92" s="3"/>
      <c r="BH92" s="1"/>
      <c r="BI92" s="2">
        <f>IF(Table1[[#This Row],[City]]="Karachi",Table1[[#This Row],[Income]],0)</f>
        <v>0</v>
      </c>
      <c r="BJ92" s="2">
        <f>IF(Table1[[#This Row],[City]]="Lahore",Table1[[#This Row],[Income]],0)</f>
        <v>0</v>
      </c>
      <c r="BK92" s="2">
        <f>IF(Table1[[#This Row],[City]]="Islamabad",Table1[[#This Row],[Income]],0)</f>
        <v>0</v>
      </c>
      <c r="BL92" s="2">
        <f>IF(Table1[[#This Row],[City]]="Multan",Table1[[#This Row],[Income]],0)</f>
        <v>0</v>
      </c>
      <c r="BM92" s="2">
        <f>IF(Table1[[#This Row],[City]]="Peshawar",Table1[[#This Row],[Income]],0)</f>
        <v>0</v>
      </c>
      <c r="BN92" s="2">
        <f>IF(Table1[[#This Row],[City]]="Quetta",Table1[[#This Row],[Income]],0)</f>
        <v>0</v>
      </c>
      <c r="BO92" s="2">
        <f>IF(Table1[[#This Row],[City]]="Hyderabad",Table1[[#This Row],[Income]],0)</f>
        <v>0</v>
      </c>
      <c r="BP92" s="2">
        <f>IF(Table1[[#This Row],[City]]="Rawalpindi",Table1[[#This Row],[Income]],0)</f>
        <v>70088</v>
      </c>
      <c r="BQ92" s="3">
        <f>IF(Table1[[#This Row],[City]]="Gwadar",Table1[[#This Row],[Income]],0)</f>
        <v>0</v>
      </c>
      <c r="BR92" s="1">
        <f>IF(Table1[[#This Row],[Person Debts]]&gt;Table1[[#This Row],[Income]],1,0)</f>
        <v>1</v>
      </c>
      <c r="BS92" s="3"/>
      <c r="BT92" s="1"/>
      <c r="BU92" s="2">
        <f>IF(Table1[[#This Row],[Net Worth]]&gt;BT92,Table1[[#This Row],[Age]],0)</f>
        <v>50</v>
      </c>
      <c r="BV92" s="3"/>
    </row>
    <row r="93" spans="2:74" x14ac:dyDescent="0.25">
      <c r="B93" t="s">
        <v>23</v>
      </c>
      <c r="C93">
        <v>42</v>
      </c>
      <c r="D93" t="s">
        <v>36</v>
      </c>
      <c r="E93">
        <v>2</v>
      </c>
      <c r="F93" t="s">
        <v>21</v>
      </c>
      <c r="G93">
        <v>1</v>
      </c>
      <c r="H93">
        <v>2</v>
      </c>
      <c r="I93">
        <v>61561</v>
      </c>
      <c r="J93" t="s">
        <v>30</v>
      </c>
      <c r="K93">
        <v>7</v>
      </c>
      <c r="L93">
        <v>246244</v>
      </c>
      <c r="M93">
        <v>26334.508621640452</v>
      </c>
      <c r="N93">
        <v>119220.14858731045</v>
      </c>
      <c r="O93">
        <v>113930</v>
      </c>
      <c r="P93">
        <v>102448.98250552997</v>
      </c>
      <c r="Q93">
        <v>81601.387705413392</v>
      </c>
      <c r="R93">
        <v>447065.53629272385</v>
      </c>
      <c r="S93">
        <v>242713.49112717042</v>
      </c>
      <c r="T93">
        <v>204352.04516555343</v>
      </c>
      <c r="X93" s="1">
        <f t="shared" si="3"/>
        <v>0</v>
      </c>
      <c r="Y93" s="2">
        <f t="shared" si="4"/>
        <v>1</v>
      </c>
      <c r="Z93" s="2"/>
      <c r="AA93" s="3"/>
      <c r="AD93" s="1">
        <f>IF(Table1[[#This Row],[Work Field (WF)]]="IT",1,0)</f>
        <v>0</v>
      </c>
      <c r="AE93" s="2">
        <f>IF(Table1[[#This Row],[Work Field (WF)]]="Data Science",1,0)</f>
        <v>1</v>
      </c>
      <c r="AF93" s="2">
        <f>IF(Table1[[#This Row],[Work Field (WF)]]="Health",1,0)</f>
        <v>0</v>
      </c>
      <c r="AG93" s="2">
        <f>IF(Table1[[#This Row],[Work Field (WF)]]="Marketing",1,0)</f>
        <v>0</v>
      </c>
      <c r="AH93" s="2">
        <f>IF(Table1[[#This Row],[Work Field (WF)]]="Sales",1,0)</f>
        <v>0</v>
      </c>
      <c r="AI93" s="2">
        <f>IF(Table1[[#This Row],[Work Field (WF)]]="management",1,0)</f>
        <v>0</v>
      </c>
      <c r="AJ93" s="2"/>
      <c r="AK93" s="3"/>
      <c r="AL93" s="1">
        <f>IF(Table1[[#This Row],[Education (EDU)]]="Matric",1,0)</f>
        <v>1</v>
      </c>
      <c r="AM93" s="2">
        <f>IF(Table1[[#This Row],[Education (EDU)]]="Intermediate",1,0)</f>
        <v>0</v>
      </c>
      <c r="AN93" s="2">
        <f>IF(Table1[[#This Row],[Education (EDU)]]="Graduation",1,0)</f>
        <v>0</v>
      </c>
      <c r="AO93" s="2">
        <f>IF(Table1[[#This Row],[Education (EDU)]]="Masters",1,0)</f>
        <v>0</v>
      </c>
      <c r="AP93" s="2"/>
      <c r="AQ93" s="3"/>
      <c r="AT93" s="10">
        <f>IFERROR(Table1[[#This Row],[Car Value]]/Table1[[#This Row],[Cars Owned]],"0")</f>
        <v>59610.074293655227</v>
      </c>
      <c r="AU93" s="2"/>
      <c r="AV93" s="3"/>
      <c r="AW93" s="1"/>
      <c r="AX93" s="2">
        <f>IF(Table1[[#This Row],[Person Debts]]&gt;$AW$6,1,0)</f>
        <v>1</v>
      </c>
      <c r="AY93" s="2"/>
      <c r="AZ93" s="3"/>
      <c r="BA93" s="1"/>
      <c r="BB93" s="24">
        <f>Table1[[#This Row],[Mortgage Left]]/Table1[[#This Row],[House Value]]</f>
        <v>0.10694477275239378</v>
      </c>
      <c r="BC93" s="2">
        <f t="shared" si="5"/>
        <v>0</v>
      </c>
      <c r="BD93" s="2"/>
      <c r="BE93" s="3"/>
      <c r="BH93" s="1"/>
      <c r="BI93" s="2">
        <f>IF(Table1[[#This Row],[City]]="Karachi",Table1[[#This Row],[Income]],0)</f>
        <v>0</v>
      </c>
      <c r="BJ93" s="2">
        <f>IF(Table1[[#This Row],[City]]="Lahore",Table1[[#This Row],[Income]],0)</f>
        <v>0</v>
      </c>
      <c r="BK93" s="2">
        <f>IF(Table1[[#This Row],[City]]="Islamabad",Table1[[#This Row],[Income]],0)</f>
        <v>0</v>
      </c>
      <c r="BL93" s="2">
        <f>IF(Table1[[#This Row],[City]]="Multan",Table1[[#This Row],[Income]],0)</f>
        <v>0</v>
      </c>
      <c r="BM93" s="2">
        <f>IF(Table1[[#This Row],[City]]="Peshawar",Table1[[#This Row],[Income]],0)</f>
        <v>0</v>
      </c>
      <c r="BN93" s="2">
        <f>IF(Table1[[#This Row],[City]]="Quetta",Table1[[#This Row],[Income]],0)</f>
        <v>0</v>
      </c>
      <c r="BO93" s="2">
        <f>IF(Table1[[#This Row],[City]]="Hyderabad",Table1[[#This Row],[Income]],0)</f>
        <v>61561</v>
      </c>
      <c r="BP93" s="2">
        <f>IF(Table1[[#This Row],[City]]="Rawalpindi",Table1[[#This Row],[Income]],0)</f>
        <v>0</v>
      </c>
      <c r="BQ93" s="3">
        <f>IF(Table1[[#This Row],[City]]="Gwadar",Table1[[#This Row],[Income]],0)</f>
        <v>0</v>
      </c>
      <c r="BR93" s="1">
        <f>IF(Table1[[#This Row],[Person Debts]]&gt;Table1[[#This Row],[Income]],1,0)</f>
        <v>1</v>
      </c>
      <c r="BS93" s="3"/>
      <c r="BT93" s="1"/>
      <c r="BU93" s="2">
        <f>IF(Table1[[#This Row],[Net Worth]]&gt;BT93,Table1[[#This Row],[Age]],0)</f>
        <v>42</v>
      </c>
      <c r="BV93" s="3"/>
    </row>
    <row r="94" spans="2:74" x14ac:dyDescent="0.25">
      <c r="B94" t="s">
        <v>23</v>
      </c>
      <c r="C94">
        <v>32</v>
      </c>
      <c r="D94" t="s">
        <v>37</v>
      </c>
      <c r="E94">
        <v>5</v>
      </c>
      <c r="F94" t="s">
        <v>34</v>
      </c>
      <c r="G94">
        <v>4</v>
      </c>
      <c r="H94">
        <v>1</v>
      </c>
      <c r="I94">
        <v>40891</v>
      </c>
      <c r="J94" t="s">
        <v>25</v>
      </c>
      <c r="K94">
        <v>1</v>
      </c>
      <c r="L94">
        <v>163564</v>
      </c>
      <c r="M94">
        <v>64641.043971430961</v>
      </c>
      <c r="N94">
        <v>5846.8366846690096</v>
      </c>
      <c r="O94">
        <v>3634</v>
      </c>
      <c r="P94">
        <v>67731.250898637765</v>
      </c>
      <c r="Q94">
        <v>21339.013409246356</v>
      </c>
      <c r="R94">
        <v>190749.85009391536</v>
      </c>
      <c r="S94">
        <v>136006.29487006873</v>
      </c>
      <c r="T94">
        <v>54743.555223846633</v>
      </c>
      <c r="X94" s="1">
        <f t="shared" si="3"/>
        <v>0</v>
      </c>
      <c r="Y94" s="2">
        <f t="shared" si="4"/>
        <v>1</v>
      </c>
      <c r="Z94" s="2"/>
      <c r="AA94" s="3"/>
      <c r="AD94" s="1">
        <f>IF(Table1[[#This Row],[Work Field (WF)]]="IT",1,0)</f>
        <v>0</v>
      </c>
      <c r="AE94" s="2">
        <f>IF(Table1[[#This Row],[Work Field (WF)]]="Data Science",1,0)</f>
        <v>0</v>
      </c>
      <c r="AF94" s="2">
        <f>IF(Table1[[#This Row],[Work Field (WF)]]="Health",1,0)</f>
        <v>0</v>
      </c>
      <c r="AG94" s="2">
        <f>IF(Table1[[#This Row],[Work Field (WF)]]="Marketing",1,0)</f>
        <v>0</v>
      </c>
      <c r="AH94" s="2">
        <f>IF(Table1[[#This Row],[Work Field (WF)]]="Sales",1,0)</f>
        <v>1</v>
      </c>
      <c r="AI94" s="2">
        <f>IF(Table1[[#This Row],[Work Field (WF)]]="management",1,0)</f>
        <v>0</v>
      </c>
      <c r="AJ94" s="2"/>
      <c r="AK94" s="3"/>
      <c r="AL94" s="1">
        <f>IF(Table1[[#This Row],[Education (EDU)]]="Matric",1,0)</f>
        <v>0</v>
      </c>
      <c r="AM94" s="2">
        <f>IF(Table1[[#This Row],[Education (EDU)]]="Intermediate",1,0)</f>
        <v>0</v>
      </c>
      <c r="AN94" s="2">
        <f>IF(Table1[[#This Row],[Education (EDU)]]="Graduation",1,0)</f>
        <v>0</v>
      </c>
      <c r="AO94" s="2">
        <f>IF(Table1[[#This Row],[Education (EDU)]]="Masters",1,0)</f>
        <v>1</v>
      </c>
      <c r="AP94" s="2"/>
      <c r="AQ94" s="3"/>
      <c r="AT94" s="10">
        <f>IFERROR(Table1[[#This Row],[Car Value]]/Table1[[#This Row],[Cars Owned]],"0")</f>
        <v>5846.8366846690096</v>
      </c>
      <c r="AU94" s="2"/>
      <c r="AV94" s="3"/>
      <c r="AW94" s="1"/>
      <c r="AX94" s="2">
        <f>IF(Table1[[#This Row],[Person Debts]]&gt;$AW$6,1,0)</f>
        <v>1</v>
      </c>
      <c r="AY94" s="2"/>
      <c r="AZ94" s="3"/>
      <c r="BA94" s="1"/>
      <c r="BB94" s="24">
        <f>Table1[[#This Row],[Mortgage Left]]/Table1[[#This Row],[House Value]]</f>
        <v>0.39520336976003867</v>
      </c>
      <c r="BC94" s="2">
        <f t="shared" si="5"/>
        <v>0</v>
      </c>
      <c r="BD94" s="2"/>
      <c r="BE94" s="3"/>
      <c r="BH94" s="1"/>
      <c r="BI94" s="2">
        <f>IF(Table1[[#This Row],[City]]="Karachi",Table1[[#This Row],[Income]],0)</f>
        <v>40891</v>
      </c>
      <c r="BJ94" s="2">
        <f>IF(Table1[[#This Row],[City]]="Lahore",Table1[[#This Row],[Income]],0)</f>
        <v>0</v>
      </c>
      <c r="BK94" s="2">
        <f>IF(Table1[[#This Row],[City]]="Islamabad",Table1[[#This Row],[Income]],0)</f>
        <v>0</v>
      </c>
      <c r="BL94" s="2">
        <f>IF(Table1[[#This Row],[City]]="Multan",Table1[[#This Row],[Income]],0)</f>
        <v>0</v>
      </c>
      <c r="BM94" s="2">
        <f>IF(Table1[[#This Row],[City]]="Peshawar",Table1[[#This Row],[Income]],0)</f>
        <v>0</v>
      </c>
      <c r="BN94" s="2">
        <f>IF(Table1[[#This Row],[City]]="Quetta",Table1[[#This Row],[Income]],0)</f>
        <v>0</v>
      </c>
      <c r="BO94" s="2">
        <f>IF(Table1[[#This Row],[City]]="Hyderabad",Table1[[#This Row],[Income]],0)</f>
        <v>0</v>
      </c>
      <c r="BP94" s="2">
        <f>IF(Table1[[#This Row],[City]]="Rawalpindi",Table1[[#This Row],[Income]],0)</f>
        <v>0</v>
      </c>
      <c r="BQ94" s="3">
        <f>IF(Table1[[#This Row],[City]]="Gwadar",Table1[[#This Row],[Income]],0)</f>
        <v>0</v>
      </c>
      <c r="BR94" s="1">
        <f>IF(Table1[[#This Row],[Person Debts]]&gt;Table1[[#This Row],[Income]],1,0)</f>
        <v>1</v>
      </c>
      <c r="BS94" s="3"/>
      <c r="BT94" s="1"/>
      <c r="BU94" s="2">
        <f>IF(Table1[[#This Row],[Net Worth]]&gt;BT94,Table1[[#This Row],[Age]],0)</f>
        <v>32</v>
      </c>
      <c r="BV94" s="3"/>
    </row>
    <row r="95" spans="2:74" x14ac:dyDescent="0.25">
      <c r="B95" t="s">
        <v>19</v>
      </c>
      <c r="C95">
        <v>27</v>
      </c>
      <c r="D95" t="s">
        <v>20</v>
      </c>
      <c r="E95">
        <v>6</v>
      </c>
      <c r="F95" t="s">
        <v>27</v>
      </c>
      <c r="G95">
        <v>2</v>
      </c>
      <c r="H95">
        <v>0</v>
      </c>
      <c r="I95">
        <v>69314</v>
      </c>
      <c r="J95" t="s">
        <v>33</v>
      </c>
      <c r="K95">
        <v>8</v>
      </c>
      <c r="L95">
        <v>207942</v>
      </c>
      <c r="M95">
        <v>23571.597276265584</v>
      </c>
      <c r="N95">
        <v>0</v>
      </c>
      <c r="O95">
        <v>0</v>
      </c>
      <c r="P95">
        <v>44599.920247974027</v>
      </c>
      <c r="Q95">
        <v>83169.522771498232</v>
      </c>
      <c r="R95">
        <v>291111.52277149825</v>
      </c>
      <c r="S95">
        <v>68171.517524239607</v>
      </c>
      <c r="T95">
        <v>222940.00524725864</v>
      </c>
      <c r="X95" s="1">
        <f t="shared" si="3"/>
        <v>1</v>
      </c>
      <c r="Y95" s="2">
        <f t="shared" si="4"/>
        <v>0</v>
      </c>
      <c r="Z95" s="2"/>
      <c r="AA95" s="3"/>
      <c r="AD95" s="1">
        <f>IF(Table1[[#This Row],[Work Field (WF)]]="IT",1,0)</f>
        <v>0</v>
      </c>
      <c r="AE95" s="2">
        <f>IF(Table1[[#This Row],[Work Field (WF)]]="Data Science",1,0)</f>
        <v>0</v>
      </c>
      <c r="AF95" s="2">
        <f>IF(Table1[[#This Row],[Work Field (WF)]]="Health",1,0)</f>
        <v>0</v>
      </c>
      <c r="AG95" s="2">
        <f>IF(Table1[[#This Row],[Work Field (WF)]]="Marketing",1,0)</f>
        <v>0</v>
      </c>
      <c r="AH95" s="2">
        <f>IF(Table1[[#This Row],[Work Field (WF)]]="Sales",1,0)</f>
        <v>0</v>
      </c>
      <c r="AI95" s="2">
        <f>IF(Table1[[#This Row],[Work Field (WF)]]="management",1,0)</f>
        <v>1</v>
      </c>
      <c r="AJ95" s="2"/>
      <c r="AK95" s="3"/>
      <c r="AL95" s="1">
        <f>IF(Table1[[#This Row],[Education (EDU)]]="Matric",1,0)</f>
        <v>0</v>
      </c>
      <c r="AM95" s="2">
        <f>IF(Table1[[#This Row],[Education (EDU)]]="Intermediate",1,0)</f>
        <v>1</v>
      </c>
      <c r="AN95" s="2">
        <f>IF(Table1[[#This Row],[Education (EDU)]]="Graduation",1,0)</f>
        <v>0</v>
      </c>
      <c r="AO95" s="2">
        <f>IF(Table1[[#This Row],[Education (EDU)]]="Masters",1,0)</f>
        <v>0</v>
      </c>
      <c r="AP95" s="2"/>
      <c r="AQ95" s="3"/>
      <c r="AT95" s="10" t="str">
        <f>IFERROR(Table1[[#This Row],[Car Value]]/Table1[[#This Row],[Cars Owned]],"0")</f>
        <v>0</v>
      </c>
      <c r="AU95" s="2"/>
      <c r="AV95" s="3"/>
      <c r="AW95" s="1"/>
      <c r="AX95" s="2">
        <f>IF(Table1[[#This Row],[Person Debts]]&gt;$AW$6,1,0)</f>
        <v>0</v>
      </c>
      <c r="AY95" s="2"/>
      <c r="AZ95" s="3"/>
      <c r="BA95" s="1"/>
      <c r="BB95" s="24">
        <f>Table1[[#This Row],[Mortgage Left]]/Table1[[#This Row],[House Value]]</f>
        <v>0.1133565959559184</v>
      </c>
      <c r="BC95" s="2">
        <f t="shared" si="5"/>
        <v>0</v>
      </c>
      <c r="BD95" s="2"/>
      <c r="BE95" s="3"/>
      <c r="BH95" s="1"/>
      <c r="BI95" s="2">
        <f>IF(Table1[[#This Row],[City]]="Karachi",Table1[[#This Row],[Income]],0)</f>
        <v>0</v>
      </c>
      <c r="BJ95" s="2">
        <f>IF(Table1[[#This Row],[City]]="Lahore",Table1[[#This Row],[Income]],0)</f>
        <v>0</v>
      </c>
      <c r="BK95" s="2">
        <f>IF(Table1[[#This Row],[City]]="Islamabad",Table1[[#This Row],[Income]],0)</f>
        <v>0</v>
      </c>
      <c r="BL95" s="2">
        <f>IF(Table1[[#This Row],[City]]="Multan",Table1[[#This Row],[Income]],0)</f>
        <v>0</v>
      </c>
      <c r="BM95" s="2">
        <f>IF(Table1[[#This Row],[City]]="Peshawar",Table1[[#This Row],[Income]],0)</f>
        <v>0</v>
      </c>
      <c r="BN95" s="2">
        <f>IF(Table1[[#This Row],[City]]="Quetta",Table1[[#This Row],[Income]],0)</f>
        <v>0</v>
      </c>
      <c r="BO95" s="2">
        <f>IF(Table1[[#This Row],[City]]="Hyderabad",Table1[[#This Row],[Income]],0)</f>
        <v>0</v>
      </c>
      <c r="BP95" s="2">
        <f>IF(Table1[[#This Row],[City]]="Rawalpindi",Table1[[#This Row],[Income]],0)</f>
        <v>69314</v>
      </c>
      <c r="BQ95" s="3">
        <f>IF(Table1[[#This Row],[City]]="Gwadar",Table1[[#This Row],[Income]],0)</f>
        <v>0</v>
      </c>
      <c r="BR95" s="1">
        <f>IF(Table1[[#This Row],[Person Debts]]&gt;Table1[[#This Row],[Income]],1,0)</f>
        <v>0</v>
      </c>
      <c r="BS95" s="3"/>
      <c r="BT95" s="1"/>
      <c r="BU95" s="2">
        <f>IF(Table1[[#This Row],[Net Worth]]&gt;BT95,Table1[[#This Row],[Age]],0)</f>
        <v>27</v>
      </c>
      <c r="BV95" s="3"/>
    </row>
    <row r="96" spans="2:74" x14ac:dyDescent="0.25">
      <c r="B96" t="s">
        <v>23</v>
      </c>
      <c r="C96">
        <v>36</v>
      </c>
      <c r="D96" t="s">
        <v>36</v>
      </c>
      <c r="E96">
        <v>2</v>
      </c>
      <c r="F96" t="s">
        <v>21</v>
      </c>
      <c r="G96">
        <v>1</v>
      </c>
      <c r="H96">
        <v>0</v>
      </c>
      <c r="I96">
        <v>41900</v>
      </c>
      <c r="J96" t="s">
        <v>31</v>
      </c>
      <c r="K96">
        <v>5</v>
      </c>
      <c r="L96">
        <v>167600</v>
      </c>
      <c r="M96">
        <v>44983.587218044398</v>
      </c>
      <c r="N96">
        <v>0</v>
      </c>
      <c r="O96">
        <v>0</v>
      </c>
      <c r="P96">
        <v>83310.049415034606</v>
      </c>
      <c r="Q96">
        <v>56447.980377938067</v>
      </c>
      <c r="R96">
        <v>224047.98037793807</v>
      </c>
      <c r="S96">
        <v>128293.636633079</v>
      </c>
      <c r="T96">
        <v>95754.34374485907</v>
      </c>
      <c r="X96" s="1">
        <f t="shared" si="3"/>
        <v>0</v>
      </c>
      <c r="Y96" s="2">
        <f t="shared" si="4"/>
        <v>1</v>
      </c>
      <c r="Z96" s="2"/>
      <c r="AA96" s="3"/>
      <c r="AD96" s="1">
        <f>IF(Table1[[#This Row],[Work Field (WF)]]="IT",1,0)</f>
        <v>0</v>
      </c>
      <c r="AE96" s="2">
        <f>IF(Table1[[#This Row],[Work Field (WF)]]="Data Science",1,0)</f>
        <v>1</v>
      </c>
      <c r="AF96" s="2">
        <f>IF(Table1[[#This Row],[Work Field (WF)]]="Health",1,0)</f>
        <v>0</v>
      </c>
      <c r="AG96" s="2">
        <f>IF(Table1[[#This Row],[Work Field (WF)]]="Marketing",1,0)</f>
        <v>0</v>
      </c>
      <c r="AH96" s="2">
        <f>IF(Table1[[#This Row],[Work Field (WF)]]="Sales",1,0)</f>
        <v>0</v>
      </c>
      <c r="AI96" s="2">
        <f>IF(Table1[[#This Row],[Work Field (WF)]]="management",1,0)</f>
        <v>0</v>
      </c>
      <c r="AJ96" s="2"/>
      <c r="AK96" s="3"/>
      <c r="AL96" s="1">
        <f>IF(Table1[[#This Row],[Education (EDU)]]="Matric",1,0)</f>
        <v>1</v>
      </c>
      <c r="AM96" s="2">
        <f>IF(Table1[[#This Row],[Education (EDU)]]="Intermediate",1,0)</f>
        <v>0</v>
      </c>
      <c r="AN96" s="2">
        <f>IF(Table1[[#This Row],[Education (EDU)]]="Graduation",1,0)</f>
        <v>0</v>
      </c>
      <c r="AO96" s="2">
        <f>IF(Table1[[#This Row],[Education (EDU)]]="Masters",1,0)</f>
        <v>0</v>
      </c>
      <c r="AP96" s="2"/>
      <c r="AQ96" s="3"/>
      <c r="AT96" s="10" t="str">
        <f>IFERROR(Table1[[#This Row],[Car Value]]/Table1[[#This Row],[Cars Owned]],"0")</f>
        <v>0</v>
      </c>
      <c r="AU96" s="2"/>
      <c r="AV96" s="3"/>
      <c r="AW96" s="1"/>
      <c r="AX96" s="2">
        <f>IF(Table1[[#This Row],[Person Debts]]&gt;$AW$6,1,0)</f>
        <v>1</v>
      </c>
      <c r="AY96" s="2"/>
      <c r="AZ96" s="3"/>
      <c r="BA96" s="1"/>
      <c r="BB96" s="24">
        <f>Table1[[#This Row],[Mortgage Left]]/Table1[[#This Row],[House Value]]</f>
        <v>0.26839849175444153</v>
      </c>
      <c r="BC96" s="2">
        <f t="shared" si="5"/>
        <v>0</v>
      </c>
      <c r="BD96" s="2"/>
      <c r="BE96" s="3"/>
      <c r="BH96" s="1"/>
      <c r="BI96" s="2">
        <f>IF(Table1[[#This Row],[City]]="Karachi",Table1[[#This Row],[Income]],0)</f>
        <v>0</v>
      </c>
      <c r="BJ96" s="2">
        <f>IF(Table1[[#This Row],[City]]="Lahore",Table1[[#This Row],[Income]],0)</f>
        <v>0</v>
      </c>
      <c r="BK96" s="2">
        <f>IF(Table1[[#This Row],[City]]="Islamabad",Table1[[#This Row],[Income]],0)</f>
        <v>0</v>
      </c>
      <c r="BL96" s="2">
        <f>IF(Table1[[#This Row],[City]]="Multan",Table1[[#This Row],[Income]],0)</f>
        <v>0</v>
      </c>
      <c r="BM96" s="2">
        <f>IF(Table1[[#This Row],[City]]="Peshawar",Table1[[#This Row],[Income]],0)</f>
        <v>41900</v>
      </c>
      <c r="BN96" s="2">
        <f>IF(Table1[[#This Row],[City]]="Quetta",Table1[[#This Row],[Income]],0)</f>
        <v>0</v>
      </c>
      <c r="BO96" s="2">
        <f>IF(Table1[[#This Row],[City]]="Hyderabad",Table1[[#This Row],[Income]],0)</f>
        <v>0</v>
      </c>
      <c r="BP96" s="2">
        <f>IF(Table1[[#This Row],[City]]="Rawalpindi",Table1[[#This Row],[Income]],0)</f>
        <v>0</v>
      </c>
      <c r="BQ96" s="3">
        <f>IF(Table1[[#This Row],[City]]="Gwadar",Table1[[#This Row],[Income]],0)</f>
        <v>0</v>
      </c>
      <c r="BR96" s="1">
        <f>IF(Table1[[#This Row],[Person Debts]]&gt;Table1[[#This Row],[Income]],1,0)</f>
        <v>1</v>
      </c>
      <c r="BS96" s="3"/>
      <c r="BT96" s="1"/>
      <c r="BU96" s="2">
        <f>IF(Table1[[#This Row],[Net Worth]]&gt;BT96,Table1[[#This Row],[Age]],0)</f>
        <v>36</v>
      </c>
      <c r="BV96" s="3"/>
    </row>
    <row r="97" spans="2:74" x14ac:dyDescent="0.25">
      <c r="B97" t="s">
        <v>23</v>
      </c>
      <c r="C97">
        <v>44</v>
      </c>
      <c r="D97" t="s">
        <v>26</v>
      </c>
      <c r="E97">
        <v>3</v>
      </c>
      <c r="F97" t="s">
        <v>34</v>
      </c>
      <c r="G97">
        <v>4</v>
      </c>
      <c r="H97">
        <v>2</v>
      </c>
      <c r="I97">
        <v>65957</v>
      </c>
      <c r="J97" t="s">
        <v>35</v>
      </c>
      <c r="K97">
        <v>3</v>
      </c>
      <c r="L97">
        <v>197871</v>
      </c>
      <c r="M97">
        <v>16547.598985044518</v>
      </c>
      <c r="N97">
        <v>58803.523225362878</v>
      </c>
      <c r="O97">
        <v>58552</v>
      </c>
      <c r="P97">
        <v>70488.579323032784</v>
      </c>
      <c r="Q97">
        <v>42791.294892093021</v>
      </c>
      <c r="R97">
        <v>299465.81811745593</v>
      </c>
      <c r="S97">
        <v>145588.1783080773</v>
      </c>
      <c r="T97">
        <v>153877.63980937863</v>
      </c>
      <c r="X97" s="1">
        <f t="shared" si="3"/>
        <v>0</v>
      </c>
      <c r="Y97" s="2">
        <f t="shared" si="4"/>
        <v>1</v>
      </c>
      <c r="Z97" s="2"/>
      <c r="AA97" s="3"/>
      <c r="AD97" s="1">
        <f>IF(Table1[[#This Row],[Work Field (WF)]]="IT",1,0)</f>
        <v>0</v>
      </c>
      <c r="AE97" s="2">
        <f>IF(Table1[[#This Row],[Work Field (WF)]]="Data Science",1,0)</f>
        <v>0</v>
      </c>
      <c r="AF97" s="2">
        <f>IF(Table1[[#This Row],[Work Field (WF)]]="Health",1,0)</f>
        <v>0</v>
      </c>
      <c r="AG97" s="2">
        <f>IF(Table1[[#This Row],[Work Field (WF)]]="Marketing",1,0)</f>
        <v>1</v>
      </c>
      <c r="AH97" s="2">
        <f>IF(Table1[[#This Row],[Work Field (WF)]]="Sales",1,0)</f>
        <v>0</v>
      </c>
      <c r="AI97" s="2">
        <f>IF(Table1[[#This Row],[Work Field (WF)]]="management",1,0)</f>
        <v>0</v>
      </c>
      <c r="AJ97" s="2"/>
      <c r="AK97" s="3"/>
      <c r="AL97" s="1">
        <f>IF(Table1[[#This Row],[Education (EDU)]]="Matric",1,0)</f>
        <v>0</v>
      </c>
      <c r="AM97" s="2">
        <f>IF(Table1[[#This Row],[Education (EDU)]]="Intermediate",1,0)</f>
        <v>0</v>
      </c>
      <c r="AN97" s="2">
        <f>IF(Table1[[#This Row],[Education (EDU)]]="Graduation",1,0)</f>
        <v>0</v>
      </c>
      <c r="AO97" s="2">
        <f>IF(Table1[[#This Row],[Education (EDU)]]="Masters",1,0)</f>
        <v>1</v>
      </c>
      <c r="AP97" s="2"/>
      <c r="AQ97" s="3"/>
      <c r="AT97" s="10">
        <f>IFERROR(Table1[[#This Row],[Car Value]]/Table1[[#This Row],[Cars Owned]],"0")</f>
        <v>29401.761612681439</v>
      </c>
      <c r="AU97" s="2"/>
      <c r="AV97" s="3"/>
      <c r="AW97" s="1"/>
      <c r="AX97" s="2">
        <f>IF(Table1[[#This Row],[Person Debts]]&gt;$AW$6,1,0)</f>
        <v>1</v>
      </c>
      <c r="AY97" s="2"/>
      <c r="AZ97" s="3"/>
      <c r="BA97" s="1"/>
      <c r="BB97" s="24">
        <f>Table1[[#This Row],[Mortgage Left]]/Table1[[#This Row],[House Value]]</f>
        <v>8.3628217298363672E-2</v>
      </c>
      <c r="BC97" s="2">
        <f t="shared" si="5"/>
        <v>0</v>
      </c>
      <c r="BD97" s="2"/>
      <c r="BE97" s="3"/>
      <c r="BH97" s="1"/>
      <c r="BI97" s="2">
        <f>IF(Table1[[#This Row],[City]]="Karachi",Table1[[#This Row],[Income]],0)</f>
        <v>0</v>
      </c>
      <c r="BJ97" s="2">
        <f>IF(Table1[[#This Row],[City]]="Lahore",Table1[[#This Row],[Income]],0)</f>
        <v>0</v>
      </c>
      <c r="BK97" s="2">
        <f>IF(Table1[[#This Row],[City]]="Islamabad",Table1[[#This Row],[Income]],0)</f>
        <v>65957</v>
      </c>
      <c r="BL97" s="2">
        <f>IF(Table1[[#This Row],[City]]="Multan",Table1[[#This Row],[Income]],0)</f>
        <v>0</v>
      </c>
      <c r="BM97" s="2">
        <f>IF(Table1[[#This Row],[City]]="Peshawar",Table1[[#This Row],[Income]],0)</f>
        <v>0</v>
      </c>
      <c r="BN97" s="2">
        <f>IF(Table1[[#This Row],[City]]="Quetta",Table1[[#This Row],[Income]],0)</f>
        <v>0</v>
      </c>
      <c r="BO97" s="2">
        <f>IF(Table1[[#This Row],[City]]="Hyderabad",Table1[[#This Row],[Income]],0)</f>
        <v>0</v>
      </c>
      <c r="BP97" s="2">
        <f>IF(Table1[[#This Row],[City]]="Rawalpindi",Table1[[#This Row],[Income]],0)</f>
        <v>0</v>
      </c>
      <c r="BQ97" s="3">
        <f>IF(Table1[[#This Row],[City]]="Gwadar",Table1[[#This Row],[Income]],0)</f>
        <v>0</v>
      </c>
      <c r="BR97" s="1">
        <f>IF(Table1[[#This Row],[Person Debts]]&gt;Table1[[#This Row],[Income]],1,0)</f>
        <v>1</v>
      </c>
      <c r="BS97" s="3"/>
      <c r="BT97" s="1"/>
      <c r="BU97" s="2">
        <f>IF(Table1[[#This Row],[Net Worth]]&gt;BT97,Table1[[#This Row],[Age]],0)</f>
        <v>44</v>
      </c>
      <c r="BV97" s="3"/>
    </row>
    <row r="98" spans="2:74" x14ac:dyDescent="0.25">
      <c r="B98" t="s">
        <v>23</v>
      </c>
      <c r="C98">
        <v>30</v>
      </c>
      <c r="D98" t="s">
        <v>26</v>
      </c>
      <c r="E98">
        <v>3</v>
      </c>
      <c r="F98" t="s">
        <v>24</v>
      </c>
      <c r="G98">
        <v>3</v>
      </c>
      <c r="H98">
        <v>0</v>
      </c>
      <c r="I98">
        <v>51255</v>
      </c>
      <c r="J98" t="s">
        <v>39</v>
      </c>
      <c r="K98">
        <v>6</v>
      </c>
      <c r="L98">
        <v>256275</v>
      </c>
      <c r="M98">
        <v>232803.75512725461</v>
      </c>
      <c r="N98">
        <v>0</v>
      </c>
      <c r="O98">
        <v>0</v>
      </c>
      <c r="P98">
        <v>40785.184274616273</v>
      </c>
      <c r="Q98">
        <v>65042.171179722238</v>
      </c>
      <c r="R98">
        <v>321317.17117972224</v>
      </c>
      <c r="S98">
        <v>273588.93940187088</v>
      </c>
      <c r="T98">
        <v>47728.231777851353</v>
      </c>
      <c r="X98" s="1">
        <f t="shared" si="3"/>
        <v>0</v>
      </c>
      <c r="Y98" s="2">
        <f t="shared" si="4"/>
        <v>1</v>
      </c>
      <c r="Z98" s="2"/>
      <c r="AA98" s="3"/>
      <c r="AD98" s="1">
        <f>IF(Table1[[#This Row],[Work Field (WF)]]="IT",1,0)</f>
        <v>0</v>
      </c>
      <c r="AE98" s="2">
        <f>IF(Table1[[#This Row],[Work Field (WF)]]="Data Science",1,0)</f>
        <v>0</v>
      </c>
      <c r="AF98" s="2">
        <f>IF(Table1[[#This Row],[Work Field (WF)]]="Health",1,0)</f>
        <v>0</v>
      </c>
      <c r="AG98" s="2">
        <f>IF(Table1[[#This Row],[Work Field (WF)]]="Marketing",1,0)</f>
        <v>1</v>
      </c>
      <c r="AH98" s="2">
        <f>IF(Table1[[#This Row],[Work Field (WF)]]="Sales",1,0)</f>
        <v>0</v>
      </c>
      <c r="AI98" s="2">
        <f>IF(Table1[[#This Row],[Work Field (WF)]]="management",1,0)</f>
        <v>0</v>
      </c>
      <c r="AJ98" s="2"/>
      <c r="AK98" s="3"/>
      <c r="AL98" s="1">
        <f>IF(Table1[[#This Row],[Education (EDU)]]="Matric",1,0)</f>
        <v>0</v>
      </c>
      <c r="AM98" s="2">
        <f>IF(Table1[[#This Row],[Education (EDU)]]="Intermediate",1,0)</f>
        <v>0</v>
      </c>
      <c r="AN98" s="2">
        <f>IF(Table1[[#This Row],[Education (EDU)]]="Graduation",1,0)</f>
        <v>1</v>
      </c>
      <c r="AO98" s="2">
        <f>IF(Table1[[#This Row],[Education (EDU)]]="Masters",1,0)</f>
        <v>0</v>
      </c>
      <c r="AP98" s="2"/>
      <c r="AQ98" s="3"/>
      <c r="AT98" s="10" t="str">
        <f>IFERROR(Table1[[#This Row],[Car Value]]/Table1[[#This Row],[Cars Owned]],"0")</f>
        <v>0</v>
      </c>
      <c r="AU98" s="2"/>
      <c r="AV98" s="3"/>
      <c r="AW98" s="1"/>
      <c r="AX98" s="2">
        <f>IF(Table1[[#This Row],[Person Debts]]&gt;$AW$6,1,0)</f>
        <v>1</v>
      </c>
      <c r="AY98" s="2"/>
      <c r="AZ98" s="3"/>
      <c r="BA98" s="1"/>
      <c r="BB98" s="24">
        <f>Table1[[#This Row],[Mortgage Left]]/Table1[[#This Row],[House Value]]</f>
        <v>0.90841383329335523</v>
      </c>
      <c r="BC98" s="2">
        <f t="shared" si="5"/>
        <v>1</v>
      </c>
      <c r="BD98" s="2"/>
      <c r="BE98" s="3"/>
      <c r="BH98" s="1"/>
      <c r="BI98" s="2">
        <f>IF(Table1[[#This Row],[City]]="Karachi",Table1[[#This Row],[Income]],0)</f>
        <v>0</v>
      </c>
      <c r="BJ98" s="2">
        <f>IF(Table1[[#This Row],[City]]="Lahore",Table1[[#This Row],[Income]],0)</f>
        <v>0</v>
      </c>
      <c r="BK98" s="2">
        <f>IF(Table1[[#This Row],[City]]="Islamabad",Table1[[#This Row],[Income]],0)</f>
        <v>0</v>
      </c>
      <c r="BL98" s="2">
        <f>IF(Table1[[#This Row],[City]]="Multan",Table1[[#This Row],[Income]],0)</f>
        <v>0</v>
      </c>
      <c r="BM98" s="2">
        <f>IF(Table1[[#This Row],[City]]="Peshawar",Table1[[#This Row],[Income]],0)</f>
        <v>0</v>
      </c>
      <c r="BN98" s="2">
        <f>IF(Table1[[#This Row],[City]]="Quetta",Table1[[#This Row],[Income]],0)</f>
        <v>51255</v>
      </c>
      <c r="BO98" s="2">
        <f>IF(Table1[[#This Row],[City]]="Hyderabad",Table1[[#This Row],[Income]],0)</f>
        <v>0</v>
      </c>
      <c r="BP98" s="2">
        <f>IF(Table1[[#This Row],[City]]="Rawalpindi",Table1[[#This Row],[Income]],0)</f>
        <v>0</v>
      </c>
      <c r="BQ98" s="3">
        <f>IF(Table1[[#This Row],[City]]="Gwadar",Table1[[#This Row],[Income]],0)</f>
        <v>0</v>
      </c>
      <c r="BR98" s="1">
        <f>IF(Table1[[#This Row],[Person Debts]]&gt;Table1[[#This Row],[Income]],1,0)</f>
        <v>1</v>
      </c>
      <c r="BS98" s="3"/>
      <c r="BT98" s="1"/>
      <c r="BU98" s="2">
        <f>IF(Table1[[#This Row],[Net Worth]]&gt;BT98,Table1[[#This Row],[Age]],0)</f>
        <v>30</v>
      </c>
      <c r="BV98" s="3"/>
    </row>
    <row r="99" spans="2:74" x14ac:dyDescent="0.25">
      <c r="B99" t="s">
        <v>19</v>
      </c>
      <c r="C99">
        <v>43</v>
      </c>
      <c r="D99" t="s">
        <v>20</v>
      </c>
      <c r="E99">
        <v>6</v>
      </c>
      <c r="F99" t="s">
        <v>21</v>
      </c>
      <c r="G99">
        <v>1</v>
      </c>
      <c r="H99">
        <v>0</v>
      </c>
      <c r="I99">
        <v>66652</v>
      </c>
      <c r="J99" t="s">
        <v>22</v>
      </c>
      <c r="K99">
        <v>2</v>
      </c>
      <c r="L99">
        <v>333260</v>
      </c>
      <c r="M99">
        <v>297640.43328375183</v>
      </c>
      <c r="N99">
        <v>0</v>
      </c>
      <c r="O99">
        <v>0</v>
      </c>
      <c r="P99">
        <v>83245.581770870325</v>
      </c>
      <c r="Q99">
        <v>79766.9136315668</v>
      </c>
      <c r="R99">
        <v>413026.9136315668</v>
      </c>
      <c r="S99">
        <v>380886.01505462214</v>
      </c>
      <c r="T99">
        <v>32140.898576944659</v>
      </c>
      <c r="X99" s="1">
        <f t="shared" si="3"/>
        <v>1</v>
      </c>
      <c r="Y99" s="2">
        <f t="shared" si="4"/>
        <v>0</v>
      </c>
      <c r="Z99" s="2"/>
      <c r="AA99" s="3"/>
      <c r="AD99" s="1">
        <f>IF(Table1[[#This Row],[Work Field (WF)]]="IT",1,0)</f>
        <v>0</v>
      </c>
      <c r="AE99" s="2">
        <f>IF(Table1[[#This Row],[Work Field (WF)]]="Data Science",1,0)</f>
        <v>0</v>
      </c>
      <c r="AF99" s="2">
        <f>IF(Table1[[#This Row],[Work Field (WF)]]="Health",1,0)</f>
        <v>0</v>
      </c>
      <c r="AG99" s="2">
        <f>IF(Table1[[#This Row],[Work Field (WF)]]="Marketing",1,0)</f>
        <v>0</v>
      </c>
      <c r="AH99" s="2">
        <f>IF(Table1[[#This Row],[Work Field (WF)]]="Sales",1,0)</f>
        <v>0</v>
      </c>
      <c r="AI99" s="2">
        <f>IF(Table1[[#This Row],[Work Field (WF)]]="management",1,0)</f>
        <v>1</v>
      </c>
      <c r="AJ99" s="2"/>
      <c r="AK99" s="3"/>
      <c r="AL99" s="1">
        <f>IF(Table1[[#This Row],[Education (EDU)]]="Matric",1,0)</f>
        <v>1</v>
      </c>
      <c r="AM99" s="2">
        <f>IF(Table1[[#This Row],[Education (EDU)]]="Intermediate",1,0)</f>
        <v>0</v>
      </c>
      <c r="AN99" s="2">
        <f>IF(Table1[[#This Row],[Education (EDU)]]="Graduation",1,0)</f>
        <v>0</v>
      </c>
      <c r="AO99" s="2">
        <f>IF(Table1[[#This Row],[Education (EDU)]]="Masters",1,0)</f>
        <v>0</v>
      </c>
      <c r="AP99" s="2"/>
      <c r="AQ99" s="3"/>
      <c r="AT99" s="10" t="str">
        <f>IFERROR(Table1[[#This Row],[Car Value]]/Table1[[#This Row],[Cars Owned]],"0")</f>
        <v>0</v>
      </c>
      <c r="AU99" s="2"/>
      <c r="AV99" s="3"/>
      <c r="AW99" s="1"/>
      <c r="AX99" s="2">
        <f>IF(Table1[[#This Row],[Person Debts]]&gt;$AW$6,1,0)</f>
        <v>1</v>
      </c>
      <c r="AY99" s="2"/>
      <c r="AZ99" s="3"/>
      <c r="BA99" s="1"/>
      <c r="BB99" s="24">
        <f>Table1[[#This Row],[Mortgage Left]]/Table1[[#This Row],[House Value]]</f>
        <v>0.8931177857641236</v>
      </c>
      <c r="BC99" s="2">
        <f t="shared" si="5"/>
        <v>1</v>
      </c>
      <c r="BD99" s="2"/>
      <c r="BE99" s="3"/>
      <c r="BH99" s="1"/>
      <c r="BI99" s="2">
        <f>IF(Table1[[#This Row],[City]]="Karachi",Table1[[#This Row],[Income]],0)</f>
        <v>0</v>
      </c>
      <c r="BJ99" s="2">
        <f>IF(Table1[[#This Row],[City]]="Lahore",Table1[[#This Row],[Income]],0)</f>
        <v>66652</v>
      </c>
      <c r="BK99" s="2">
        <f>IF(Table1[[#This Row],[City]]="Islamabad",Table1[[#This Row],[Income]],0)</f>
        <v>0</v>
      </c>
      <c r="BL99" s="2">
        <f>IF(Table1[[#This Row],[City]]="Multan",Table1[[#This Row],[Income]],0)</f>
        <v>0</v>
      </c>
      <c r="BM99" s="2">
        <f>IF(Table1[[#This Row],[City]]="Peshawar",Table1[[#This Row],[Income]],0)</f>
        <v>0</v>
      </c>
      <c r="BN99" s="2">
        <f>IF(Table1[[#This Row],[City]]="Quetta",Table1[[#This Row],[Income]],0)</f>
        <v>0</v>
      </c>
      <c r="BO99" s="2">
        <f>IF(Table1[[#This Row],[City]]="Hyderabad",Table1[[#This Row],[Income]],0)</f>
        <v>0</v>
      </c>
      <c r="BP99" s="2">
        <f>IF(Table1[[#This Row],[City]]="Rawalpindi",Table1[[#This Row],[Income]],0)</f>
        <v>0</v>
      </c>
      <c r="BQ99" s="3">
        <f>IF(Table1[[#This Row],[City]]="Gwadar",Table1[[#This Row],[Income]],0)</f>
        <v>0</v>
      </c>
      <c r="BR99" s="1">
        <f>IF(Table1[[#This Row],[Person Debts]]&gt;Table1[[#This Row],[Income]],1,0)</f>
        <v>1</v>
      </c>
      <c r="BS99" s="3"/>
      <c r="BT99" s="1"/>
      <c r="BU99" s="2">
        <f>IF(Table1[[#This Row],[Net Worth]]&gt;BT99,Table1[[#This Row],[Age]],0)</f>
        <v>43</v>
      </c>
      <c r="BV99" s="3"/>
    </row>
    <row r="100" spans="2:74" x14ac:dyDescent="0.25">
      <c r="B100" t="s">
        <v>23</v>
      </c>
      <c r="C100">
        <v>38</v>
      </c>
      <c r="D100" t="s">
        <v>37</v>
      </c>
      <c r="E100">
        <v>5</v>
      </c>
      <c r="F100" t="s">
        <v>27</v>
      </c>
      <c r="G100">
        <v>2</v>
      </c>
      <c r="H100">
        <v>1</v>
      </c>
      <c r="I100">
        <v>59031</v>
      </c>
      <c r="J100" t="s">
        <v>28</v>
      </c>
      <c r="K100">
        <v>4</v>
      </c>
      <c r="L100">
        <v>177093</v>
      </c>
      <c r="M100">
        <v>120793.90291996673</v>
      </c>
      <c r="N100">
        <v>3550.8157670463861</v>
      </c>
      <c r="O100">
        <v>746</v>
      </c>
      <c r="P100">
        <v>56475.493762530059</v>
      </c>
      <c r="Q100">
        <v>29919.588604924269</v>
      </c>
      <c r="R100">
        <v>210563.40437197065</v>
      </c>
      <c r="S100">
        <v>178015.39668249679</v>
      </c>
      <c r="T100">
        <v>32548.00768947386</v>
      </c>
      <c r="X100" s="1">
        <f t="shared" si="3"/>
        <v>0</v>
      </c>
      <c r="Y100" s="2">
        <f t="shared" si="4"/>
        <v>1</v>
      </c>
      <c r="Z100" s="2"/>
      <c r="AA100" s="3"/>
      <c r="AD100" s="1">
        <f>IF(Table1[[#This Row],[Work Field (WF)]]="IT",1,0)</f>
        <v>0</v>
      </c>
      <c r="AE100" s="2">
        <f>IF(Table1[[#This Row],[Work Field (WF)]]="Data Science",1,0)</f>
        <v>0</v>
      </c>
      <c r="AF100" s="2">
        <f>IF(Table1[[#This Row],[Work Field (WF)]]="Health",1,0)</f>
        <v>0</v>
      </c>
      <c r="AG100" s="2">
        <f>IF(Table1[[#This Row],[Work Field (WF)]]="Marketing",1,0)</f>
        <v>0</v>
      </c>
      <c r="AH100" s="2">
        <f>IF(Table1[[#This Row],[Work Field (WF)]]="Sales",1,0)</f>
        <v>1</v>
      </c>
      <c r="AI100" s="2">
        <f>IF(Table1[[#This Row],[Work Field (WF)]]="management",1,0)</f>
        <v>0</v>
      </c>
      <c r="AJ100" s="2"/>
      <c r="AK100" s="3"/>
      <c r="AL100" s="1">
        <f>IF(Table1[[#This Row],[Education (EDU)]]="Matric",1,0)</f>
        <v>0</v>
      </c>
      <c r="AM100" s="2">
        <f>IF(Table1[[#This Row],[Education (EDU)]]="Intermediate",1,0)</f>
        <v>1</v>
      </c>
      <c r="AN100" s="2">
        <f>IF(Table1[[#This Row],[Education (EDU)]]="Graduation",1,0)</f>
        <v>0</v>
      </c>
      <c r="AO100" s="2">
        <f>IF(Table1[[#This Row],[Education (EDU)]]="Masters",1,0)</f>
        <v>0</v>
      </c>
      <c r="AP100" s="2"/>
      <c r="AQ100" s="3"/>
      <c r="AT100" s="10">
        <f>IFERROR(Table1[[#This Row],[Car Value]]/Table1[[#This Row],[Cars Owned]],"0")</f>
        <v>3550.8157670463861</v>
      </c>
      <c r="AU100" s="2"/>
      <c r="AV100" s="3"/>
      <c r="AW100" s="1"/>
      <c r="AX100" s="2">
        <f>IF(Table1[[#This Row],[Person Debts]]&gt;$AW$6,1,0)</f>
        <v>1</v>
      </c>
      <c r="AY100" s="2"/>
      <c r="AZ100" s="3"/>
      <c r="BA100" s="1"/>
      <c r="BB100" s="24">
        <f>Table1[[#This Row],[Mortgage Left]]/Table1[[#This Row],[House Value]]</f>
        <v>0.68209304105733559</v>
      </c>
      <c r="BC100" s="2">
        <f t="shared" si="5"/>
        <v>1</v>
      </c>
      <c r="BD100" s="2"/>
      <c r="BE100" s="3"/>
      <c r="BH100" s="1"/>
      <c r="BI100" s="2">
        <f>IF(Table1[[#This Row],[City]]="Karachi",Table1[[#This Row],[Income]],0)</f>
        <v>0</v>
      </c>
      <c r="BJ100" s="2">
        <f>IF(Table1[[#This Row],[City]]="Lahore",Table1[[#This Row],[Income]],0)</f>
        <v>0</v>
      </c>
      <c r="BK100" s="2">
        <f>IF(Table1[[#This Row],[City]]="Islamabad",Table1[[#This Row],[Income]],0)</f>
        <v>0</v>
      </c>
      <c r="BL100" s="2">
        <f>IF(Table1[[#This Row],[City]]="Multan",Table1[[#This Row],[Income]],0)</f>
        <v>59031</v>
      </c>
      <c r="BM100" s="2">
        <f>IF(Table1[[#This Row],[City]]="Peshawar",Table1[[#This Row],[Income]],0)</f>
        <v>0</v>
      </c>
      <c r="BN100" s="2">
        <f>IF(Table1[[#This Row],[City]]="Quetta",Table1[[#This Row],[Income]],0)</f>
        <v>0</v>
      </c>
      <c r="BO100" s="2">
        <f>IF(Table1[[#This Row],[City]]="Hyderabad",Table1[[#This Row],[Income]],0)</f>
        <v>0</v>
      </c>
      <c r="BP100" s="2">
        <f>IF(Table1[[#This Row],[City]]="Rawalpindi",Table1[[#This Row],[Income]],0)</f>
        <v>0</v>
      </c>
      <c r="BQ100" s="3">
        <f>IF(Table1[[#This Row],[City]]="Gwadar",Table1[[#This Row],[Income]],0)</f>
        <v>0</v>
      </c>
      <c r="BR100" s="1">
        <f>IF(Table1[[#This Row],[Person Debts]]&gt;Table1[[#This Row],[Income]],1,0)</f>
        <v>1</v>
      </c>
      <c r="BS100" s="3"/>
      <c r="BT100" s="1"/>
      <c r="BU100" s="2">
        <f>IF(Table1[[#This Row],[Net Worth]]&gt;BT100,Table1[[#This Row],[Age]],0)</f>
        <v>38</v>
      </c>
      <c r="BV100" s="3"/>
    </row>
    <row r="101" spans="2:74" x14ac:dyDescent="0.25">
      <c r="B101" t="s">
        <v>19</v>
      </c>
      <c r="C101">
        <v>29</v>
      </c>
      <c r="D101" t="s">
        <v>26</v>
      </c>
      <c r="E101">
        <v>3</v>
      </c>
      <c r="F101" t="s">
        <v>34</v>
      </c>
      <c r="G101">
        <v>4</v>
      </c>
      <c r="H101">
        <v>0</v>
      </c>
      <c r="I101">
        <v>60366</v>
      </c>
      <c r="J101" t="s">
        <v>22</v>
      </c>
      <c r="K101">
        <v>2</v>
      </c>
      <c r="L101">
        <v>301830</v>
      </c>
      <c r="M101">
        <v>53797.131117964651</v>
      </c>
      <c r="N101">
        <v>0</v>
      </c>
      <c r="O101">
        <v>0</v>
      </c>
      <c r="P101">
        <v>65098.19762983582</v>
      </c>
      <c r="Q101">
        <v>41609.456117291826</v>
      </c>
      <c r="R101">
        <v>343439.45611729182</v>
      </c>
      <c r="S101">
        <v>118895.32874780046</v>
      </c>
      <c r="T101">
        <v>224544.12736949135</v>
      </c>
      <c r="X101" s="1">
        <f t="shared" si="3"/>
        <v>1</v>
      </c>
      <c r="Y101" s="2">
        <f t="shared" si="4"/>
        <v>0</v>
      </c>
      <c r="Z101" s="2"/>
      <c r="AA101" s="3"/>
      <c r="AD101" s="1">
        <f>IF(Table1[[#This Row],[Work Field (WF)]]="IT",1,0)</f>
        <v>0</v>
      </c>
      <c r="AE101" s="2">
        <f>IF(Table1[[#This Row],[Work Field (WF)]]="Data Science",1,0)</f>
        <v>0</v>
      </c>
      <c r="AF101" s="2">
        <f>IF(Table1[[#This Row],[Work Field (WF)]]="Health",1,0)</f>
        <v>0</v>
      </c>
      <c r="AG101" s="2">
        <f>IF(Table1[[#This Row],[Work Field (WF)]]="Marketing",1,0)</f>
        <v>1</v>
      </c>
      <c r="AH101" s="2">
        <f>IF(Table1[[#This Row],[Work Field (WF)]]="Sales",1,0)</f>
        <v>0</v>
      </c>
      <c r="AI101" s="2">
        <f>IF(Table1[[#This Row],[Work Field (WF)]]="management",1,0)</f>
        <v>0</v>
      </c>
      <c r="AJ101" s="2"/>
      <c r="AK101" s="3"/>
      <c r="AL101" s="1">
        <f>IF(Table1[[#This Row],[Education (EDU)]]="Matric",1,0)</f>
        <v>0</v>
      </c>
      <c r="AM101" s="2">
        <f>IF(Table1[[#This Row],[Education (EDU)]]="Intermediate",1,0)</f>
        <v>0</v>
      </c>
      <c r="AN101" s="2">
        <f>IF(Table1[[#This Row],[Education (EDU)]]="Graduation",1,0)</f>
        <v>0</v>
      </c>
      <c r="AO101" s="2">
        <f>IF(Table1[[#This Row],[Education (EDU)]]="Masters",1,0)</f>
        <v>1</v>
      </c>
      <c r="AP101" s="2"/>
      <c r="AQ101" s="3"/>
      <c r="AT101" s="10" t="str">
        <f>IFERROR(Table1[[#This Row],[Car Value]]/Table1[[#This Row],[Cars Owned]],"0")</f>
        <v>0</v>
      </c>
      <c r="AU101" s="2"/>
      <c r="AV101" s="3"/>
      <c r="AW101" s="1"/>
      <c r="AX101" s="2">
        <f>IF(Table1[[#This Row],[Person Debts]]&gt;$AW$6,1,0)</f>
        <v>0</v>
      </c>
      <c r="AY101" s="2"/>
      <c r="AZ101" s="3"/>
      <c r="BA101" s="1"/>
      <c r="BB101" s="24">
        <f>Table1[[#This Row],[Mortgage Left]]/Table1[[#This Row],[House Value]]</f>
        <v>0.17823652757500796</v>
      </c>
      <c r="BC101" s="2">
        <f t="shared" si="5"/>
        <v>0</v>
      </c>
      <c r="BD101" s="2"/>
      <c r="BE101" s="3"/>
      <c r="BH101" s="1"/>
      <c r="BI101" s="2">
        <f>IF(Table1[[#This Row],[City]]="Karachi",Table1[[#This Row],[Income]],0)</f>
        <v>0</v>
      </c>
      <c r="BJ101" s="2">
        <f>IF(Table1[[#This Row],[City]]="Lahore",Table1[[#This Row],[Income]],0)</f>
        <v>60366</v>
      </c>
      <c r="BK101" s="2">
        <f>IF(Table1[[#This Row],[City]]="Islamabad",Table1[[#This Row],[Income]],0)</f>
        <v>0</v>
      </c>
      <c r="BL101" s="2">
        <f>IF(Table1[[#This Row],[City]]="Multan",Table1[[#This Row],[Income]],0)</f>
        <v>0</v>
      </c>
      <c r="BM101" s="2">
        <f>IF(Table1[[#This Row],[City]]="Peshawar",Table1[[#This Row],[Income]],0)</f>
        <v>0</v>
      </c>
      <c r="BN101" s="2">
        <f>IF(Table1[[#This Row],[City]]="Quetta",Table1[[#This Row],[Income]],0)</f>
        <v>0</v>
      </c>
      <c r="BO101" s="2">
        <f>IF(Table1[[#This Row],[City]]="Hyderabad",Table1[[#This Row],[Income]],0)</f>
        <v>0</v>
      </c>
      <c r="BP101" s="2">
        <f>IF(Table1[[#This Row],[City]]="Rawalpindi",Table1[[#This Row],[Income]],0)</f>
        <v>0</v>
      </c>
      <c r="BQ101" s="3">
        <f>IF(Table1[[#This Row],[City]]="Gwadar",Table1[[#This Row],[Income]],0)</f>
        <v>0</v>
      </c>
      <c r="BR101" s="1">
        <f>IF(Table1[[#This Row],[Person Debts]]&gt;Table1[[#This Row],[Income]],1,0)</f>
        <v>1</v>
      </c>
      <c r="BS101" s="3"/>
      <c r="BT101" s="1"/>
      <c r="BU101" s="2">
        <f>IF(Table1[[#This Row],[Net Worth]]&gt;BT101,Table1[[#This Row],[Age]],0)</f>
        <v>29</v>
      </c>
      <c r="BV101" s="3"/>
    </row>
    <row r="102" spans="2:74" x14ac:dyDescent="0.25">
      <c r="B102" t="s">
        <v>19</v>
      </c>
      <c r="C102">
        <v>34</v>
      </c>
      <c r="D102" t="s">
        <v>26</v>
      </c>
      <c r="E102">
        <v>3</v>
      </c>
      <c r="F102" t="s">
        <v>34</v>
      </c>
      <c r="G102">
        <v>4</v>
      </c>
      <c r="H102">
        <v>0</v>
      </c>
      <c r="I102">
        <v>51281</v>
      </c>
      <c r="J102" t="s">
        <v>33</v>
      </c>
      <c r="K102">
        <v>8</v>
      </c>
      <c r="L102">
        <v>256405</v>
      </c>
      <c r="M102">
        <v>8203.5744828232309</v>
      </c>
      <c r="N102">
        <v>0</v>
      </c>
      <c r="O102">
        <v>0</v>
      </c>
      <c r="P102">
        <v>9377.8249504979049</v>
      </c>
      <c r="Q102">
        <v>48042.150812528867</v>
      </c>
      <c r="R102">
        <v>304447.15081252885</v>
      </c>
      <c r="S102">
        <v>17581.399433321138</v>
      </c>
      <c r="T102">
        <v>286865.75137920771</v>
      </c>
      <c r="X102" s="1">
        <f t="shared" si="3"/>
        <v>1</v>
      </c>
      <c r="Y102" s="2">
        <f t="shared" si="4"/>
        <v>0</v>
      </c>
      <c r="Z102" s="2"/>
      <c r="AA102" s="3"/>
      <c r="AD102" s="1">
        <f>IF(Table1[[#This Row],[Work Field (WF)]]="IT",1,0)</f>
        <v>0</v>
      </c>
      <c r="AE102" s="2">
        <f>IF(Table1[[#This Row],[Work Field (WF)]]="Data Science",1,0)</f>
        <v>0</v>
      </c>
      <c r="AF102" s="2">
        <f>IF(Table1[[#This Row],[Work Field (WF)]]="Health",1,0)</f>
        <v>0</v>
      </c>
      <c r="AG102" s="2">
        <f>IF(Table1[[#This Row],[Work Field (WF)]]="Marketing",1,0)</f>
        <v>1</v>
      </c>
      <c r="AH102" s="2">
        <f>IF(Table1[[#This Row],[Work Field (WF)]]="Sales",1,0)</f>
        <v>0</v>
      </c>
      <c r="AI102" s="2">
        <f>IF(Table1[[#This Row],[Work Field (WF)]]="management",1,0)</f>
        <v>0</v>
      </c>
      <c r="AJ102" s="2"/>
      <c r="AK102" s="3"/>
      <c r="AL102" s="1">
        <f>IF(Table1[[#This Row],[Education (EDU)]]="Matric",1,0)</f>
        <v>0</v>
      </c>
      <c r="AM102" s="2">
        <f>IF(Table1[[#This Row],[Education (EDU)]]="Intermediate",1,0)</f>
        <v>0</v>
      </c>
      <c r="AN102" s="2">
        <f>IF(Table1[[#This Row],[Education (EDU)]]="Graduation",1,0)</f>
        <v>0</v>
      </c>
      <c r="AO102" s="2">
        <f>IF(Table1[[#This Row],[Education (EDU)]]="Masters",1,0)</f>
        <v>1</v>
      </c>
      <c r="AP102" s="2"/>
      <c r="AQ102" s="3"/>
      <c r="AT102" s="10" t="str">
        <f>IFERROR(Table1[[#This Row],[Car Value]]/Table1[[#This Row],[Cars Owned]],"0")</f>
        <v>0</v>
      </c>
      <c r="AU102" s="2"/>
      <c r="AV102" s="3"/>
      <c r="AW102" s="1"/>
      <c r="AX102" s="2">
        <f>IF(Table1[[#This Row],[Person Debts]]&gt;$AW$6,1,0)</f>
        <v>0</v>
      </c>
      <c r="AY102" s="2"/>
      <c r="AZ102" s="3"/>
      <c r="BA102" s="1"/>
      <c r="BB102" s="24">
        <f>Table1[[#This Row],[Mortgage Left]]/Table1[[#This Row],[House Value]]</f>
        <v>3.1994596372236228E-2</v>
      </c>
      <c r="BC102" s="2">
        <f t="shared" si="5"/>
        <v>0</v>
      </c>
      <c r="BD102" s="2"/>
      <c r="BE102" s="3"/>
      <c r="BH102" s="1"/>
      <c r="BI102" s="2">
        <f>IF(Table1[[#This Row],[City]]="Karachi",Table1[[#This Row],[Income]],0)</f>
        <v>0</v>
      </c>
      <c r="BJ102" s="2">
        <f>IF(Table1[[#This Row],[City]]="Lahore",Table1[[#This Row],[Income]],0)</f>
        <v>0</v>
      </c>
      <c r="BK102" s="2">
        <f>IF(Table1[[#This Row],[City]]="Islamabad",Table1[[#This Row],[Income]],0)</f>
        <v>0</v>
      </c>
      <c r="BL102" s="2">
        <f>IF(Table1[[#This Row],[City]]="Multan",Table1[[#This Row],[Income]],0)</f>
        <v>0</v>
      </c>
      <c r="BM102" s="2">
        <f>IF(Table1[[#This Row],[City]]="Peshawar",Table1[[#This Row],[Income]],0)</f>
        <v>0</v>
      </c>
      <c r="BN102" s="2">
        <f>IF(Table1[[#This Row],[City]]="Quetta",Table1[[#This Row],[Income]],0)</f>
        <v>0</v>
      </c>
      <c r="BO102" s="2">
        <f>IF(Table1[[#This Row],[City]]="Hyderabad",Table1[[#This Row],[Income]],0)</f>
        <v>0</v>
      </c>
      <c r="BP102" s="2">
        <f>IF(Table1[[#This Row],[City]]="Rawalpindi",Table1[[#This Row],[Income]],0)</f>
        <v>51281</v>
      </c>
      <c r="BQ102" s="3">
        <f>IF(Table1[[#This Row],[City]]="Gwadar",Table1[[#This Row],[Income]],0)</f>
        <v>0</v>
      </c>
      <c r="BR102" s="1">
        <f>IF(Table1[[#This Row],[Person Debts]]&gt;Table1[[#This Row],[Income]],1,0)</f>
        <v>0</v>
      </c>
      <c r="BS102" s="3"/>
      <c r="BT102" s="1"/>
      <c r="BU102" s="2">
        <f>IF(Table1[[#This Row],[Net Worth]]&gt;BT102,Table1[[#This Row],[Age]],0)</f>
        <v>34</v>
      </c>
      <c r="BV102" s="3"/>
    </row>
    <row r="103" spans="2:74" x14ac:dyDescent="0.25">
      <c r="B103" t="s">
        <v>23</v>
      </c>
      <c r="C103">
        <v>29</v>
      </c>
      <c r="D103" t="s">
        <v>32</v>
      </c>
      <c r="E103">
        <v>1</v>
      </c>
      <c r="F103" t="s">
        <v>24</v>
      </c>
      <c r="G103">
        <v>3</v>
      </c>
      <c r="H103">
        <v>2</v>
      </c>
      <c r="I103">
        <v>50665</v>
      </c>
      <c r="J103" t="s">
        <v>31</v>
      </c>
      <c r="K103">
        <v>5</v>
      </c>
      <c r="L103">
        <v>303990</v>
      </c>
      <c r="M103">
        <v>220440.00591335207</v>
      </c>
      <c r="N103">
        <v>99939.223723071322</v>
      </c>
      <c r="O103">
        <v>69435</v>
      </c>
      <c r="P103">
        <v>59959.172270953793</v>
      </c>
      <c r="Q103">
        <v>35159.07508830502</v>
      </c>
      <c r="R103">
        <v>439088.29881137633</v>
      </c>
      <c r="S103">
        <v>349834.17818430584</v>
      </c>
      <c r="T103">
        <v>89254.120627070486</v>
      </c>
      <c r="X103" s="1">
        <f t="shared" si="3"/>
        <v>0</v>
      </c>
      <c r="Y103" s="2">
        <f t="shared" si="4"/>
        <v>1</v>
      </c>
      <c r="Z103" s="2"/>
      <c r="AA103" s="3"/>
      <c r="AD103" s="1">
        <f>IF(Table1[[#This Row],[Work Field (WF)]]="IT",1,0)</f>
        <v>1</v>
      </c>
      <c r="AE103" s="2">
        <f>IF(Table1[[#This Row],[Work Field (WF)]]="Data Science",1,0)</f>
        <v>0</v>
      </c>
      <c r="AF103" s="2">
        <f>IF(Table1[[#This Row],[Work Field (WF)]]="Health",1,0)</f>
        <v>0</v>
      </c>
      <c r="AG103" s="2">
        <f>IF(Table1[[#This Row],[Work Field (WF)]]="Marketing",1,0)</f>
        <v>0</v>
      </c>
      <c r="AH103" s="2">
        <f>IF(Table1[[#This Row],[Work Field (WF)]]="Sales",1,0)</f>
        <v>0</v>
      </c>
      <c r="AI103" s="2">
        <f>IF(Table1[[#This Row],[Work Field (WF)]]="management",1,0)</f>
        <v>0</v>
      </c>
      <c r="AJ103" s="2"/>
      <c r="AK103" s="3"/>
      <c r="AL103" s="1">
        <f>IF(Table1[[#This Row],[Education (EDU)]]="Matric",1,0)</f>
        <v>0</v>
      </c>
      <c r="AM103" s="2">
        <f>IF(Table1[[#This Row],[Education (EDU)]]="Intermediate",1,0)</f>
        <v>0</v>
      </c>
      <c r="AN103" s="2">
        <f>IF(Table1[[#This Row],[Education (EDU)]]="Graduation",1,0)</f>
        <v>1</v>
      </c>
      <c r="AO103" s="2">
        <f>IF(Table1[[#This Row],[Education (EDU)]]="Masters",1,0)</f>
        <v>0</v>
      </c>
      <c r="AP103" s="2"/>
      <c r="AQ103" s="3"/>
      <c r="AT103" s="10">
        <f>IFERROR(Table1[[#This Row],[Car Value]]/Table1[[#This Row],[Cars Owned]],"0")</f>
        <v>49969.611861535661</v>
      </c>
      <c r="AU103" s="2"/>
      <c r="AV103" s="3"/>
      <c r="AW103" s="1"/>
      <c r="AX103" s="2">
        <f>IF(Table1[[#This Row],[Person Debts]]&gt;$AW$6,1,0)</f>
        <v>1</v>
      </c>
      <c r="AY103" s="2"/>
      <c r="AZ103" s="3"/>
      <c r="BA103" s="1"/>
      <c r="BB103" s="24">
        <f>Table1[[#This Row],[Mortgage Left]]/Table1[[#This Row],[House Value]]</f>
        <v>0.7251554521969541</v>
      </c>
      <c r="BC103" s="2">
        <f t="shared" si="5"/>
        <v>1</v>
      </c>
      <c r="BD103" s="2"/>
      <c r="BE103" s="3"/>
      <c r="BH103" s="1"/>
      <c r="BI103" s="2">
        <f>IF(Table1[[#This Row],[City]]="Karachi",Table1[[#This Row],[Income]],0)</f>
        <v>0</v>
      </c>
      <c r="BJ103" s="2">
        <f>IF(Table1[[#This Row],[City]]="Lahore",Table1[[#This Row],[Income]],0)</f>
        <v>0</v>
      </c>
      <c r="BK103" s="2">
        <f>IF(Table1[[#This Row],[City]]="Islamabad",Table1[[#This Row],[Income]],0)</f>
        <v>0</v>
      </c>
      <c r="BL103" s="2">
        <f>IF(Table1[[#This Row],[City]]="Multan",Table1[[#This Row],[Income]],0)</f>
        <v>0</v>
      </c>
      <c r="BM103" s="2">
        <f>IF(Table1[[#This Row],[City]]="Peshawar",Table1[[#This Row],[Income]],0)</f>
        <v>50665</v>
      </c>
      <c r="BN103" s="2">
        <f>IF(Table1[[#This Row],[City]]="Quetta",Table1[[#This Row],[Income]],0)</f>
        <v>0</v>
      </c>
      <c r="BO103" s="2">
        <f>IF(Table1[[#This Row],[City]]="Hyderabad",Table1[[#This Row],[Income]],0)</f>
        <v>0</v>
      </c>
      <c r="BP103" s="2">
        <f>IF(Table1[[#This Row],[City]]="Rawalpindi",Table1[[#This Row],[Income]],0)</f>
        <v>0</v>
      </c>
      <c r="BQ103" s="3">
        <f>IF(Table1[[#This Row],[City]]="Gwadar",Table1[[#This Row],[Income]],0)</f>
        <v>0</v>
      </c>
      <c r="BR103" s="1">
        <f>IF(Table1[[#This Row],[Person Debts]]&gt;Table1[[#This Row],[Income]],1,0)</f>
        <v>1</v>
      </c>
      <c r="BS103" s="3"/>
      <c r="BT103" s="1"/>
      <c r="BU103" s="2">
        <f>IF(Table1[[#This Row],[Net Worth]]&gt;BT103,Table1[[#This Row],[Age]],0)</f>
        <v>29</v>
      </c>
      <c r="BV103" s="3"/>
    </row>
    <row r="104" spans="2:74" x14ac:dyDescent="0.25">
      <c r="B104" t="s">
        <v>19</v>
      </c>
      <c r="C104">
        <v>43</v>
      </c>
      <c r="D104" t="s">
        <v>32</v>
      </c>
      <c r="E104">
        <v>1</v>
      </c>
      <c r="F104" t="s">
        <v>21</v>
      </c>
      <c r="G104">
        <v>1</v>
      </c>
      <c r="H104">
        <v>1</v>
      </c>
      <c r="I104">
        <v>67896</v>
      </c>
      <c r="J104" t="s">
        <v>31</v>
      </c>
      <c r="K104">
        <v>5</v>
      </c>
      <c r="L104">
        <v>407376</v>
      </c>
      <c r="M104">
        <v>54799.002770865889</v>
      </c>
      <c r="N104">
        <v>8550.1865320582692</v>
      </c>
      <c r="O104">
        <v>2077</v>
      </c>
      <c r="P104">
        <v>64796.471340052238</v>
      </c>
      <c r="Q104">
        <v>89417.52820010623</v>
      </c>
      <c r="R104">
        <v>505343.71473216452</v>
      </c>
      <c r="S104">
        <v>121672.47411091812</v>
      </c>
      <c r="T104">
        <v>383671.2406212464</v>
      </c>
      <c r="X104" s="1">
        <f t="shared" si="3"/>
        <v>1</v>
      </c>
      <c r="Y104" s="2">
        <f t="shared" si="4"/>
        <v>0</v>
      </c>
      <c r="Z104" s="2"/>
      <c r="AA104" s="3"/>
      <c r="AD104" s="1">
        <f>IF(Table1[[#This Row],[Work Field (WF)]]="IT",1,0)</f>
        <v>1</v>
      </c>
      <c r="AE104" s="2">
        <f>IF(Table1[[#This Row],[Work Field (WF)]]="Data Science",1,0)</f>
        <v>0</v>
      </c>
      <c r="AF104" s="2">
        <f>IF(Table1[[#This Row],[Work Field (WF)]]="Health",1,0)</f>
        <v>0</v>
      </c>
      <c r="AG104" s="2">
        <f>IF(Table1[[#This Row],[Work Field (WF)]]="Marketing",1,0)</f>
        <v>0</v>
      </c>
      <c r="AH104" s="2">
        <f>IF(Table1[[#This Row],[Work Field (WF)]]="Sales",1,0)</f>
        <v>0</v>
      </c>
      <c r="AI104" s="2">
        <f>IF(Table1[[#This Row],[Work Field (WF)]]="management",1,0)</f>
        <v>0</v>
      </c>
      <c r="AJ104" s="2"/>
      <c r="AK104" s="3"/>
      <c r="AL104" s="1">
        <f>IF(Table1[[#This Row],[Education (EDU)]]="Matric",1,0)</f>
        <v>1</v>
      </c>
      <c r="AM104" s="2">
        <f>IF(Table1[[#This Row],[Education (EDU)]]="Intermediate",1,0)</f>
        <v>0</v>
      </c>
      <c r="AN104" s="2">
        <f>IF(Table1[[#This Row],[Education (EDU)]]="Graduation",1,0)</f>
        <v>0</v>
      </c>
      <c r="AO104" s="2">
        <f>IF(Table1[[#This Row],[Education (EDU)]]="Masters",1,0)</f>
        <v>0</v>
      </c>
      <c r="AP104" s="2"/>
      <c r="AQ104" s="3"/>
      <c r="AT104" s="10">
        <f>IFERROR(Table1[[#This Row],[Car Value]]/Table1[[#This Row],[Cars Owned]],"0")</f>
        <v>8550.1865320582692</v>
      </c>
      <c r="AU104" s="2"/>
      <c r="AV104" s="3"/>
      <c r="AW104" s="1"/>
      <c r="AX104" s="2">
        <f>IF(Table1[[#This Row],[Person Debts]]&gt;$AW$6,1,0)</f>
        <v>0</v>
      </c>
      <c r="AY104" s="2"/>
      <c r="AZ104" s="3"/>
      <c r="BA104" s="1"/>
      <c r="BB104" s="24">
        <f>Table1[[#This Row],[Mortgage Left]]/Table1[[#This Row],[House Value]]</f>
        <v>0.1345170132036887</v>
      </c>
      <c r="BC104" s="2">
        <f t="shared" si="5"/>
        <v>0</v>
      </c>
      <c r="BD104" s="2"/>
      <c r="BE104" s="3"/>
      <c r="BH104" s="1"/>
      <c r="BI104" s="2">
        <f>IF(Table1[[#This Row],[City]]="Karachi",Table1[[#This Row],[Income]],0)</f>
        <v>0</v>
      </c>
      <c r="BJ104" s="2">
        <f>IF(Table1[[#This Row],[City]]="Lahore",Table1[[#This Row],[Income]],0)</f>
        <v>0</v>
      </c>
      <c r="BK104" s="2">
        <f>IF(Table1[[#This Row],[City]]="Islamabad",Table1[[#This Row],[Income]],0)</f>
        <v>0</v>
      </c>
      <c r="BL104" s="2">
        <f>IF(Table1[[#This Row],[City]]="Multan",Table1[[#This Row],[Income]],0)</f>
        <v>0</v>
      </c>
      <c r="BM104" s="2">
        <f>IF(Table1[[#This Row],[City]]="Peshawar",Table1[[#This Row],[Income]],0)</f>
        <v>67896</v>
      </c>
      <c r="BN104" s="2">
        <f>IF(Table1[[#This Row],[City]]="Quetta",Table1[[#This Row],[Income]],0)</f>
        <v>0</v>
      </c>
      <c r="BO104" s="2">
        <f>IF(Table1[[#This Row],[City]]="Hyderabad",Table1[[#This Row],[Income]],0)</f>
        <v>0</v>
      </c>
      <c r="BP104" s="2">
        <f>IF(Table1[[#This Row],[City]]="Rawalpindi",Table1[[#This Row],[Income]],0)</f>
        <v>0</v>
      </c>
      <c r="BQ104" s="3">
        <f>IF(Table1[[#This Row],[City]]="Gwadar",Table1[[#This Row],[Income]],0)</f>
        <v>0</v>
      </c>
      <c r="BR104" s="1">
        <f>IF(Table1[[#This Row],[Person Debts]]&gt;Table1[[#This Row],[Income]],1,0)</f>
        <v>1</v>
      </c>
      <c r="BS104" s="3"/>
      <c r="BT104" s="1"/>
      <c r="BU104" s="2">
        <f>IF(Table1[[#This Row],[Net Worth]]&gt;BT104,Table1[[#This Row],[Age]],0)</f>
        <v>43</v>
      </c>
      <c r="BV104" s="3"/>
    </row>
    <row r="105" spans="2:74" x14ac:dyDescent="0.25">
      <c r="B105" t="s">
        <v>19</v>
      </c>
      <c r="C105">
        <v>50</v>
      </c>
      <c r="D105" t="s">
        <v>32</v>
      </c>
      <c r="E105">
        <v>1</v>
      </c>
      <c r="F105" t="s">
        <v>34</v>
      </c>
      <c r="G105">
        <v>4</v>
      </c>
      <c r="H105">
        <v>2</v>
      </c>
      <c r="I105">
        <v>62622</v>
      </c>
      <c r="J105" t="s">
        <v>28</v>
      </c>
      <c r="K105">
        <v>4</v>
      </c>
      <c r="L105">
        <v>375732</v>
      </c>
      <c r="M105">
        <v>289038.2735240999</v>
      </c>
      <c r="N105">
        <v>124797.82125164063</v>
      </c>
      <c r="O105">
        <v>38599</v>
      </c>
      <c r="P105">
        <v>1655.1860580573455</v>
      </c>
      <c r="Q105">
        <v>16904.29906450519</v>
      </c>
      <c r="R105">
        <v>517434.12031614583</v>
      </c>
      <c r="S105">
        <v>329292.45958215726</v>
      </c>
      <c r="T105">
        <v>188141.66073398857</v>
      </c>
      <c r="X105" s="1">
        <f t="shared" si="3"/>
        <v>1</v>
      </c>
      <c r="Y105" s="2">
        <f t="shared" si="4"/>
        <v>0</v>
      </c>
      <c r="Z105" s="2"/>
      <c r="AA105" s="3"/>
      <c r="AD105" s="1">
        <f>IF(Table1[[#This Row],[Work Field (WF)]]="IT",1,0)</f>
        <v>1</v>
      </c>
      <c r="AE105" s="2">
        <f>IF(Table1[[#This Row],[Work Field (WF)]]="Data Science",1,0)</f>
        <v>0</v>
      </c>
      <c r="AF105" s="2">
        <f>IF(Table1[[#This Row],[Work Field (WF)]]="Health",1,0)</f>
        <v>0</v>
      </c>
      <c r="AG105" s="2">
        <f>IF(Table1[[#This Row],[Work Field (WF)]]="Marketing",1,0)</f>
        <v>0</v>
      </c>
      <c r="AH105" s="2">
        <f>IF(Table1[[#This Row],[Work Field (WF)]]="Sales",1,0)</f>
        <v>0</v>
      </c>
      <c r="AI105" s="2">
        <f>IF(Table1[[#This Row],[Work Field (WF)]]="management",1,0)</f>
        <v>0</v>
      </c>
      <c r="AJ105" s="2"/>
      <c r="AK105" s="3"/>
      <c r="AL105" s="1">
        <f>IF(Table1[[#This Row],[Education (EDU)]]="Matric",1,0)</f>
        <v>0</v>
      </c>
      <c r="AM105" s="2">
        <f>IF(Table1[[#This Row],[Education (EDU)]]="Intermediate",1,0)</f>
        <v>0</v>
      </c>
      <c r="AN105" s="2">
        <f>IF(Table1[[#This Row],[Education (EDU)]]="Graduation",1,0)</f>
        <v>0</v>
      </c>
      <c r="AO105" s="2">
        <f>IF(Table1[[#This Row],[Education (EDU)]]="Masters",1,0)</f>
        <v>1</v>
      </c>
      <c r="AP105" s="2"/>
      <c r="AQ105" s="3"/>
      <c r="AT105" s="10">
        <f>IFERROR(Table1[[#This Row],[Car Value]]/Table1[[#This Row],[Cars Owned]],"0")</f>
        <v>62398.910625820317</v>
      </c>
      <c r="AU105" s="2"/>
      <c r="AV105" s="3"/>
      <c r="AW105" s="1"/>
      <c r="AX105" s="2">
        <f>IF(Table1[[#This Row],[Person Debts]]&gt;$AW$6,1,0)</f>
        <v>1</v>
      </c>
      <c r="AY105" s="2"/>
      <c r="AZ105" s="3"/>
      <c r="BA105" s="1"/>
      <c r="BB105" s="24">
        <f>Table1[[#This Row],[Mortgage Left]]/Table1[[#This Row],[House Value]]</f>
        <v>0.7692671199794</v>
      </c>
      <c r="BC105" s="2">
        <f t="shared" si="5"/>
        <v>1</v>
      </c>
      <c r="BD105" s="2"/>
      <c r="BE105" s="3"/>
      <c r="BH105" s="1"/>
      <c r="BI105" s="2">
        <f>IF(Table1[[#This Row],[City]]="Karachi",Table1[[#This Row],[Income]],0)</f>
        <v>0</v>
      </c>
      <c r="BJ105" s="2">
        <f>IF(Table1[[#This Row],[City]]="Lahore",Table1[[#This Row],[Income]],0)</f>
        <v>0</v>
      </c>
      <c r="BK105" s="2">
        <f>IF(Table1[[#This Row],[City]]="Islamabad",Table1[[#This Row],[Income]],0)</f>
        <v>0</v>
      </c>
      <c r="BL105" s="2">
        <f>IF(Table1[[#This Row],[City]]="Multan",Table1[[#This Row],[Income]],0)</f>
        <v>62622</v>
      </c>
      <c r="BM105" s="2">
        <f>IF(Table1[[#This Row],[City]]="Peshawar",Table1[[#This Row],[Income]],0)</f>
        <v>0</v>
      </c>
      <c r="BN105" s="2">
        <f>IF(Table1[[#This Row],[City]]="Quetta",Table1[[#This Row],[Income]],0)</f>
        <v>0</v>
      </c>
      <c r="BO105" s="2">
        <f>IF(Table1[[#This Row],[City]]="Hyderabad",Table1[[#This Row],[Income]],0)</f>
        <v>0</v>
      </c>
      <c r="BP105" s="2">
        <f>IF(Table1[[#This Row],[City]]="Rawalpindi",Table1[[#This Row],[Income]],0)</f>
        <v>0</v>
      </c>
      <c r="BQ105" s="3">
        <f>IF(Table1[[#This Row],[City]]="Gwadar",Table1[[#This Row],[Income]],0)</f>
        <v>0</v>
      </c>
      <c r="BR105" s="1">
        <f>IF(Table1[[#This Row],[Person Debts]]&gt;Table1[[#This Row],[Income]],1,0)</f>
        <v>1</v>
      </c>
      <c r="BS105" s="3"/>
      <c r="BT105" s="1"/>
      <c r="BU105" s="2">
        <f>IF(Table1[[#This Row],[Net Worth]]&gt;BT105,Table1[[#This Row],[Age]],0)</f>
        <v>50</v>
      </c>
      <c r="BV105" s="3"/>
    </row>
    <row r="106" spans="2:74" x14ac:dyDescent="0.25">
      <c r="B106" t="s">
        <v>19</v>
      </c>
      <c r="C106">
        <v>33</v>
      </c>
      <c r="D106" t="s">
        <v>26</v>
      </c>
      <c r="E106">
        <v>3</v>
      </c>
      <c r="F106" t="s">
        <v>21</v>
      </c>
      <c r="G106">
        <v>1</v>
      </c>
      <c r="H106">
        <v>0</v>
      </c>
      <c r="I106">
        <v>32625</v>
      </c>
      <c r="J106" t="s">
        <v>35</v>
      </c>
      <c r="K106">
        <v>3</v>
      </c>
      <c r="L106">
        <v>97875</v>
      </c>
      <c r="M106">
        <v>72797.281950423116</v>
      </c>
      <c r="N106">
        <v>0</v>
      </c>
      <c r="O106">
        <v>0</v>
      </c>
      <c r="P106">
        <v>9761.1463654282561</v>
      </c>
      <c r="Q106">
        <v>42620.735054549281</v>
      </c>
      <c r="R106">
        <v>140495.7350545493</v>
      </c>
      <c r="S106">
        <v>82558.428315851372</v>
      </c>
      <c r="T106">
        <v>57937.306738697924</v>
      </c>
      <c r="X106" s="1">
        <f t="shared" si="3"/>
        <v>1</v>
      </c>
      <c r="Y106" s="2">
        <f t="shared" si="4"/>
        <v>0</v>
      </c>
      <c r="Z106" s="2"/>
      <c r="AA106" s="3"/>
      <c r="AD106" s="1">
        <f>IF(Table1[[#This Row],[Work Field (WF)]]="IT",1,0)</f>
        <v>0</v>
      </c>
      <c r="AE106" s="2">
        <f>IF(Table1[[#This Row],[Work Field (WF)]]="Data Science",1,0)</f>
        <v>0</v>
      </c>
      <c r="AF106" s="2">
        <f>IF(Table1[[#This Row],[Work Field (WF)]]="Health",1,0)</f>
        <v>0</v>
      </c>
      <c r="AG106" s="2">
        <f>IF(Table1[[#This Row],[Work Field (WF)]]="Marketing",1,0)</f>
        <v>1</v>
      </c>
      <c r="AH106" s="2">
        <f>IF(Table1[[#This Row],[Work Field (WF)]]="Sales",1,0)</f>
        <v>0</v>
      </c>
      <c r="AI106" s="2">
        <f>IF(Table1[[#This Row],[Work Field (WF)]]="management",1,0)</f>
        <v>0</v>
      </c>
      <c r="AJ106" s="2"/>
      <c r="AK106" s="3"/>
      <c r="AL106" s="1">
        <f>IF(Table1[[#This Row],[Education (EDU)]]="Matric",1,0)</f>
        <v>1</v>
      </c>
      <c r="AM106" s="2">
        <f>IF(Table1[[#This Row],[Education (EDU)]]="Intermediate",1,0)</f>
        <v>0</v>
      </c>
      <c r="AN106" s="2">
        <f>IF(Table1[[#This Row],[Education (EDU)]]="Graduation",1,0)</f>
        <v>0</v>
      </c>
      <c r="AO106" s="2">
        <f>IF(Table1[[#This Row],[Education (EDU)]]="Masters",1,0)</f>
        <v>0</v>
      </c>
      <c r="AP106" s="2"/>
      <c r="AQ106" s="3"/>
      <c r="AT106" s="10" t="str">
        <f>IFERROR(Table1[[#This Row],[Car Value]]/Table1[[#This Row],[Cars Owned]],"0")</f>
        <v>0</v>
      </c>
      <c r="AU106" s="2"/>
      <c r="AV106" s="3"/>
      <c r="AW106" s="1"/>
      <c r="AX106" s="2">
        <f>IF(Table1[[#This Row],[Person Debts]]&gt;$AW$6,1,0)</f>
        <v>0</v>
      </c>
      <c r="AY106" s="2"/>
      <c r="AZ106" s="3"/>
      <c r="BA106" s="1"/>
      <c r="BB106" s="24">
        <f>Table1[[#This Row],[Mortgage Left]]/Table1[[#This Row],[House Value]]</f>
        <v>0.74377810421888235</v>
      </c>
      <c r="BC106" s="2">
        <f t="shared" si="5"/>
        <v>1</v>
      </c>
      <c r="BD106" s="2"/>
      <c r="BE106" s="3"/>
      <c r="BH106" s="1"/>
      <c r="BI106" s="2">
        <f>IF(Table1[[#This Row],[City]]="Karachi",Table1[[#This Row],[Income]],0)</f>
        <v>0</v>
      </c>
      <c r="BJ106" s="2">
        <f>IF(Table1[[#This Row],[City]]="Lahore",Table1[[#This Row],[Income]],0)</f>
        <v>0</v>
      </c>
      <c r="BK106" s="2">
        <f>IF(Table1[[#This Row],[City]]="Islamabad",Table1[[#This Row],[Income]],0)</f>
        <v>32625</v>
      </c>
      <c r="BL106" s="2">
        <f>IF(Table1[[#This Row],[City]]="Multan",Table1[[#This Row],[Income]],0)</f>
        <v>0</v>
      </c>
      <c r="BM106" s="2">
        <f>IF(Table1[[#This Row],[City]]="Peshawar",Table1[[#This Row],[Income]],0)</f>
        <v>0</v>
      </c>
      <c r="BN106" s="2">
        <f>IF(Table1[[#This Row],[City]]="Quetta",Table1[[#This Row],[Income]],0)</f>
        <v>0</v>
      </c>
      <c r="BO106" s="2">
        <f>IF(Table1[[#This Row],[City]]="Hyderabad",Table1[[#This Row],[Income]],0)</f>
        <v>0</v>
      </c>
      <c r="BP106" s="2">
        <f>IF(Table1[[#This Row],[City]]="Rawalpindi",Table1[[#This Row],[Income]],0)</f>
        <v>0</v>
      </c>
      <c r="BQ106" s="3">
        <f>IF(Table1[[#This Row],[City]]="Gwadar",Table1[[#This Row],[Income]],0)</f>
        <v>0</v>
      </c>
      <c r="BR106" s="1">
        <f>IF(Table1[[#This Row],[Person Debts]]&gt;Table1[[#This Row],[Income]],1,0)</f>
        <v>1</v>
      </c>
      <c r="BS106" s="3"/>
      <c r="BT106" s="1"/>
      <c r="BU106" s="2">
        <f>IF(Table1[[#This Row],[Net Worth]]&gt;BT106,Table1[[#This Row],[Age]],0)</f>
        <v>33</v>
      </c>
      <c r="BV106" s="3"/>
    </row>
    <row r="107" spans="2:74" x14ac:dyDescent="0.25">
      <c r="B107" t="s">
        <v>19</v>
      </c>
      <c r="C107">
        <v>35</v>
      </c>
      <c r="D107" t="s">
        <v>20</v>
      </c>
      <c r="E107">
        <v>6</v>
      </c>
      <c r="F107" t="s">
        <v>27</v>
      </c>
      <c r="G107">
        <v>2</v>
      </c>
      <c r="H107">
        <v>2</v>
      </c>
      <c r="I107">
        <v>31256</v>
      </c>
      <c r="J107" t="s">
        <v>25</v>
      </c>
      <c r="K107">
        <v>1</v>
      </c>
      <c r="L107">
        <v>156280</v>
      </c>
      <c r="M107">
        <v>131220.32901061291</v>
      </c>
      <c r="N107">
        <v>1536.1349438439702</v>
      </c>
      <c r="O107">
        <v>960</v>
      </c>
      <c r="P107">
        <v>6984.4683652931189</v>
      </c>
      <c r="Q107">
        <v>37362.980127848576</v>
      </c>
      <c r="R107">
        <v>195179.11507169253</v>
      </c>
      <c r="S107">
        <v>139164.79737590603</v>
      </c>
      <c r="T107">
        <v>56014.317695786507</v>
      </c>
      <c r="X107" s="1">
        <f t="shared" si="3"/>
        <v>1</v>
      </c>
      <c r="Y107" s="2">
        <f t="shared" si="4"/>
        <v>0</v>
      </c>
      <c r="Z107" s="2"/>
      <c r="AA107" s="3"/>
      <c r="AD107" s="1">
        <f>IF(Table1[[#This Row],[Work Field (WF)]]="IT",1,0)</f>
        <v>0</v>
      </c>
      <c r="AE107" s="2">
        <f>IF(Table1[[#This Row],[Work Field (WF)]]="Data Science",1,0)</f>
        <v>0</v>
      </c>
      <c r="AF107" s="2">
        <f>IF(Table1[[#This Row],[Work Field (WF)]]="Health",1,0)</f>
        <v>0</v>
      </c>
      <c r="AG107" s="2">
        <f>IF(Table1[[#This Row],[Work Field (WF)]]="Marketing",1,0)</f>
        <v>0</v>
      </c>
      <c r="AH107" s="2">
        <f>IF(Table1[[#This Row],[Work Field (WF)]]="Sales",1,0)</f>
        <v>0</v>
      </c>
      <c r="AI107" s="2">
        <f>IF(Table1[[#This Row],[Work Field (WF)]]="management",1,0)</f>
        <v>1</v>
      </c>
      <c r="AJ107" s="2"/>
      <c r="AK107" s="3"/>
      <c r="AL107" s="1">
        <f>IF(Table1[[#This Row],[Education (EDU)]]="Matric",1,0)</f>
        <v>0</v>
      </c>
      <c r="AM107" s="2">
        <f>IF(Table1[[#This Row],[Education (EDU)]]="Intermediate",1,0)</f>
        <v>1</v>
      </c>
      <c r="AN107" s="2">
        <f>IF(Table1[[#This Row],[Education (EDU)]]="Graduation",1,0)</f>
        <v>0</v>
      </c>
      <c r="AO107" s="2">
        <f>IF(Table1[[#This Row],[Education (EDU)]]="Masters",1,0)</f>
        <v>0</v>
      </c>
      <c r="AP107" s="2"/>
      <c r="AQ107" s="3"/>
      <c r="AT107" s="10">
        <f>IFERROR(Table1[[#This Row],[Car Value]]/Table1[[#This Row],[Cars Owned]],"0")</f>
        <v>768.06747192198509</v>
      </c>
      <c r="AU107" s="2"/>
      <c r="AV107" s="3"/>
      <c r="AW107" s="1"/>
      <c r="AX107" s="2">
        <f>IF(Table1[[#This Row],[Person Debts]]&gt;$AW$6,1,0)</f>
        <v>1</v>
      </c>
      <c r="AY107" s="2"/>
      <c r="AZ107" s="3"/>
      <c r="BA107" s="1"/>
      <c r="BB107" s="24">
        <f>Table1[[#This Row],[Mortgage Left]]/Table1[[#This Row],[House Value]]</f>
        <v>0.83964889308045121</v>
      </c>
      <c r="BC107" s="2">
        <f t="shared" si="5"/>
        <v>1</v>
      </c>
      <c r="BD107" s="2"/>
      <c r="BE107" s="3"/>
      <c r="BH107" s="1"/>
      <c r="BI107" s="2">
        <f>IF(Table1[[#This Row],[City]]="Karachi",Table1[[#This Row],[Income]],0)</f>
        <v>31256</v>
      </c>
      <c r="BJ107" s="2">
        <f>IF(Table1[[#This Row],[City]]="Lahore",Table1[[#This Row],[Income]],0)</f>
        <v>0</v>
      </c>
      <c r="BK107" s="2">
        <f>IF(Table1[[#This Row],[City]]="Islamabad",Table1[[#This Row],[Income]],0)</f>
        <v>0</v>
      </c>
      <c r="BL107" s="2">
        <f>IF(Table1[[#This Row],[City]]="Multan",Table1[[#This Row],[Income]],0)</f>
        <v>0</v>
      </c>
      <c r="BM107" s="2">
        <f>IF(Table1[[#This Row],[City]]="Peshawar",Table1[[#This Row],[Income]],0)</f>
        <v>0</v>
      </c>
      <c r="BN107" s="2">
        <f>IF(Table1[[#This Row],[City]]="Quetta",Table1[[#This Row],[Income]],0)</f>
        <v>0</v>
      </c>
      <c r="BO107" s="2">
        <f>IF(Table1[[#This Row],[City]]="Hyderabad",Table1[[#This Row],[Income]],0)</f>
        <v>0</v>
      </c>
      <c r="BP107" s="2">
        <f>IF(Table1[[#This Row],[City]]="Rawalpindi",Table1[[#This Row],[Income]],0)</f>
        <v>0</v>
      </c>
      <c r="BQ107" s="3">
        <f>IF(Table1[[#This Row],[City]]="Gwadar",Table1[[#This Row],[Income]],0)</f>
        <v>0</v>
      </c>
      <c r="BR107" s="1">
        <f>IF(Table1[[#This Row],[Person Debts]]&gt;Table1[[#This Row],[Income]],1,0)</f>
        <v>1</v>
      </c>
      <c r="BS107" s="3"/>
      <c r="BT107" s="1"/>
      <c r="BU107" s="2">
        <f>IF(Table1[[#This Row],[Net Worth]]&gt;BT107,Table1[[#This Row],[Age]],0)</f>
        <v>35</v>
      </c>
      <c r="BV107" s="3"/>
    </row>
    <row r="108" spans="2:74" x14ac:dyDescent="0.25">
      <c r="B108" t="s">
        <v>19</v>
      </c>
      <c r="C108">
        <v>35</v>
      </c>
      <c r="D108" t="s">
        <v>20</v>
      </c>
      <c r="E108">
        <v>6</v>
      </c>
      <c r="F108" t="s">
        <v>21</v>
      </c>
      <c r="G108">
        <v>1</v>
      </c>
      <c r="H108">
        <v>2</v>
      </c>
      <c r="I108">
        <v>65877</v>
      </c>
      <c r="J108" t="s">
        <v>25</v>
      </c>
      <c r="K108">
        <v>1</v>
      </c>
      <c r="L108">
        <v>263508</v>
      </c>
      <c r="M108">
        <v>67953.638183891628</v>
      </c>
      <c r="N108">
        <v>100531.38847633713</v>
      </c>
      <c r="O108">
        <v>92313</v>
      </c>
      <c r="P108">
        <v>131078.10299188597</v>
      </c>
      <c r="Q108">
        <v>45405.745704157496</v>
      </c>
      <c r="R108">
        <v>409445.13418049464</v>
      </c>
      <c r="S108">
        <v>291344.74117577763</v>
      </c>
      <c r="T108">
        <v>118100.39300471701</v>
      </c>
      <c r="X108" s="1">
        <f t="shared" si="3"/>
        <v>1</v>
      </c>
      <c r="Y108" s="2">
        <f t="shared" si="4"/>
        <v>0</v>
      </c>
      <c r="Z108" s="2"/>
      <c r="AA108" s="3"/>
      <c r="AD108" s="1">
        <f>IF(Table1[[#This Row],[Work Field (WF)]]="IT",1,0)</f>
        <v>0</v>
      </c>
      <c r="AE108" s="2">
        <f>IF(Table1[[#This Row],[Work Field (WF)]]="Data Science",1,0)</f>
        <v>0</v>
      </c>
      <c r="AF108" s="2">
        <f>IF(Table1[[#This Row],[Work Field (WF)]]="Health",1,0)</f>
        <v>0</v>
      </c>
      <c r="AG108" s="2">
        <f>IF(Table1[[#This Row],[Work Field (WF)]]="Marketing",1,0)</f>
        <v>0</v>
      </c>
      <c r="AH108" s="2">
        <f>IF(Table1[[#This Row],[Work Field (WF)]]="Sales",1,0)</f>
        <v>0</v>
      </c>
      <c r="AI108" s="2">
        <f>IF(Table1[[#This Row],[Work Field (WF)]]="management",1,0)</f>
        <v>1</v>
      </c>
      <c r="AJ108" s="2"/>
      <c r="AK108" s="3"/>
      <c r="AL108" s="1">
        <f>IF(Table1[[#This Row],[Education (EDU)]]="Matric",1,0)</f>
        <v>1</v>
      </c>
      <c r="AM108" s="2">
        <f>IF(Table1[[#This Row],[Education (EDU)]]="Intermediate",1,0)</f>
        <v>0</v>
      </c>
      <c r="AN108" s="2">
        <f>IF(Table1[[#This Row],[Education (EDU)]]="Graduation",1,0)</f>
        <v>0</v>
      </c>
      <c r="AO108" s="2">
        <f>IF(Table1[[#This Row],[Education (EDU)]]="Masters",1,0)</f>
        <v>0</v>
      </c>
      <c r="AP108" s="2"/>
      <c r="AQ108" s="3"/>
      <c r="AT108" s="10">
        <f>IFERROR(Table1[[#This Row],[Car Value]]/Table1[[#This Row],[Cars Owned]],"0")</f>
        <v>50265.694238168566</v>
      </c>
      <c r="AU108" s="2"/>
      <c r="AV108" s="3"/>
      <c r="AW108" s="1"/>
      <c r="AX108" s="2">
        <f>IF(Table1[[#This Row],[Person Debts]]&gt;$AW$6,1,0)</f>
        <v>1</v>
      </c>
      <c r="AY108" s="2"/>
      <c r="AZ108" s="3"/>
      <c r="BA108" s="1"/>
      <c r="BB108" s="24">
        <f>Table1[[#This Row],[Mortgage Left]]/Table1[[#This Row],[House Value]]</f>
        <v>0.25788074056154509</v>
      </c>
      <c r="BC108" s="2">
        <f t="shared" si="5"/>
        <v>0</v>
      </c>
      <c r="BD108" s="2"/>
      <c r="BE108" s="3"/>
      <c r="BH108" s="1"/>
      <c r="BI108" s="2">
        <f>IF(Table1[[#This Row],[City]]="Karachi",Table1[[#This Row],[Income]],0)</f>
        <v>65877</v>
      </c>
      <c r="BJ108" s="2">
        <f>IF(Table1[[#This Row],[City]]="Lahore",Table1[[#This Row],[Income]],0)</f>
        <v>0</v>
      </c>
      <c r="BK108" s="2">
        <f>IF(Table1[[#This Row],[City]]="Islamabad",Table1[[#This Row],[Income]],0)</f>
        <v>0</v>
      </c>
      <c r="BL108" s="2">
        <f>IF(Table1[[#This Row],[City]]="Multan",Table1[[#This Row],[Income]],0)</f>
        <v>0</v>
      </c>
      <c r="BM108" s="2">
        <f>IF(Table1[[#This Row],[City]]="Peshawar",Table1[[#This Row],[Income]],0)</f>
        <v>0</v>
      </c>
      <c r="BN108" s="2">
        <f>IF(Table1[[#This Row],[City]]="Quetta",Table1[[#This Row],[Income]],0)</f>
        <v>0</v>
      </c>
      <c r="BO108" s="2">
        <f>IF(Table1[[#This Row],[City]]="Hyderabad",Table1[[#This Row],[Income]],0)</f>
        <v>0</v>
      </c>
      <c r="BP108" s="2">
        <f>IF(Table1[[#This Row],[City]]="Rawalpindi",Table1[[#This Row],[Income]],0)</f>
        <v>0</v>
      </c>
      <c r="BQ108" s="3">
        <f>IF(Table1[[#This Row],[City]]="Gwadar",Table1[[#This Row],[Income]],0)</f>
        <v>0</v>
      </c>
      <c r="BR108" s="1">
        <f>IF(Table1[[#This Row],[Person Debts]]&gt;Table1[[#This Row],[Income]],1,0)</f>
        <v>1</v>
      </c>
      <c r="BS108" s="3"/>
      <c r="BT108" s="1"/>
      <c r="BU108" s="2">
        <f>IF(Table1[[#This Row],[Net Worth]]&gt;BT108,Table1[[#This Row],[Age]],0)</f>
        <v>35</v>
      </c>
      <c r="BV108" s="3"/>
    </row>
    <row r="109" spans="2:74" x14ac:dyDescent="0.25">
      <c r="B109" t="s">
        <v>19</v>
      </c>
      <c r="C109">
        <v>35</v>
      </c>
      <c r="D109" t="s">
        <v>20</v>
      </c>
      <c r="E109">
        <v>6</v>
      </c>
      <c r="F109" t="s">
        <v>24</v>
      </c>
      <c r="G109">
        <v>3</v>
      </c>
      <c r="H109">
        <v>0</v>
      </c>
      <c r="I109">
        <v>69877</v>
      </c>
      <c r="J109" t="s">
        <v>25</v>
      </c>
      <c r="K109">
        <v>1</v>
      </c>
      <c r="L109">
        <v>279508</v>
      </c>
      <c r="M109">
        <v>220920.38840262929</v>
      </c>
      <c r="N109">
        <v>0</v>
      </c>
      <c r="O109">
        <v>0</v>
      </c>
      <c r="P109">
        <v>22439.451991498343</v>
      </c>
      <c r="Q109">
        <v>25864.525712848772</v>
      </c>
      <c r="R109">
        <v>305372.52571284876</v>
      </c>
      <c r="S109">
        <v>243359.84039412765</v>
      </c>
      <c r="T109">
        <v>62012.685318721109</v>
      </c>
      <c r="X109" s="1">
        <f t="shared" si="3"/>
        <v>1</v>
      </c>
      <c r="Y109" s="2">
        <f t="shared" si="4"/>
        <v>0</v>
      </c>
      <c r="Z109" s="2"/>
      <c r="AA109" s="3"/>
      <c r="AD109" s="1">
        <f>IF(Table1[[#This Row],[Work Field (WF)]]="IT",1,0)</f>
        <v>0</v>
      </c>
      <c r="AE109" s="2">
        <f>IF(Table1[[#This Row],[Work Field (WF)]]="Data Science",1,0)</f>
        <v>0</v>
      </c>
      <c r="AF109" s="2">
        <f>IF(Table1[[#This Row],[Work Field (WF)]]="Health",1,0)</f>
        <v>0</v>
      </c>
      <c r="AG109" s="2">
        <f>IF(Table1[[#This Row],[Work Field (WF)]]="Marketing",1,0)</f>
        <v>0</v>
      </c>
      <c r="AH109" s="2">
        <f>IF(Table1[[#This Row],[Work Field (WF)]]="Sales",1,0)</f>
        <v>0</v>
      </c>
      <c r="AI109" s="2">
        <f>IF(Table1[[#This Row],[Work Field (WF)]]="management",1,0)</f>
        <v>1</v>
      </c>
      <c r="AJ109" s="2"/>
      <c r="AK109" s="3"/>
      <c r="AL109" s="1">
        <f>IF(Table1[[#This Row],[Education (EDU)]]="Matric",1,0)</f>
        <v>0</v>
      </c>
      <c r="AM109" s="2">
        <f>IF(Table1[[#This Row],[Education (EDU)]]="Intermediate",1,0)</f>
        <v>0</v>
      </c>
      <c r="AN109" s="2">
        <f>IF(Table1[[#This Row],[Education (EDU)]]="Graduation",1,0)</f>
        <v>1</v>
      </c>
      <c r="AO109" s="2">
        <f>IF(Table1[[#This Row],[Education (EDU)]]="Masters",1,0)</f>
        <v>0</v>
      </c>
      <c r="AP109" s="2"/>
      <c r="AQ109" s="3"/>
      <c r="AT109" s="10" t="str">
        <f>IFERROR(Table1[[#This Row],[Car Value]]/Table1[[#This Row],[Cars Owned]],"0")</f>
        <v>0</v>
      </c>
      <c r="AU109" s="2"/>
      <c r="AV109" s="3"/>
      <c r="AW109" s="1"/>
      <c r="AX109" s="2">
        <f>IF(Table1[[#This Row],[Person Debts]]&gt;$AW$6,1,0)</f>
        <v>1</v>
      </c>
      <c r="AY109" s="2"/>
      <c r="AZ109" s="3"/>
      <c r="BA109" s="1"/>
      <c r="BB109" s="24">
        <f>Table1[[#This Row],[Mortgage Left]]/Table1[[#This Row],[House Value]]</f>
        <v>0.79039021567407475</v>
      </c>
      <c r="BC109" s="2">
        <f t="shared" si="5"/>
        <v>1</v>
      </c>
      <c r="BD109" s="2"/>
      <c r="BE109" s="3"/>
      <c r="BH109" s="1"/>
      <c r="BI109" s="2">
        <f>IF(Table1[[#This Row],[City]]="Karachi",Table1[[#This Row],[Income]],0)</f>
        <v>69877</v>
      </c>
      <c r="BJ109" s="2">
        <f>IF(Table1[[#This Row],[City]]="Lahore",Table1[[#This Row],[Income]],0)</f>
        <v>0</v>
      </c>
      <c r="BK109" s="2">
        <f>IF(Table1[[#This Row],[City]]="Islamabad",Table1[[#This Row],[Income]],0)</f>
        <v>0</v>
      </c>
      <c r="BL109" s="2">
        <f>IF(Table1[[#This Row],[City]]="Multan",Table1[[#This Row],[Income]],0)</f>
        <v>0</v>
      </c>
      <c r="BM109" s="2">
        <f>IF(Table1[[#This Row],[City]]="Peshawar",Table1[[#This Row],[Income]],0)</f>
        <v>0</v>
      </c>
      <c r="BN109" s="2">
        <f>IF(Table1[[#This Row],[City]]="Quetta",Table1[[#This Row],[Income]],0)</f>
        <v>0</v>
      </c>
      <c r="BO109" s="2">
        <f>IF(Table1[[#This Row],[City]]="Hyderabad",Table1[[#This Row],[Income]],0)</f>
        <v>0</v>
      </c>
      <c r="BP109" s="2">
        <f>IF(Table1[[#This Row],[City]]="Rawalpindi",Table1[[#This Row],[Income]],0)</f>
        <v>0</v>
      </c>
      <c r="BQ109" s="3">
        <f>IF(Table1[[#This Row],[City]]="Gwadar",Table1[[#This Row],[Income]],0)</f>
        <v>0</v>
      </c>
      <c r="BR109" s="1">
        <f>IF(Table1[[#This Row],[Person Debts]]&gt;Table1[[#This Row],[Income]],1,0)</f>
        <v>1</v>
      </c>
      <c r="BS109" s="3"/>
      <c r="BT109" s="1"/>
      <c r="BU109" s="2">
        <f>IF(Table1[[#This Row],[Net Worth]]&gt;BT109,Table1[[#This Row],[Age]],0)</f>
        <v>35</v>
      </c>
      <c r="BV109" s="3"/>
    </row>
    <row r="110" spans="2:74" x14ac:dyDescent="0.25">
      <c r="B110" t="s">
        <v>23</v>
      </c>
      <c r="C110">
        <v>33</v>
      </c>
      <c r="D110" t="s">
        <v>37</v>
      </c>
      <c r="E110">
        <v>5</v>
      </c>
      <c r="F110" t="s">
        <v>34</v>
      </c>
      <c r="G110">
        <v>4</v>
      </c>
      <c r="H110">
        <v>2</v>
      </c>
      <c r="I110">
        <v>30939</v>
      </c>
      <c r="J110" t="s">
        <v>22</v>
      </c>
      <c r="K110">
        <v>2</v>
      </c>
      <c r="L110">
        <v>123756</v>
      </c>
      <c r="M110">
        <v>26231.884715630433</v>
      </c>
      <c r="N110">
        <v>17873.875597769489</v>
      </c>
      <c r="O110">
        <v>1968</v>
      </c>
      <c r="P110">
        <v>56623.623214247986</v>
      </c>
      <c r="Q110">
        <v>33294.357811370013</v>
      </c>
      <c r="R110">
        <v>174924.2334091395</v>
      </c>
      <c r="S110">
        <v>84823.507929878426</v>
      </c>
      <c r="T110">
        <v>90100.725479261077</v>
      </c>
      <c r="X110" s="1">
        <f t="shared" si="3"/>
        <v>0</v>
      </c>
      <c r="Y110" s="2">
        <f t="shared" si="4"/>
        <v>1</v>
      </c>
      <c r="Z110" s="2"/>
      <c r="AA110" s="3"/>
      <c r="AD110" s="1">
        <f>IF(Table1[[#This Row],[Work Field (WF)]]="IT",1,0)</f>
        <v>0</v>
      </c>
      <c r="AE110" s="2">
        <f>IF(Table1[[#This Row],[Work Field (WF)]]="Data Science",1,0)</f>
        <v>0</v>
      </c>
      <c r="AF110" s="2">
        <f>IF(Table1[[#This Row],[Work Field (WF)]]="Health",1,0)</f>
        <v>0</v>
      </c>
      <c r="AG110" s="2">
        <f>IF(Table1[[#This Row],[Work Field (WF)]]="Marketing",1,0)</f>
        <v>0</v>
      </c>
      <c r="AH110" s="2">
        <f>IF(Table1[[#This Row],[Work Field (WF)]]="Sales",1,0)</f>
        <v>1</v>
      </c>
      <c r="AI110" s="2">
        <f>IF(Table1[[#This Row],[Work Field (WF)]]="management",1,0)</f>
        <v>0</v>
      </c>
      <c r="AJ110" s="2"/>
      <c r="AK110" s="3"/>
      <c r="AL110" s="1">
        <f>IF(Table1[[#This Row],[Education (EDU)]]="Matric",1,0)</f>
        <v>0</v>
      </c>
      <c r="AM110" s="2">
        <f>IF(Table1[[#This Row],[Education (EDU)]]="Intermediate",1,0)</f>
        <v>0</v>
      </c>
      <c r="AN110" s="2">
        <f>IF(Table1[[#This Row],[Education (EDU)]]="Graduation",1,0)</f>
        <v>0</v>
      </c>
      <c r="AO110" s="2">
        <f>IF(Table1[[#This Row],[Education (EDU)]]="Masters",1,0)</f>
        <v>1</v>
      </c>
      <c r="AP110" s="2"/>
      <c r="AQ110" s="3"/>
      <c r="AT110" s="10">
        <f>IFERROR(Table1[[#This Row],[Car Value]]/Table1[[#This Row],[Cars Owned]],"0")</f>
        <v>8936.9377988847446</v>
      </c>
      <c r="AU110" s="2"/>
      <c r="AV110" s="3"/>
      <c r="AW110" s="1"/>
      <c r="AX110" s="2">
        <f>IF(Table1[[#This Row],[Person Debts]]&gt;$AW$6,1,0)</f>
        <v>0</v>
      </c>
      <c r="AY110" s="2"/>
      <c r="AZ110" s="3"/>
      <c r="BA110" s="1"/>
      <c r="BB110" s="24">
        <f>Table1[[#This Row],[Mortgage Left]]/Table1[[#This Row],[House Value]]</f>
        <v>0.21196454891585403</v>
      </c>
      <c r="BC110" s="2">
        <f t="shared" si="5"/>
        <v>0</v>
      </c>
      <c r="BD110" s="2"/>
      <c r="BE110" s="3"/>
      <c r="BH110" s="1"/>
      <c r="BI110" s="2">
        <f>IF(Table1[[#This Row],[City]]="Karachi",Table1[[#This Row],[Income]],0)</f>
        <v>0</v>
      </c>
      <c r="BJ110" s="2">
        <f>IF(Table1[[#This Row],[City]]="Lahore",Table1[[#This Row],[Income]],0)</f>
        <v>30939</v>
      </c>
      <c r="BK110" s="2">
        <f>IF(Table1[[#This Row],[City]]="Islamabad",Table1[[#This Row],[Income]],0)</f>
        <v>0</v>
      </c>
      <c r="BL110" s="2">
        <f>IF(Table1[[#This Row],[City]]="Multan",Table1[[#This Row],[Income]],0)</f>
        <v>0</v>
      </c>
      <c r="BM110" s="2">
        <f>IF(Table1[[#This Row],[City]]="Peshawar",Table1[[#This Row],[Income]],0)</f>
        <v>0</v>
      </c>
      <c r="BN110" s="2">
        <f>IF(Table1[[#This Row],[City]]="Quetta",Table1[[#This Row],[Income]],0)</f>
        <v>0</v>
      </c>
      <c r="BO110" s="2">
        <f>IF(Table1[[#This Row],[City]]="Hyderabad",Table1[[#This Row],[Income]],0)</f>
        <v>0</v>
      </c>
      <c r="BP110" s="2">
        <f>IF(Table1[[#This Row],[City]]="Rawalpindi",Table1[[#This Row],[Income]],0)</f>
        <v>0</v>
      </c>
      <c r="BQ110" s="3">
        <f>IF(Table1[[#This Row],[City]]="Gwadar",Table1[[#This Row],[Income]],0)</f>
        <v>0</v>
      </c>
      <c r="BR110" s="1">
        <f>IF(Table1[[#This Row],[Person Debts]]&gt;Table1[[#This Row],[Income]],1,0)</f>
        <v>1</v>
      </c>
      <c r="BS110" s="3"/>
      <c r="BT110" s="1"/>
      <c r="BU110" s="2">
        <f>IF(Table1[[#This Row],[Net Worth]]&gt;BT110,Table1[[#This Row],[Age]],0)</f>
        <v>33</v>
      </c>
      <c r="BV110" s="3"/>
    </row>
    <row r="111" spans="2:74" x14ac:dyDescent="0.25">
      <c r="B111" t="s">
        <v>19</v>
      </c>
      <c r="C111">
        <v>31</v>
      </c>
      <c r="D111" t="s">
        <v>26</v>
      </c>
      <c r="E111">
        <v>3</v>
      </c>
      <c r="F111" t="s">
        <v>21</v>
      </c>
      <c r="G111">
        <v>1</v>
      </c>
      <c r="H111">
        <v>2</v>
      </c>
      <c r="I111">
        <v>45461</v>
      </c>
      <c r="J111" t="s">
        <v>25</v>
      </c>
      <c r="K111">
        <v>1</v>
      </c>
      <c r="L111">
        <v>181844</v>
      </c>
      <c r="M111">
        <v>56738.123524993003</v>
      </c>
      <c r="N111">
        <v>6230.8292121024688</v>
      </c>
      <c r="O111">
        <v>325</v>
      </c>
      <c r="P111">
        <v>70133.354712190878</v>
      </c>
      <c r="Q111">
        <v>54865.48021536399</v>
      </c>
      <c r="R111">
        <v>242940.30942746645</v>
      </c>
      <c r="S111">
        <v>127196.47823718388</v>
      </c>
      <c r="T111">
        <v>115743.83119028257</v>
      </c>
      <c r="X111" s="1">
        <f t="shared" si="3"/>
        <v>1</v>
      </c>
      <c r="Y111" s="2">
        <f t="shared" si="4"/>
        <v>0</v>
      </c>
      <c r="Z111" s="2"/>
      <c r="AA111" s="3"/>
      <c r="AD111" s="1">
        <f>IF(Table1[[#This Row],[Work Field (WF)]]="IT",1,0)</f>
        <v>0</v>
      </c>
      <c r="AE111" s="2">
        <f>IF(Table1[[#This Row],[Work Field (WF)]]="Data Science",1,0)</f>
        <v>0</v>
      </c>
      <c r="AF111" s="2">
        <f>IF(Table1[[#This Row],[Work Field (WF)]]="Health",1,0)</f>
        <v>0</v>
      </c>
      <c r="AG111" s="2">
        <f>IF(Table1[[#This Row],[Work Field (WF)]]="Marketing",1,0)</f>
        <v>1</v>
      </c>
      <c r="AH111" s="2">
        <f>IF(Table1[[#This Row],[Work Field (WF)]]="Sales",1,0)</f>
        <v>0</v>
      </c>
      <c r="AI111" s="2">
        <f>IF(Table1[[#This Row],[Work Field (WF)]]="management",1,0)</f>
        <v>0</v>
      </c>
      <c r="AJ111" s="2"/>
      <c r="AK111" s="3"/>
      <c r="AL111" s="1">
        <f>IF(Table1[[#This Row],[Education (EDU)]]="Matric",1,0)</f>
        <v>1</v>
      </c>
      <c r="AM111" s="2">
        <f>IF(Table1[[#This Row],[Education (EDU)]]="Intermediate",1,0)</f>
        <v>0</v>
      </c>
      <c r="AN111" s="2">
        <f>IF(Table1[[#This Row],[Education (EDU)]]="Graduation",1,0)</f>
        <v>0</v>
      </c>
      <c r="AO111" s="2">
        <f>IF(Table1[[#This Row],[Education (EDU)]]="Masters",1,0)</f>
        <v>0</v>
      </c>
      <c r="AP111" s="2"/>
      <c r="AQ111" s="3"/>
      <c r="AT111" s="10">
        <f>IFERROR(Table1[[#This Row],[Car Value]]/Table1[[#This Row],[Cars Owned]],"0")</f>
        <v>3115.4146060512344</v>
      </c>
      <c r="AU111" s="2"/>
      <c r="AV111" s="3"/>
      <c r="AW111" s="1"/>
      <c r="AX111" s="2">
        <f>IF(Table1[[#This Row],[Person Debts]]&gt;$AW$6,1,0)</f>
        <v>1</v>
      </c>
      <c r="AY111" s="2"/>
      <c r="AZ111" s="3"/>
      <c r="BA111" s="1"/>
      <c r="BB111" s="24">
        <f>Table1[[#This Row],[Mortgage Left]]/Table1[[#This Row],[House Value]]</f>
        <v>0.31201537320446648</v>
      </c>
      <c r="BC111" s="2">
        <f t="shared" si="5"/>
        <v>0</v>
      </c>
      <c r="BD111" s="2"/>
      <c r="BE111" s="3"/>
      <c r="BH111" s="1"/>
      <c r="BI111" s="2">
        <f>IF(Table1[[#This Row],[City]]="Karachi",Table1[[#This Row],[Income]],0)</f>
        <v>45461</v>
      </c>
      <c r="BJ111" s="2">
        <f>IF(Table1[[#This Row],[City]]="Lahore",Table1[[#This Row],[Income]],0)</f>
        <v>0</v>
      </c>
      <c r="BK111" s="2">
        <f>IF(Table1[[#This Row],[City]]="Islamabad",Table1[[#This Row],[Income]],0)</f>
        <v>0</v>
      </c>
      <c r="BL111" s="2">
        <f>IF(Table1[[#This Row],[City]]="Multan",Table1[[#This Row],[Income]],0)</f>
        <v>0</v>
      </c>
      <c r="BM111" s="2">
        <f>IF(Table1[[#This Row],[City]]="Peshawar",Table1[[#This Row],[Income]],0)</f>
        <v>0</v>
      </c>
      <c r="BN111" s="2">
        <f>IF(Table1[[#This Row],[City]]="Quetta",Table1[[#This Row],[Income]],0)</f>
        <v>0</v>
      </c>
      <c r="BO111" s="2">
        <f>IF(Table1[[#This Row],[City]]="Hyderabad",Table1[[#This Row],[Income]],0)</f>
        <v>0</v>
      </c>
      <c r="BP111" s="2">
        <f>IF(Table1[[#This Row],[City]]="Rawalpindi",Table1[[#This Row],[Income]],0)</f>
        <v>0</v>
      </c>
      <c r="BQ111" s="3">
        <f>IF(Table1[[#This Row],[City]]="Gwadar",Table1[[#This Row],[Income]],0)</f>
        <v>0</v>
      </c>
      <c r="BR111" s="1">
        <f>IF(Table1[[#This Row],[Person Debts]]&gt;Table1[[#This Row],[Income]],1,0)</f>
        <v>1</v>
      </c>
      <c r="BS111" s="3"/>
      <c r="BT111" s="1"/>
      <c r="BU111" s="2">
        <f>IF(Table1[[#This Row],[Net Worth]]&gt;BT111,Table1[[#This Row],[Age]],0)</f>
        <v>31</v>
      </c>
      <c r="BV111" s="3"/>
    </row>
    <row r="112" spans="2:74" x14ac:dyDescent="0.25">
      <c r="B112" t="s">
        <v>23</v>
      </c>
      <c r="C112">
        <v>29</v>
      </c>
      <c r="D112" t="s">
        <v>36</v>
      </c>
      <c r="E112">
        <v>2</v>
      </c>
      <c r="F112" t="s">
        <v>34</v>
      </c>
      <c r="G112">
        <v>4</v>
      </c>
      <c r="H112">
        <v>2</v>
      </c>
      <c r="I112">
        <v>57229</v>
      </c>
      <c r="J112" t="s">
        <v>33</v>
      </c>
      <c r="K112">
        <v>8</v>
      </c>
      <c r="L112">
        <v>171687</v>
      </c>
      <c r="M112">
        <v>128673.11596109781</v>
      </c>
      <c r="N112">
        <v>28735.827274357925</v>
      </c>
      <c r="O112">
        <v>11060</v>
      </c>
      <c r="P112">
        <v>21510.879085538836</v>
      </c>
      <c r="Q112">
        <v>30538.203882830654</v>
      </c>
      <c r="R112">
        <v>230961.03115718858</v>
      </c>
      <c r="S112">
        <v>161243.99504663667</v>
      </c>
      <c r="T112">
        <v>69717.036110551911</v>
      </c>
      <c r="X112" s="1">
        <f t="shared" si="3"/>
        <v>0</v>
      </c>
      <c r="Y112" s="2">
        <f t="shared" si="4"/>
        <v>1</v>
      </c>
      <c r="Z112" s="2"/>
      <c r="AA112" s="3"/>
      <c r="AD112" s="1">
        <f>IF(Table1[[#This Row],[Work Field (WF)]]="IT",1,0)</f>
        <v>0</v>
      </c>
      <c r="AE112" s="2">
        <f>IF(Table1[[#This Row],[Work Field (WF)]]="Data Science",1,0)</f>
        <v>1</v>
      </c>
      <c r="AF112" s="2">
        <f>IF(Table1[[#This Row],[Work Field (WF)]]="Health",1,0)</f>
        <v>0</v>
      </c>
      <c r="AG112" s="2">
        <f>IF(Table1[[#This Row],[Work Field (WF)]]="Marketing",1,0)</f>
        <v>0</v>
      </c>
      <c r="AH112" s="2">
        <f>IF(Table1[[#This Row],[Work Field (WF)]]="Sales",1,0)</f>
        <v>0</v>
      </c>
      <c r="AI112" s="2">
        <f>IF(Table1[[#This Row],[Work Field (WF)]]="management",1,0)</f>
        <v>0</v>
      </c>
      <c r="AJ112" s="2"/>
      <c r="AK112" s="3"/>
      <c r="AL112" s="1">
        <f>IF(Table1[[#This Row],[Education (EDU)]]="Matric",1,0)</f>
        <v>0</v>
      </c>
      <c r="AM112" s="2">
        <f>IF(Table1[[#This Row],[Education (EDU)]]="Intermediate",1,0)</f>
        <v>0</v>
      </c>
      <c r="AN112" s="2">
        <f>IF(Table1[[#This Row],[Education (EDU)]]="Graduation",1,0)</f>
        <v>0</v>
      </c>
      <c r="AO112" s="2">
        <f>IF(Table1[[#This Row],[Education (EDU)]]="Masters",1,0)</f>
        <v>1</v>
      </c>
      <c r="AP112" s="2"/>
      <c r="AQ112" s="3"/>
      <c r="AT112" s="10">
        <f>IFERROR(Table1[[#This Row],[Car Value]]/Table1[[#This Row],[Cars Owned]],"0")</f>
        <v>14367.913637178963</v>
      </c>
      <c r="AU112" s="2"/>
      <c r="AV112" s="3"/>
      <c r="AW112" s="1"/>
      <c r="AX112" s="2">
        <f>IF(Table1[[#This Row],[Person Debts]]&gt;$AW$6,1,0)</f>
        <v>1</v>
      </c>
      <c r="AY112" s="2"/>
      <c r="AZ112" s="3"/>
      <c r="BA112" s="1"/>
      <c r="BB112" s="24">
        <f>Table1[[#This Row],[Mortgage Left]]/Table1[[#This Row],[House Value]]</f>
        <v>0.74946336042389816</v>
      </c>
      <c r="BC112" s="2">
        <f t="shared" si="5"/>
        <v>1</v>
      </c>
      <c r="BD112" s="2"/>
      <c r="BE112" s="3"/>
      <c r="BH112" s="1"/>
      <c r="BI112" s="2">
        <f>IF(Table1[[#This Row],[City]]="Karachi",Table1[[#This Row],[Income]],0)</f>
        <v>0</v>
      </c>
      <c r="BJ112" s="2">
        <f>IF(Table1[[#This Row],[City]]="Lahore",Table1[[#This Row],[Income]],0)</f>
        <v>0</v>
      </c>
      <c r="BK112" s="2">
        <f>IF(Table1[[#This Row],[City]]="Islamabad",Table1[[#This Row],[Income]],0)</f>
        <v>0</v>
      </c>
      <c r="BL112" s="2">
        <f>IF(Table1[[#This Row],[City]]="Multan",Table1[[#This Row],[Income]],0)</f>
        <v>0</v>
      </c>
      <c r="BM112" s="2">
        <f>IF(Table1[[#This Row],[City]]="Peshawar",Table1[[#This Row],[Income]],0)</f>
        <v>0</v>
      </c>
      <c r="BN112" s="2">
        <f>IF(Table1[[#This Row],[City]]="Quetta",Table1[[#This Row],[Income]],0)</f>
        <v>0</v>
      </c>
      <c r="BO112" s="2">
        <f>IF(Table1[[#This Row],[City]]="Hyderabad",Table1[[#This Row],[Income]],0)</f>
        <v>0</v>
      </c>
      <c r="BP112" s="2">
        <f>IF(Table1[[#This Row],[City]]="Rawalpindi",Table1[[#This Row],[Income]],0)</f>
        <v>57229</v>
      </c>
      <c r="BQ112" s="3">
        <f>IF(Table1[[#This Row],[City]]="Gwadar",Table1[[#This Row],[Income]],0)</f>
        <v>0</v>
      </c>
      <c r="BR112" s="1">
        <f>IF(Table1[[#This Row],[Person Debts]]&gt;Table1[[#This Row],[Income]],1,0)</f>
        <v>1</v>
      </c>
      <c r="BS112" s="3"/>
      <c r="BT112" s="1"/>
      <c r="BU112" s="2">
        <f>IF(Table1[[#This Row],[Net Worth]]&gt;BT112,Table1[[#This Row],[Age]],0)</f>
        <v>29</v>
      </c>
      <c r="BV112" s="3"/>
    </row>
    <row r="113" spans="2:74" x14ac:dyDescent="0.25">
      <c r="B113" t="s">
        <v>23</v>
      </c>
      <c r="C113">
        <v>39</v>
      </c>
      <c r="D113" t="s">
        <v>29</v>
      </c>
      <c r="E113">
        <v>4</v>
      </c>
      <c r="F113" t="s">
        <v>34</v>
      </c>
      <c r="G113">
        <v>4</v>
      </c>
      <c r="H113">
        <v>2</v>
      </c>
      <c r="I113">
        <v>63672</v>
      </c>
      <c r="J113" t="s">
        <v>35</v>
      </c>
      <c r="K113">
        <v>3</v>
      </c>
      <c r="L113">
        <v>254688</v>
      </c>
      <c r="M113">
        <v>222883.85891872249</v>
      </c>
      <c r="N113">
        <v>12905.874156966347</v>
      </c>
      <c r="O113">
        <v>10925</v>
      </c>
      <c r="P113">
        <v>112984.34132955127</v>
      </c>
      <c r="Q113">
        <v>5465.139730137169</v>
      </c>
      <c r="R113">
        <v>273059.01388710353</v>
      </c>
      <c r="S113">
        <v>346793.20024827379</v>
      </c>
      <c r="T113">
        <v>-73734.186361170257</v>
      </c>
      <c r="X113" s="1">
        <f t="shared" si="3"/>
        <v>0</v>
      </c>
      <c r="Y113" s="2">
        <f t="shared" si="4"/>
        <v>1</v>
      </c>
      <c r="Z113" s="2"/>
      <c r="AA113" s="3"/>
      <c r="AD113" s="1">
        <f>IF(Table1[[#This Row],[Work Field (WF)]]="IT",1,0)</f>
        <v>0</v>
      </c>
      <c r="AE113" s="2">
        <f>IF(Table1[[#This Row],[Work Field (WF)]]="Data Science",1,0)</f>
        <v>0</v>
      </c>
      <c r="AF113" s="2">
        <f>IF(Table1[[#This Row],[Work Field (WF)]]="Health",1,0)</f>
        <v>1</v>
      </c>
      <c r="AG113" s="2">
        <f>IF(Table1[[#This Row],[Work Field (WF)]]="Marketing",1,0)</f>
        <v>0</v>
      </c>
      <c r="AH113" s="2">
        <f>IF(Table1[[#This Row],[Work Field (WF)]]="Sales",1,0)</f>
        <v>0</v>
      </c>
      <c r="AI113" s="2">
        <f>IF(Table1[[#This Row],[Work Field (WF)]]="management",1,0)</f>
        <v>0</v>
      </c>
      <c r="AJ113" s="2"/>
      <c r="AK113" s="3"/>
      <c r="AL113" s="1">
        <f>IF(Table1[[#This Row],[Education (EDU)]]="Matric",1,0)</f>
        <v>0</v>
      </c>
      <c r="AM113" s="2">
        <f>IF(Table1[[#This Row],[Education (EDU)]]="Intermediate",1,0)</f>
        <v>0</v>
      </c>
      <c r="AN113" s="2">
        <f>IF(Table1[[#This Row],[Education (EDU)]]="Graduation",1,0)</f>
        <v>0</v>
      </c>
      <c r="AO113" s="2">
        <f>IF(Table1[[#This Row],[Education (EDU)]]="Masters",1,0)</f>
        <v>1</v>
      </c>
      <c r="AP113" s="2"/>
      <c r="AQ113" s="3"/>
      <c r="AT113" s="10">
        <f>IFERROR(Table1[[#This Row],[Car Value]]/Table1[[#This Row],[Cars Owned]],"0")</f>
        <v>6452.9370784831735</v>
      </c>
      <c r="AU113" s="2"/>
      <c r="AV113" s="3"/>
      <c r="AW113" s="1"/>
      <c r="AX113" s="2">
        <f>IF(Table1[[#This Row],[Person Debts]]&gt;$AW$6,1,0)</f>
        <v>1</v>
      </c>
      <c r="AY113" s="2"/>
      <c r="AZ113" s="3"/>
      <c r="BA113" s="1"/>
      <c r="BB113" s="24">
        <f>Table1[[#This Row],[Mortgage Left]]/Table1[[#This Row],[House Value]]</f>
        <v>0.87512508998744531</v>
      </c>
      <c r="BC113" s="2">
        <f t="shared" si="5"/>
        <v>1</v>
      </c>
      <c r="BD113" s="2"/>
      <c r="BE113" s="3"/>
      <c r="BH113" s="1"/>
      <c r="BI113" s="2">
        <f>IF(Table1[[#This Row],[City]]="Karachi",Table1[[#This Row],[Income]],0)</f>
        <v>0</v>
      </c>
      <c r="BJ113" s="2">
        <f>IF(Table1[[#This Row],[City]]="Lahore",Table1[[#This Row],[Income]],0)</f>
        <v>0</v>
      </c>
      <c r="BK113" s="2">
        <f>IF(Table1[[#This Row],[City]]="Islamabad",Table1[[#This Row],[Income]],0)</f>
        <v>63672</v>
      </c>
      <c r="BL113" s="2">
        <f>IF(Table1[[#This Row],[City]]="Multan",Table1[[#This Row],[Income]],0)</f>
        <v>0</v>
      </c>
      <c r="BM113" s="2">
        <f>IF(Table1[[#This Row],[City]]="Peshawar",Table1[[#This Row],[Income]],0)</f>
        <v>0</v>
      </c>
      <c r="BN113" s="2">
        <f>IF(Table1[[#This Row],[City]]="Quetta",Table1[[#This Row],[Income]],0)</f>
        <v>0</v>
      </c>
      <c r="BO113" s="2">
        <f>IF(Table1[[#This Row],[City]]="Hyderabad",Table1[[#This Row],[Income]],0)</f>
        <v>0</v>
      </c>
      <c r="BP113" s="2">
        <f>IF(Table1[[#This Row],[City]]="Rawalpindi",Table1[[#This Row],[Income]],0)</f>
        <v>0</v>
      </c>
      <c r="BQ113" s="3">
        <f>IF(Table1[[#This Row],[City]]="Gwadar",Table1[[#This Row],[Income]],0)</f>
        <v>0</v>
      </c>
      <c r="BR113" s="1">
        <f>IF(Table1[[#This Row],[Person Debts]]&gt;Table1[[#This Row],[Income]],1,0)</f>
        <v>1</v>
      </c>
      <c r="BS113" s="3"/>
      <c r="BT113" s="1"/>
      <c r="BU113" s="2">
        <f>IF(Table1[[#This Row],[Net Worth]]&gt;BT113,Table1[[#This Row],[Age]],0)</f>
        <v>0</v>
      </c>
      <c r="BV113" s="3"/>
    </row>
    <row r="114" spans="2:74" x14ac:dyDescent="0.25">
      <c r="B114" t="s">
        <v>19</v>
      </c>
      <c r="C114">
        <v>26</v>
      </c>
      <c r="D114" t="s">
        <v>20</v>
      </c>
      <c r="E114">
        <v>6</v>
      </c>
      <c r="F114" t="s">
        <v>27</v>
      </c>
      <c r="G114">
        <v>2</v>
      </c>
      <c r="H114">
        <v>1</v>
      </c>
      <c r="I114">
        <v>56960</v>
      </c>
      <c r="J114" t="s">
        <v>25</v>
      </c>
      <c r="K114">
        <v>1</v>
      </c>
      <c r="L114">
        <v>284800</v>
      </c>
      <c r="M114">
        <v>274129.99360148259</v>
      </c>
      <c r="N114">
        <v>52344.946562944671</v>
      </c>
      <c r="O114">
        <v>49117</v>
      </c>
      <c r="P114">
        <v>63953.978972186749</v>
      </c>
      <c r="Q114">
        <v>55677.654573668042</v>
      </c>
      <c r="R114">
        <v>392822.60113661271</v>
      </c>
      <c r="S114">
        <v>387200.97257366934</v>
      </c>
      <c r="T114">
        <v>5621.6285629433696</v>
      </c>
      <c r="X114" s="1">
        <f t="shared" si="3"/>
        <v>1</v>
      </c>
      <c r="Y114" s="2">
        <f t="shared" si="4"/>
        <v>0</v>
      </c>
      <c r="Z114" s="2"/>
      <c r="AA114" s="3"/>
      <c r="AD114" s="1">
        <f>IF(Table1[[#This Row],[Work Field (WF)]]="IT",1,0)</f>
        <v>0</v>
      </c>
      <c r="AE114" s="2">
        <f>IF(Table1[[#This Row],[Work Field (WF)]]="Data Science",1,0)</f>
        <v>0</v>
      </c>
      <c r="AF114" s="2">
        <f>IF(Table1[[#This Row],[Work Field (WF)]]="Health",1,0)</f>
        <v>0</v>
      </c>
      <c r="AG114" s="2">
        <f>IF(Table1[[#This Row],[Work Field (WF)]]="Marketing",1,0)</f>
        <v>0</v>
      </c>
      <c r="AH114" s="2">
        <f>IF(Table1[[#This Row],[Work Field (WF)]]="Sales",1,0)</f>
        <v>0</v>
      </c>
      <c r="AI114" s="2">
        <f>IF(Table1[[#This Row],[Work Field (WF)]]="management",1,0)</f>
        <v>1</v>
      </c>
      <c r="AJ114" s="2"/>
      <c r="AK114" s="3"/>
      <c r="AL114" s="1">
        <f>IF(Table1[[#This Row],[Education (EDU)]]="Matric",1,0)</f>
        <v>0</v>
      </c>
      <c r="AM114" s="2">
        <f>IF(Table1[[#This Row],[Education (EDU)]]="Intermediate",1,0)</f>
        <v>1</v>
      </c>
      <c r="AN114" s="2">
        <f>IF(Table1[[#This Row],[Education (EDU)]]="Graduation",1,0)</f>
        <v>0</v>
      </c>
      <c r="AO114" s="2">
        <f>IF(Table1[[#This Row],[Education (EDU)]]="Masters",1,0)</f>
        <v>0</v>
      </c>
      <c r="AP114" s="2"/>
      <c r="AQ114" s="3"/>
      <c r="AT114" s="10">
        <f>IFERROR(Table1[[#This Row],[Car Value]]/Table1[[#This Row],[Cars Owned]],"0")</f>
        <v>52344.946562944671</v>
      </c>
      <c r="AU114" s="2"/>
      <c r="AV114" s="3"/>
      <c r="AW114" s="1"/>
      <c r="AX114" s="2">
        <f>IF(Table1[[#This Row],[Person Debts]]&gt;$AW$6,1,0)</f>
        <v>1</v>
      </c>
      <c r="AY114" s="2"/>
      <c r="AZ114" s="3"/>
      <c r="BA114" s="1"/>
      <c r="BB114" s="24">
        <f>Table1[[#This Row],[Mortgage Left]]/Table1[[#This Row],[House Value]]</f>
        <v>0.9625350898928462</v>
      </c>
      <c r="BC114" s="2">
        <f t="shared" si="5"/>
        <v>1</v>
      </c>
      <c r="BD114" s="2"/>
      <c r="BE114" s="3"/>
      <c r="BH114" s="1"/>
      <c r="BI114" s="2">
        <f>IF(Table1[[#This Row],[City]]="Karachi",Table1[[#This Row],[Income]],0)</f>
        <v>56960</v>
      </c>
      <c r="BJ114" s="2">
        <f>IF(Table1[[#This Row],[City]]="Lahore",Table1[[#This Row],[Income]],0)</f>
        <v>0</v>
      </c>
      <c r="BK114" s="2">
        <f>IF(Table1[[#This Row],[City]]="Islamabad",Table1[[#This Row],[Income]],0)</f>
        <v>0</v>
      </c>
      <c r="BL114" s="2">
        <f>IF(Table1[[#This Row],[City]]="Multan",Table1[[#This Row],[Income]],0)</f>
        <v>0</v>
      </c>
      <c r="BM114" s="2">
        <f>IF(Table1[[#This Row],[City]]="Peshawar",Table1[[#This Row],[Income]],0)</f>
        <v>0</v>
      </c>
      <c r="BN114" s="2">
        <f>IF(Table1[[#This Row],[City]]="Quetta",Table1[[#This Row],[Income]],0)</f>
        <v>0</v>
      </c>
      <c r="BO114" s="2">
        <f>IF(Table1[[#This Row],[City]]="Hyderabad",Table1[[#This Row],[Income]],0)</f>
        <v>0</v>
      </c>
      <c r="BP114" s="2">
        <f>IF(Table1[[#This Row],[City]]="Rawalpindi",Table1[[#This Row],[Income]],0)</f>
        <v>0</v>
      </c>
      <c r="BQ114" s="3">
        <f>IF(Table1[[#This Row],[City]]="Gwadar",Table1[[#This Row],[Income]],0)</f>
        <v>0</v>
      </c>
      <c r="BR114" s="1">
        <f>IF(Table1[[#This Row],[Person Debts]]&gt;Table1[[#This Row],[Income]],1,0)</f>
        <v>1</v>
      </c>
      <c r="BS114" s="3"/>
      <c r="BT114" s="1"/>
      <c r="BU114" s="2">
        <f>IF(Table1[[#This Row],[Net Worth]]&gt;BT114,Table1[[#This Row],[Age]],0)</f>
        <v>26</v>
      </c>
      <c r="BV114" s="3"/>
    </row>
    <row r="115" spans="2:74" x14ac:dyDescent="0.25">
      <c r="B115" t="s">
        <v>19</v>
      </c>
      <c r="C115">
        <v>45</v>
      </c>
      <c r="D115" t="s">
        <v>37</v>
      </c>
      <c r="E115">
        <v>5</v>
      </c>
      <c r="F115" t="s">
        <v>34</v>
      </c>
      <c r="G115">
        <v>4</v>
      </c>
      <c r="H115">
        <v>0</v>
      </c>
      <c r="I115">
        <v>65691</v>
      </c>
      <c r="J115" t="s">
        <v>22</v>
      </c>
      <c r="K115">
        <v>2</v>
      </c>
      <c r="L115">
        <v>328455</v>
      </c>
      <c r="M115">
        <v>296161.96863147983</v>
      </c>
      <c r="N115">
        <v>0</v>
      </c>
      <c r="O115">
        <v>0</v>
      </c>
      <c r="P115">
        <v>27741.699389430458</v>
      </c>
      <c r="Q115">
        <v>63141.290320962864</v>
      </c>
      <c r="R115">
        <v>391596.29032096284</v>
      </c>
      <c r="S115">
        <v>323903.66802091029</v>
      </c>
      <c r="T115">
        <v>67692.62230005255</v>
      </c>
      <c r="X115" s="1">
        <f t="shared" si="3"/>
        <v>1</v>
      </c>
      <c r="Y115" s="2">
        <f t="shared" si="4"/>
        <v>0</v>
      </c>
      <c r="Z115" s="2"/>
      <c r="AA115" s="3"/>
      <c r="AD115" s="1">
        <f>IF(Table1[[#This Row],[Work Field (WF)]]="IT",1,0)</f>
        <v>0</v>
      </c>
      <c r="AE115" s="2">
        <f>IF(Table1[[#This Row],[Work Field (WF)]]="Data Science",1,0)</f>
        <v>0</v>
      </c>
      <c r="AF115" s="2">
        <f>IF(Table1[[#This Row],[Work Field (WF)]]="Health",1,0)</f>
        <v>0</v>
      </c>
      <c r="AG115" s="2">
        <f>IF(Table1[[#This Row],[Work Field (WF)]]="Marketing",1,0)</f>
        <v>0</v>
      </c>
      <c r="AH115" s="2">
        <f>IF(Table1[[#This Row],[Work Field (WF)]]="Sales",1,0)</f>
        <v>1</v>
      </c>
      <c r="AI115" s="2">
        <f>IF(Table1[[#This Row],[Work Field (WF)]]="management",1,0)</f>
        <v>0</v>
      </c>
      <c r="AJ115" s="2"/>
      <c r="AK115" s="3"/>
      <c r="AL115" s="1">
        <f>IF(Table1[[#This Row],[Education (EDU)]]="Matric",1,0)</f>
        <v>0</v>
      </c>
      <c r="AM115" s="2">
        <f>IF(Table1[[#This Row],[Education (EDU)]]="Intermediate",1,0)</f>
        <v>0</v>
      </c>
      <c r="AN115" s="2">
        <f>IF(Table1[[#This Row],[Education (EDU)]]="Graduation",1,0)</f>
        <v>0</v>
      </c>
      <c r="AO115" s="2">
        <f>IF(Table1[[#This Row],[Education (EDU)]]="Masters",1,0)</f>
        <v>1</v>
      </c>
      <c r="AP115" s="2"/>
      <c r="AQ115" s="3"/>
      <c r="AT115" s="10" t="str">
        <f>IFERROR(Table1[[#This Row],[Car Value]]/Table1[[#This Row],[Cars Owned]],"0")</f>
        <v>0</v>
      </c>
      <c r="AU115" s="2"/>
      <c r="AV115" s="3"/>
      <c r="AW115" s="1"/>
      <c r="AX115" s="2">
        <f>IF(Table1[[#This Row],[Person Debts]]&gt;$AW$6,1,0)</f>
        <v>1</v>
      </c>
      <c r="AY115" s="2"/>
      <c r="AZ115" s="3"/>
      <c r="BA115" s="1"/>
      <c r="BB115" s="24">
        <f>Table1[[#This Row],[Mortgage Left]]/Table1[[#This Row],[House Value]]</f>
        <v>0.9016820222906633</v>
      </c>
      <c r="BC115" s="2">
        <f t="shared" si="5"/>
        <v>1</v>
      </c>
      <c r="BD115" s="2"/>
      <c r="BE115" s="3"/>
      <c r="BH115" s="1"/>
      <c r="BI115" s="2">
        <f>IF(Table1[[#This Row],[City]]="Karachi",Table1[[#This Row],[Income]],0)</f>
        <v>0</v>
      </c>
      <c r="BJ115" s="2">
        <f>IF(Table1[[#This Row],[City]]="Lahore",Table1[[#This Row],[Income]],0)</f>
        <v>65691</v>
      </c>
      <c r="BK115" s="2">
        <f>IF(Table1[[#This Row],[City]]="Islamabad",Table1[[#This Row],[Income]],0)</f>
        <v>0</v>
      </c>
      <c r="BL115" s="2">
        <f>IF(Table1[[#This Row],[City]]="Multan",Table1[[#This Row],[Income]],0)</f>
        <v>0</v>
      </c>
      <c r="BM115" s="2">
        <f>IF(Table1[[#This Row],[City]]="Peshawar",Table1[[#This Row],[Income]],0)</f>
        <v>0</v>
      </c>
      <c r="BN115" s="2">
        <f>IF(Table1[[#This Row],[City]]="Quetta",Table1[[#This Row],[Income]],0)</f>
        <v>0</v>
      </c>
      <c r="BO115" s="2">
        <f>IF(Table1[[#This Row],[City]]="Hyderabad",Table1[[#This Row],[Income]],0)</f>
        <v>0</v>
      </c>
      <c r="BP115" s="2">
        <f>IF(Table1[[#This Row],[City]]="Rawalpindi",Table1[[#This Row],[Income]],0)</f>
        <v>0</v>
      </c>
      <c r="BQ115" s="3">
        <f>IF(Table1[[#This Row],[City]]="Gwadar",Table1[[#This Row],[Income]],0)</f>
        <v>0</v>
      </c>
      <c r="BR115" s="1">
        <f>IF(Table1[[#This Row],[Person Debts]]&gt;Table1[[#This Row],[Income]],1,0)</f>
        <v>1</v>
      </c>
      <c r="BS115" s="3"/>
      <c r="BT115" s="1"/>
      <c r="BU115" s="2">
        <f>IF(Table1[[#This Row],[Net Worth]]&gt;BT115,Table1[[#This Row],[Age]],0)</f>
        <v>45</v>
      </c>
      <c r="BV115" s="3"/>
    </row>
    <row r="116" spans="2:74" x14ac:dyDescent="0.25">
      <c r="B116" t="s">
        <v>19</v>
      </c>
      <c r="C116">
        <v>26</v>
      </c>
      <c r="D116" t="s">
        <v>36</v>
      </c>
      <c r="E116">
        <v>2</v>
      </c>
      <c r="F116" t="s">
        <v>24</v>
      </c>
      <c r="G116">
        <v>3</v>
      </c>
      <c r="H116">
        <v>2</v>
      </c>
      <c r="I116">
        <v>70130</v>
      </c>
      <c r="J116" t="s">
        <v>39</v>
      </c>
      <c r="K116">
        <v>6</v>
      </c>
      <c r="L116">
        <v>210390</v>
      </c>
      <c r="M116">
        <v>58443.911570986325</v>
      </c>
      <c r="N116">
        <v>22352.698757613187</v>
      </c>
      <c r="O116">
        <v>17663</v>
      </c>
      <c r="P116">
        <v>118586.728114418</v>
      </c>
      <c r="Q116">
        <v>51935.072301299588</v>
      </c>
      <c r="R116">
        <v>284677.7710589128</v>
      </c>
      <c r="S116">
        <v>194693.63968540431</v>
      </c>
      <c r="T116">
        <v>89984.131373508484</v>
      </c>
      <c r="X116" s="1">
        <f t="shared" si="3"/>
        <v>1</v>
      </c>
      <c r="Y116" s="2">
        <f t="shared" si="4"/>
        <v>0</v>
      </c>
      <c r="Z116" s="2"/>
      <c r="AA116" s="3"/>
      <c r="AD116" s="1">
        <f>IF(Table1[[#This Row],[Work Field (WF)]]="IT",1,0)</f>
        <v>0</v>
      </c>
      <c r="AE116" s="2">
        <f>IF(Table1[[#This Row],[Work Field (WF)]]="Data Science",1,0)</f>
        <v>1</v>
      </c>
      <c r="AF116" s="2">
        <f>IF(Table1[[#This Row],[Work Field (WF)]]="Health",1,0)</f>
        <v>0</v>
      </c>
      <c r="AG116" s="2">
        <f>IF(Table1[[#This Row],[Work Field (WF)]]="Marketing",1,0)</f>
        <v>0</v>
      </c>
      <c r="AH116" s="2">
        <f>IF(Table1[[#This Row],[Work Field (WF)]]="Sales",1,0)</f>
        <v>0</v>
      </c>
      <c r="AI116" s="2">
        <f>IF(Table1[[#This Row],[Work Field (WF)]]="management",1,0)</f>
        <v>0</v>
      </c>
      <c r="AJ116" s="2"/>
      <c r="AK116" s="3"/>
      <c r="AL116" s="1">
        <f>IF(Table1[[#This Row],[Education (EDU)]]="Matric",1,0)</f>
        <v>0</v>
      </c>
      <c r="AM116" s="2">
        <f>IF(Table1[[#This Row],[Education (EDU)]]="Intermediate",1,0)</f>
        <v>0</v>
      </c>
      <c r="AN116" s="2">
        <f>IF(Table1[[#This Row],[Education (EDU)]]="Graduation",1,0)</f>
        <v>1</v>
      </c>
      <c r="AO116" s="2">
        <f>IF(Table1[[#This Row],[Education (EDU)]]="Masters",1,0)</f>
        <v>0</v>
      </c>
      <c r="AP116" s="2"/>
      <c r="AQ116" s="3"/>
      <c r="AT116" s="10">
        <f>IFERROR(Table1[[#This Row],[Car Value]]/Table1[[#This Row],[Cars Owned]],"0")</f>
        <v>11176.349378806593</v>
      </c>
      <c r="AU116" s="2"/>
      <c r="AV116" s="3"/>
      <c r="AW116" s="1"/>
      <c r="AX116" s="2">
        <f>IF(Table1[[#This Row],[Person Debts]]&gt;$AW$6,1,0)</f>
        <v>1</v>
      </c>
      <c r="AY116" s="2"/>
      <c r="AZ116" s="3"/>
      <c r="BA116" s="1"/>
      <c r="BB116" s="24">
        <f>Table1[[#This Row],[Mortgage Left]]/Table1[[#This Row],[House Value]]</f>
        <v>0.27778844798225355</v>
      </c>
      <c r="BC116" s="2">
        <f t="shared" si="5"/>
        <v>0</v>
      </c>
      <c r="BD116" s="2"/>
      <c r="BE116" s="3"/>
      <c r="BH116" s="1"/>
      <c r="BI116" s="2">
        <f>IF(Table1[[#This Row],[City]]="Karachi",Table1[[#This Row],[Income]],0)</f>
        <v>0</v>
      </c>
      <c r="BJ116" s="2">
        <f>IF(Table1[[#This Row],[City]]="Lahore",Table1[[#This Row],[Income]],0)</f>
        <v>0</v>
      </c>
      <c r="BK116" s="2">
        <f>IF(Table1[[#This Row],[City]]="Islamabad",Table1[[#This Row],[Income]],0)</f>
        <v>0</v>
      </c>
      <c r="BL116" s="2">
        <f>IF(Table1[[#This Row],[City]]="Multan",Table1[[#This Row],[Income]],0)</f>
        <v>0</v>
      </c>
      <c r="BM116" s="2">
        <f>IF(Table1[[#This Row],[City]]="Peshawar",Table1[[#This Row],[Income]],0)</f>
        <v>0</v>
      </c>
      <c r="BN116" s="2">
        <f>IF(Table1[[#This Row],[City]]="Quetta",Table1[[#This Row],[Income]],0)</f>
        <v>70130</v>
      </c>
      <c r="BO116" s="2">
        <f>IF(Table1[[#This Row],[City]]="Hyderabad",Table1[[#This Row],[Income]],0)</f>
        <v>0</v>
      </c>
      <c r="BP116" s="2">
        <f>IF(Table1[[#This Row],[City]]="Rawalpindi",Table1[[#This Row],[Income]],0)</f>
        <v>0</v>
      </c>
      <c r="BQ116" s="3">
        <f>IF(Table1[[#This Row],[City]]="Gwadar",Table1[[#This Row],[Income]],0)</f>
        <v>0</v>
      </c>
      <c r="BR116" s="1">
        <f>IF(Table1[[#This Row],[Person Debts]]&gt;Table1[[#This Row],[Income]],1,0)</f>
        <v>1</v>
      </c>
      <c r="BS116" s="3"/>
      <c r="BT116" s="1"/>
      <c r="BU116" s="2">
        <f>IF(Table1[[#This Row],[Net Worth]]&gt;BT116,Table1[[#This Row],[Age]],0)</f>
        <v>26</v>
      </c>
      <c r="BV116" s="3"/>
    </row>
    <row r="117" spans="2:74" x14ac:dyDescent="0.25">
      <c r="B117" t="s">
        <v>23</v>
      </c>
      <c r="C117">
        <v>47</v>
      </c>
      <c r="D117" t="s">
        <v>26</v>
      </c>
      <c r="E117">
        <v>3</v>
      </c>
      <c r="F117" t="s">
        <v>24</v>
      </c>
      <c r="G117">
        <v>3</v>
      </c>
      <c r="H117">
        <v>0</v>
      </c>
      <c r="I117">
        <v>45787</v>
      </c>
      <c r="J117" t="s">
        <v>38</v>
      </c>
      <c r="K117">
        <v>9</v>
      </c>
      <c r="L117">
        <v>228935</v>
      </c>
      <c r="M117">
        <v>15788.133311928763</v>
      </c>
      <c r="N117">
        <v>0</v>
      </c>
      <c r="O117">
        <v>0</v>
      </c>
      <c r="P117">
        <v>65708.869131588493</v>
      </c>
      <c r="Q117">
        <v>9091.0139997793231</v>
      </c>
      <c r="R117">
        <v>238026.01399977933</v>
      </c>
      <c r="S117">
        <v>81497.002443517253</v>
      </c>
      <c r="T117">
        <v>156529.01155626209</v>
      </c>
      <c r="X117" s="1">
        <f t="shared" si="3"/>
        <v>0</v>
      </c>
      <c r="Y117" s="2">
        <f t="shared" si="4"/>
        <v>1</v>
      </c>
      <c r="Z117" s="2"/>
      <c r="AA117" s="3"/>
      <c r="AD117" s="1">
        <f>IF(Table1[[#This Row],[Work Field (WF)]]="IT",1,0)</f>
        <v>0</v>
      </c>
      <c r="AE117" s="2">
        <f>IF(Table1[[#This Row],[Work Field (WF)]]="Data Science",1,0)</f>
        <v>0</v>
      </c>
      <c r="AF117" s="2">
        <f>IF(Table1[[#This Row],[Work Field (WF)]]="Health",1,0)</f>
        <v>0</v>
      </c>
      <c r="AG117" s="2">
        <f>IF(Table1[[#This Row],[Work Field (WF)]]="Marketing",1,0)</f>
        <v>1</v>
      </c>
      <c r="AH117" s="2">
        <f>IF(Table1[[#This Row],[Work Field (WF)]]="Sales",1,0)</f>
        <v>0</v>
      </c>
      <c r="AI117" s="2">
        <f>IF(Table1[[#This Row],[Work Field (WF)]]="management",1,0)</f>
        <v>0</v>
      </c>
      <c r="AJ117" s="2"/>
      <c r="AK117" s="3"/>
      <c r="AL117" s="1">
        <f>IF(Table1[[#This Row],[Education (EDU)]]="Matric",1,0)</f>
        <v>0</v>
      </c>
      <c r="AM117" s="2">
        <f>IF(Table1[[#This Row],[Education (EDU)]]="Intermediate",1,0)</f>
        <v>0</v>
      </c>
      <c r="AN117" s="2">
        <f>IF(Table1[[#This Row],[Education (EDU)]]="Graduation",1,0)</f>
        <v>1</v>
      </c>
      <c r="AO117" s="2">
        <f>IF(Table1[[#This Row],[Education (EDU)]]="Masters",1,0)</f>
        <v>0</v>
      </c>
      <c r="AP117" s="2"/>
      <c r="AQ117" s="3"/>
      <c r="AT117" s="10" t="str">
        <f>IFERROR(Table1[[#This Row],[Car Value]]/Table1[[#This Row],[Cars Owned]],"0")</f>
        <v>0</v>
      </c>
      <c r="AU117" s="2"/>
      <c r="AV117" s="3"/>
      <c r="AW117" s="1"/>
      <c r="AX117" s="2">
        <f>IF(Table1[[#This Row],[Person Debts]]&gt;$AW$6,1,0)</f>
        <v>0</v>
      </c>
      <c r="AY117" s="2"/>
      <c r="AZ117" s="3"/>
      <c r="BA117" s="1"/>
      <c r="BB117" s="24">
        <f>Table1[[#This Row],[Mortgage Left]]/Table1[[#This Row],[House Value]]</f>
        <v>6.8963388350093968E-2</v>
      </c>
      <c r="BC117" s="2">
        <f t="shared" si="5"/>
        <v>0</v>
      </c>
      <c r="BD117" s="2"/>
      <c r="BE117" s="3"/>
      <c r="BH117" s="1"/>
      <c r="BI117" s="2">
        <f>IF(Table1[[#This Row],[City]]="Karachi",Table1[[#This Row],[Income]],0)</f>
        <v>0</v>
      </c>
      <c r="BJ117" s="2">
        <f>IF(Table1[[#This Row],[City]]="Lahore",Table1[[#This Row],[Income]],0)</f>
        <v>0</v>
      </c>
      <c r="BK117" s="2">
        <f>IF(Table1[[#This Row],[City]]="Islamabad",Table1[[#This Row],[Income]],0)</f>
        <v>0</v>
      </c>
      <c r="BL117" s="2">
        <f>IF(Table1[[#This Row],[City]]="Multan",Table1[[#This Row],[Income]],0)</f>
        <v>0</v>
      </c>
      <c r="BM117" s="2">
        <f>IF(Table1[[#This Row],[City]]="Peshawar",Table1[[#This Row],[Income]],0)</f>
        <v>0</v>
      </c>
      <c r="BN117" s="2">
        <f>IF(Table1[[#This Row],[City]]="Quetta",Table1[[#This Row],[Income]],0)</f>
        <v>0</v>
      </c>
      <c r="BO117" s="2">
        <f>IF(Table1[[#This Row],[City]]="Hyderabad",Table1[[#This Row],[Income]],0)</f>
        <v>0</v>
      </c>
      <c r="BP117" s="2">
        <f>IF(Table1[[#This Row],[City]]="Rawalpindi",Table1[[#This Row],[Income]],0)</f>
        <v>0</v>
      </c>
      <c r="BQ117" s="3">
        <f>IF(Table1[[#This Row],[City]]="Gwadar",Table1[[#This Row],[Income]],0)</f>
        <v>45787</v>
      </c>
      <c r="BR117" s="1">
        <f>IF(Table1[[#This Row],[Person Debts]]&gt;Table1[[#This Row],[Income]],1,0)</f>
        <v>1</v>
      </c>
      <c r="BS117" s="3"/>
      <c r="BT117" s="1"/>
      <c r="BU117" s="2">
        <f>IF(Table1[[#This Row],[Net Worth]]&gt;BT117,Table1[[#This Row],[Age]],0)</f>
        <v>47</v>
      </c>
      <c r="BV117" s="3"/>
    </row>
    <row r="118" spans="2:74" x14ac:dyDescent="0.25">
      <c r="B118" t="s">
        <v>19</v>
      </c>
      <c r="C118">
        <v>41</v>
      </c>
      <c r="D118" t="s">
        <v>37</v>
      </c>
      <c r="E118">
        <v>5</v>
      </c>
      <c r="F118" t="s">
        <v>34</v>
      </c>
      <c r="G118">
        <v>4</v>
      </c>
      <c r="H118">
        <v>2</v>
      </c>
      <c r="I118">
        <v>38842</v>
      </c>
      <c r="J118" t="s">
        <v>38</v>
      </c>
      <c r="K118">
        <v>9</v>
      </c>
      <c r="L118">
        <v>233052</v>
      </c>
      <c r="M118">
        <v>37742.283818913042</v>
      </c>
      <c r="N118">
        <v>25829.37763880644</v>
      </c>
      <c r="O118">
        <v>11733</v>
      </c>
      <c r="P118">
        <v>63435.617927509375</v>
      </c>
      <c r="Q118">
        <v>25311.503827899374</v>
      </c>
      <c r="R118">
        <v>284192.88146670582</v>
      </c>
      <c r="S118">
        <v>112910.90174642242</v>
      </c>
      <c r="T118">
        <v>171281.97972028342</v>
      </c>
      <c r="X118" s="1">
        <f t="shared" si="3"/>
        <v>1</v>
      </c>
      <c r="Y118" s="2">
        <f t="shared" si="4"/>
        <v>0</v>
      </c>
      <c r="Z118" s="2"/>
      <c r="AA118" s="3"/>
      <c r="AD118" s="1">
        <f>IF(Table1[[#This Row],[Work Field (WF)]]="IT",1,0)</f>
        <v>0</v>
      </c>
      <c r="AE118" s="2">
        <f>IF(Table1[[#This Row],[Work Field (WF)]]="Data Science",1,0)</f>
        <v>0</v>
      </c>
      <c r="AF118" s="2">
        <f>IF(Table1[[#This Row],[Work Field (WF)]]="Health",1,0)</f>
        <v>0</v>
      </c>
      <c r="AG118" s="2">
        <f>IF(Table1[[#This Row],[Work Field (WF)]]="Marketing",1,0)</f>
        <v>0</v>
      </c>
      <c r="AH118" s="2">
        <f>IF(Table1[[#This Row],[Work Field (WF)]]="Sales",1,0)</f>
        <v>1</v>
      </c>
      <c r="AI118" s="2">
        <f>IF(Table1[[#This Row],[Work Field (WF)]]="management",1,0)</f>
        <v>0</v>
      </c>
      <c r="AJ118" s="2"/>
      <c r="AK118" s="3"/>
      <c r="AL118" s="1">
        <f>IF(Table1[[#This Row],[Education (EDU)]]="Matric",1,0)</f>
        <v>0</v>
      </c>
      <c r="AM118" s="2">
        <f>IF(Table1[[#This Row],[Education (EDU)]]="Intermediate",1,0)</f>
        <v>0</v>
      </c>
      <c r="AN118" s="2">
        <f>IF(Table1[[#This Row],[Education (EDU)]]="Graduation",1,0)</f>
        <v>0</v>
      </c>
      <c r="AO118" s="2">
        <f>IF(Table1[[#This Row],[Education (EDU)]]="Masters",1,0)</f>
        <v>1</v>
      </c>
      <c r="AP118" s="2"/>
      <c r="AQ118" s="3"/>
      <c r="AT118" s="10">
        <f>IFERROR(Table1[[#This Row],[Car Value]]/Table1[[#This Row],[Cars Owned]],"0")</f>
        <v>12914.68881940322</v>
      </c>
      <c r="AU118" s="2"/>
      <c r="AV118" s="3"/>
      <c r="AW118" s="1"/>
      <c r="AX118" s="2">
        <f>IF(Table1[[#This Row],[Person Debts]]&gt;$AW$6,1,0)</f>
        <v>0</v>
      </c>
      <c r="AY118" s="2"/>
      <c r="AZ118" s="3"/>
      <c r="BA118" s="1"/>
      <c r="BB118" s="24">
        <f>Table1[[#This Row],[Mortgage Left]]/Table1[[#This Row],[House Value]]</f>
        <v>0.16194790784422808</v>
      </c>
      <c r="BC118" s="2">
        <f t="shared" si="5"/>
        <v>0</v>
      </c>
      <c r="BD118" s="2"/>
      <c r="BE118" s="3"/>
      <c r="BH118" s="1"/>
      <c r="BI118" s="2">
        <f>IF(Table1[[#This Row],[City]]="Karachi",Table1[[#This Row],[Income]],0)</f>
        <v>0</v>
      </c>
      <c r="BJ118" s="2">
        <f>IF(Table1[[#This Row],[City]]="Lahore",Table1[[#This Row],[Income]],0)</f>
        <v>0</v>
      </c>
      <c r="BK118" s="2">
        <f>IF(Table1[[#This Row],[City]]="Islamabad",Table1[[#This Row],[Income]],0)</f>
        <v>0</v>
      </c>
      <c r="BL118" s="2">
        <f>IF(Table1[[#This Row],[City]]="Multan",Table1[[#This Row],[Income]],0)</f>
        <v>0</v>
      </c>
      <c r="BM118" s="2">
        <f>IF(Table1[[#This Row],[City]]="Peshawar",Table1[[#This Row],[Income]],0)</f>
        <v>0</v>
      </c>
      <c r="BN118" s="2">
        <f>IF(Table1[[#This Row],[City]]="Quetta",Table1[[#This Row],[Income]],0)</f>
        <v>0</v>
      </c>
      <c r="BO118" s="2">
        <f>IF(Table1[[#This Row],[City]]="Hyderabad",Table1[[#This Row],[Income]],0)</f>
        <v>0</v>
      </c>
      <c r="BP118" s="2">
        <f>IF(Table1[[#This Row],[City]]="Rawalpindi",Table1[[#This Row],[Income]],0)</f>
        <v>0</v>
      </c>
      <c r="BQ118" s="3">
        <f>IF(Table1[[#This Row],[City]]="Gwadar",Table1[[#This Row],[Income]],0)</f>
        <v>38842</v>
      </c>
      <c r="BR118" s="1">
        <f>IF(Table1[[#This Row],[Person Debts]]&gt;Table1[[#This Row],[Income]],1,0)</f>
        <v>1</v>
      </c>
      <c r="BS118" s="3"/>
      <c r="BT118" s="1"/>
      <c r="BU118" s="2">
        <f>IF(Table1[[#This Row],[Net Worth]]&gt;BT118,Table1[[#This Row],[Age]],0)</f>
        <v>41</v>
      </c>
      <c r="BV118" s="3"/>
    </row>
    <row r="119" spans="2:74" x14ac:dyDescent="0.25">
      <c r="B119" t="s">
        <v>23</v>
      </c>
      <c r="C119">
        <v>47</v>
      </c>
      <c r="D119" t="s">
        <v>36</v>
      </c>
      <c r="E119">
        <v>2</v>
      </c>
      <c r="F119" t="s">
        <v>24</v>
      </c>
      <c r="G119">
        <v>3</v>
      </c>
      <c r="H119">
        <v>1</v>
      </c>
      <c r="I119">
        <v>33900</v>
      </c>
      <c r="J119" t="s">
        <v>33</v>
      </c>
      <c r="K119">
        <v>8</v>
      </c>
      <c r="L119">
        <v>135600</v>
      </c>
      <c r="M119">
        <v>130436.00528516118</v>
      </c>
      <c r="N119">
        <v>16648.276940312066</v>
      </c>
      <c r="O119">
        <v>267</v>
      </c>
      <c r="P119">
        <v>17373.6468611005</v>
      </c>
      <c r="Q119">
        <v>19922.564555816523</v>
      </c>
      <c r="R119">
        <v>172170.84149612859</v>
      </c>
      <c r="S119">
        <v>148076.65214626168</v>
      </c>
      <c r="T119">
        <v>24094.189349866909</v>
      </c>
      <c r="X119" s="1">
        <f t="shared" si="3"/>
        <v>0</v>
      </c>
      <c r="Y119" s="2">
        <f t="shared" si="4"/>
        <v>1</v>
      </c>
      <c r="Z119" s="2"/>
      <c r="AA119" s="3"/>
      <c r="AD119" s="1">
        <f>IF(Table1[[#This Row],[Work Field (WF)]]="IT",1,0)</f>
        <v>0</v>
      </c>
      <c r="AE119" s="2">
        <f>IF(Table1[[#This Row],[Work Field (WF)]]="Data Science",1,0)</f>
        <v>1</v>
      </c>
      <c r="AF119" s="2">
        <f>IF(Table1[[#This Row],[Work Field (WF)]]="Health",1,0)</f>
        <v>0</v>
      </c>
      <c r="AG119" s="2">
        <f>IF(Table1[[#This Row],[Work Field (WF)]]="Marketing",1,0)</f>
        <v>0</v>
      </c>
      <c r="AH119" s="2">
        <f>IF(Table1[[#This Row],[Work Field (WF)]]="Sales",1,0)</f>
        <v>0</v>
      </c>
      <c r="AI119" s="2">
        <f>IF(Table1[[#This Row],[Work Field (WF)]]="management",1,0)</f>
        <v>0</v>
      </c>
      <c r="AJ119" s="2"/>
      <c r="AK119" s="3"/>
      <c r="AL119" s="1">
        <f>IF(Table1[[#This Row],[Education (EDU)]]="Matric",1,0)</f>
        <v>0</v>
      </c>
      <c r="AM119" s="2">
        <f>IF(Table1[[#This Row],[Education (EDU)]]="Intermediate",1,0)</f>
        <v>0</v>
      </c>
      <c r="AN119" s="2">
        <f>IF(Table1[[#This Row],[Education (EDU)]]="Graduation",1,0)</f>
        <v>1</v>
      </c>
      <c r="AO119" s="2">
        <f>IF(Table1[[#This Row],[Education (EDU)]]="Masters",1,0)</f>
        <v>0</v>
      </c>
      <c r="AP119" s="2"/>
      <c r="AQ119" s="3"/>
      <c r="AT119" s="10">
        <f>IFERROR(Table1[[#This Row],[Car Value]]/Table1[[#This Row],[Cars Owned]],"0")</f>
        <v>16648.276940312066</v>
      </c>
      <c r="AU119" s="2"/>
      <c r="AV119" s="3"/>
      <c r="AW119" s="1"/>
      <c r="AX119" s="2">
        <f>IF(Table1[[#This Row],[Person Debts]]&gt;$AW$6,1,0)</f>
        <v>1</v>
      </c>
      <c r="AY119" s="2"/>
      <c r="AZ119" s="3"/>
      <c r="BA119" s="1"/>
      <c r="BB119" s="24">
        <f>Table1[[#This Row],[Mortgage Left]]/Table1[[#This Row],[House Value]]</f>
        <v>0.96191744310590843</v>
      </c>
      <c r="BC119" s="2">
        <f t="shared" si="5"/>
        <v>1</v>
      </c>
      <c r="BD119" s="2"/>
      <c r="BE119" s="3"/>
      <c r="BH119" s="1"/>
      <c r="BI119" s="2">
        <f>IF(Table1[[#This Row],[City]]="Karachi",Table1[[#This Row],[Income]],0)</f>
        <v>0</v>
      </c>
      <c r="BJ119" s="2">
        <f>IF(Table1[[#This Row],[City]]="Lahore",Table1[[#This Row],[Income]],0)</f>
        <v>0</v>
      </c>
      <c r="BK119" s="2">
        <f>IF(Table1[[#This Row],[City]]="Islamabad",Table1[[#This Row],[Income]],0)</f>
        <v>0</v>
      </c>
      <c r="BL119" s="2">
        <f>IF(Table1[[#This Row],[City]]="Multan",Table1[[#This Row],[Income]],0)</f>
        <v>0</v>
      </c>
      <c r="BM119" s="2">
        <f>IF(Table1[[#This Row],[City]]="Peshawar",Table1[[#This Row],[Income]],0)</f>
        <v>0</v>
      </c>
      <c r="BN119" s="2">
        <f>IF(Table1[[#This Row],[City]]="Quetta",Table1[[#This Row],[Income]],0)</f>
        <v>0</v>
      </c>
      <c r="BO119" s="2">
        <f>IF(Table1[[#This Row],[City]]="Hyderabad",Table1[[#This Row],[Income]],0)</f>
        <v>0</v>
      </c>
      <c r="BP119" s="2">
        <f>IF(Table1[[#This Row],[City]]="Rawalpindi",Table1[[#This Row],[Income]],0)</f>
        <v>33900</v>
      </c>
      <c r="BQ119" s="3">
        <f>IF(Table1[[#This Row],[City]]="Gwadar",Table1[[#This Row],[Income]],0)</f>
        <v>0</v>
      </c>
      <c r="BR119" s="1">
        <f>IF(Table1[[#This Row],[Person Debts]]&gt;Table1[[#This Row],[Income]],1,0)</f>
        <v>1</v>
      </c>
      <c r="BS119" s="3"/>
      <c r="BT119" s="1"/>
      <c r="BU119" s="2">
        <f>IF(Table1[[#This Row],[Net Worth]]&gt;BT119,Table1[[#This Row],[Age]],0)</f>
        <v>47</v>
      </c>
      <c r="BV119" s="3"/>
    </row>
    <row r="120" spans="2:74" x14ac:dyDescent="0.25">
      <c r="B120" t="s">
        <v>19</v>
      </c>
      <c r="C120">
        <v>35</v>
      </c>
      <c r="D120" t="s">
        <v>20</v>
      </c>
      <c r="E120">
        <v>6</v>
      </c>
      <c r="F120" t="s">
        <v>34</v>
      </c>
      <c r="G120">
        <v>4</v>
      </c>
      <c r="H120">
        <v>1</v>
      </c>
      <c r="I120">
        <v>41350</v>
      </c>
      <c r="J120" t="s">
        <v>25</v>
      </c>
      <c r="K120">
        <v>1</v>
      </c>
      <c r="L120">
        <v>165400</v>
      </c>
      <c r="M120">
        <v>82933.04770477509</v>
      </c>
      <c r="N120">
        <v>12071.434119743453</v>
      </c>
      <c r="O120">
        <v>350</v>
      </c>
      <c r="P120">
        <v>20024.244013981981</v>
      </c>
      <c r="Q120">
        <v>38278.79313754999</v>
      </c>
      <c r="R120">
        <v>215750.22725729342</v>
      </c>
      <c r="S120">
        <v>103307.29171875707</v>
      </c>
      <c r="T120">
        <v>112442.93553853635</v>
      </c>
      <c r="X120" s="1">
        <f t="shared" si="3"/>
        <v>1</v>
      </c>
      <c r="Y120" s="2">
        <f t="shared" si="4"/>
        <v>0</v>
      </c>
      <c r="Z120" s="2"/>
      <c r="AA120" s="3"/>
      <c r="AD120" s="1">
        <f>IF(Table1[[#This Row],[Work Field (WF)]]="IT",1,0)</f>
        <v>0</v>
      </c>
      <c r="AE120" s="2">
        <f>IF(Table1[[#This Row],[Work Field (WF)]]="Data Science",1,0)</f>
        <v>0</v>
      </c>
      <c r="AF120" s="2">
        <f>IF(Table1[[#This Row],[Work Field (WF)]]="Health",1,0)</f>
        <v>0</v>
      </c>
      <c r="AG120" s="2">
        <f>IF(Table1[[#This Row],[Work Field (WF)]]="Marketing",1,0)</f>
        <v>0</v>
      </c>
      <c r="AH120" s="2">
        <f>IF(Table1[[#This Row],[Work Field (WF)]]="Sales",1,0)</f>
        <v>0</v>
      </c>
      <c r="AI120" s="2">
        <f>IF(Table1[[#This Row],[Work Field (WF)]]="management",1,0)</f>
        <v>1</v>
      </c>
      <c r="AJ120" s="2"/>
      <c r="AK120" s="3"/>
      <c r="AL120" s="1">
        <f>IF(Table1[[#This Row],[Education (EDU)]]="Matric",1,0)</f>
        <v>0</v>
      </c>
      <c r="AM120" s="2">
        <f>IF(Table1[[#This Row],[Education (EDU)]]="Intermediate",1,0)</f>
        <v>0</v>
      </c>
      <c r="AN120" s="2">
        <f>IF(Table1[[#This Row],[Education (EDU)]]="Graduation",1,0)</f>
        <v>0</v>
      </c>
      <c r="AO120" s="2">
        <f>IF(Table1[[#This Row],[Education (EDU)]]="Masters",1,0)</f>
        <v>1</v>
      </c>
      <c r="AP120" s="2"/>
      <c r="AQ120" s="3"/>
      <c r="AT120" s="10">
        <f>IFERROR(Table1[[#This Row],[Car Value]]/Table1[[#This Row],[Cars Owned]],"0")</f>
        <v>12071.434119743453</v>
      </c>
      <c r="AU120" s="2"/>
      <c r="AV120" s="3"/>
      <c r="AW120" s="1"/>
      <c r="AX120" s="2">
        <f>IF(Table1[[#This Row],[Person Debts]]&gt;$AW$6,1,0)</f>
        <v>0</v>
      </c>
      <c r="AY120" s="2"/>
      <c r="AZ120" s="3"/>
      <c r="BA120" s="1"/>
      <c r="BB120" s="24">
        <f>Table1[[#This Row],[Mortgage Left]]/Table1[[#This Row],[House Value]]</f>
        <v>0.50140899458751564</v>
      </c>
      <c r="BC120" s="2">
        <f t="shared" si="5"/>
        <v>1</v>
      </c>
      <c r="BD120" s="2"/>
      <c r="BE120" s="3"/>
      <c r="BH120" s="1"/>
      <c r="BI120" s="2">
        <f>IF(Table1[[#This Row],[City]]="Karachi",Table1[[#This Row],[Income]],0)</f>
        <v>41350</v>
      </c>
      <c r="BJ120" s="2">
        <f>IF(Table1[[#This Row],[City]]="Lahore",Table1[[#This Row],[Income]],0)</f>
        <v>0</v>
      </c>
      <c r="BK120" s="2">
        <f>IF(Table1[[#This Row],[City]]="Islamabad",Table1[[#This Row],[Income]],0)</f>
        <v>0</v>
      </c>
      <c r="BL120" s="2">
        <f>IF(Table1[[#This Row],[City]]="Multan",Table1[[#This Row],[Income]],0)</f>
        <v>0</v>
      </c>
      <c r="BM120" s="2">
        <f>IF(Table1[[#This Row],[City]]="Peshawar",Table1[[#This Row],[Income]],0)</f>
        <v>0</v>
      </c>
      <c r="BN120" s="2">
        <f>IF(Table1[[#This Row],[City]]="Quetta",Table1[[#This Row],[Income]],0)</f>
        <v>0</v>
      </c>
      <c r="BO120" s="2">
        <f>IF(Table1[[#This Row],[City]]="Hyderabad",Table1[[#This Row],[Income]],0)</f>
        <v>0</v>
      </c>
      <c r="BP120" s="2">
        <f>IF(Table1[[#This Row],[City]]="Rawalpindi",Table1[[#This Row],[Income]],0)</f>
        <v>0</v>
      </c>
      <c r="BQ120" s="3">
        <f>IF(Table1[[#This Row],[City]]="Gwadar",Table1[[#This Row],[Income]],0)</f>
        <v>0</v>
      </c>
      <c r="BR120" s="1">
        <f>IF(Table1[[#This Row],[Person Debts]]&gt;Table1[[#This Row],[Income]],1,0)</f>
        <v>1</v>
      </c>
      <c r="BS120" s="3"/>
      <c r="BT120" s="1"/>
      <c r="BU120" s="2">
        <f>IF(Table1[[#This Row],[Net Worth]]&gt;BT120,Table1[[#This Row],[Age]],0)</f>
        <v>35</v>
      </c>
      <c r="BV120" s="3"/>
    </row>
    <row r="121" spans="2:74" x14ac:dyDescent="0.25">
      <c r="B121" t="s">
        <v>19</v>
      </c>
      <c r="C121">
        <v>33</v>
      </c>
      <c r="D121" t="s">
        <v>37</v>
      </c>
      <c r="E121">
        <v>5</v>
      </c>
      <c r="F121" t="s">
        <v>34</v>
      </c>
      <c r="G121">
        <v>4</v>
      </c>
      <c r="H121">
        <v>1</v>
      </c>
      <c r="I121">
        <v>55720</v>
      </c>
      <c r="J121" t="s">
        <v>22</v>
      </c>
      <c r="K121">
        <v>2</v>
      </c>
      <c r="L121">
        <v>334320</v>
      </c>
      <c r="M121">
        <v>51037.109383534349</v>
      </c>
      <c r="N121">
        <v>51756.295431396349</v>
      </c>
      <c r="O121">
        <v>18310</v>
      </c>
      <c r="P121">
        <v>62417.874548713939</v>
      </c>
      <c r="Q121">
        <v>45226.685825112567</v>
      </c>
      <c r="R121">
        <v>431302.98125650891</v>
      </c>
      <c r="S121">
        <v>131764.98393224829</v>
      </c>
      <c r="T121">
        <v>299537.99732426065</v>
      </c>
      <c r="X121" s="1">
        <f t="shared" si="3"/>
        <v>1</v>
      </c>
      <c r="Y121" s="2">
        <f t="shared" si="4"/>
        <v>0</v>
      </c>
      <c r="Z121" s="2"/>
      <c r="AA121" s="3"/>
      <c r="AD121" s="1">
        <f>IF(Table1[[#This Row],[Work Field (WF)]]="IT",1,0)</f>
        <v>0</v>
      </c>
      <c r="AE121" s="2">
        <f>IF(Table1[[#This Row],[Work Field (WF)]]="Data Science",1,0)</f>
        <v>0</v>
      </c>
      <c r="AF121" s="2">
        <f>IF(Table1[[#This Row],[Work Field (WF)]]="Health",1,0)</f>
        <v>0</v>
      </c>
      <c r="AG121" s="2">
        <f>IF(Table1[[#This Row],[Work Field (WF)]]="Marketing",1,0)</f>
        <v>0</v>
      </c>
      <c r="AH121" s="2">
        <f>IF(Table1[[#This Row],[Work Field (WF)]]="Sales",1,0)</f>
        <v>1</v>
      </c>
      <c r="AI121" s="2">
        <f>IF(Table1[[#This Row],[Work Field (WF)]]="management",1,0)</f>
        <v>0</v>
      </c>
      <c r="AJ121" s="2"/>
      <c r="AK121" s="3"/>
      <c r="AL121" s="1">
        <f>IF(Table1[[#This Row],[Education (EDU)]]="Matric",1,0)</f>
        <v>0</v>
      </c>
      <c r="AM121" s="2">
        <f>IF(Table1[[#This Row],[Education (EDU)]]="Intermediate",1,0)</f>
        <v>0</v>
      </c>
      <c r="AN121" s="2">
        <f>IF(Table1[[#This Row],[Education (EDU)]]="Graduation",1,0)</f>
        <v>0</v>
      </c>
      <c r="AO121" s="2">
        <f>IF(Table1[[#This Row],[Education (EDU)]]="Masters",1,0)</f>
        <v>1</v>
      </c>
      <c r="AP121" s="2"/>
      <c r="AQ121" s="3"/>
      <c r="AT121" s="10">
        <f>IFERROR(Table1[[#This Row],[Car Value]]/Table1[[#This Row],[Cars Owned]],"0")</f>
        <v>51756.295431396349</v>
      </c>
      <c r="AU121" s="2"/>
      <c r="AV121" s="3"/>
      <c r="AW121" s="1"/>
      <c r="AX121" s="2">
        <f>IF(Table1[[#This Row],[Person Debts]]&gt;$AW$6,1,0)</f>
        <v>1</v>
      </c>
      <c r="AY121" s="2"/>
      <c r="AZ121" s="3"/>
      <c r="BA121" s="1"/>
      <c r="BB121" s="24">
        <f>Table1[[#This Row],[Mortgage Left]]/Table1[[#This Row],[House Value]]</f>
        <v>0.15265945616036836</v>
      </c>
      <c r="BC121" s="2">
        <f t="shared" si="5"/>
        <v>0</v>
      </c>
      <c r="BD121" s="2"/>
      <c r="BE121" s="3"/>
      <c r="BH121" s="1"/>
      <c r="BI121" s="2">
        <f>IF(Table1[[#This Row],[City]]="Karachi",Table1[[#This Row],[Income]],0)</f>
        <v>0</v>
      </c>
      <c r="BJ121" s="2">
        <f>IF(Table1[[#This Row],[City]]="Lahore",Table1[[#This Row],[Income]],0)</f>
        <v>55720</v>
      </c>
      <c r="BK121" s="2">
        <f>IF(Table1[[#This Row],[City]]="Islamabad",Table1[[#This Row],[Income]],0)</f>
        <v>0</v>
      </c>
      <c r="BL121" s="2">
        <f>IF(Table1[[#This Row],[City]]="Multan",Table1[[#This Row],[Income]],0)</f>
        <v>0</v>
      </c>
      <c r="BM121" s="2">
        <f>IF(Table1[[#This Row],[City]]="Peshawar",Table1[[#This Row],[Income]],0)</f>
        <v>0</v>
      </c>
      <c r="BN121" s="2">
        <f>IF(Table1[[#This Row],[City]]="Quetta",Table1[[#This Row],[Income]],0)</f>
        <v>0</v>
      </c>
      <c r="BO121" s="2">
        <f>IF(Table1[[#This Row],[City]]="Hyderabad",Table1[[#This Row],[Income]],0)</f>
        <v>0</v>
      </c>
      <c r="BP121" s="2">
        <f>IF(Table1[[#This Row],[City]]="Rawalpindi",Table1[[#This Row],[Income]],0)</f>
        <v>0</v>
      </c>
      <c r="BQ121" s="3">
        <f>IF(Table1[[#This Row],[City]]="Gwadar",Table1[[#This Row],[Income]],0)</f>
        <v>0</v>
      </c>
      <c r="BR121" s="1">
        <f>IF(Table1[[#This Row],[Person Debts]]&gt;Table1[[#This Row],[Income]],1,0)</f>
        <v>1</v>
      </c>
      <c r="BS121" s="3"/>
      <c r="BT121" s="1"/>
      <c r="BU121" s="2">
        <f>IF(Table1[[#This Row],[Net Worth]]&gt;BT121,Table1[[#This Row],[Age]],0)</f>
        <v>33</v>
      </c>
      <c r="BV121" s="3"/>
    </row>
    <row r="122" spans="2:74" x14ac:dyDescent="0.25">
      <c r="B122" t="s">
        <v>23</v>
      </c>
      <c r="C122">
        <v>42</v>
      </c>
      <c r="D122" t="s">
        <v>26</v>
      </c>
      <c r="E122">
        <v>3</v>
      </c>
      <c r="F122" t="s">
        <v>34</v>
      </c>
      <c r="G122">
        <v>4</v>
      </c>
      <c r="H122">
        <v>1</v>
      </c>
      <c r="I122">
        <v>30712</v>
      </c>
      <c r="J122" t="s">
        <v>33</v>
      </c>
      <c r="K122">
        <v>8</v>
      </c>
      <c r="L122">
        <v>184272</v>
      </c>
      <c r="M122">
        <v>23484.722514147532</v>
      </c>
      <c r="N122">
        <v>7227.1893686405865</v>
      </c>
      <c r="O122">
        <v>1065</v>
      </c>
      <c r="P122">
        <v>6045.4157586805604</v>
      </c>
      <c r="Q122">
        <v>8668.9540000853849</v>
      </c>
      <c r="R122">
        <v>200168.14336872599</v>
      </c>
      <c r="S122">
        <v>30595.138272828091</v>
      </c>
      <c r="T122">
        <v>169573.00509589788</v>
      </c>
      <c r="X122" s="1">
        <f t="shared" si="3"/>
        <v>0</v>
      </c>
      <c r="Y122" s="2">
        <f t="shared" si="4"/>
        <v>1</v>
      </c>
      <c r="Z122" s="2"/>
      <c r="AA122" s="3"/>
      <c r="AD122" s="1">
        <f>IF(Table1[[#This Row],[Work Field (WF)]]="IT",1,0)</f>
        <v>0</v>
      </c>
      <c r="AE122" s="2">
        <f>IF(Table1[[#This Row],[Work Field (WF)]]="Data Science",1,0)</f>
        <v>0</v>
      </c>
      <c r="AF122" s="2">
        <f>IF(Table1[[#This Row],[Work Field (WF)]]="Health",1,0)</f>
        <v>0</v>
      </c>
      <c r="AG122" s="2">
        <f>IF(Table1[[#This Row],[Work Field (WF)]]="Marketing",1,0)</f>
        <v>1</v>
      </c>
      <c r="AH122" s="2">
        <f>IF(Table1[[#This Row],[Work Field (WF)]]="Sales",1,0)</f>
        <v>0</v>
      </c>
      <c r="AI122" s="2">
        <f>IF(Table1[[#This Row],[Work Field (WF)]]="management",1,0)</f>
        <v>0</v>
      </c>
      <c r="AJ122" s="2"/>
      <c r="AK122" s="3"/>
      <c r="AL122" s="1">
        <f>IF(Table1[[#This Row],[Education (EDU)]]="Matric",1,0)</f>
        <v>0</v>
      </c>
      <c r="AM122" s="2">
        <f>IF(Table1[[#This Row],[Education (EDU)]]="Intermediate",1,0)</f>
        <v>0</v>
      </c>
      <c r="AN122" s="2">
        <f>IF(Table1[[#This Row],[Education (EDU)]]="Graduation",1,0)</f>
        <v>0</v>
      </c>
      <c r="AO122" s="2">
        <f>IF(Table1[[#This Row],[Education (EDU)]]="Masters",1,0)</f>
        <v>1</v>
      </c>
      <c r="AP122" s="2"/>
      <c r="AQ122" s="3"/>
      <c r="AT122" s="10">
        <f>IFERROR(Table1[[#This Row],[Car Value]]/Table1[[#This Row],[Cars Owned]],"0")</f>
        <v>7227.1893686405865</v>
      </c>
      <c r="AU122" s="2"/>
      <c r="AV122" s="3"/>
      <c r="AW122" s="1"/>
      <c r="AX122" s="2">
        <f>IF(Table1[[#This Row],[Person Debts]]&gt;$AW$6,1,0)</f>
        <v>0</v>
      </c>
      <c r="AY122" s="2"/>
      <c r="AZ122" s="3"/>
      <c r="BA122" s="1"/>
      <c r="BB122" s="24">
        <f>Table1[[#This Row],[Mortgage Left]]/Table1[[#This Row],[House Value]]</f>
        <v>0.12744596310968315</v>
      </c>
      <c r="BC122" s="2">
        <f t="shared" si="5"/>
        <v>0</v>
      </c>
      <c r="BD122" s="2"/>
      <c r="BE122" s="3"/>
      <c r="BH122" s="1"/>
      <c r="BI122" s="2">
        <f>IF(Table1[[#This Row],[City]]="Karachi",Table1[[#This Row],[Income]],0)</f>
        <v>0</v>
      </c>
      <c r="BJ122" s="2">
        <f>IF(Table1[[#This Row],[City]]="Lahore",Table1[[#This Row],[Income]],0)</f>
        <v>0</v>
      </c>
      <c r="BK122" s="2">
        <f>IF(Table1[[#This Row],[City]]="Islamabad",Table1[[#This Row],[Income]],0)</f>
        <v>0</v>
      </c>
      <c r="BL122" s="2">
        <f>IF(Table1[[#This Row],[City]]="Multan",Table1[[#This Row],[Income]],0)</f>
        <v>0</v>
      </c>
      <c r="BM122" s="2">
        <f>IF(Table1[[#This Row],[City]]="Peshawar",Table1[[#This Row],[Income]],0)</f>
        <v>0</v>
      </c>
      <c r="BN122" s="2">
        <f>IF(Table1[[#This Row],[City]]="Quetta",Table1[[#This Row],[Income]],0)</f>
        <v>0</v>
      </c>
      <c r="BO122" s="2">
        <f>IF(Table1[[#This Row],[City]]="Hyderabad",Table1[[#This Row],[Income]],0)</f>
        <v>0</v>
      </c>
      <c r="BP122" s="2">
        <f>IF(Table1[[#This Row],[City]]="Rawalpindi",Table1[[#This Row],[Income]],0)</f>
        <v>30712</v>
      </c>
      <c r="BQ122" s="3">
        <f>IF(Table1[[#This Row],[City]]="Gwadar",Table1[[#This Row],[Income]],0)</f>
        <v>0</v>
      </c>
      <c r="BR122" s="1">
        <f>IF(Table1[[#This Row],[Person Debts]]&gt;Table1[[#This Row],[Income]],1,0)</f>
        <v>0</v>
      </c>
      <c r="BS122" s="3"/>
      <c r="BT122" s="1"/>
      <c r="BU122" s="2">
        <f>IF(Table1[[#This Row],[Net Worth]]&gt;BT122,Table1[[#This Row],[Age]],0)</f>
        <v>42</v>
      </c>
      <c r="BV122" s="3"/>
    </row>
    <row r="123" spans="2:74" x14ac:dyDescent="0.25">
      <c r="B123" t="s">
        <v>19</v>
      </c>
      <c r="C123">
        <v>35</v>
      </c>
      <c r="D123" t="s">
        <v>26</v>
      </c>
      <c r="E123">
        <v>3</v>
      </c>
      <c r="F123" t="s">
        <v>27</v>
      </c>
      <c r="G123">
        <v>2</v>
      </c>
      <c r="H123">
        <v>0</v>
      </c>
      <c r="I123">
        <v>30876</v>
      </c>
      <c r="J123" t="s">
        <v>38</v>
      </c>
      <c r="K123">
        <v>9</v>
      </c>
      <c r="L123">
        <v>92628</v>
      </c>
      <c r="M123">
        <v>49933.714296655467</v>
      </c>
      <c r="N123">
        <v>0</v>
      </c>
      <c r="O123">
        <v>0</v>
      </c>
      <c r="P123">
        <v>38412.48861730974</v>
      </c>
      <c r="Q123">
        <v>8331.6520050636718</v>
      </c>
      <c r="R123">
        <v>100959.65200506368</v>
      </c>
      <c r="S123">
        <v>88346.202913965215</v>
      </c>
      <c r="T123">
        <v>12613.44909109846</v>
      </c>
      <c r="X123" s="1">
        <f t="shared" si="3"/>
        <v>1</v>
      </c>
      <c r="Y123" s="2">
        <f t="shared" si="4"/>
        <v>0</v>
      </c>
      <c r="Z123" s="2"/>
      <c r="AA123" s="3"/>
      <c r="AD123" s="1">
        <f>IF(Table1[[#This Row],[Work Field (WF)]]="IT",1,0)</f>
        <v>0</v>
      </c>
      <c r="AE123" s="2">
        <f>IF(Table1[[#This Row],[Work Field (WF)]]="Data Science",1,0)</f>
        <v>0</v>
      </c>
      <c r="AF123" s="2">
        <f>IF(Table1[[#This Row],[Work Field (WF)]]="Health",1,0)</f>
        <v>0</v>
      </c>
      <c r="AG123" s="2">
        <f>IF(Table1[[#This Row],[Work Field (WF)]]="Marketing",1,0)</f>
        <v>1</v>
      </c>
      <c r="AH123" s="2">
        <f>IF(Table1[[#This Row],[Work Field (WF)]]="Sales",1,0)</f>
        <v>0</v>
      </c>
      <c r="AI123" s="2">
        <f>IF(Table1[[#This Row],[Work Field (WF)]]="management",1,0)</f>
        <v>0</v>
      </c>
      <c r="AJ123" s="2"/>
      <c r="AK123" s="3"/>
      <c r="AL123" s="1">
        <f>IF(Table1[[#This Row],[Education (EDU)]]="Matric",1,0)</f>
        <v>0</v>
      </c>
      <c r="AM123" s="2">
        <f>IF(Table1[[#This Row],[Education (EDU)]]="Intermediate",1,0)</f>
        <v>1</v>
      </c>
      <c r="AN123" s="2">
        <f>IF(Table1[[#This Row],[Education (EDU)]]="Graduation",1,0)</f>
        <v>0</v>
      </c>
      <c r="AO123" s="2">
        <f>IF(Table1[[#This Row],[Education (EDU)]]="Masters",1,0)</f>
        <v>0</v>
      </c>
      <c r="AP123" s="2"/>
      <c r="AQ123" s="3"/>
      <c r="AT123" s="10" t="str">
        <f>IFERROR(Table1[[#This Row],[Car Value]]/Table1[[#This Row],[Cars Owned]],"0")</f>
        <v>0</v>
      </c>
      <c r="AU123" s="2"/>
      <c r="AV123" s="3"/>
      <c r="AW123" s="1"/>
      <c r="AX123" s="2">
        <f>IF(Table1[[#This Row],[Person Debts]]&gt;$AW$6,1,0)</f>
        <v>0</v>
      </c>
      <c r="AY123" s="2"/>
      <c r="AZ123" s="3"/>
      <c r="BA123" s="1"/>
      <c r="BB123" s="24">
        <f>Table1[[#This Row],[Mortgage Left]]/Table1[[#This Row],[House Value]]</f>
        <v>0.53907797098777333</v>
      </c>
      <c r="BC123" s="2">
        <f t="shared" si="5"/>
        <v>1</v>
      </c>
      <c r="BD123" s="2"/>
      <c r="BE123" s="3"/>
      <c r="BH123" s="1"/>
      <c r="BI123" s="2">
        <f>IF(Table1[[#This Row],[City]]="Karachi",Table1[[#This Row],[Income]],0)</f>
        <v>0</v>
      </c>
      <c r="BJ123" s="2">
        <f>IF(Table1[[#This Row],[City]]="Lahore",Table1[[#This Row],[Income]],0)</f>
        <v>0</v>
      </c>
      <c r="BK123" s="2">
        <f>IF(Table1[[#This Row],[City]]="Islamabad",Table1[[#This Row],[Income]],0)</f>
        <v>0</v>
      </c>
      <c r="BL123" s="2">
        <f>IF(Table1[[#This Row],[City]]="Multan",Table1[[#This Row],[Income]],0)</f>
        <v>0</v>
      </c>
      <c r="BM123" s="2">
        <f>IF(Table1[[#This Row],[City]]="Peshawar",Table1[[#This Row],[Income]],0)</f>
        <v>0</v>
      </c>
      <c r="BN123" s="2">
        <f>IF(Table1[[#This Row],[City]]="Quetta",Table1[[#This Row],[Income]],0)</f>
        <v>0</v>
      </c>
      <c r="BO123" s="2">
        <f>IF(Table1[[#This Row],[City]]="Hyderabad",Table1[[#This Row],[Income]],0)</f>
        <v>0</v>
      </c>
      <c r="BP123" s="2">
        <f>IF(Table1[[#This Row],[City]]="Rawalpindi",Table1[[#This Row],[Income]],0)</f>
        <v>0</v>
      </c>
      <c r="BQ123" s="3">
        <f>IF(Table1[[#This Row],[City]]="Gwadar",Table1[[#This Row],[Income]],0)</f>
        <v>30876</v>
      </c>
      <c r="BR123" s="1">
        <f>IF(Table1[[#This Row],[Person Debts]]&gt;Table1[[#This Row],[Income]],1,0)</f>
        <v>1</v>
      </c>
      <c r="BS123" s="3"/>
      <c r="BT123" s="1"/>
      <c r="BU123" s="2">
        <f>IF(Table1[[#This Row],[Net Worth]]&gt;BT123,Table1[[#This Row],[Age]],0)</f>
        <v>35</v>
      </c>
      <c r="BV123" s="3"/>
    </row>
    <row r="124" spans="2:74" x14ac:dyDescent="0.25">
      <c r="B124" t="s">
        <v>19</v>
      </c>
      <c r="C124">
        <v>28</v>
      </c>
      <c r="D124" t="s">
        <v>29</v>
      </c>
      <c r="E124">
        <v>4</v>
      </c>
      <c r="F124" t="s">
        <v>21</v>
      </c>
      <c r="G124">
        <v>1</v>
      </c>
      <c r="H124">
        <v>1</v>
      </c>
      <c r="I124">
        <v>52257</v>
      </c>
      <c r="J124" t="s">
        <v>33</v>
      </c>
      <c r="K124">
        <v>8</v>
      </c>
      <c r="L124">
        <v>313542</v>
      </c>
      <c r="M124">
        <v>18563.298274729892</v>
      </c>
      <c r="N124">
        <v>22785.029571991046</v>
      </c>
      <c r="O124">
        <v>5114</v>
      </c>
      <c r="P124">
        <v>86506.292590451718</v>
      </c>
      <c r="Q124">
        <v>14225.02309679491</v>
      </c>
      <c r="R124">
        <v>350552.05266878597</v>
      </c>
      <c r="S124">
        <v>110183.59086518161</v>
      </c>
      <c r="T124">
        <v>240368.46180360435</v>
      </c>
      <c r="X124" s="1">
        <f t="shared" si="3"/>
        <v>1</v>
      </c>
      <c r="Y124" s="2">
        <f t="shared" si="4"/>
        <v>0</v>
      </c>
      <c r="Z124" s="2"/>
      <c r="AA124" s="3"/>
      <c r="AD124" s="1">
        <f>IF(Table1[[#This Row],[Work Field (WF)]]="IT",1,0)</f>
        <v>0</v>
      </c>
      <c r="AE124" s="2">
        <f>IF(Table1[[#This Row],[Work Field (WF)]]="Data Science",1,0)</f>
        <v>0</v>
      </c>
      <c r="AF124" s="2">
        <f>IF(Table1[[#This Row],[Work Field (WF)]]="Health",1,0)</f>
        <v>1</v>
      </c>
      <c r="AG124" s="2">
        <f>IF(Table1[[#This Row],[Work Field (WF)]]="Marketing",1,0)</f>
        <v>0</v>
      </c>
      <c r="AH124" s="2">
        <f>IF(Table1[[#This Row],[Work Field (WF)]]="Sales",1,0)</f>
        <v>0</v>
      </c>
      <c r="AI124" s="2">
        <f>IF(Table1[[#This Row],[Work Field (WF)]]="management",1,0)</f>
        <v>0</v>
      </c>
      <c r="AJ124" s="2"/>
      <c r="AK124" s="3"/>
      <c r="AL124" s="1">
        <f>IF(Table1[[#This Row],[Education (EDU)]]="Matric",1,0)</f>
        <v>1</v>
      </c>
      <c r="AM124" s="2">
        <f>IF(Table1[[#This Row],[Education (EDU)]]="Intermediate",1,0)</f>
        <v>0</v>
      </c>
      <c r="AN124" s="2">
        <f>IF(Table1[[#This Row],[Education (EDU)]]="Graduation",1,0)</f>
        <v>0</v>
      </c>
      <c r="AO124" s="2">
        <f>IF(Table1[[#This Row],[Education (EDU)]]="Masters",1,0)</f>
        <v>0</v>
      </c>
      <c r="AP124" s="2"/>
      <c r="AQ124" s="3"/>
      <c r="AT124" s="10">
        <f>IFERROR(Table1[[#This Row],[Car Value]]/Table1[[#This Row],[Cars Owned]],"0")</f>
        <v>22785.029571991046</v>
      </c>
      <c r="AU124" s="2"/>
      <c r="AV124" s="3"/>
      <c r="AW124" s="1"/>
      <c r="AX124" s="2">
        <f>IF(Table1[[#This Row],[Person Debts]]&gt;$AW$6,1,0)</f>
        <v>0</v>
      </c>
      <c r="AY124" s="2"/>
      <c r="AZ124" s="3"/>
      <c r="BA124" s="1"/>
      <c r="BB124" s="24">
        <f>Table1[[#This Row],[Mortgage Left]]/Table1[[#This Row],[House Value]]</f>
        <v>5.9205140857460536E-2</v>
      </c>
      <c r="BC124" s="2">
        <f t="shared" si="5"/>
        <v>0</v>
      </c>
      <c r="BD124" s="2"/>
      <c r="BE124" s="3"/>
      <c r="BH124" s="1"/>
      <c r="BI124" s="2">
        <f>IF(Table1[[#This Row],[City]]="Karachi",Table1[[#This Row],[Income]],0)</f>
        <v>0</v>
      </c>
      <c r="BJ124" s="2">
        <f>IF(Table1[[#This Row],[City]]="Lahore",Table1[[#This Row],[Income]],0)</f>
        <v>0</v>
      </c>
      <c r="BK124" s="2">
        <f>IF(Table1[[#This Row],[City]]="Islamabad",Table1[[#This Row],[Income]],0)</f>
        <v>0</v>
      </c>
      <c r="BL124" s="2">
        <f>IF(Table1[[#This Row],[City]]="Multan",Table1[[#This Row],[Income]],0)</f>
        <v>0</v>
      </c>
      <c r="BM124" s="2">
        <f>IF(Table1[[#This Row],[City]]="Peshawar",Table1[[#This Row],[Income]],0)</f>
        <v>0</v>
      </c>
      <c r="BN124" s="2">
        <f>IF(Table1[[#This Row],[City]]="Quetta",Table1[[#This Row],[Income]],0)</f>
        <v>0</v>
      </c>
      <c r="BO124" s="2">
        <f>IF(Table1[[#This Row],[City]]="Hyderabad",Table1[[#This Row],[Income]],0)</f>
        <v>0</v>
      </c>
      <c r="BP124" s="2">
        <f>IF(Table1[[#This Row],[City]]="Rawalpindi",Table1[[#This Row],[Income]],0)</f>
        <v>52257</v>
      </c>
      <c r="BQ124" s="3">
        <f>IF(Table1[[#This Row],[City]]="Gwadar",Table1[[#This Row],[Income]],0)</f>
        <v>0</v>
      </c>
      <c r="BR124" s="1">
        <f>IF(Table1[[#This Row],[Person Debts]]&gt;Table1[[#This Row],[Income]],1,0)</f>
        <v>1</v>
      </c>
      <c r="BS124" s="3"/>
      <c r="BT124" s="1"/>
      <c r="BU124" s="2">
        <f>IF(Table1[[#This Row],[Net Worth]]&gt;BT124,Table1[[#This Row],[Age]],0)</f>
        <v>28</v>
      </c>
      <c r="BV124" s="3"/>
    </row>
    <row r="125" spans="2:74" x14ac:dyDescent="0.25">
      <c r="B125" t="s">
        <v>19</v>
      </c>
      <c r="C125">
        <v>48</v>
      </c>
      <c r="D125" t="s">
        <v>29</v>
      </c>
      <c r="E125">
        <v>4</v>
      </c>
      <c r="F125" t="s">
        <v>34</v>
      </c>
      <c r="G125">
        <v>4</v>
      </c>
      <c r="H125">
        <v>2</v>
      </c>
      <c r="I125">
        <v>32685</v>
      </c>
      <c r="J125" t="s">
        <v>38</v>
      </c>
      <c r="K125">
        <v>9</v>
      </c>
      <c r="L125">
        <v>130740</v>
      </c>
      <c r="M125">
        <v>90063.002804503383</v>
      </c>
      <c r="N125">
        <v>810.29393708934469</v>
      </c>
      <c r="O125">
        <v>215</v>
      </c>
      <c r="P125">
        <v>41613.494531701494</v>
      </c>
      <c r="Q125">
        <v>42243.121560233762</v>
      </c>
      <c r="R125">
        <v>173793.41549732312</v>
      </c>
      <c r="S125">
        <v>131891.49733620486</v>
      </c>
      <c r="T125">
        <v>41901.918161118258</v>
      </c>
      <c r="X125" s="1">
        <f t="shared" si="3"/>
        <v>1</v>
      </c>
      <c r="Y125" s="2">
        <f t="shared" si="4"/>
        <v>0</v>
      </c>
      <c r="Z125" s="2"/>
      <c r="AA125" s="3"/>
      <c r="AD125" s="1">
        <f>IF(Table1[[#This Row],[Work Field (WF)]]="IT",1,0)</f>
        <v>0</v>
      </c>
      <c r="AE125" s="2">
        <f>IF(Table1[[#This Row],[Work Field (WF)]]="Data Science",1,0)</f>
        <v>0</v>
      </c>
      <c r="AF125" s="2">
        <f>IF(Table1[[#This Row],[Work Field (WF)]]="Health",1,0)</f>
        <v>1</v>
      </c>
      <c r="AG125" s="2">
        <f>IF(Table1[[#This Row],[Work Field (WF)]]="Marketing",1,0)</f>
        <v>0</v>
      </c>
      <c r="AH125" s="2">
        <f>IF(Table1[[#This Row],[Work Field (WF)]]="Sales",1,0)</f>
        <v>0</v>
      </c>
      <c r="AI125" s="2">
        <f>IF(Table1[[#This Row],[Work Field (WF)]]="management",1,0)</f>
        <v>0</v>
      </c>
      <c r="AJ125" s="2"/>
      <c r="AK125" s="3"/>
      <c r="AL125" s="1">
        <f>IF(Table1[[#This Row],[Education (EDU)]]="Matric",1,0)</f>
        <v>0</v>
      </c>
      <c r="AM125" s="2">
        <f>IF(Table1[[#This Row],[Education (EDU)]]="Intermediate",1,0)</f>
        <v>0</v>
      </c>
      <c r="AN125" s="2">
        <f>IF(Table1[[#This Row],[Education (EDU)]]="Graduation",1,0)</f>
        <v>0</v>
      </c>
      <c r="AO125" s="2">
        <f>IF(Table1[[#This Row],[Education (EDU)]]="Masters",1,0)</f>
        <v>1</v>
      </c>
      <c r="AP125" s="2"/>
      <c r="AQ125" s="3"/>
      <c r="AT125" s="10">
        <f>IFERROR(Table1[[#This Row],[Car Value]]/Table1[[#This Row],[Cars Owned]],"0")</f>
        <v>405.14696854467235</v>
      </c>
      <c r="AU125" s="2"/>
      <c r="AV125" s="3"/>
      <c r="AW125" s="1"/>
      <c r="AX125" s="2">
        <f>IF(Table1[[#This Row],[Person Debts]]&gt;$AW$6,1,0)</f>
        <v>1</v>
      </c>
      <c r="AY125" s="2"/>
      <c r="AZ125" s="3"/>
      <c r="BA125" s="1"/>
      <c r="BB125" s="24">
        <f>Table1[[#This Row],[Mortgage Left]]/Table1[[#This Row],[House Value]]</f>
        <v>0.68887106321327352</v>
      </c>
      <c r="BC125" s="2">
        <f t="shared" si="5"/>
        <v>1</v>
      </c>
      <c r="BD125" s="2"/>
      <c r="BE125" s="3"/>
      <c r="BH125" s="1"/>
      <c r="BI125" s="2">
        <f>IF(Table1[[#This Row],[City]]="Karachi",Table1[[#This Row],[Income]],0)</f>
        <v>0</v>
      </c>
      <c r="BJ125" s="2">
        <f>IF(Table1[[#This Row],[City]]="Lahore",Table1[[#This Row],[Income]],0)</f>
        <v>0</v>
      </c>
      <c r="BK125" s="2">
        <f>IF(Table1[[#This Row],[City]]="Islamabad",Table1[[#This Row],[Income]],0)</f>
        <v>0</v>
      </c>
      <c r="BL125" s="2">
        <f>IF(Table1[[#This Row],[City]]="Multan",Table1[[#This Row],[Income]],0)</f>
        <v>0</v>
      </c>
      <c r="BM125" s="2">
        <f>IF(Table1[[#This Row],[City]]="Peshawar",Table1[[#This Row],[Income]],0)</f>
        <v>0</v>
      </c>
      <c r="BN125" s="2">
        <f>IF(Table1[[#This Row],[City]]="Quetta",Table1[[#This Row],[Income]],0)</f>
        <v>0</v>
      </c>
      <c r="BO125" s="2">
        <f>IF(Table1[[#This Row],[City]]="Hyderabad",Table1[[#This Row],[Income]],0)</f>
        <v>0</v>
      </c>
      <c r="BP125" s="2">
        <f>IF(Table1[[#This Row],[City]]="Rawalpindi",Table1[[#This Row],[Income]],0)</f>
        <v>0</v>
      </c>
      <c r="BQ125" s="3">
        <f>IF(Table1[[#This Row],[City]]="Gwadar",Table1[[#This Row],[Income]],0)</f>
        <v>32685</v>
      </c>
      <c r="BR125" s="1">
        <f>IF(Table1[[#This Row],[Person Debts]]&gt;Table1[[#This Row],[Income]],1,0)</f>
        <v>1</v>
      </c>
      <c r="BS125" s="3"/>
      <c r="BT125" s="1"/>
      <c r="BU125" s="2">
        <f>IF(Table1[[#This Row],[Net Worth]]&gt;BT125,Table1[[#This Row],[Age]],0)</f>
        <v>48</v>
      </c>
      <c r="BV125" s="3"/>
    </row>
    <row r="126" spans="2:74" x14ac:dyDescent="0.25">
      <c r="B126" t="s">
        <v>19</v>
      </c>
      <c r="C126">
        <v>49</v>
      </c>
      <c r="D126" t="s">
        <v>36</v>
      </c>
      <c r="E126">
        <v>2</v>
      </c>
      <c r="F126" t="s">
        <v>27</v>
      </c>
      <c r="G126">
        <v>2</v>
      </c>
      <c r="H126">
        <v>0</v>
      </c>
      <c r="I126">
        <v>58885</v>
      </c>
      <c r="J126" t="s">
        <v>38</v>
      </c>
      <c r="K126">
        <v>9</v>
      </c>
      <c r="L126">
        <v>176655</v>
      </c>
      <c r="M126">
        <v>140874.60722052277</v>
      </c>
      <c r="N126">
        <v>0</v>
      </c>
      <c r="O126">
        <v>0</v>
      </c>
      <c r="P126">
        <v>22298.506560492428</v>
      </c>
      <c r="Q126">
        <v>57037.58452687072</v>
      </c>
      <c r="R126">
        <v>233692.58452687072</v>
      </c>
      <c r="S126">
        <v>163173.11378101518</v>
      </c>
      <c r="T126">
        <v>70519.470745855535</v>
      </c>
      <c r="X126" s="1">
        <f t="shared" si="3"/>
        <v>1</v>
      </c>
      <c r="Y126" s="2">
        <f t="shared" si="4"/>
        <v>0</v>
      </c>
      <c r="Z126" s="2"/>
      <c r="AA126" s="3"/>
      <c r="AD126" s="1">
        <f>IF(Table1[[#This Row],[Work Field (WF)]]="IT",1,0)</f>
        <v>0</v>
      </c>
      <c r="AE126" s="2">
        <f>IF(Table1[[#This Row],[Work Field (WF)]]="Data Science",1,0)</f>
        <v>1</v>
      </c>
      <c r="AF126" s="2">
        <f>IF(Table1[[#This Row],[Work Field (WF)]]="Health",1,0)</f>
        <v>0</v>
      </c>
      <c r="AG126" s="2">
        <f>IF(Table1[[#This Row],[Work Field (WF)]]="Marketing",1,0)</f>
        <v>0</v>
      </c>
      <c r="AH126" s="2">
        <f>IF(Table1[[#This Row],[Work Field (WF)]]="Sales",1,0)</f>
        <v>0</v>
      </c>
      <c r="AI126" s="2">
        <f>IF(Table1[[#This Row],[Work Field (WF)]]="management",1,0)</f>
        <v>0</v>
      </c>
      <c r="AJ126" s="2"/>
      <c r="AK126" s="3"/>
      <c r="AL126" s="1">
        <f>IF(Table1[[#This Row],[Education (EDU)]]="Matric",1,0)</f>
        <v>0</v>
      </c>
      <c r="AM126" s="2">
        <f>IF(Table1[[#This Row],[Education (EDU)]]="Intermediate",1,0)</f>
        <v>1</v>
      </c>
      <c r="AN126" s="2">
        <f>IF(Table1[[#This Row],[Education (EDU)]]="Graduation",1,0)</f>
        <v>0</v>
      </c>
      <c r="AO126" s="2">
        <f>IF(Table1[[#This Row],[Education (EDU)]]="Masters",1,0)</f>
        <v>0</v>
      </c>
      <c r="AP126" s="2"/>
      <c r="AQ126" s="3"/>
      <c r="AT126" s="10" t="str">
        <f>IFERROR(Table1[[#This Row],[Car Value]]/Table1[[#This Row],[Cars Owned]],"0")</f>
        <v>0</v>
      </c>
      <c r="AU126" s="2"/>
      <c r="AV126" s="3"/>
      <c r="AW126" s="1"/>
      <c r="AX126" s="2">
        <f>IF(Table1[[#This Row],[Person Debts]]&gt;$AW$6,1,0)</f>
        <v>1</v>
      </c>
      <c r="AY126" s="2"/>
      <c r="AZ126" s="3"/>
      <c r="BA126" s="1"/>
      <c r="BB126" s="24">
        <f>Table1[[#This Row],[Mortgage Left]]/Table1[[#This Row],[House Value]]</f>
        <v>0.79745609929253503</v>
      </c>
      <c r="BC126" s="2">
        <f t="shared" si="5"/>
        <v>1</v>
      </c>
      <c r="BD126" s="2"/>
      <c r="BE126" s="3"/>
      <c r="BH126" s="1"/>
      <c r="BI126" s="2">
        <f>IF(Table1[[#This Row],[City]]="Karachi",Table1[[#This Row],[Income]],0)</f>
        <v>0</v>
      </c>
      <c r="BJ126" s="2">
        <f>IF(Table1[[#This Row],[City]]="Lahore",Table1[[#This Row],[Income]],0)</f>
        <v>0</v>
      </c>
      <c r="BK126" s="2">
        <f>IF(Table1[[#This Row],[City]]="Islamabad",Table1[[#This Row],[Income]],0)</f>
        <v>0</v>
      </c>
      <c r="BL126" s="2">
        <f>IF(Table1[[#This Row],[City]]="Multan",Table1[[#This Row],[Income]],0)</f>
        <v>0</v>
      </c>
      <c r="BM126" s="2">
        <f>IF(Table1[[#This Row],[City]]="Peshawar",Table1[[#This Row],[Income]],0)</f>
        <v>0</v>
      </c>
      <c r="BN126" s="2">
        <f>IF(Table1[[#This Row],[City]]="Quetta",Table1[[#This Row],[Income]],0)</f>
        <v>0</v>
      </c>
      <c r="BO126" s="2">
        <f>IF(Table1[[#This Row],[City]]="Hyderabad",Table1[[#This Row],[Income]],0)</f>
        <v>0</v>
      </c>
      <c r="BP126" s="2">
        <f>IF(Table1[[#This Row],[City]]="Rawalpindi",Table1[[#This Row],[Income]],0)</f>
        <v>0</v>
      </c>
      <c r="BQ126" s="3">
        <f>IF(Table1[[#This Row],[City]]="Gwadar",Table1[[#This Row],[Income]],0)</f>
        <v>58885</v>
      </c>
      <c r="BR126" s="1">
        <f>IF(Table1[[#This Row],[Person Debts]]&gt;Table1[[#This Row],[Income]],1,0)</f>
        <v>1</v>
      </c>
      <c r="BS126" s="3"/>
      <c r="BT126" s="1"/>
      <c r="BU126" s="2">
        <f>IF(Table1[[#This Row],[Net Worth]]&gt;BT126,Table1[[#This Row],[Age]],0)</f>
        <v>49</v>
      </c>
      <c r="BV126" s="3"/>
    </row>
    <row r="127" spans="2:74" x14ac:dyDescent="0.25">
      <c r="B127" t="s">
        <v>23</v>
      </c>
      <c r="C127">
        <v>39</v>
      </c>
      <c r="D127" t="s">
        <v>37</v>
      </c>
      <c r="E127">
        <v>5</v>
      </c>
      <c r="F127" t="s">
        <v>34</v>
      </c>
      <c r="G127">
        <v>4</v>
      </c>
      <c r="H127">
        <v>2</v>
      </c>
      <c r="I127">
        <v>30240</v>
      </c>
      <c r="J127" t="s">
        <v>35</v>
      </c>
      <c r="K127">
        <v>3</v>
      </c>
      <c r="L127">
        <v>90720</v>
      </c>
      <c r="M127">
        <v>46170.907600222818</v>
      </c>
      <c r="N127">
        <v>29302.391380512399</v>
      </c>
      <c r="O127">
        <v>7584</v>
      </c>
      <c r="P127">
        <v>7791.4971566148743</v>
      </c>
      <c r="Q127">
        <v>8375.0958350806086</v>
      </c>
      <c r="R127">
        <v>128397.48721559301</v>
      </c>
      <c r="S127">
        <v>61546.404756837692</v>
      </c>
      <c r="T127">
        <v>66851.082458755322</v>
      </c>
      <c r="X127" s="1">
        <f t="shared" si="3"/>
        <v>0</v>
      </c>
      <c r="Y127" s="2">
        <f t="shared" si="4"/>
        <v>1</v>
      </c>
      <c r="Z127" s="2"/>
      <c r="AA127" s="3"/>
      <c r="AD127" s="1">
        <f>IF(Table1[[#This Row],[Work Field (WF)]]="IT",1,0)</f>
        <v>0</v>
      </c>
      <c r="AE127" s="2">
        <f>IF(Table1[[#This Row],[Work Field (WF)]]="Data Science",1,0)</f>
        <v>0</v>
      </c>
      <c r="AF127" s="2">
        <f>IF(Table1[[#This Row],[Work Field (WF)]]="Health",1,0)</f>
        <v>0</v>
      </c>
      <c r="AG127" s="2">
        <f>IF(Table1[[#This Row],[Work Field (WF)]]="Marketing",1,0)</f>
        <v>0</v>
      </c>
      <c r="AH127" s="2">
        <f>IF(Table1[[#This Row],[Work Field (WF)]]="Sales",1,0)</f>
        <v>1</v>
      </c>
      <c r="AI127" s="2">
        <f>IF(Table1[[#This Row],[Work Field (WF)]]="management",1,0)</f>
        <v>0</v>
      </c>
      <c r="AJ127" s="2"/>
      <c r="AK127" s="3"/>
      <c r="AL127" s="1">
        <f>IF(Table1[[#This Row],[Education (EDU)]]="Matric",1,0)</f>
        <v>0</v>
      </c>
      <c r="AM127" s="2">
        <f>IF(Table1[[#This Row],[Education (EDU)]]="Intermediate",1,0)</f>
        <v>0</v>
      </c>
      <c r="AN127" s="2">
        <f>IF(Table1[[#This Row],[Education (EDU)]]="Graduation",1,0)</f>
        <v>0</v>
      </c>
      <c r="AO127" s="2">
        <f>IF(Table1[[#This Row],[Education (EDU)]]="Masters",1,0)</f>
        <v>1</v>
      </c>
      <c r="AP127" s="2"/>
      <c r="AQ127" s="3"/>
      <c r="AT127" s="10">
        <f>IFERROR(Table1[[#This Row],[Car Value]]/Table1[[#This Row],[Cars Owned]],"0")</f>
        <v>14651.1956902562</v>
      </c>
      <c r="AU127" s="2"/>
      <c r="AV127" s="3"/>
      <c r="AW127" s="1"/>
      <c r="AX127" s="2">
        <f>IF(Table1[[#This Row],[Person Debts]]&gt;$AW$6,1,0)</f>
        <v>0</v>
      </c>
      <c r="AY127" s="2"/>
      <c r="AZ127" s="3"/>
      <c r="BA127" s="1"/>
      <c r="BB127" s="24">
        <f>Table1[[#This Row],[Mortgage Left]]/Table1[[#This Row],[House Value]]</f>
        <v>0.50893857584019864</v>
      </c>
      <c r="BC127" s="2">
        <f t="shared" si="5"/>
        <v>1</v>
      </c>
      <c r="BD127" s="2"/>
      <c r="BE127" s="3"/>
      <c r="BH127" s="1"/>
      <c r="BI127" s="2">
        <f>IF(Table1[[#This Row],[City]]="Karachi",Table1[[#This Row],[Income]],0)</f>
        <v>0</v>
      </c>
      <c r="BJ127" s="2">
        <f>IF(Table1[[#This Row],[City]]="Lahore",Table1[[#This Row],[Income]],0)</f>
        <v>0</v>
      </c>
      <c r="BK127" s="2">
        <f>IF(Table1[[#This Row],[City]]="Islamabad",Table1[[#This Row],[Income]],0)</f>
        <v>30240</v>
      </c>
      <c r="BL127" s="2">
        <f>IF(Table1[[#This Row],[City]]="Multan",Table1[[#This Row],[Income]],0)</f>
        <v>0</v>
      </c>
      <c r="BM127" s="2">
        <f>IF(Table1[[#This Row],[City]]="Peshawar",Table1[[#This Row],[Income]],0)</f>
        <v>0</v>
      </c>
      <c r="BN127" s="2">
        <f>IF(Table1[[#This Row],[City]]="Quetta",Table1[[#This Row],[Income]],0)</f>
        <v>0</v>
      </c>
      <c r="BO127" s="2">
        <f>IF(Table1[[#This Row],[City]]="Hyderabad",Table1[[#This Row],[Income]],0)</f>
        <v>0</v>
      </c>
      <c r="BP127" s="2">
        <f>IF(Table1[[#This Row],[City]]="Rawalpindi",Table1[[#This Row],[Income]],0)</f>
        <v>0</v>
      </c>
      <c r="BQ127" s="3">
        <f>IF(Table1[[#This Row],[City]]="Gwadar",Table1[[#This Row],[Income]],0)</f>
        <v>0</v>
      </c>
      <c r="BR127" s="1">
        <f>IF(Table1[[#This Row],[Person Debts]]&gt;Table1[[#This Row],[Income]],1,0)</f>
        <v>1</v>
      </c>
      <c r="BS127" s="3"/>
      <c r="BT127" s="1"/>
      <c r="BU127" s="2">
        <f>IF(Table1[[#This Row],[Net Worth]]&gt;BT127,Table1[[#This Row],[Age]],0)</f>
        <v>39</v>
      </c>
      <c r="BV127" s="3"/>
    </row>
    <row r="128" spans="2:74" x14ac:dyDescent="0.25">
      <c r="B128" t="s">
        <v>19</v>
      </c>
      <c r="C128">
        <v>40</v>
      </c>
      <c r="D128" t="s">
        <v>29</v>
      </c>
      <c r="E128">
        <v>4</v>
      </c>
      <c r="F128" t="s">
        <v>21</v>
      </c>
      <c r="G128">
        <v>1</v>
      </c>
      <c r="H128">
        <v>0</v>
      </c>
      <c r="I128">
        <v>62272</v>
      </c>
      <c r="J128" t="s">
        <v>31</v>
      </c>
      <c r="K128">
        <v>5</v>
      </c>
      <c r="L128">
        <v>311360</v>
      </c>
      <c r="M128">
        <v>146416.79058957752</v>
      </c>
      <c r="N128">
        <v>0</v>
      </c>
      <c r="O128">
        <v>0</v>
      </c>
      <c r="P128">
        <v>117003.99631559811</v>
      </c>
      <c r="Q128">
        <v>42313.070569240626</v>
      </c>
      <c r="R128">
        <v>353673.0705692406</v>
      </c>
      <c r="S128">
        <v>263420.78690517566</v>
      </c>
      <c r="T128">
        <v>90252.283664064948</v>
      </c>
      <c r="X128" s="1">
        <f t="shared" si="3"/>
        <v>1</v>
      </c>
      <c r="Y128" s="2">
        <f t="shared" si="4"/>
        <v>0</v>
      </c>
      <c r="Z128" s="2"/>
      <c r="AA128" s="3"/>
      <c r="AD128" s="1">
        <f>IF(Table1[[#This Row],[Work Field (WF)]]="IT",1,0)</f>
        <v>0</v>
      </c>
      <c r="AE128" s="2">
        <f>IF(Table1[[#This Row],[Work Field (WF)]]="Data Science",1,0)</f>
        <v>0</v>
      </c>
      <c r="AF128" s="2">
        <f>IF(Table1[[#This Row],[Work Field (WF)]]="Health",1,0)</f>
        <v>1</v>
      </c>
      <c r="AG128" s="2">
        <f>IF(Table1[[#This Row],[Work Field (WF)]]="Marketing",1,0)</f>
        <v>0</v>
      </c>
      <c r="AH128" s="2">
        <f>IF(Table1[[#This Row],[Work Field (WF)]]="Sales",1,0)</f>
        <v>0</v>
      </c>
      <c r="AI128" s="2">
        <f>IF(Table1[[#This Row],[Work Field (WF)]]="management",1,0)</f>
        <v>0</v>
      </c>
      <c r="AJ128" s="2"/>
      <c r="AK128" s="3"/>
      <c r="AL128" s="1">
        <f>IF(Table1[[#This Row],[Education (EDU)]]="Matric",1,0)</f>
        <v>1</v>
      </c>
      <c r="AM128" s="2">
        <f>IF(Table1[[#This Row],[Education (EDU)]]="Intermediate",1,0)</f>
        <v>0</v>
      </c>
      <c r="AN128" s="2">
        <f>IF(Table1[[#This Row],[Education (EDU)]]="Graduation",1,0)</f>
        <v>0</v>
      </c>
      <c r="AO128" s="2">
        <f>IF(Table1[[#This Row],[Education (EDU)]]="Masters",1,0)</f>
        <v>0</v>
      </c>
      <c r="AP128" s="2"/>
      <c r="AQ128" s="3"/>
      <c r="AT128" s="10" t="str">
        <f>IFERROR(Table1[[#This Row],[Car Value]]/Table1[[#This Row],[Cars Owned]],"0")</f>
        <v>0</v>
      </c>
      <c r="AU128" s="2"/>
      <c r="AV128" s="3"/>
      <c r="AW128" s="1"/>
      <c r="AX128" s="2">
        <f>IF(Table1[[#This Row],[Person Debts]]&gt;$AW$6,1,0)</f>
        <v>1</v>
      </c>
      <c r="AY128" s="2"/>
      <c r="AZ128" s="3"/>
      <c r="BA128" s="1"/>
      <c r="BB128" s="24">
        <f>Table1[[#This Row],[Mortgage Left]]/Table1[[#This Row],[House Value]]</f>
        <v>0.47024919896447043</v>
      </c>
      <c r="BC128" s="2">
        <f t="shared" si="5"/>
        <v>1</v>
      </c>
      <c r="BD128" s="2"/>
      <c r="BE128" s="3"/>
      <c r="BH128" s="1"/>
      <c r="BI128" s="2">
        <f>IF(Table1[[#This Row],[City]]="Karachi",Table1[[#This Row],[Income]],0)</f>
        <v>0</v>
      </c>
      <c r="BJ128" s="2">
        <f>IF(Table1[[#This Row],[City]]="Lahore",Table1[[#This Row],[Income]],0)</f>
        <v>0</v>
      </c>
      <c r="BK128" s="2">
        <f>IF(Table1[[#This Row],[City]]="Islamabad",Table1[[#This Row],[Income]],0)</f>
        <v>0</v>
      </c>
      <c r="BL128" s="2">
        <f>IF(Table1[[#This Row],[City]]="Multan",Table1[[#This Row],[Income]],0)</f>
        <v>0</v>
      </c>
      <c r="BM128" s="2">
        <f>IF(Table1[[#This Row],[City]]="Peshawar",Table1[[#This Row],[Income]],0)</f>
        <v>62272</v>
      </c>
      <c r="BN128" s="2">
        <f>IF(Table1[[#This Row],[City]]="Quetta",Table1[[#This Row],[Income]],0)</f>
        <v>0</v>
      </c>
      <c r="BO128" s="2">
        <f>IF(Table1[[#This Row],[City]]="Hyderabad",Table1[[#This Row],[Income]],0)</f>
        <v>0</v>
      </c>
      <c r="BP128" s="2">
        <f>IF(Table1[[#This Row],[City]]="Rawalpindi",Table1[[#This Row],[Income]],0)</f>
        <v>0</v>
      </c>
      <c r="BQ128" s="3">
        <f>IF(Table1[[#This Row],[City]]="Gwadar",Table1[[#This Row],[Income]],0)</f>
        <v>0</v>
      </c>
      <c r="BR128" s="1">
        <f>IF(Table1[[#This Row],[Person Debts]]&gt;Table1[[#This Row],[Income]],1,0)</f>
        <v>1</v>
      </c>
      <c r="BS128" s="3"/>
      <c r="BT128" s="1"/>
      <c r="BU128" s="2">
        <f>IF(Table1[[#This Row],[Net Worth]]&gt;BT128,Table1[[#This Row],[Age]],0)</f>
        <v>40</v>
      </c>
      <c r="BV128" s="3"/>
    </row>
    <row r="129" spans="2:74" x14ac:dyDescent="0.25">
      <c r="B129" t="s">
        <v>19</v>
      </c>
      <c r="C129">
        <v>35</v>
      </c>
      <c r="D129" t="s">
        <v>29</v>
      </c>
      <c r="E129">
        <v>4</v>
      </c>
      <c r="F129" t="s">
        <v>27</v>
      </c>
      <c r="G129">
        <v>2</v>
      </c>
      <c r="H129">
        <v>0</v>
      </c>
      <c r="I129">
        <v>54330</v>
      </c>
      <c r="J129" t="s">
        <v>39</v>
      </c>
      <c r="K129">
        <v>6</v>
      </c>
      <c r="L129">
        <v>162990</v>
      </c>
      <c r="M129">
        <v>35211.56700145689</v>
      </c>
      <c r="N129">
        <v>0</v>
      </c>
      <c r="O129">
        <v>0</v>
      </c>
      <c r="P129">
        <v>41357.178137440787</v>
      </c>
      <c r="Q129">
        <v>30691.588591236537</v>
      </c>
      <c r="R129">
        <v>193681.58859123653</v>
      </c>
      <c r="S129">
        <v>76568.745138897677</v>
      </c>
      <c r="T129">
        <v>117112.84345233886</v>
      </c>
      <c r="X129" s="1">
        <f t="shared" si="3"/>
        <v>1</v>
      </c>
      <c r="Y129" s="2">
        <f t="shared" si="4"/>
        <v>0</v>
      </c>
      <c r="Z129" s="2"/>
      <c r="AA129" s="3"/>
      <c r="AD129" s="1">
        <f>IF(Table1[[#This Row],[Work Field (WF)]]="IT",1,0)</f>
        <v>0</v>
      </c>
      <c r="AE129" s="2">
        <f>IF(Table1[[#This Row],[Work Field (WF)]]="Data Science",1,0)</f>
        <v>0</v>
      </c>
      <c r="AF129" s="2">
        <f>IF(Table1[[#This Row],[Work Field (WF)]]="Health",1,0)</f>
        <v>1</v>
      </c>
      <c r="AG129" s="2">
        <f>IF(Table1[[#This Row],[Work Field (WF)]]="Marketing",1,0)</f>
        <v>0</v>
      </c>
      <c r="AH129" s="2">
        <f>IF(Table1[[#This Row],[Work Field (WF)]]="Sales",1,0)</f>
        <v>0</v>
      </c>
      <c r="AI129" s="2">
        <f>IF(Table1[[#This Row],[Work Field (WF)]]="management",1,0)</f>
        <v>0</v>
      </c>
      <c r="AJ129" s="2"/>
      <c r="AK129" s="3"/>
      <c r="AL129" s="1">
        <f>IF(Table1[[#This Row],[Education (EDU)]]="Matric",1,0)</f>
        <v>0</v>
      </c>
      <c r="AM129" s="2">
        <f>IF(Table1[[#This Row],[Education (EDU)]]="Intermediate",1,0)</f>
        <v>1</v>
      </c>
      <c r="AN129" s="2">
        <f>IF(Table1[[#This Row],[Education (EDU)]]="Graduation",1,0)</f>
        <v>0</v>
      </c>
      <c r="AO129" s="2">
        <f>IF(Table1[[#This Row],[Education (EDU)]]="Masters",1,0)</f>
        <v>0</v>
      </c>
      <c r="AP129" s="2"/>
      <c r="AQ129" s="3"/>
      <c r="AT129" s="10" t="str">
        <f>IFERROR(Table1[[#This Row],[Car Value]]/Table1[[#This Row],[Cars Owned]],"0")</f>
        <v>0</v>
      </c>
      <c r="AU129" s="2"/>
      <c r="AV129" s="3"/>
      <c r="AW129" s="1"/>
      <c r="AX129" s="2">
        <f>IF(Table1[[#This Row],[Person Debts]]&gt;$AW$6,1,0)</f>
        <v>0</v>
      </c>
      <c r="AY129" s="2"/>
      <c r="AZ129" s="3"/>
      <c r="BA129" s="1"/>
      <c r="BB129" s="24">
        <f>Table1[[#This Row],[Mortgage Left]]/Table1[[#This Row],[House Value]]</f>
        <v>0.21603513713391551</v>
      </c>
      <c r="BC129" s="2">
        <f t="shared" si="5"/>
        <v>0</v>
      </c>
      <c r="BD129" s="2"/>
      <c r="BE129" s="3"/>
      <c r="BH129" s="1"/>
      <c r="BI129" s="2">
        <f>IF(Table1[[#This Row],[City]]="Karachi",Table1[[#This Row],[Income]],0)</f>
        <v>0</v>
      </c>
      <c r="BJ129" s="2">
        <f>IF(Table1[[#This Row],[City]]="Lahore",Table1[[#This Row],[Income]],0)</f>
        <v>0</v>
      </c>
      <c r="BK129" s="2">
        <f>IF(Table1[[#This Row],[City]]="Islamabad",Table1[[#This Row],[Income]],0)</f>
        <v>0</v>
      </c>
      <c r="BL129" s="2">
        <f>IF(Table1[[#This Row],[City]]="Multan",Table1[[#This Row],[Income]],0)</f>
        <v>0</v>
      </c>
      <c r="BM129" s="2">
        <f>IF(Table1[[#This Row],[City]]="Peshawar",Table1[[#This Row],[Income]],0)</f>
        <v>0</v>
      </c>
      <c r="BN129" s="2">
        <f>IF(Table1[[#This Row],[City]]="Quetta",Table1[[#This Row],[Income]],0)</f>
        <v>54330</v>
      </c>
      <c r="BO129" s="2">
        <f>IF(Table1[[#This Row],[City]]="Hyderabad",Table1[[#This Row],[Income]],0)</f>
        <v>0</v>
      </c>
      <c r="BP129" s="2">
        <f>IF(Table1[[#This Row],[City]]="Rawalpindi",Table1[[#This Row],[Income]],0)</f>
        <v>0</v>
      </c>
      <c r="BQ129" s="3">
        <f>IF(Table1[[#This Row],[City]]="Gwadar",Table1[[#This Row],[Income]],0)</f>
        <v>0</v>
      </c>
      <c r="BR129" s="1">
        <f>IF(Table1[[#This Row],[Person Debts]]&gt;Table1[[#This Row],[Income]],1,0)</f>
        <v>1</v>
      </c>
      <c r="BS129" s="3"/>
      <c r="BT129" s="1"/>
      <c r="BU129" s="2">
        <f>IF(Table1[[#This Row],[Net Worth]]&gt;BT129,Table1[[#This Row],[Age]],0)</f>
        <v>35</v>
      </c>
      <c r="BV129" s="3"/>
    </row>
    <row r="130" spans="2:74" x14ac:dyDescent="0.25">
      <c r="B130" t="s">
        <v>19</v>
      </c>
      <c r="C130">
        <v>49</v>
      </c>
      <c r="D130" t="s">
        <v>29</v>
      </c>
      <c r="E130">
        <v>4</v>
      </c>
      <c r="F130" t="s">
        <v>24</v>
      </c>
      <c r="G130">
        <v>3</v>
      </c>
      <c r="H130">
        <v>2</v>
      </c>
      <c r="I130">
        <v>65650</v>
      </c>
      <c r="J130" t="s">
        <v>35</v>
      </c>
      <c r="K130">
        <v>3</v>
      </c>
      <c r="L130">
        <v>196950</v>
      </c>
      <c r="M130">
        <v>18497.785307490081</v>
      </c>
      <c r="N130">
        <v>39500.430523692186</v>
      </c>
      <c r="O130">
        <v>7244</v>
      </c>
      <c r="P130">
        <v>55413.465342547446</v>
      </c>
      <c r="Q130">
        <v>93960.68808441369</v>
      </c>
      <c r="R130">
        <v>330411.11860810587</v>
      </c>
      <c r="S130">
        <v>81155.250650037531</v>
      </c>
      <c r="T130">
        <v>249255.86795806832</v>
      </c>
      <c r="X130" s="1">
        <f t="shared" si="3"/>
        <v>1</v>
      </c>
      <c r="Y130" s="2">
        <f t="shared" si="4"/>
        <v>0</v>
      </c>
      <c r="Z130" s="2"/>
      <c r="AA130" s="3"/>
      <c r="AD130" s="1">
        <f>IF(Table1[[#This Row],[Work Field (WF)]]="IT",1,0)</f>
        <v>0</v>
      </c>
      <c r="AE130" s="2">
        <f>IF(Table1[[#This Row],[Work Field (WF)]]="Data Science",1,0)</f>
        <v>0</v>
      </c>
      <c r="AF130" s="2">
        <f>IF(Table1[[#This Row],[Work Field (WF)]]="Health",1,0)</f>
        <v>1</v>
      </c>
      <c r="AG130" s="2">
        <f>IF(Table1[[#This Row],[Work Field (WF)]]="Marketing",1,0)</f>
        <v>0</v>
      </c>
      <c r="AH130" s="2">
        <f>IF(Table1[[#This Row],[Work Field (WF)]]="Sales",1,0)</f>
        <v>0</v>
      </c>
      <c r="AI130" s="2">
        <f>IF(Table1[[#This Row],[Work Field (WF)]]="management",1,0)</f>
        <v>0</v>
      </c>
      <c r="AJ130" s="2"/>
      <c r="AK130" s="3"/>
      <c r="AL130" s="1">
        <f>IF(Table1[[#This Row],[Education (EDU)]]="Matric",1,0)</f>
        <v>0</v>
      </c>
      <c r="AM130" s="2">
        <f>IF(Table1[[#This Row],[Education (EDU)]]="Intermediate",1,0)</f>
        <v>0</v>
      </c>
      <c r="AN130" s="2">
        <f>IF(Table1[[#This Row],[Education (EDU)]]="Graduation",1,0)</f>
        <v>1</v>
      </c>
      <c r="AO130" s="2">
        <f>IF(Table1[[#This Row],[Education (EDU)]]="Masters",1,0)</f>
        <v>0</v>
      </c>
      <c r="AP130" s="2"/>
      <c r="AQ130" s="3"/>
      <c r="AT130" s="10">
        <f>IFERROR(Table1[[#This Row],[Car Value]]/Table1[[#This Row],[Cars Owned]],"0")</f>
        <v>19750.215261846093</v>
      </c>
      <c r="AU130" s="2"/>
      <c r="AV130" s="3"/>
      <c r="AW130" s="1"/>
      <c r="AX130" s="2">
        <f>IF(Table1[[#This Row],[Person Debts]]&gt;$AW$6,1,0)</f>
        <v>0</v>
      </c>
      <c r="AY130" s="2"/>
      <c r="AZ130" s="3"/>
      <c r="BA130" s="1"/>
      <c r="BB130" s="24">
        <f>Table1[[#This Row],[Mortgage Left]]/Table1[[#This Row],[House Value]]</f>
        <v>9.3921225222087235E-2</v>
      </c>
      <c r="BC130" s="2">
        <f t="shared" si="5"/>
        <v>0</v>
      </c>
      <c r="BD130" s="2"/>
      <c r="BE130" s="3"/>
      <c r="BH130" s="1"/>
      <c r="BI130" s="2">
        <f>IF(Table1[[#This Row],[City]]="Karachi",Table1[[#This Row],[Income]],0)</f>
        <v>0</v>
      </c>
      <c r="BJ130" s="2">
        <f>IF(Table1[[#This Row],[City]]="Lahore",Table1[[#This Row],[Income]],0)</f>
        <v>0</v>
      </c>
      <c r="BK130" s="2">
        <f>IF(Table1[[#This Row],[City]]="Islamabad",Table1[[#This Row],[Income]],0)</f>
        <v>65650</v>
      </c>
      <c r="BL130" s="2">
        <f>IF(Table1[[#This Row],[City]]="Multan",Table1[[#This Row],[Income]],0)</f>
        <v>0</v>
      </c>
      <c r="BM130" s="2">
        <f>IF(Table1[[#This Row],[City]]="Peshawar",Table1[[#This Row],[Income]],0)</f>
        <v>0</v>
      </c>
      <c r="BN130" s="2">
        <f>IF(Table1[[#This Row],[City]]="Quetta",Table1[[#This Row],[Income]],0)</f>
        <v>0</v>
      </c>
      <c r="BO130" s="2">
        <f>IF(Table1[[#This Row],[City]]="Hyderabad",Table1[[#This Row],[Income]],0)</f>
        <v>0</v>
      </c>
      <c r="BP130" s="2">
        <f>IF(Table1[[#This Row],[City]]="Rawalpindi",Table1[[#This Row],[Income]],0)</f>
        <v>0</v>
      </c>
      <c r="BQ130" s="3">
        <f>IF(Table1[[#This Row],[City]]="Gwadar",Table1[[#This Row],[Income]],0)</f>
        <v>0</v>
      </c>
      <c r="BR130" s="1">
        <f>IF(Table1[[#This Row],[Person Debts]]&gt;Table1[[#This Row],[Income]],1,0)</f>
        <v>1</v>
      </c>
      <c r="BS130" s="3"/>
      <c r="BT130" s="1"/>
      <c r="BU130" s="2">
        <f>IF(Table1[[#This Row],[Net Worth]]&gt;BT130,Table1[[#This Row],[Age]],0)</f>
        <v>49</v>
      </c>
      <c r="BV130" s="3"/>
    </row>
    <row r="131" spans="2:74" x14ac:dyDescent="0.25">
      <c r="B131" t="s">
        <v>23</v>
      </c>
      <c r="C131">
        <v>34</v>
      </c>
      <c r="D131" t="s">
        <v>20</v>
      </c>
      <c r="E131">
        <v>6</v>
      </c>
      <c r="F131" t="s">
        <v>24</v>
      </c>
      <c r="G131">
        <v>3</v>
      </c>
      <c r="H131">
        <v>1</v>
      </c>
      <c r="I131">
        <v>37437</v>
      </c>
      <c r="J131" t="s">
        <v>25</v>
      </c>
      <c r="K131">
        <v>1</v>
      </c>
      <c r="L131">
        <v>187185</v>
      </c>
      <c r="M131">
        <v>3780.1526439212157</v>
      </c>
      <c r="N131">
        <v>14339.687033491111</v>
      </c>
      <c r="O131">
        <v>1347</v>
      </c>
      <c r="P131">
        <v>49874.770337199625</v>
      </c>
      <c r="Q131">
        <v>21715.302885696969</v>
      </c>
      <c r="R131">
        <v>223239.98991918808</v>
      </c>
      <c r="S131">
        <v>55001.922981120842</v>
      </c>
      <c r="T131">
        <v>168238.06693806723</v>
      </c>
      <c r="X131" s="1">
        <f t="shared" si="3"/>
        <v>0</v>
      </c>
      <c r="Y131" s="2">
        <f t="shared" si="4"/>
        <v>1</v>
      </c>
      <c r="Z131" s="2"/>
      <c r="AA131" s="3"/>
      <c r="AD131" s="1">
        <f>IF(Table1[[#This Row],[Work Field (WF)]]="IT",1,0)</f>
        <v>0</v>
      </c>
      <c r="AE131" s="2">
        <f>IF(Table1[[#This Row],[Work Field (WF)]]="Data Science",1,0)</f>
        <v>0</v>
      </c>
      <c r="AF131" s="2">
        <f>IF(Table1[[#This Row],[Work Field (WF)]]="Health",1,0)</f>
        <v>0</v>
      </c>
      <c r="AG131" s="2">
        <f>IF(Table1[[#This Row],[Work Field (WF)]]="Marketing",1,0)</f>
        <v>0</v>
      </c>
      <c r="AH131" s="2">
        <f>IF(Table1[[#This Row],[Work Field (WF)]]="Sales",1,0)</f>
        <v>0</v>
      </c>
      <c r="AI131" s="2">
        <f>IF(Table1[[#This Row],[Work Field (WF)]]="management",1,0)</f>
        <v>1</v>
      </c>
      <c r="AJ131" s="2"/>
      <c r="AK131" s="3"/>
      <c r="AL131" s="1">
        <f>IF(Table1[[#This Row],[Education (EDU)]]="Matric",1,0)</f>
        <v>0</v>
      </c>
      <c r="AM131" s="2">
        <f>IF(Table1[[#This Row],[Education (EDU)]]="Intermediate",1,0)</f>
        <v>0</v>
      </c>
      <c r="AN131" s="2">
        <f>IF(Table1[[#This Row],[Education (EDU)]]="Graduation",1,0)</f>
        <v>1</v>
      </c>
      <c r="AO131" s="2">
        <f>IF(Table1[[#This Row],[Education (EDU)]]="Masters",1,0)</f>
        <v>0</v>
      </c>
      <c r="AP131" s="2"/>
      <c r="AQ131" s="3"/>
      <c r="AT131" s="10">
        <f>IFERROR(Table1[[#This Row],[Car Value]]/Table1[[#This Row],[Cars Owned]],"0")</f>
        <v>14339.687033491111</v>
      </c>
      <c r="AU131" s="2"/>
      <c r="AV131" s="3"/>
      <c r="AW131" s="1"/>
      <c r="AX131" s="2">
        <f>IF(Table1[[#This Row],[Person Debts]]&gt;$AW$6,1,0)</f>
        <v>0</v>
      </c>
      <c r="AY131" s="2"/>
      <c r="AZ131" s="3"/>
      <c r="BA131" s="1"/>
      <c r="BB131" s="24">
        <f>Table1[[#This Row],[Mortgage Left]]/Table1[[#This Row],[House Value]]</f>
        <v>2.0194741266240435E-2</v>
      </c>
      <c r="BC131" s="2">
        <f t="shared" si="5"/>
        <v>0</v>
      </c>
      <c r="BD131" s="2"/>
      <c r="BE131" s="3"/>
      <c r="BH131" s="1"/>
      <c r="BI131" s="2">
        <f>IF(Table1[[#This Row],[City]]="Karachi",Table1[[#This Row],[Income]],0)</f>
        <v>37437</v>
      </c>
      <c r="BJ131" s="2">
        <f>IF(Table1[[#This Row],[City]]="Lahore",Table1[[#This Row],[Income]],0)</f>
        <v>0</v>
      </c>
      <c r="BK131" s="2">
        <f>IF(Table1[[#This Row],[City]]="Islamabad",Table1[[#This Row],[Income]],0)</f>
        <v>0</v>
      </c>
      <c r="BL131" s="2">
        <f>IF(Table1[[#This Row],[City]]="Multan",Table1[[#This Row],[Income]],0)</f>
        <v>0</v>
      </c>
      <c r="BM131" s="2">
        <f>IF(Table1[[#This Row],[City]]="Peshawar",Table1[[#This Row],[Income]],0)</f>
        <v>0</v>
      </c>
      <c r="BN131" s="2">
        <f>IF(Table1[[#This Row],[City]]="Quetta",Table1[[#This Row],[Income]],0)</f>
        <v>0</v>
      </c>
      <c r="BO131" s="2">
        <f>IF(Table1[[#This Row],[City]]="Hyderabad",Table1[[#This Row],[Income]],0)</f>
        <v>0</v>
      </c>
      <c r="BP131" s="2">
        <f>IF(Table1[[#This Row],[City]]="Rawalpindi",Table1[[#This Row],[Income]],0)</f>
        <v>0</v>
      </c>
      <c r="BQ131" s="3">
        <f>IF(Table1[[#This Row],[City]]="Gwadar",Table1[[#This Row],[Income]],0)</f>
        <v>0</v>
      </c>
      <c r="BR131" s="1">
        <f>IF(Table1[[#This Row],[Person Debts]]&gt;Table1[[#This Row],[Income]],1,0)</f>
        <v>1</v>
      </c>
      <c r="BS131" s="3"/>
      <c r="BT131" s="1"/>
      <c r="BU131" s="2">
        <f>IF(Table1[[#This Row],[Net Worth]]&gt;BT131,Table1[[#This Row],[Age]],0)</f>
        <v>34</v>
      </c>
      <c r="BV131" s="3"/>
    </row>
    <row r="132" spans="2:74" x14ac:dyDescent="0.25">
      <c r="B132" t="s">
        <v>23</v>
      </c>
      <c r="C132">
        <v>50</v>
      </c>
      <c r="D132" t="s">
        <v>32</v>
      </c>
      <c r="E132">
        <v>1</v>
      </c>
      <c r="F132" t="s">
        <v>34</v>
      </c>
      <c r="G132">
        <v>4</v>
      </c>
      <c r="H132">
        <v>1</v>
      </c>
      <c r="I132">
        <v>50396</v>
      </c>
      <c r="J132" t="s">
        <v>31</v>
      </c>
      <c r="K132">
        <v>5</v>
      </c>
      <c r="L132">
        <v>251980</v>
      </c>
      <c r="M132">
        <v>90766.770499589955</v>
      </c>
      <c r="N132">
        <v>14342.086777682265</v>
      </c>
      <c r="O132">
        <v>3518</v>
      </c>
      <c r="P132">
        <v>47962.037335449284</v>
      </c>
      <c r="Q132">
        <v>60791.911136760726</v>
      </c>
      <c r="R132">
        <v>327113.99791444297</v>
      </c>
      <c r="S132">
        <v>142246.80783503925</v>
      </c>
      <c r="T132">
        <v>184867.19007940372</v>
      </c>
      <c r="X132" s="1">
        <f t="shared" si="3"/>
        <v>0</v>
      </c>
      <c r="Y132" s="2">
        <f t="shared" si="4"/>
        <v>1</v>
      </c>
      <c r="Z132" s="2"/>
      <c r="AA132" s="3"/>
      <c r="AD132" s="1">
        <f>IF(Table1[[#This Row],[Work Field (WF)]]="IT",1,0)</f>
        <v>1</v>
      </c>
      <c r="AE132" s="2">
        <f>IF(Table1[[#This Row],[Work Field (WF)]]="Data Science",1,0)</f>
        <v>0</v>
      </c>
      <c r="AF132" s="2">
        <f>IF(Table1[[#This Row],[Work Field (WF)]]="Health",1,0)</f>
        <v>0</v>
      </c>
      <c r="AG132" s="2">
        <f>IF(Table1[[#This Row],[Work Field (WF)]]="Marketing",1,0)</f>
        <v>0</v>
      </c>
      <c r="AH132" s="2">
        <f>IF(Table1[[#This Row],[Work Field (WF)]]="Sales",1,0)</f>
        <v>0</v>
      </c>
      <c r="AI132" s="2">
        <f>IF(Table1[[#This Row],[Work Field (WF)]]="management",1,0)</f>
        <v>0</v>
      </c>
      <c r="AJ132" s="2"/>
      <c r="AK132" s="3"/>
      <c r="AL132" s="1">
        <f>IF(Table1[[#This Row],[Education (EDU)]]="Matric",1,0)</f>
        <v>0</v>
      </c>
      <c r="AM132" s="2">
        <f>IF(Table1[[#This Row],[Education (EDU)]]="Intermediate",1,0)</f>
        <v>0</v>
      </c>
      <c r="AN132" s="2">
        <f>IF(Table1[[#This Row],[Education (EDU)]]="Graduation",1,0)</f>
        <v>0</v>
      </c>
      <c r="AO132" s="2">
        <f>IF(Table1[[#This Row],[Education (EDU)]]="Masters",1,0)</f>
        <v>1</v>
      </c>
      <c r="AP132" s="2"/>
      <c r="AQ132" s="3"/>
      <c r="AT132" s="10">
        <f>IFERROR(Table1[[#This Row],[Car Value]]/Table1[[#This Row],[Cars Owned]],"0")</f>
        <v>14342.086777682265</v>
      </c>
      <c r="AU132" s="2"/>
      <c r="AV132" s="3"/>
      <c r="AW132" s="1"/>
      <c r="AX132" s="2">
        <f>IF(Table1[[#This Row],[Person Debts]]&gt;$AW$6,1,0)</f>
        <v>1</v>
      </c>
      <c r="AY132" s="2"/>
      <c r="AZ132" s="3"/>
      <c r="BA132" s="1"/>
      <c r="BB132" s="24">
        <f>Table1[[#This Row],[Mortgage Left]]/Table1[[#This Row],[House Value]]</f>
        <v>0.36021418564802743</v>
      </c>
      <c r="BC132" s="2">
        <f t="shared" si="5"/>
        <v>0</v>
      </c>
      <c r="BD132" s="2"/>
      <c r="BE132" s="3"/>
      <c r="BH132" s="1"/>
      <c r="BI132" s="2">
        <f>IF(Table1[[#This Row],[City]]="Karachi",Table1[[#This Row],[Income]],0)</f>
        <v>0</v>
      </c>
      <c r="BJ132" s="2">
        <f>IF(Table1[[#This Row],[City]]="Lahore",Table1[[#This Row],[Income]],0)</f>
        <v>0</v>
      </c>
      <c r="BK132" s="2">
        <f>IF(Table1[[#This Row],[City]]="Islamabad",Table1[[#This Row],[Income]],0)</f>
        <v>0</v>
      </c>
      <c r="BL132" s="2">
        <f>IF(Table1[[#This Row],[City]]="Multan",Table1[[#This Row],[Income]],0)</f>
        <v>0</v>
      </c>
      <c r="BM132" s="2">
        <f>IF(Table1[[#This Row],[City]]="Peshawar",Table1[[#This Row],[Income]],0)</f>
        <v>50396</v>
      </c>
      <c r="BN132" s="2">
        <f>IF(Table1[[#This Row],[City]]="Quetta",Table1[[#This Row],[Income]],0)</f>
        <v>0</v>
      </c>
      <c r="BO132" s="2">
        <f>IF(Table1[[#This Row],[City]]="Hyderabad",Table1[[#This Row],[Income]],0)</f>
        <v>0</v>
      </c>
      <c r="BP132" s="2">
        <f>IF(Table1[[#This Row],[City]]="Rawalpindi",Table1[[#This Row],[Income]],0)</f>
        <v>0</v>
      </c>
      <c r="BQ132" s="3">
        <f>IF(Table1[[#This Row],[City]]="Gwadar",Table1[[#This Row],[Income]],0)</f>
        <v>0</v>
      </c>
      <c r="BR132" s="1">
        <f>IF(Table1[[#This Row],[Person Debts]]&gt;Table1[[#This Row],[Income]],1,0)</f>
        <v>1</v>
      </c>
      <c r="BS132" s="3"/>
      <c r="BT132" s="1"/>
      <c r="BU132" s="2">
        <f>IF(Table1[[#This Row],[Net Worth]]&gt;BT132,Table1[[#This Row],[Age]],0)</f>
        <v>50</v>
      </c>
      <c r="BV132" s="3"/>
    </row>
    <row r="133" spans="2:74" x14ac:dyDescent="0.25">
      <c r="B133" t="s">
        <v>23</v>
      </c>
      <c r="C133">
        <v>49</v>
      </c>
      <c r="D133" t="s">
        <v>20</v>
      </c>
      <c r="E133">
        <v>6</v>
      </c>
      <c r="F133" t="s">
        <v>21</v>
      </c>
      <c r="G133">
        <v>1</v>
      </c>
      <c r="H133">
        <v>2</v>
      </c>
      <c r="I133">
        <v>38463</v>
      </c>
      <c r="J133" t="s">
        <v>22</v>
      </c>
      <c r="K133">
        <v>2</v>
      </c>
      <c r="L133">
        <v>230778</v>
      </c>
      <c r="M133">
        <v>219469.75986820803</v>
      </c>
      <c r="N133">
        <v>10913.412636634015</v>
      </c>
      <c r="O133">
        <v>10462</v>
      </c>
      <c r="P133">
        <v>37972.579124165328</v>
      </c>
      <c r="Q133">
        <v>36577.146959350575</v>
      </c>
      <c r="R133">
        <v>278268.55959598458</v>
      </c>
      <c r="S133">
        <v>267904.33899237338</v>
      </c>
      <c r="T133">
        <v>10364.220603611204</v>
      </c>
      <c r="X133" s="1">
        <f t="shared" si="3"/>
        <v>0</v>
      </c>
      <c r="Y133" s="2">
        <f t="shared" si="4"/>
        <v>1</v>
      </c>
      <c r="Z133" s="2"/>
      <c r="AA133" s="3"/>
      <c r="AD133" s="1">
        <f>IF(Table1[[#This Row],[Work Field (WF)]]="IT",1,0)</f>
        <v>0</v>
      </c>
      <c r="AE133" s="2">
        <f>IF(Table1[[#This Row],[Work Field (WF)]]="Data Science",1,0)</f>
        <v>0</v>
      </c>
      <c r="AF133" s="2">
        <f>IF(Table1[[#This Row],[Work Field (WF)]]="Health",1,0)</f>
        <v>0</v>
      </c>
      <c r="AG133" s="2">
        <f>IF(Table1[[#This Row],[Work Field (WF)]]="Marketing",1,0)</f>
        <v>0</v>
      </c>
      <c r="AH133" s="2">
        <f>IF(Table1[[#This Row],[Work Field (WF)]]="Sales",1,0)</f>
        <v>0</v>
      </c>
      <c r="AI133" s="2">
        <f>IF(Table1[[#This Row],[Work Field (WF)]]="management",1,0)</f>
        <v>1</v>
      </c>
      <c r="AJ133" s="2"/>
      <c r="AK133" s="3"/>
      <c r="AL133" s="1">
        <f>IF(Table1[[#This Row],[Education (EDU)]]="Matric",1,0)</f>
        <v>1</v>
      </c>
      <c r="AM133" s="2">
        <f>IF(Table1[[#This Row],[Education (EDU)]]="Intermediate",1,0)</f>
        <v>0</v>
      </c>
      <c r="AN133" s="2">
        <f>IF(Table1[[#This Row],[Education (EDU)]]="Graduation",1,0)</f>
        <v>0</v>
      </c>
      <c r="AO133" s="2">
        <f>IF(Table1[[#This Row],[Education (EDU)]]="Masters",1,0)</f>
        <v>0</v>
      </c>
      <c r="AP133" s="2"/>
      <c r="AQ133" s="3"/>
      <c r="AT133" s="10">
        <f>IFERROR(Table1[[#This Row],[Car Value]]/Table1[[#This Row],[Cars Owned]],"0")</f>
        <v>5456.7063183170076</v>
      </c>
      <c r="AU133" s="2"/>
      <c r="AV133" s="3"/>
      <c r="AW133" s="1"/>
      <c r="AX133" s="2">
        <f>IF(Table1[[#This Row],[Person Debts]]&gt;$AW$6,1,0)</f>
        <v>1</v>
      </c>
      <c r="AY133" s="2"/>
      <c r="AZ133" s="3"/>
      <c r="BA133" s="1"/>
      <c r="BB133" s="24">
        <f>Table1[[#This Row],[Mortgage Left]]/Table1[[#This Row],[House Value]]</f>
        <v>0.95099948811501978</v>
      </c>
      <c r="BC133" s="2">
        <f t="shared" si="5"/>
        <v>1</v>
      </c>
      <c r="BD133" s="2"/>
      <c r="BE133" s="3"/>
      <c r="BH133" s="1"/>
      <c r="BI133" s="2">
        <f>IF(Table1[[#This Row],[City]]="Karachi",Table1[[#This Row],[Income]],0)</f>
        <v>0</v>
      </c>
      <c r="BJ133" s="2">
        <f>IF(Table1[[#This Row],[City]]="Lahore",Table1[[#This Row],[Income]],0)</f>
        <v>38463</v>
      </c>
      <c r="BK133" s="2">
        <f>IF(Table1[[#This Row],[City]]="Islamabad",Table1[[#This Row],[Income]],0)</f>
        <v>0</v>
      </c>
      <c r="BL133" s="2">
        <f>IF(Table1[[#This Row],[City]]="Multan",Table1[[#This Row],[Income]],0)</f>
        <v>0</v>
      </c>
      <c r="BM133" s="2">
        <f>IF(Table1[[#This Row],[City]]="Peshawar",Table1[[#This Row],[Income]],0)</f>
        <v>0</v>
      </c>
      <c r="BN133" s="2">
        <f>IF(Table1[[#This Row],[City]]="Quetta",Table1[[#This Row],[Income]],0)</f>
        <v>0</v>
      </c>
      <c r="BO133" s="2">
        <f>IF(Table1[[#This Row],[City]]="Hyderabad",Table1[[#This Row],[Income]],0)</f>
        <v>0</v>
      </c>
      <c r="BP133" s="2">
        <f>IF(Table1[[#This Row],[City]]="Rawalpindi",Table1[[#This Row],[Income]],0)</f>
        <v>0</v>
      </c>
      <c r="BQ133" s="3">
        <f>IF(Table1[[#This Row],[City]]="Gwadar",Table1[[#This Row],[Income]],0)</f>
        <v>0</v>
      </c>
      <c r="BR133" s="1">
        <f>IF(Table1[[#This Row],[Person Debts]]&gt;Table1[[#This Row],[Income]],1,0)</f>
        <v>1</v>
      </c>
      <c r="BS133" s="3"/>
      <c r="BT133" s="1"/>
      <c r="BU133" s="2">
        <f>IF(Table1[[#This Row],[Net Worth]]&gt;BT133,Table1[[#This Row],[Age]],0)</f>
        <v>49</v>
      </c>
      <c r="BV133" s="3"/>
    </row>
    <row r="134" spans="2:74" x14ac:dyDescent="0.25">
      <c r="B134" t="s">
        <v>23</v>
      </c>
      <c r="C134">
        <v>44</v>
      </c>
      <c r="D134" t="s">
        <v>20</v>
      </c>
      <c r="E134">
        <v>6</v>
      </c>
      <c r="F134" t="s">
        <v>34</v>
      </c>
      <c r="G134">
        <v>4</v>
      </c>
      <c r="H134">
        <v>0</v>
      </c>
      <c r="I134">
        <v>39357</v>
      </c>
      <c r="J134" t="s">
        <v>39</v>
      </c>
      <c r="K134">
        <v>6</v>
      </c>
      <c r="L134">
        <v>118071</v>
      </c>
      <c r="M134">
        <v>65101.476656709659</v>
      </c>
      <c r="N134">
        <v>0</v>
      </c>
      <c r="O134">
        <v>0</v>
      </c>
      <c r="P134">
        <v>42337.902582865441</v>
      </c>
      <c r="Q134">
        <v>50659.191102806624</v>
      </c>
      <c r="R134">
        <v>168730.19110280662</v>
      </c>
      <c r="S134">
        <v>107439.37923957509</v>
      </c>
      <c r="T134">
        <v>61290.811863231531</v>
      </c>
      <c r="X134" s="1">
        <f t="shared" si="3"/>
        <v>0</v>
      </c>
      <c r="Y134" s="2">
        <f t="shared" si="4"/>
        <v>1</v>
      </c>
      <c r="Z134" s="2"/>
      <c r="AA134" s="3"/>
      <c r="AD134" s="1">
        <f>IF(Table1[[#This Row],[Work Field (WF)]]="IT",1,0)</f>
        <v>0</v>
      </c>
      <c r="AE134" s="2">
        <f>IF(Table1[[#This Row],[Work Field (WF)]]="Data Science",1,0)</f>
        <v>0</v>
      </c>
      <c r="AF134" s="2">
        <f>IF(Table1[[#This Row],[Work Field (WF)]]="Health",1,0)</f>
        <v>0</v>
      </c>
      <c r="AG134" s="2">
        <f>IF(Table1[[#This Row],[Work Field (WF)]]="Marketing",1,0)</f>
        <v>0</v>
      </c>
      <c r="AH134" s="2">
        <f>IF(Table1[[#This Row],[Work Field (WF)]]="Sales",1,0)</f>
        <v>0</v>
      </c>
      <c r="AI134" s="2">
        <f>IF(Table1[[#This Row],[Work Field (WF)]]="management",1,0)</f>
        <v>1</v>
      </c>
      <c r="AJ134" s="2"/>
      <c r="AK134" s="3"/>
      <c r="AL134" s="1">
        <f>IF(Table1[[#This Row],[Education (EDU)]]="Matric",1,0)</f>
        <v>0</v>
      </c>
      <c r="AM134" s="2">
        <f>IF(Table1[[#This Row],[Education (EDU)]]="Intermediate",1,0)</f>
        <v>0</v>
      </c>
      <c r="AN134" s="2">
        <f>IF(Table1[[#This Row],[Education (EDU)]]="Graduation",1,0)</f>
        <v>0</v>
      </c>
      <c r="AO134" s="2">
        <f>IF(Table1[[#This Row],[Education (EDU)]]="Masters",1,0)</f>
        <v>1</v>
      </c>
      <c r="AP134" s="2"/>
      <c r="AQ134" s="3"/>
      <c r="AT134" s="10" t="str">
        <f>IFERROR(Table1[[#This Row],[Car Value]]/Table1[[#This Row],[Cars Owned]],"0")</f>
        <v>0</v>
      </c>
      <c r="AU134" s="2"/>
      <c r="AV134" s="3"/>
      <c r="AW134" s="1"/>
      <c r="AX134" s="2">
        <f>IF(Table1[[#This Row],[Person Debts]]&gt;$AW$6,1,0)</f>
        <v>0</v>
      </c>
      <c r="AY134" s="2"/>
      <c r="AZ134" s="3"/>
      <c r="BA134" s="1"/>
      <c r="BB134" s="24">
        <f>Table1[[#This Row],[Mortgage Left]]/Table1[[#This Row],[House Value]]</f>
        <v>0.55137566935750237</v>
      </c>
      <c r="BC134" s="2">
        <f t="shared" si="5"/>
        <v>1</v>
      </c>
      <c r="BD134" s="2"/>
      <c r="BE134" s="3"/>
      <c r="BH134" s="1"/>
      <c r="BI134" s="2">
        <f>IF(Table1[[#This Row],[City]]="Karachi",Table1[[#This Row],[Income]],0)</f>
        <v>0</v>
      </c>
      <c r="BJ134" s="2">
        <f>IF(Table1[[#This Row],[City]]="Lahore",Table1[[#This Row],[Income]],0)</f>
        <v>0</v>
      </c>
      <c r="BK134" s="2">
        <f>IF(Table1[[#This Row],[City]]="Islamabad",Table1[[#This Row],[Income]],0)</f>
        <v>0</v>
      </c>
      <c r="BL134" s="2">
        <f>IF(Table1[[#This Row],[City]]="Multan",Table1[[#This Row],[Income]],0)</f>
        <v>0</v>
      </c>
      <c r="BM134" s="2">
        <f>IF(Table1[[#This Row],[City]]="Peshawar",Table1[[#This Row],[Income]],0)</f>
        <v>0</v>
      </c>
      <c r="BN134" s="2">
        <f>IF(Table1[[#This Row],[City]]="Quetta",Table1[[#This Row],[Income]],0)</f>
        <v>39357</v>
      </c>
      <c r="BO134" s="2">
        <f>IF(Table1[[#This Row],[City]]="Hyderabad",Table1[[#This Row],[Income]],0)</f>
        <v>0</v>
      </c>
      <c r="BP134" s="2">
        <f>IF(Table1[[#This Row],[City]]="Rawalpindi",Table1[[#This Row],[Income]],0)</f>
        <v>0</v>
      </c>
      <c r="BQ134" s="3">
        <f>IF(Table1[[#This Row],[City]]="Gwadar",Table1[[#This Row],[Income]],0)</f>
        <v>0</v>
      </c>
      <c r="BR134" s="1">
        <f>IF(Table1[[#This Row],[Person Debts]]&gt;Table1[[#This Row],[Income]],1,0)</f>
        <v>1</v>
      </c>
      <c r="BS134" s="3"/>
      <c r="BT134" s="1"/>
      <c r="BU134" s="2">
        <f>IF(Table1[[#This Row],[Net Worth]]&gt;BT134,Table1[[#This Row],[Age]],0)</f>
        <v>44</v>
      </c>
      <c r="BV134" s="3"/>
    </row>
    <row r="135" spans="2:74" x14ac:dyDescent="0.25">
      <c r="B135" t="s">
        <v>23</v>
      </c>
      <c r="C135">
        <v>45</v>
      </c>
      <c r="D135" t="s">
        <v>37</v>
      </c>
      <c r="E135">
        <v>5</v>
      </c>
      <c r="F135" t="s">
        <v>27</v>
      </c>
      <c r="G135">
        <v>2</v>
      </c>
      <c r="H135">
        <v>2</v>
      </c>
      <c r="I135">
        <v>43966</v>
      </c>
      <c r="J135" t="s">
        <v>38</v>
      </c>
      <c r="K135">
        <v>9</v>
      </c>
      <c r="L135">
        <v>219830</v>
      </c>
      <c r="M135">
        <v>13390.812664021989</v>
      </c>
      <c r="N135">
        <v>27195.142219058678</v>
      </c>
      <c r="O135">
        <v>25534</v>
      </c>
      <c r="P135">
        <v>51039.965501620572</v>
      </c>
      <c r="Q135">
        <v>24579.391622782907</v>
      </c>
      <c r="R135">
        <v>271604.53384184156</v>
      </c>
      <c r="S135">
        <v>89964.77816564255</v>
      </c>
      <c r="T135">
        <v>181639.75567619901</v>
      </c>
      <c r="X135" s="1">
        <f t="shared" ref="X135:X198" si="6">IF(B135="male",1,0)</f>
        <v>0</v>
      </c>
      <c r="Y135" s="2">
        <f t="shared" ref="Y135:Y198" si="7">IF(B135="female",1,0)</f>
        <v>1</v>
      </c>
      <c r="Z135" s="2"/>
      <c r="AA135" s="3"/>
      <c r="AD135" s="1">
        <f>IF(Table1[[#This Row],[Work Field (WF)]]="IT",1,0)</f>
        <v>0</v>
      </c>
      <c r="AE135" s="2">
        <f>IF(Table1[[#This Row],[Work Field (WF)]]="Data Science",1,0)</f>
        <v>0</v>
      </c>
      <c r="AF135" s="2">
        <f>IF(Table1[[#This Row],[Work Field (WF)]]="Health",1,0)</f>
        <v>0</v>
      </c>
      <c r="AG135" s="2">
        <f>IF(Table1[[#This Row],[Work Field (WF)]]="Marketing",1,0)</f>
        <v>0</v>
      </c>
      <c r="AH135" s="2">
        <f>IF(Table1[[#This Row],[Work Field (WF)]]="Sales",1,0)</f>
        <v>1</v>
      </c>
      <c r="AI135" s="2">
        <f>IF(Table1[[#This Row],[Work Field (WF)]]="management",1,0)</f>
        <v>0</v>
      </c>
      <c r="AJ135" s="2"/>
      <c r="AK135" s="3"/>
      <c r="AL135" s="1">
        <f>IF(Table1[[#This Row],[Education (EDU)]]="Matric",1,0)</f>
        <v>0</v>
      </c>
      <c r="AM135" s="2">
        <f>IF(Table1[[#This Row],[Education (EDU)]]="Intermediate",1,0)</f>
        <v>1</v>
      </c>
      <c r="AN135" s="2">
        <f>IF(Table1[[#This Row],[Education (EDU)]]="Graduation",1,0)</f>
        <v>0</v>
      </c>
      <c r="AO135" s="2">
        <f>IF(Table1[[#This Row],[Education (EDU)]]="Masters",1,0)</f>
        <v>0</v>
      </c>
      <c r="AP135" s="2"/>
      <c r="AQ135" s="3"/>
      <c r="AT135" s="10">
        <f>IFERROR(Table1[[#This Row],[Car Value]]/Table1[[#This Row],[Cars Owned]],"0")</f>
        <v>13597.571109529339</v>
      </c>
      <c r="AU135" s="2"/>
      <c r="AV135" s="3"/>
      <c r="AW135" s="1"/>
      <c r="AX135" s="2">
        <f>IF(Table1[[#This Row],[Person Debts]]&gt;$AW$6,1,0)</f>
        <v>0</v>
      </c>
      <c r="AY135" s="2"/>
      <c r="AZ135" s="3"/>
      <c r="BA135" s="1"/>
      <c r="BB135" s="24">
        <f>Table1[[#This Row],[Mortgage Left]]/Table1[[#This Row],[House Value]]</f>
        <v>6.0914400509584632E-2</v>
      </c>
      <c r="BC135" s="2">
        <f t="shared" ref="BC135:BC198" si="8">IF(BB135&gt;$BA$6,1,0)</f>
        <v>0</v>
      </c>
      <c r="BD135" s="2"/>
      <c r="BE135" s="3"/>
      <c r="BH135" s="1"/>
      <c r="BI135" s="2">
        <f>IF(Table1[[#This Row],[City]]="Karachi",Table1[[#This Row],[Income]],0)</f>
        <v>0</v>
      </c>
      <c r="BJ135" s="2">
        <f>IF(Table1[[#This Row],[City]]="Lahore",Table1[[#This Row],[Income]],0)</f>
        <v>0</v>
      </c>
      <c r="BK135" s="2">
        <f>IF(Table1[[#This Row],[City]]="Islamabad",Table1[[#This Row],[Income]],0)</f>
        <v>0</v>
      </c>
      <c r="BL135" s="2">
        <f>IF(Table1[[#This Row],[City]]="Multan",Table1[[#This Row],[Income]],0)</f>
        <v>0</v>
      </c>
      <c r="BM135" s="2">
        <f>IF(Table1[[#This Row],[City]]="Peshawar",Table1[[#This Row],[Income]],0)</f>
        <v>0</v>
      </c>
      <c r="BN135" s="2">
        <f>IF(Table1[[#This Row],[City]]="Quetta",Table1[[#This Row],[Income]],0)</f>
        <v>0</v>
      </c>
      <c r="BO135" s="2">
        <f>IF(Table1[[#This Row],[City]]="Hyderabad",Table1[[#This Row],[Income]],0)</f>
        <v>0</v>
      </c>
      <c r="BP135" s="2">
        <f>IF(Table1[[#This Row],[City]]="Rawalpindi",Table1[[#This Row],[Income]],0)</f>
        <v>0</v>
      </c>
      <c r="BQ135" s="3">
        <f>IF(Table1[[#This Row],[City]]="Gwadar",Table1[[#This Row],[Income]],0)</f>
        <v>43966</v>
      </c>
      <c r="BR135" s="1">
        <f>IF(Table1[[#This Row],[Person Debts]]&gt;Table1[[#This Row],[Income]],1,0)</f>
        <v>1</v>
      </c>
      <c r="BS135" s="3"/>
      <c r="BT135" s="1"/>
      <c r="BU135" s="2">
        <f>IF(Table1[[#This Row],[Net Worth]]&gt;BT135,Table1[[#This Row],[Age]],0)</f>
        <v>45</v>
      </c>
      <c r="BV135" s="3"/>
    </row>
    <row r="136" spans="2:74" x14ac:dyDescent="0.25">
      <c r="B136" t="s">
        <v>19</v>
      </c>
      <c r="C136">
        <v>33</v>
      </c>
      <c r="D136" t="s">
        <v>36</v>
      </c>
      <c r="E136">
        <v>2</v>
      </c>
      <c r="F136" t="s">
        <v>34</v>
      </c>
      <c r="G136">
        <v>4</v>
      </c>
      <c r="H136">
        <v>1</v>
      </c>
      <c r="I136">
        <v>57721</v>
      </c>
      <c r="J136" t="s">
        <v>25</v>
      </c>
      <c r="K136">
        <v>1</v>
      </c>
      <c r="L136">
        <v>230884</v>
      </c>
      <c r="M136">
        <v>16727.077887509931</v>
      </c>
      <c r="N136">
        <v>22218.043422249008</v>
      </c>
      <c r="O136">
        <v>8644</v>
      </c>
      <c r="P136">
        <v>39029.330980797713</v>
      </c>
      <c r="Q136">
        <v>14293.485093298244</v>
      </c>
      <c r="R136">
        <v>267395.52851554722</v>
      </c>
      <c r="S136">
        <v>64400.408868307641</v>
      </c>
      <c r="T136">
        <v>202995.11964723957</v>
      </c>
      <c r="X136" s="1">
        <f t="shared" si="6"/>
        <v>1</v>
      </c>
      <c r="Y136" s="2">
        <f t="shared" si="7"/>
        <v>0</v>
      </c>
      <c r="Z136" s="2"/>
      <c r="AA136" s="3"/>
      <c r="AD136" s="1">
        <f>IF(Table1[[#This Row],[Work Field (WF)]]="IT",1,0)</f>
        <v>0</v>
      </c>
      <c r="AE136" s="2">
        <f>IF(Table1[[#This Row],[Work Field (WF)]]="Data Science",1,0)</f>
        <v>1</v>
      </c>
      <c r="AF136" s="2">
        <f>IF(Table1[[#This Row],[Work Field (WF)]]="Health",1,0)</f>
        <v>0</v>
      </c>
      <c r="AG136" s="2">
        <f>IF(Table1[[#This Row],[Work Field (WF)]]="Marketing",1,0)</f>
        <v>0</v>
      </c>
      <c r="AH136" s="2">
        <f>IF(Table1[[#This Row],[Work Field (WF)]]="Sales",1,0)</f>
        <v>0</v>
      </c>
      <c r="AI136" s="2">
        <f>IF(Table1[[#This Row],[Work Field (WF)]]="management",1,0)</f>
        <v>0</v>
      </c>
      <c r="AJ136" s="2"/>
      <c r="AK136" s="3"/>
      <c r="AL136" s="1">
        <f>IF(Table1[[#This Row],[Education (EDU)]]="Matric",1,0)</f>
        <v>0</v>
      </c>
      <c r="AM136" s="2">
        <f>IF(Table1[[#This Row],[Education (EDU)]]="Intermediate",1,0)</f>
        <v>0</v>
      </c>
      <c r="AN136" s="2">
        <f>IF(Table1[[#This Row],[Education (EDU)]]="Graduation",1,0)</f>
        <v>0</v>
      </c>
      <c r="AO136" s="2">
        <f>IF(Table1[[#This Row],[Education (EDU)]]="Masters",1,0)</f>
        <v>1</v>
      </c>
      <c r="AP136" s="2"/>
      <c r="AQ136" s="3"/>
      <c r="AT136" s="10">
        <f>IFERROR(Table1[[#This Row],[Car Value]]/Table1[[#This Row],[Cars Owned]],"0")</f>
        <v>22218.043422249008</v>
      </c>
      <c r="AU136" s="2"/>
      <c r="AV136" s="3"/>
      <c r="AW136" s="1"/>
      <c r="AX136" s="2">
        <f>IF(Table1[[#This Row],[Person Debts]]&gt;$AW$6,1,0)</f>
        <v>0</v>
      </c>
      <c r="AY136" s="2"/>
      <c r="AZ136" s="3"/>
      <c r="BA136" s="1"/>
      <c r="BB136" s="24">
        <f>Table1[[#This Row],[Mortgage Left]]/Table1[[#This Row],[House Value]]</f>
        <v>7.2447973387111841E-2</v>
      </c>
      <c r="BC136" s="2">
        <f t="shared" si="8"/>
        <v>0</v>
      </c>
      <c r="BD136" s="2"/>
      <c r="BE136" s="3"/>
      <c r="BH136" s="1"/>
      <c r="BI136" s="2">
        <f>IF(Table1[[#This Row],[City]]="Karachi",Table1[[#This Row],[Income]],0)</f>
        <v>57721</v>
      </c>
      <c r="BJ136" s="2">
        <f>IF(Table1[[#This Row],[City]]="Lahore",Table1[[#This Row],[Income]],0)</f>
        <v>0</v>
      </c>
      <c r="BK136" s="2">
        <f>IF(Table1[[#This Row],[City]]="Islamabad",Table1[[#This Row],[Income]],0)</f>
        <v>0</v>
      </c>
      <c r="BL136" s="2">
        <f>IF(Table1[[#This Row],[City]]="Multan",Table1[[#This Row],[Income]],0)</f>
        <v>0</v>
      </c>
      <c r="BM136" s="2">
        <f>IF(Table1[[#This Row],[City]]="Peshawar",Table1[[#This Row],[Income]],0)</f>
        <v>0</v>
      </c>
      <c r="BN136" s="2">
        <f>IF(Table1[[#This Row],[City]]="Quetta",Table1[[#This Row],[Income]],0)</f>
        <v>0</v>
      </c>
      <c r="BO136" s="2">
        <f>IF(Table1[[#This Row],[City]]="Hyderabad",Table1[[#This Row],[Income]],0)</f>
        <v>0</v>
      </c>
      <c r="BP136" s="2">
        <f>IF(Table1[[#This Row],[City]]="Rawalpindi",Table1[[#This Row],[Income]],0)</f>
        <v>0</v>
      </c>
      <c r="BQ136" s="3">
        <f>IF(Table1[[#This Row],[City]]="Gwadar",Table1[[#This Row],[Income]],0)</f>
        <v>0</v>
      </c>
      <c r="BR136" s="1">
        <f>IF(Table1[[#This Row],[Person Debts]]&gt;Table1[[#This Row],[Income]],1,0)</f>
        <v>1</v>
      </c>
      <c r="BS136" s="3"/>
      <c r="BT136" s="1"/>
      <c r="BU136" s="2">
        <f>IF(Table1[[#This Row],[Net Worth]]&gt;BT136,Table1[[#This Row],[Age]],0)</f>
        <v>33</v>
      </c>
      <c r="BV136" s="3"/>
    </row>
    <row r="137" spans="2:74" x14ac:dyDescent="0.25">
      <c r="B137" t="s">
        <v>23</v>
      </c>
      <c r="C137">
        <v>33</v>
      </c>
      <c r="D137" t="s">
        <v>37</v>
      </c>
      <c r="E137">
        <v>5</v>
      </c>
      <c r="F137" t="s">
        <v>27</v>
      </c>
      <c r="G137">
        <v>2</v>
      </c>
      <c r="H137">
        <v>1</v>
      </c>
      <c r="I137">
        <v>56202</v>
      </c>
      <c r="J137" t="s">
        <v>39</v>
      </c>
      <c r="K137">
        <v>6</v>
      </c>
      <c r="L137">
        <v>224808</v>
      </c>
      <c r="M137">
        <v>39149.809307147414</v>
      </c>
      <c r="N137">
        <v>38485.505939870956</v>
      </c>
      <c r="O137">
        <v>22561</v>
      </c>
      <c r="P137">
        <v>99169.817796537725</v>
      </c>
      <c r="Q137">
        <v>67777.06964965706</v>
      </c>
      <c r="R137">
        <v>331070.57558952802</v>
      </c>
      <c r="S137">
        <v>160880.62710368514</v>
      </c>
      <c r="T137">
        <v>170189.94848584288</v>
      </c>
      <c r="X137" s="1">
        <f t="shared" si="6"/>
        <v>0</v>
      </c>
      <c r="Y137" s="2">
        <f t="shared" si="7"/>
        <v>1</v>
      </c>
      <c r="Z137" s="2"/>
      <c r="AA137" s="3"/>
      <c r="AD137" s="1">
        <f>IF(Table1[[#This Row],[Work Field (WF)]]="IT",1,0)</f>
        <v>0</v>
      </c>
      <c r="AE137" s="2">
        <f>IF(Table1[[#This Row],[Work Field (WF)]]="Data Science",1,0)</f>
        <v>0</v>
      </c>
      <c r="AF137" s="2">
        <f>IF(Table1[[#This Row],[Work Field (WF)]]="Health",1,0)</f>
        <v>0</v>
      </c>
      <c r="AG137" s="2">
        <f>IF(Table1[[#This Row],[Work Field (WF)]]="Marketing",1,0)</f>
        <v>0</v>
      </c>
      <c r="AH137" s="2">
        <f>IF(Table1[[#This Row],[Work Field (WF)]]="Sales",1,0)</f>
        <v>1</v>
      </c>
      <c r="AI137" s="2">
        <f>IF(Table1[[#This Row],[Work Field (WF)]]="management",1,0)</f>
        <v>0</v>
      </c>
      <c r="AJ137" s="2"/>
      <c r="AK137" s="3"/>
      <c r="AL137" s="1">
        <f>IF(Table1[[#This Row],[Education (EDU)]]="Matric",1,0)</f>
        <v>0</v>
      </c>
      <c r="AM137" s="2">
        <f>IF(Table1[[#This Row],[Education (EDU)]]="Intermediate",1,0)</f>
        <v>1</v>
      </c>
      <c r="AN137" s="2">
        <f>IF(Table1[[#This Row],[Education (EDU)]]="Graduation",1,0)</f>
        <v>0</v>
      </c>
      <c r="AO137" s="2">
        <f>IF(Table1[[#This Row],[Education (EDU)]]="Masters",1,0)</f>
        <v>0</v>
      </c>
      <c r="AP137" s="2"/>
      <c r="AQ137" s="3"/>
      <c r="AT137" s="10">
        <f>IFERROR(Table1[[#This Row],[Car Value]]/Table1[[#This Row],[Cars Owned]],"0")</f>
        <v>38485.505939870956</v>
      </c>
      <c r="AU137" s="2"/>
      <c r="AV137" s="3"/>
      <c r="AW137" s="1"/>
      <c r="AX137" s="2">
        <f>IF(Table1[[#This Row],[Person Debts]]&gt;$AW$6,1,0)</f>
        <v>1</v>
      </c>
      <c r="AY137" s="2"/>
      <c r="AZ137" s="3"/>
      <c r="BA137" s="1"/>
      <c r="BB137" s="24">
        <f>Table1[[#This Row],[Mortgage Left]]/Table1[[#This Row],[House Value]]</f>
        <v>0.17414775856351827</v>
      </c>
      <c r="BC137" s="2">
        <f t="shared" si="8"/>
        <v>0</v>
      </c>
      <c r="BD137" s="2"/>
      <c r="BE137" s="3"/>
      <c r="BH137" s="1"/>
      <c r="BI137" s="2">
        <f>IF(Table1[[#This Row],[City]]="Karachi",Table1[[#This Row],[Income]],0)</f>
        <v>0</v>
      </c>
      <c r="BJ137" s="2">
        <f>IF(Table1[[#This Row],[City]]="Lahore",Table1[[#This Row],[Income]],0)</f>
        <v>0</v>
      </c>
      <c r="BK137" s="2">
        <f>IF(Table1[[#This Row],[City]]="Islamabad",Table1[[#This Row],[Income]],0)</f>
        <v>0</v>
      </c>
      <c r="BL137" s="2">
        <f>IF(Table1[[#This Row],[City]]="Multan",Table1[[#This Row],[Income]],0)</f>
        <v>0</v>
      </c>
      <c r="BM137" s="2">
        <f>IF(Table1[[#This Row],[City]]="Peshawar",Table1[[#This Row],[Income]],0)</f>
        <v>0</v>
      </c>
      <c r="BN137" s="2">
        <f>IF(Table1[[#This Row],[City]]="Quetta",Table1[[#This Row],[Income]],0)</f>
        <v>56202</v>
      </c>
      <c r="BO137" s="2">
        <f>IF(Table1[[#This Row],[City]]="Hyderabad",Table1[[#This Row],[Income]],0)</f>
        <v>0</v>
      </c>
      <c r="BP137" s="2">
        <f>IF(Table1[[#This Row],[City]]="Rawalpindi",Table1[[#This Row],[Income]],0)</f>
        <v>0</v>
      </c>
      <c r="BQ137" s="3">
        <f>IF(Table1[[#This Row],[City]]="Gwadar",Table1[[#This Row],[Income]],0)</f>
        <v>0</v>
      </c>
      <c r="BR137" s="1">
        <f>IF(Table1[[#This Row],[Person Debts]]&gt;Table1[[#This Row],[Income]],1,0)</f>
        <v>1</v>
      </c>
      <c r="BS137" s="3"/>
      <c r="BT137" s="1"/>
      <c r="BU137" s="2">
        <f>IF(Table1[[#This Row],[Net Worth]]&gt;BT137,Table1[[#This Row],[Age]],0)</f>
        <v>33</v>
      </c>
      <c r="BV137" s="3"/>
    </row>
    <row r="138" spans="2:74" x14ac:dyDescent="0.25">
      <c r="B138" t="s">
        <v>19</v>
      </c>
      <c r="C138">
        <v>48</v>
      </c>
      <c r="D138" t="s">
        <v>26</v>
      </c>
      <c r="E138">
        <v>3</v>
      </c>
      <c r="F138" t="s">
        <v>27</v>
      </c>
      <c r="G138">
        <v>2</v>
      </c>
      <c r="H138">
        <v>1</v>
      </c>
      <c r="I138">
        <v>49401</v>
      </c>
      <c r="J138" t="s">
        <v>38</v>
      </c>
      <c r="K138">
        <v>9</v>
      </c>
      <c r="L138">
        <v>148203</v>
      </c>
      <c r="M138">
        <v>132379.859748722</v>
      </c>
      <c r="N138">
        <v>23543.505124175594</v>
      </c>
      <c r="O138">
        <v>5795</v>
      </c>
      <c r="P138">
        <v>47178.543631560096</v>
      </c>
      <c r="Q138">
        <v>51899.85718291784</v>
      </c>
      <c r="R138">
        <v>223646.36230709346</v>
      </c>
      <c r="S138">
        <v>185353.40338028211</v>
      </c>
      <c r="T138">
        <v>38292.958926811349</v>
      </c>
      <c r="X138" s="1">
        <f t="shared" si="6"/>
        <v>1</v>
      </c>
      <c r="Y138" s="2">
        <f t="shared" si="7"/>
        <v>0</v>
      </c>
      <c r="Z138" s="2"/>
      <c r="AA138" s="3"/>
      <c r="AD138" s="1">
        <f>IF(Table1[[#This Row],[Work Field (WF)]]="IT",1,0)</f>
        <v>0</v>
      </c>
      <c r="AE138" s="2">
        <f>IF(Table1[[#This Row],[Work Field (WF)]]="Data Science",1,0)</f>
        <v>0</v>
      </c>
      <c r="AF138" s="2">
        <f>IF(Table1[[#This Row],[Work Field (WF)]]="Health",1,0)</f>
        <v>0</v>
      </c>
      <c r="AG138" s="2">
        <f>IF(Table1[[#This Row],[Work Field (WF)]]="Marketing",1,0)</f>
        <v>1</v>
      </c>
      <c r="AH138" s="2">
        <f>IF(Table1[[#This Row],[Work Field (WF)]]="Sales",1,0)</f>
        <v>0</v>
      </c>
      <c r="AI138" s="2">
        <f>IF(Table1[[#This Row],[Work Field (WF)]]="management",1,0)</f>
        <v>0</v>
      </c>
      <c r="AJ138" s="2"/>
      <c r="AK138" s="3"/>
      <c r="AL138" s="1">
        <f>IF(Table1[[#This Row],[Education (EDU)]]="Matric",1,0)</f>
        <v>0</v>
      </c>
      <c r="AM138" s="2">
        <f>IF(Table1[[#This Row],[Education (EDU)]]="Intermediate",1,0)</f>
        <v>1</v>
      </c>
      <c r="AN138" s="2">
        <f>IF(Table1[[#This Row],[Education (EDU)]]="Graduation",1,0)</f>
        <v>0</v>
      </c>
      <c r="AO138" s="2">
        <f>IF(Table1[[#This Row],[Education (EDU)]]="Masters",1,0)</f>
        <v>0</v>
      </c>
      <c r="AP138" s="2"/>
      <c r="AQ138" s="3"/>
      <c r="AT138" s="10">
        <f>IFERROR(Table1[[#This Row],[Car Value]]/Table1[[#This Row],[Cars Owned]],"0")</f>
        <v>23543.505124175594</v>
      </c>
      <c r="AU138" s="2"/>
      <c r="AV138" s="3"/>
      <c r="AW138" s="1"/>
      <c r="AX138" s="2">
        <f>IF(Table1[[#This Row],[Person Debts]]&gt;$AW$6,1,0)</f>
        <v>1</v>
      </c>
      <c r="AY138" s="2"/>
      <c r="AZ138" s="3"/>
      <c r="BA138" s="1"/>
      <c r="BB138" s="24">
        <f>Table1[[#This Row],[Mortgage Left]]/Table1[[#This Row],[House Value]]</f>
        <v>0.89323333366208513</v>
      </c>
      <c r="BC138" s="2">
        <f t="shared" si="8"/>
        <v>1</v>
      </c>
      <c r="BD138" s="2"/>
      <c r="BE138" s="3"/>
      <c r="BH138" s="1"/>
      <c r="BI138" s="2">
        <f>IF(Table1[[#This Row],[City]]="Karachi",Table1[[#This Row],[Income]],0)</f>
        <v>0</v>
      </c>
      <c r="BJ138" s="2">
        <f>IF(Table1[[#This Row],[City]]="Lahore",Table1[[#This Row],[Income]],0)</f>
        <v>0</v>
      </c>
      <c r="BK138" s="2">
        <f>IF(Table1[[#This Row],[City]]="Islamabad",Table1[[#This Row],[Income]],0)</f>
        <v>0</v>
      </c>
      <c r="BL138" s="2">
        <f>IF(Table1[[#This Row],[City]]="Multan",Table1[[#This Row],[Income]],0)</f>
        <v>0</v>
      </c>
      <c r="BM138" s="2">
        <f>IF(Table1[[#This Row],[City]]="Peshawar",Table1[[#This Row],[Income]],0)</f>
        <v>0</v>
      </c>
      <c r="BN138" s="2">
        <f>IF(Table1[[#This Row],[City]]="Quetta",Table1[[#This Row],[Income]],0)</f>
        <v>0</v>
      </c>
      <c r="BO138" s="2">
        <f>IF(Table1[[#This Row],[City]]="Hyderabad",Table1[[#This Row],[Income]],0)</f>
        <v>0</v>
      </c>
      <c r="BP138" s="2">
        <f>IF(Table1[[#This Row],[City]]="Rawalpindi",Table1[[#This Row],[Income]],0)</f>
        <v>0</v>
      </c>
      <c r="BQ138" s="3">
        <f>IF(Table1[[#This Row],[City]]="Gwadar",Table1[[#This Row],[Income]],0)</f>
        <v>49401</v>
      </c>
      <c r="BR138" s="1">
        <f>IF(Table1[[#This Row],[Person Debts]]&gt;Table1[[#This Row],[Income]],1,0)</f>
        <v>1</v>
      </c>
      <c r="BS138" s="3"/>
      <c r="BT138" s="1"/>
      <c r="BU138" s="2">
        <f>IF(Table1[[#This Row],[Net Worth]]&gt;BT138,Table1[[#This Row],[Age]],0)</f>
        <v>48</v>
      </c>
      <c r="BV138" s="3"/>
    </row>
    <row r="139" spans="2:74" x14ac:dyDescent="0.25">
      <c r="B139" t="s">
        <v>23</v>
      </c>
      <c r="C139">
        <v>45</v>
      </c>
      <c r="D139" t="s">
        <v>32</v>
      </c>
      <c r="E139">
        <v>1</v>
      </c>
      <c r="F139" t="s">
        <v>24</v>
      </c>
      <c r="G139">
        <v>3</v>
      </c>
      <c r="H139">
        <v>2</v>
      </c>
      <c r="I139">
        <v>42393</v>
      </c>
      <c r="J139" t="s">
        <v>31</v>
      </c>
      <c r="K139">
        <v>5</v>
      </c>
      <c r="L139">
        <v>127179</v>
      </c>
      <c r="M139">
        <v>70056.220260722708</v>
      </c>
      <c r="N139">
        <v>75807.670845764456</v>
      </c>
      <c r="O139">
        <v>65852</v>
      </c>
      <c r="P139">
        <v>13379.430712808706</v>
      </c>
      <c r="Q139">
        <v>33258.53296788325</v>
      </c>
      <c r="R139">
        <v>236245.20381364771</v>
      </c>
      <c r="S139">
        <v>149287.65097353142</v>
      </c>
      <c r="T139">
        <v>86957.552840116288</v>
      </c>
      <c r="X139" s="1">
        <f t="shared" si="6"/>
        <v>0</v>
      </c>
      <c r="Y139" s="2">
        <f t="shared" si="7"/>
        <v>1</v>
      </c>
      <c r="Z139" s="2"/>
      <c r="AA139" s="3"/>
      <c r="AD139" s="1">
        <f>IF(Table1[[#This Row],[Work Field (WF)]]="IT",1,0)</f>
        <v>1</v>
      </c>
      <c r="AE139" s="2">
        <f>IF(Table1[[#This Row],[Work Field (WF)]]="Data Science",1,0)</f>
        <v>0</v>
      </c>
      <c r="AF139" s="2">
        <f>IF(Table1[[#This Row],[Work Field (WF)]]="Health",1,0)</f>
        <v>0</v>
      </c>
      <c r="AG139" s="2">
        <f>IF(Table1[[#This Row],[Work Field (WF)]]="Marketing",1,0)</f>
        <v>0</v>
      </c>
      <c r="AH139" s="2">
        <f>IF(Table1[[#This Row],[Work Field (WF)]]="Sales",1,0)</f>
        <v>0</v>
      </c>
      <c r="AI139" s="2">
        <f>IF(Table1[[#This Row],[Work Field (WF)]]="management",1,0)</f>
        <v>0</v>
      </c>
      <c r="AJ139" s="2"/>
      <c r="AK139" s="3"/>
      <c r="AL139" s="1">
        <f>IF(Table1[[#This Row],[Education (EDU)]]="Matric",1,0)</f>
        <v>0</v>
      </c>
      <c r="AM139" s="2">
        <f>IF(Table1[[#This Row],[Education (EDU)]]="Intermediate",1,0)</f>
        <v>0</v>
      </c>
      <c r="AN139" s="2">
        <f>IF(Table1[[#This Row],[Education (EDU)]]="Graduation",1,0)</f>
        <v>1</v>
      </c>
      <c r="AO139" s="2">
        <f>IF(Table1[[#This Row],[Education (EDU)]]="Masters",1,0)</f>
        <v>0</v>
      </c>
      <c r="AP139" s="2"/>
      <c r="AQ139" s="3"/>
      <c r="AT139" s="10">
        <f>IFERROR(Table1[[#This Row],[Car Value]]/Table1[[#This Row],[Cars Owned]],"0")</f>
        <v>37903.835422882228</v>
      </c>
      <c r="AU139" s="2"/>
      <c r="AV139" s="3"/>
      <c r="AW139" s="1"/>
      <c r="AX139" s="2">
        <f>IF(Table1[[#This Row],[Person Debts]]&gt;$AW$6,1,0)</f>
        <v>1</v>
      </c>
      <c r="AY139" s="2"/>
      <c r="AZ139" s="3"/>
      <c r="BA139" s="1"/>
      <c r="BB139" s="24">
        <f>Table1[[#This Row],[Mortgage Left]]/Table1[[#This Row],[House Value]]</f>
        <v>0.55084739037673447</v>
      </c>
      <c r="BC139" s="2">
        <f t="shared" si="8"/>
        <v>1</v>
      </c>
      <c r="BD139" s="2"/>
      <c r="BE139" s="3"/>
      <c r="BH139" s="1"/>
      <c r="BI139" s="2">
        <f>IF(Table1[[#This Row],[City]]="Karachi",Table1[[#This Row],[Income]],0)</f>
        <v>0</v>
      </c>
      <c r="BJ139" s="2">
        <f>IF(Table1[[#This Row],[City]]="Lahore",Table1[[#This Row],[Income]],0)</f>
        <v>0</v>
      </c>
      <c r="BK139" s="2">
        <f>IF(Table1[[#This Row],[City]]="Islamabad",Table1[[#This Row],[Income]],0)</f>
        <v>0</v>
      </c>
      <c r="BL139" s="2">
        <f>IF(Table1[[#This Row],[City]]="Multan",Table1[[#This Row],[Income]],0)</f>
        <v>0</v>
      </c>
      <c r="BM139" s="2">
        <f>IF(Table1[[#This Row],[City]]="Peshawar",Table1[[#This Row],[Income]],0)</f>
        <v>42393</v>
      </c>
      <c r="BN139" s="2">
        <f>IF(Table1[[#This Row],[City]]="Quetta",Table1[[#This Row],[Income]],0)</f>
        <v>0</v>
      </c>
      <c r="BO139" s="2">
        <f>IF(Table1[[#This Row],[City]]="Hyderabad",Table1[[#This Row],[Income]],0)</f>
        <v>0</v>
      </c>
      <c r="BP139" s="2">
        <f>IF(Table1[[#This Row],[City]]="Rawalpindi",Table1[[#This Row],[Income]],0)</f>
        <v>0</v>
      </c>
      <c r="BQ139" s="3">
        <f>IF(Table1[[#This Row],[City]]="Gwadar",Table1[[#This Row],[Income]],0)</f>
        <v>0</v>
      </c>
      <c r="BR139" s="1">
        <f>IF(Table1[[#This Row],[Person Debts]]&gt;Table1[[#This Row],[Income]],1,0)</f>
        <v>1</v>
      </c>
      <c r="BS139" s="3"/>
      <c r="BT139" s="1"/>
      <c r="BU139" s="2">
        <f>IF(Table1[[#This Row],[Net Worth]]&gt;BT139,Table1[[#This Row],[Age]],0)</f>
        <v>45</v>
      </c>
      <c r="BV139" s="3"/>
    </row>
    <row r="140" spans="2:74" x14ac:dyDescent="0.25">
      <c r="B140" t="s">
        <v>23</v>
      </c>
      <c r="C140">
        <v>30</v>
      </c>
      <c r="D140" t="s">
        <v>26</v>
      </c>
      <c r="E140">
        <v>3</v>
      </c>
      <c r="F140" t="s">
        <v>21</v>
      </c>
      <c r="G140">
        <v>1</v>
      </c>
      <c r="H140">
        <v>0</v>
      </c>
      <c r="I140">
        <v>39706</v>
      </c>
      <c r="J140" t="s">
        <v>39</v>
      </c>
      <c r="K140">
        <v>6</v>
      </c>
      <c r="L140">
        <v>238236</v>
      </c>
      <c r="M140">
        <v>140251.95606410215</v>
      </c>
      <c r="N140">
        <v>0</v>
      </c>
      <c r="O140">
        <v>0</v>
      </c>
      <c r="P140">
        <v>40745.583695103473</v>
      </c>
      <c r="Q140">
        <v>38212.364793285247</v>
      </c>
      <c r="R140">
        <v>276448.36479328526</v>
      </c>
      <c r="S140">
        <v>180997.53975920563</v>
      </c>
      <c r="T140">
        <v>95450.825034079637</v>
      </c>
      <c r="X140" s="1">
        <f t="shared" si="6"/>
        <v>0</v>
      </c>
      <c r="Y140" s="2">
        <f t="shared" si="7"/>
        <v>1</v>
      </c>
      <c r="Z140" s="2"/>
      <c r="AA140" s="3"/>
      <c r="AD140" s="1">
        <f>IF(Table1[[#This Row],[Work Field (WF)]]="IT",1,0)</f>
        <v>0</v>
      </c>
      <c r="AE140" s="2">
        <f>IF(Table1[[#This Row],[Work Field (WF)]]="Data Science",1,0)</f>
        <v>0</v>
      </c>
      <c r="AF140" s="2">
        <f>IF(Table1[[#This Row],[Work Field (WF)]]="Health",1,0)</f>
        <v>0</v>
      </c>
      <c r="AG140" s="2">
        <f>IF(Table1[[#This Row],[Work Field (WF)]]="Marketing",1,0)</f>
        <v>1</v>
      </c>
      <c r="AH140" s="2">
        <f>IF(Table1[[#This Row],[Work Field (WF)]]="Sales",1,0)</f>
        <v>0</v>
      </c>
      <c r="AI140" s="2">
        <f>IF(Table1[[#This Row],[Work Field (WF)]]="management",1,0)</f>
        <v>0</v>
      </c>
      <c r="AJ140" s="2"/>
      <c r="AK140" s="3"/>
      <c r="AL140" s="1">
        <f>IF(Table1[[#This Row],[Education (EDU)]]="Matric",1,0)</f>
        <v>1</v>
      </c>
      <c r="AM140" s="2">
        <f>IF(Table1[[#This Row],[Education (EDU)]]="Intermediate",1,0)</f>
        <v>0</v>
      </c>
      <c r="AN140" s="2">
        <f>IF(Table1[[#This Row],[Education (EDU)]]="Graduation",1,0)</f>
        <v>0</v>
      </c>
      <c r="AO140" s="2">
        <f>IF(Table1[[#This Row],[Education (EDU)]]="Masters",1,0)</f>
        <v>0</v>
      </c>
      <c r="AP140" s="2"/>
      <c r="AQ140" s="3"/>
      <c r="AT140" s="10" t="str">
        <f>IFERROR(Table1[[#This Row],[Car Value]]/Table1[[#This Row],[Cars Owned]],"0")</f>
        <v>0</v>
      </c>
      <c r="AU140" s="2"/>
      <c r="AV140" s="3"/>
      <c r="AW140" s="1"/>
      <c r="AX140" s="2">
        <f>IF(Table1[[#This Row],[Person Debts]]&gt;$AW$6,1,0)</f>
        <v>1</v>
      </c>
      <c r="AY140" s="2"/>
      <c r="AZ140" s="3"/>
      <c r="BA140" s="1"/>
      <c r="BB140" s="24">
        <f>Table1[[#This Row],[Mortgage Left]]/Table1[[#This Row],[House Value]]</f>
        <v>0.58871017001671511</v>
      </c>
      <c r="BC140" s="2">
        <f t="shared" si="8"/>
        <v>1</v>
      </c>
      <c r="BD140" s="2"/>
      <c r="BE140" s="3"/>
      <c r="BH140" s="1"/>
      <c r="BI140" s="2">
        <f>IF(Table1[[#This Row],[City]]="Karachi",Table1[[#This Row],[Income]],0)</f>
        <v>0</v>
      </c>
      <c r="BJ140" s="2">
        <f>IF(Table1[[#This Row],[City]]="Lahore",Table1[[#This Row],[Income]],0)</f>
        <v>0</v>
      </c>
      <c r="BK140" s="2">
        <f>IF(Table1[[#This Row],[City]]="Islamabad",Table1[[#This Row],[Income]],0)</f>
        <v>0</v>
      </c>
      <c r="BL140" s="2">
        <f>IF(Table1[[#This Row],[City]]="Multan",Table1[[#This Row],[Income]],0)</f>
        <v>0</v>
      </c>
      <c r="BM140" s="2">
        <f>IF(Table1[[#This Row],[City]]="Peshawar",Table1[[#This Row],[Income]],0)</f>
        <v>0</v>
      </c>
      <c r="BN140" s="2">
        <f>IF(Table1[[#This Row],[City]]="Quetta",Table1[[#This Row],[Income]],0)</f>
        <v>39706</v>
      </c>
      <c r="BO140" s="2">
        <f>IF(Table1[[#This Row],[City]]="Hyderabad",Table1[[#This Row],[Income]],0)</f>
        <v>0</v>
      </c>
      <c r="BP140" s="2">
        <f>IF(Table1[[#This Row],[City]]="Rawalpindi",Table1[[#This Row],[Income]],0)</f>
        <v>0</v>
      </c>
      <c r="BQ140" s="3">
        <f>IF(Table1[[#This Row],[City]]="Gwadar",Table1[[#This Row],[Income]],0)</f>
        <v>0</v>
      </c>
      <c r="BR140" s="1">
        <f>IF(Table1[[#This Row],[Person Debts]]&gt;Table1[[#This Row],[Income]],1,0)</f>
        <v>1</v>
      </c>
      <c r="BS140" s="3"/>
      <c r="BT140" s="1"/>
      <c r="BU140" s="2">
        <f>IF(Table1[[#This Row],[Net Worth]]&gt;BT140,Table1[[#This Row],[Age]],0)</f>
        <v>30</v>
      </c>
      <c r="BV140" s="3"/>
    </row>
    <row r="141" spans="2:74" x14ac:dyDescent="0.25">
      <c r="B141" t="s">
        <v>19</v>
      </c>
      <c r="C141">
        <v>35</v>
      </c>
      <c r="D141" t="s">
        <v>36</v>
      </c>
      <c r="E141">
        <v>2</v>
      </c>
      <c r="F141" t="s">
        <v>24</v>
      </c>
      <c r="G141">
        <v>3</v>
      </c>
      <c r="H141">
        <v>1</v>
      </c>
      <c r="I141">
        <v>47034</v>
      </c>
      <c r="J141" t="s">
        <v>31</v>
      </c>
      <c r="K141">
        <v>5</v>
      </c>
      <c r="L141">
        <v>188136</v>
      </c>
      <c r="M141">
        <v>103766.51205705063</v>
      </c>
      <c r="N141">
        <v>25203.907102285273</v>
      </c>
      <c r="O141">
        <v>989</v>
      </c>
      <c r="P141">
        <v>89862.995467885528</v>
      </c>
      <c r="Q141">
        <v>57467.359308281841</v>
      </c>
      <c r="R141">
        <v>270807.2664105671</v>
      </c>
      <c r="S141">
        <v>194618.50752493617</v>
      </c>
      <c r="T141">
        <v>76188.75888563093</v>
      </c>
      <c r="X141" s="1">
        <f t="shared" si="6"/>
        <v>1</v>
      </c>
      <c r="Y141" s="2">
        <f t="shared" si="7"/>
        <v>0</v>
      </c>
      <c r="Z141" s="2"/>
      <c r="AA141" s="3"/>
      <c r="AD141" s="1">
        <f>IF(Table1[[#This Row],[Work Field (WF)]]="IT",1,0)</f>
        <v>0</v>
      </c>
      <c r="AE141" s="2">
        <f>IF(Table1[[#This Row],[Work Field (WF)]]="Data Science",1,0)</f>
        <v>1</v>
      </c>
      <c r="AF141" s="2">
        <f>IF(Table1[[#This Row],[Work Field (WF)]]="Health",1,0)</f>
        <v>0</v>
      </c>
      <c r="AG141" s="2">
        <f>IF(Table1[[#This Row],[Work Field (WF)]]="Marketing",1,0)</f>
        <v>0</v>
      </c>
      <c r="AH141" s="2">
        <f>IF(Table1[[#This Row],[Work Field (WF)]]="Sales",1,0)</f>
        <v>0</v>
      </c>
      <c r="AI141" s="2">
        <f>IF(Table1[[#This Row],[Work Field (WF)]]="management",1,0)</f>
        <v>0</v>
      </c>
      <c r="AJ141" s="2"/>
      <c r="AK141" s="3"/>
      <c r="AL141" s="1">
        <f>IF(Table1[[#This Row],[Education (EDU)]]="Matric",1,0)</f>
        <v>0</v>
      </c>
      <c r="AM141" s="2">
        <f>IF(Table1[[#This Row],[Education (EDU)]]="Intermediate",1,0)</f>
        <v>0</v>
      </c>
      <c r="AN141" s="2">
        <f>IF(Table1[[#This Row],[Education (EDU)]]="Graduation",1,0)</f>
        <v>1</v>
      </c>
      <c r="AO141" s="2">
        <f>IF(Table1[[#This Row],[Education (EDU)]]="Masters",1,0)</f>
        <v>0</v>
      </c>
      <c r="AP141" s="2"/>
      <c r="AQ141" s="3"/>
      <c r="AT141" s="10">
        <f>IFERROR(Table1[[#This Row],[Car Value]]/Table1[[#This Row],[Cars Owned]],"0")</f>
        <v>25203.907102285273</v>
      </c>
      <c r="AU141" s="2"/>
      <c r="AV141" s="3"/>
      <c r="AW141" s="1"/>
      <c r="AX141" s="2">
        <f>IF(Table1[[#This Row],[Person Debts]]&gt;$AW$6,1,0)</f>
        <v>1</v>
      </c>
      <c r="AY141" s="2"/>
      <c r="AZ141" s="3"/>
      <c r="BA141" s="1"/>
      <c r="BB141" s="24">
        <f>Table1[[#This Row],[Mortgage Left]]/Table1[[#This Row],[House Value]]</f>
        <v>0.55155053821198829</v>
      </c>
      <c r="BC141" s="2">
        <f t="shared" si="8"/>
        <v>1</v>
      </c>
      <c r="BD141" s="2"/>
      <c r="BE141" s="3"/>
      <c r="BH141" s="1"/>
      <c r="BI141" s="2">
        <f>IF(Table1[[#This Row],[City]]="Karachi",Table1[[#This Row],[Income]],0)</f>
        <v>0</v>
      </c>
      <c r="BJ141" s="2">
        <f>IF(Table1[[#This Row],[City]]="Lahore",Table1[[#This Row],[Income]],0)</f>
        <v>0</v>
      </c>
      <c r="BK141" s="2">
        <f>IF(Table1[[#This Row],[City]]="Islamabad",Table1[[#This Row],[Income]],0)</f>
        <v>0</v>
      </c>
      <c r="BL141" s="2">
        <f>IF(Table1[[#This Row],[City]]="Multan",Table1[[#This Row],[Income]],0)</f>
        <v>0</v>
      </c>
      <c r="BM141" s="2">
        <f>IF(Table1[[#This Row],[City]]="Peshawar",Table1[[#This Row],[Income]],0)</f>
        <v>47034</v>
      </c>
      <c r="BN141" s="2">
        <f>IF(Table1[[#This Row],[City]]="Quetta",Table1[[#This Row],[Income]],0)</f>
        <v>0</v>
      </c>
      <c r="BO141" s="2">
        <f>IF(Table1[[#This Row],[City]]="Hyderabad",Table1[[#This Row],[Income]],0)</f>
        <v>0</v>
      </c>
      <c r="BP141" s="2">
        <f>IF(Table1[[#This Row],[City]]="Rawalpindi",Table1[[#This Row],[Income]],0)</f>
        <v>0</v>
      </c>
      <c r="BQ141" s="3">
        <f>IF(Table1[[#This Row],[City]]="Gwadar",Table1[[#This Row],[Income]],0)</f>
        <v>0</v>
      </c>
      <c r="BR141" s="1">
        <f>IF(Table1[[#This Row],[Person Debts]]&gt;Table1[[#This Row],[Income]],1,0)</f>
        <v>1</v>
      </c>
      <c r="BS141" s="3"/>
      <c r="BT141" s="1"/>
      <c r="BU141" s="2">
        <f>IF(Table1[[#This Row],[Net Worth]]&gt;BT141,Table1[[#This Row],[Age]],0)</f>
        <v>35</v>
      </c>
      <c r="BV141" s="3"/>
    </row>
    <row r="142" spans="2:74" x14ac:dyDescent="0.25">
      <c r="B142" t="s">
        <v>19</v>
      </c>
      <c r="C142">
        <v>42</v>
      </c>
      <c r="D142" t="s">
        <v>20</v>
      </c>
      <c r="E142">
        <v>6</v>
      </c>
      <c r="F142" t="s">
        <v>24</v>
      </c>
      <c r="G142">
        <v>3</v>
      </c>
      <c r="H142">
        <v>0</v>
      </c>
      <c r="I142">
        <v>64797</v>
      </c>
      <c r="J142" t="s">
        <v>22</v>
      </c>
      <c r="K142">
        <v>2</v>
      </c>
      <c r="L142">
        <v>194391</v>
      </c>
      <c r="M142">
        <v>41848.211624749165</v>
      </c>
      <c r="N142">
        <v>0</v>
      </c>
      <c r="O142">
        <v>0</v>
      </c>
      <c r="P142">
        <v>32896.960819047468</v>
      </c>
      <c r="Q142">
        <v>12573.522582563604</v>
      </c>
      <c r="R142">
        <v>206964.5225825636</v>
      </c>
      <c r="S142">
        <v>74745.172443796633</v>
      </c>
      <c r="T142">
        <v>132219.35013876698</v>
      </c>
      <c r="X142" s="1">
        <f t="shared" si="6"/>
        <v>1</v>
      </c>
      <c r="Y142" s="2">
        <f t="shared" si="7"/>
        <v>0</v>
      </c>
      <c r="Z142" s="2"/>
      <c r="AA142" s="3"/>
      <c r="AD142" s="1">
        <f>IF(Table1[[#This Row],[Work Field (WF)]]="IT",1,0)</f>
        <v>0</v>
      </c>
      <c r="AE142" s="2">
        <f>IF(Table1[[#This Row],[Work Field (WF)]]="Data Science",1,0)</f>
        <v>0</v>
      </c>
      <c r="AF142" s="2">
        <f>IF(Table1[[#This Row],[Work Field (WF)]]="Health",1,0)</f>
        <v>0</v>
      </c>
      <c r="AG142" s="2">
        <f>IF(Table1[[#This Row],[Work Field (WF)]]="Marketing",1,0)</f>
        <v>0</v>
      </c>
      <c r="AH142" s="2">
        <f>IF(Table1[[#This Row],[Work Field (WF)]]="Sales",1,0)</f>
        <v>0</v>
      </c>
      <c r="AI142" s="2">
        <f>IF(Table1[[#This Row],[Work Field (WF)]]="management",1,0)</f>
        <v>1</v>
      </c>
      <c r="AJ142" s="2"/>
      <c r="AK142" s="3"/>
      <c r="AL142" s="1">
        <f>IF(Table1[[#This Row],[Education (EDU)]]="Matric",1,0)</f>
        <v>0</v>
      </c>
      <c r="AM142" s="2">
        <f>IF(Table1[[#This Row],[Education (EDU)]]="Intermediate",1,0)</f>
        <v>0</v>
      </c>
      <c r="AN142" s="2">
        <f>IF(Table1[[#This Row],[Education (EDU)]]="Graduation",1,0)</f>
        <v>1</v>
      </c>
      <c r="AO142" s="2">
        <f>IF(Table1[[#This Row],[Education (EDU)]]="Masters",1,0)</f>
        <v>0</v>
      </c>
      <c r="AP142" s="2"/>
      <c r="AQ142" s="3"/>
      <c r="AT142" s="10" t="str">
        <f>IFERROR(Table1[[#This Row],[Car Value]]/Table1[[#This Row],[Cars Owned]],"0")</f>
        <v>0</v>
      </c>
      <c r="AU142" s="2"/>
      <c r="AV142" s="3"/>
      <c r="AW142" s="1"/>
      <c r="AX142" s="2">
        <f>IF(Table1[[#This Row],[Person Debts]]&gt;$AW$6,1,0)</f>
        <v>0</v>
      </c>
      <c r="AY142" s="2"/>
      <c r="AZ142" s="3"/>
      <c r="BA142" s="1"/>
      <c r="BB142" s="24">
        <f>Table1[[#This Row],[Mortgage Left]]/Table1[[#This Row],[House Value]]</f>
        <v>0.21527854491591258</v>
      </c>
      <c r="BC142" s="2">
        <f t="shared" si="8"/>
        <v>0</v>
      </c>
      <c r="BD142" s="2"/>
      <c r="BE142" s="3"/>
      <c r="BH142" s="1"/>
      <c r="BI142" s="2">
        <f>IF(Table1[[#This Row],[City]]="Karachi",Table1[[#This Row],[Income]],0)</f>
        <v>0</v>
      </c>
      <c r="BJ142" s="2">
        <f>IF(Table1[[#This Row],[City]]="Lahore",Table1[[#This Row],[Income]],0)</f>
        <v>64797</v>
      </c>
      <c r="BK142" s="2">
        <f>IF(Table1[[#This Row],[City]]="Islamabad",Table1[[#This Row],[Income]],0)</f>
        <v>0</v>
      </c>
      <c r="BL142" s="2">
        <f>IF(Table1[[#This Row],[City]]="Multan",Table1[[#This Row],[Income]],0)</f>
        <v>0</v>
      </c>
      <c r="BM142" s="2">
        <f>IF(Table1[[#This Row],[City]]="Peshawar",Table1[[#This Row],[Income]],0)</f>
        <v>0</v>
      </c>
      <c r="BN142" s="2">
        <f>IF(Table1[[#This Row],[City]]="Quetta",Table1[[#This Row],[Income]],0)</f>
        <v>0</v>
      </c>
      <c r="BO142" s="2">
        <f>IF(Table1[[#This Row],[City]]="Hyderabad",Table1[[#This Row],[Income]],0)</f>
        <v>0</v>
      </c>
      <c r="BP142" s="2">
        <f>IF(Table1[[#This Row],[City]]="Rawalpindi",Table1[[#This Row],[Income]],0)</f>
        <v>0</v>
      </c>
      <c r="BQ142" s="3">
        <f>IF(Table1[[#This Row],[City]]="Gwadar",Table1[[#This Row],[Income]],0)</f>
        <v>0</v>
      </c>
      <c r="BR142" s="1">
        <f>IF(Table1[[#This Row],[Person Debts]]&gt;Table1[[#This Row],[Income]],1,0)</f>
        <v>1</v>
      </c>
      <c r="BS142" s="3"/>
      <c r="BT142" s="1"/>
      <c r="BU142" s="2">
        <f>IF(Table1[[#This Row],[Net Worth]]&gt;BT142,Table1[[#This Row],[Age]],0)</f>
        <v>42</v>
      </c>
      <c r="BV142" s="3"/>
    </row>
    <row r="143" spans="2:74" x14ac:dyDescent="0.25">
      <c r="B143" t="s">
        <v>19</v>
      </c>
      <c r="C143">
        <v>35</v>
      </c>
      <c r="D143" t="s">
        <v>20</v>
      </c>
      <c r="E143">
        <v>6</v>
      </c>
      <c r="F143" t="s">
        <v>27</v>
      </c>
      <c r="G143">
        <v>2</v>
      </c>
      <c r="H143">
        <v>0</v>
      </c>
      <c r="I143">
        <v>65349</v>
      </c>
      <c r="J143" t="s">
        <v>35</v>
      </c>
      <c r="K143">
        <v>3</v>
      </c>
      <c r="L143">
        <v>196047</v>
      </c>
      <c r="M143">
        <v>190376.10140294617</v>
      </c>
      <c r="N143">
        <v>0</v>
      </c>
      <c r="O143">
        <v>0</v>
      </c>
      <c r="P143">
        <v>70176.085336018645</v>
      </c>
      <c r="Q143">
        <v>25924.975612889073</v>
      </c>
      <c r="R143">
        <v>221971.97561288907</v>
      </c>
      <c r="S143">
        <v>260552.18673896481</v>
      </c>
      <c r="T143">
        <v>-38580.211126075737</v>
      </c>
      <c r="X143" s="1">
        <f t="shared" si="6"/>
        <v>1</v>
      </c>
      <c r="Y143" s="2">
        <f t="shared" si="7"/>
        <v>0</v>
      </c>
      <c r="Z143" s="2"/>
      <c r="AA143" s="3"/>
      <c r="AD143" s="1">
        <f>IF(Table1[[#This Row],[Work Field (WF)]]="IT",1,0)</f>
        <v>0</v>
      </c>
      <c r="AE143" s="2">
        <f>IF(Table1[[#This Row],[Work Field (WF)]]="Data Science",1,0)</f>
        <v>0</v>
      </c>
      <c r="AF143" s="2">
        <f>IF(Table1[[#This Row],[Work Field (WF)]]="Health",1,0)</f>
        <v>0</v>
      </c>
      <c r="AG143" s="2">
        <f>IF(Table1[[#This Row],[Work Field (WF)]]="Marketing",1,0)</f>
        <v>0</v>
      </c>
      <c r="AH143" s="2">
        <f>IF(Table1[[#This Row],[Work Field (WF)]]="Sales",1,0)</f>
        <v>0</v>
      </c>
      <c r="AI143" s="2">
        <f>IF(Table1[[#This Row],[Work Field (WF)]]="management",1,0)</f>
        <v>1</v>
      </c>
      <c r="AJ143" s="2"/>
      <c r="AK143" s="3"/>
      <c r="AL143" s="1">
        <f>IF(Table1[[#This Row],[Education (EDU)]]="Matric",1,0)</f>
        <v>0</v>
      </c>
      <c r="AM143" s="2">
        <f>IF(Table1[[#This Row],[Education (EDU)]]="Intermediate",1,0)</f>
        <v>1</v>
      </c>
      <c r="AN143" s="2">
        <f>IF(Table1[[#This Row],[Education (EDU)]]="Graduation",1,0)</f>
        <v>0</v>
      </c>
      <c r="AO143" s="2">
        <f>IF(Table1[[#This Row],[Education (EDU)]]="Masters",1,0)</f>
        <v>0</v>
      </c>
      <c r="AP143" s="2"/>
      <c r="AQ143" s="3"/>
      <c r="AT143" s="10" t="str">
        <f>IFERROR(Table1[[#This Row],[Car Value]]/Table1[[#This Row],[Cars Owned]],"0")</f>
        <v>0</v>
      </c>
      <c r="AU143" s="2"/>
      <c r="AV143" s="3"/>
      <c r="AW143" s="1"/>
      <c r="AX143" s="2">
        <f>IF(Table1[[#This Row],[Person Debts]]&gt;$AW$6,1,0)</f>
        <v>1</v>
      </c>
      <c r="AY143" s="2"/>
      <c r="AZ143" s="3"/>
      <c r="BA143" s="1"/>
      <c r="BB143" s="24">
        <f>Table1[[#This Row],[Mortgage Left]]/Table1[[#This Row],[House Value]]</f>
        <v>0.97107378028200464</v>
      </c>
      <c r="BC143" s="2">
        <f t="shared" si="8"/>
        <v>1</v>
      </c>
      <c r="BD143" s="2"/>
      <c r="BE143" s="3"/>
      <c r="BH143" s="1"/>
      <c r="BI143" s="2">
        <f>IF(Table1[[#This Row],[City]]="Karachi",Table1[[#This Row],[Income]],0)</f>
        <v>0</v>
      </c>
      <c r="BJ143" s="2">
        <f>IF(Table1[[#This Row],[City]]="Lahore",Table1[[#This Row],[Income]],0)</f>
        <v>0</v>
      </c>
      <c r="BK143" s="2">
        <f>IF(Table1[[#This Row],[City]]="Islamabad",Table1[[#This Row],[Income]],0)</f>
        <v>65349</v>
      </c>
      <c r="BL143" s="2">
        <f>IF(Table1[[#This Row],[City]]="Multan",Table1[[#This Row],[Income]],0)</f>
        <v>0</v>
      </c>
      <c r="BM143" s="2">
        <f>IF(Table1[[#This Row],[City]]="Peshawar",Table1[[#This Row],[Income]],0)</f>
        <v>0</v>
      </c>
      <c r="BN143" s="2">
        <f>IF(Table1[[#This Row],[City]]="Quetta",Table1[[#This Row],[Income]],0)</f>
        <v>0</v>
      </c>
      <c r="BO143" s="2">
        <f>IF(Table1[[#This Row],[City]]="Hyderabad",Table1[[#This Row],[Income]],0)</f>
        <v>0</v>
      </c>
      <c r="BP143" s="2">
        <f>IF(Table1[[#This Row],[City]]="Rawalpindi",Table1[[#This Row],[Income]],0)</f>
        <v>0</v>
      </c>
      <c r="BQ143" s="3">
        <f>IF(Table1[[#This Row],[City]]="Gwadar",Table1[[#This Row],[Income]],0)</f>
        <v>0</v>
      </c>
      <c r="BR143" s="1">
        <f>IF(Table1[[#This Row],[Person Debts]]&gt;Table1[[#This Row],[Income]],1,0)</f>
        <v>1</v>
      </c>
      <c r="BS143" s="3"/>
      <c r="BT143" s="1"/>
      <c r="BU143" s="2">
        <f>IF(Table1[[#This Row],[Net Worth]]&gt;BT143,Table1[[#This Row],[Age]],0)</f>
        <v>0</v>
      </c>
      <c r="BV143" s="3"/>
    </row>
    <row r="144" spans="2:74" x14ac:dyDescent="0.25">
      <c r="B144" t="s">
        <v>23</v>
      </c>
      <c r="C144">
        <v>49</v>
      </c>
      <c r="D144" t="s">
        <v>26</v>
      </c>
      <c r="E144">
        <v>3</v>
      </c>
      <c r="F144" t="s">
        <v>34</v>
      </c>
      <c r="G144">
        <v>4</v>
      </c>
      <c r="H144">
        <v>2</v>
      </c>
      <c r="I144">
        <v>65562</v>
      </c>
      <c r="J144" t="s">
        <v>30</v>
      </c>
      <c r="K144">
        <v>7</v>
      </c>
      <c r="L144">
        <v>262248</v>
      </c>
      <c r="M144">
        <v>42469.410489550493</v>
      </c>
      <c r="N144">
        <v>54084.911319141655</v>
      </c>
      <c r="O144">
        <v>37991</v>
      </c>
      <c r="P144">
        <v>81741.44459149953</v>
      </c>
      <c r="Q144">
        <v>12551.504233468422</v>
      </c>
      <c r="R144">
        <v>328884.41555261007</v>
      </c>
      <c r="S144">
        <v>162201.85508105002</v>
      </c>
      <c r="T144">
        <v>166682.56047156005</v>
      </c>
      <c r="X144" s="1">
        <f t="shared" si="6"/>
        <v>0</v>
      </c>
      <c r="Y144" s="2">
        <f t="shared" si="7"/>
        <v>1</v>
      </c>
      <c r="Z144" s="2"/>
      <c r="AA144" s="3"/>
      <c r="AD144" s="1">
        <f>IF(Table1[[#This Row],[Work Field (WF)]]="IT",1,0)</f>
        <v>0</v>
      </c>
      <c r="AE144" s="2">
        <f>IF(Table1[[#This Row],[Work Field (WF)]]="Data Science",1,0)</f>
        <v>0</v>
      </c>
      <c r="AF144" s="2">
        <f>IF(Table1[[#This Row],[Work Field (WF)]]="Health",1,0)</f>
        <v>0</v>
      </c>
      <c r="AG144" s="2">
        <f>IF(Table1[[#This Row],[Work Field (WF)]]="Marketing",1,0)</f>
        <v>1</v>
      </c>
      <c r="AH144" s="2">
        <f>IF(Table1[[#This Row],[Work Field (WF)]]="Sales",1,0)</f>
        <v>0</v>
      </c>
      <c r="AI144" s="2">
        <f>IF(Table1[[#This Row],[Work Field (WF)]]="management",1,0)</f>
        <v>0</v>
      </c>
      <c r="AJ144" s="2"/>
      <c r="AK144" s="3"/>
      <c r="AL144" s="1">
        <f>IF(Table1[[#This Row],[Education (EDU)]]="Matric",1,0)</f>
        <v>0</v>
      </c>
      <c r="AM144" s="2">
        <f>IF(Table1[[#This Row],[Education (EDU)]]="Intermediate",1,0)</f>
        <v>0</v>
      </c>
      <c r="AN144" s="2">
        <f>IF(Table1[[#This Row],[Education (EDU)]]="Graduation",1,0)</f>
        <v>0</v>
      </c>
      <c r="AO144" s="2">
        <f>IF(Table1[[#This Row],[Education (EDU)]]="Masters",1,0)</f>
        <v>1</v>
      </c>
      <c r="AP144" s="2"/>
      <c r="AQ144" s="3"/>
      <c r="AT144" s="10">
        <f>IFERROR(Table1[[#This Row],[Car Value]]/Table1[[#This Row],[Cars Owned]],"0")</f>
        <v>27042.455659570827</v>
      </c>
      <c r="AU144" s="2"/>
      <c r="AV144" s="3"/>
      <c r="AW144" s="1"/>
      <c r="AX144" s="2">
        <f>IF(Table1[[#This Row],[Person Debts]]&gt;$AW$6,1,0)</f>
        <v>1</v>
      </c>
      <c r="AY144" s="2"/>
      <c r="AZ144" s="3"/>
      <c r="BA144" s="1"/>
      <c r="BB144" s="24">
        <f>Table1[[#This Row],[Mortgage Left]]/Table1[[#This Row],[House Value]]</f>
        <v>0.16194369638491235</v>
      </c>
      <c r="BC144" s="2">
        <f t="shared" si="8"/>
        <v>0</v>
      </c>
      <c r="BD144" s="2"/>
      <c r="BE144" s="3"/>
      <c r="BH144" s="1"/>
      <c r="BI144" s="2">
        <f>IF(Table1[[#This Row],[City]]="Karachi",Table1[[#This Row],[Income]],0)</f>
        <v>0</v>
      </c>
      <c r="BJ144" s="2">
        <f>IF(Table1[[#This Row],[City]]="Lahore",Table1[[#This Row],[Income]],0)</f>
        <v>0</v>
      </c>
      <c r="BK144" s="2">
        <f>IF(Table1[[#This Row],[City]]="Islamabad",Table1[[#This Row],[Income]],0)</f>
        <v>0</v>
      </c>
      <c r="BL144" s="2">
        <f>IF(Table1[[#This Row],[City]]="Multan",Table1[[#This Row],[Income]],0)</f>
        <v>0</v>
      </c>
      <c r="BM144" s="2">
        <f>IF(Table1[[#This Row],[City]]="Peshawar",Table1[[#This Row],[Income]],0)</f>
        <v>0</v>
      </c>
      <c r="BN144" s="2">
        <f>IF(Table1[[#This Row],[City]]="Quetta",Table1[[#This Row],[Income]],0)</f>
        <v>0</v>
      </c>
      <c r="BO144" s="2">
        <f>IF(Table1[[#This Row],[City]]="Hyderabad",Table1[[#This Row],[Income]],0)</f>
        <v>65562</v>
      </c>
      <c r="BP144" s="2">
        <f>IF(Table1[[#This Row],[City]]="Rawalpindi",Table1[[#This Row],[Income]],0)</f>
        <v>0</v>
      </c>
      <c r="BQ144" s="3">
        <f>IF(Table1[[#This Row],[City]]="Gwadar",Table1[[#This Row],[Income]],0)</f>
        <v>0</v>
      </c>
      <c r="BR144" s="1">
        <f>IF(Table1[[#This Row],[Person Debts]]&gt;Table1[[#This Row],[Income]],1,0)</f>
        <v>1</v>
      </c>
      <c r="BS144" s="3"/>
      <c r="BT144" s="1"/>
      <c r="BU144" s="2">
        <f>IF(Table1[[#This Row],[Net Worth]]&gt;BT144,Table1[[#This Row],[Age]],0)</f>
        <v>49</v>
      </c>
      <c r="BV144" s="3"/>
    </row>
    <row r="145" spans="2:74" x14ac:dyDescent="0.25">
      <c r="B145" t="s">
        <v>23</v>
      </c>
      <c r="C145">
        <v>32</v>
      </c>
      <c r="D145" t="s">
        <v>29</v>
      </c>
      <c r="E145">
        <v>4</v>
      </c>
      <c r="F145" t="s">
        <v>21</v>
      </c>
      <c r="G145">
        <v>1</v>
      </c>
      <c r="H145">
        <v>1</v>
      </c>
      <c r="I145">
        <v>44530</v>
      </c>
      <c r="J145" t="s">
        <v>25</v>
      </c>
      <c r="K145">
        <v>1</v>
      </c>
      <c r="L145">
        <v>178120</v>
      </c>
      <c r="M145">
        <v>99806.165788073253</v>
      </c>
      <c r="N145">
        <v>12570.269986802399</v>
      </c>
      <c r="O145">
        <v>8849</v>
      </c>
      <c r="P145">
        <v>18417.7240298135</v>
      </c>
      <c r="Q145">
        <v>60629.98816927107</v>
      </c>
      <c r="R145">
        <v>251320.25815607345</v>
      </c>
      <c r="S145">
        <v>127072.88981788675</v>
      </c>
      <c r="T145">
        <v>124247.3683381867</v>
      </c>
      <c r="X145" s="1">
        <f t="shared" si="6"/>
        <v>0</v>
      </c>
      <c r="Y145" s="2">
        <f t="shared" si="7"/>
        <v>1</v>
      </c>
      <c r="Z145" s="2"/>
      <c r="AA145" s="3"/>
      <c r="AD145" s="1">
        <f>IF(Table1[[#This Row],[Work Field (WF)]]="IT",1,0)</f>
        <v>0</v>
      </c>
      <c r="AE145" s="2">
        <f>IF(Table1[[#This Row],[Work Field (WF)]]="Data Science",1,0)</f>
        <v>0</v>
      </c>
      <c r="AF145" s="2">
        <f>IF(Table1[[#This Row],[Work Field (WF)]]="Health",1,0)</f>
        <v>1</v>
      </c>
      <c r="AG145" s="2">
        <f>IF(Table1[[#This Row],[Work Field (WF)]]="Marketing",1,0)</f>
        <v>0</v>
      </c>
      <c r="AH145" s="2">
        <f>IF(Table1[[#This Row],[Work Field (WF)]]="Sales",1,0)</f>
        <v>0</v>
      </c>
      <c r="AI145" s="2">
        <f>IF(Table1[[#This Row],[Work Field (WF)]]="management",1,0)</f>
        <v>0</v>
      </c>
      <c r="AJ145" s="2"/>
      <c r="AK145" s="3"/>
      <c r="AL145" s="1">
        <f>IF(Table1[[#This Row],[Education (EDU)]]="Matric",1,0)</f>
        <v>1</v>
      </c>
      <c r="AM145" s="2">
        <f>IF(Table1[[#This Row],[Education (EDU)]]="Intermediate",1,0)</f>
        <v>0</v>
      </c>
      <c r="AN145" s="2">
        <f>IF(Table1[[#This Row],[Education (EDU)]]="Graduation",1,0)</f>
        <v>0</v>
      </c>
      <c r="AO145" s="2">
        <f>IF(Table1[[#This Row],[Education (EDU)]]="Masters",1,0)</f>
        <v>0</v>
      </c>
      <c r="AP145" s="2"/>
      <c r="AQ145" s="3"/>
      <c r="AT145" s="10">
        <f>IFERROR(Table1[[#This Row],[Car Value]]/Table1[[#This Row],[Cars Owned]],"0")</f>
        <v>12570.269986802399</v>
      </c>
      <c r="AU145" s="2"/>
      <c r="AV145" s="3"/>
      <c r="AW145" s="1"/>
      <c r="AX145" s="2">
        <f>IF(Table1[[#This Row],[Person Debts]]&gt;$AW$6,1,0)</f>
        <v>1</v>
      </c>
      <c r="AY145" s="2"/>
      <c r="AZ145" s="3"/>
      <c r="BA145" s="1"/>
      <c r="BB145" s="24">
        <f>Table1[[#This Row],[Mortgage Left]]/Table1[[#This Row],[House Value]]</f>
        <v>0.56033104529571776</v>
      </c>
      <c r="BC145" s="2">
        <f t="shared" si="8"/>
        <v>1</v>
      </c>
      <c r="BD145" s="2"/>
      <c r="BE145" s="3"/>
      <c r="BH145" s="1"/>
      <c r="BI145" s="2">
        <f>IF(Table1[[#This Row],[City]]="Karachi",Table1[[#This Row],[Income]],0)</f>
        <v>44530</v>
      </c>
      <c r="BJ145" s="2">
        <f>IF(Table1[[#This Row],[City]]="Lahore",Table1[[#This Row],[Income]],0)</f>
        <v>0</v>
      </c>
      <c r="BK145" s="2">
        <f>IF(Table1[[#This Row],[City]]="Islamabad",Table1[[#This Row],[Income]],0)</f>
        <v>0</v>
      </c>
      <c r="BL145" s="2">
        <f>IF(Table1[[#This Row],[City]]="Multan",Table1[[#This Row],[Income]],0)</f>
        <v>0</v>
      </c>
      <c r="BM145" s="2">
        <f>IF(Table1[[#This Row],[City]]="Peshawar",Table1[[#This Row],[Income]],0)</f>
        <v>0</v>
      </c>
      <c r="BN145" s="2">
        <f>IF(Table1[[#This Row],[City]]="Quetta",Table1[[#This Row],[Income]],0)</f>
        <v>0</v>
      </c>
      <c r="BO145" s="2">
        <f>IF(Table1[[#This Row],[City]]="Hyderabad",Table1[[#This Row],[Income]],0)</f>
        <v>0</v>
      </c>
      <c r="BP145" s="2">
        <f>IF(Table1[[#This Row],[City]]="Rawalpindi",Table1[[#This Row],[Income]],0)</f>
        <v>0</v>
      </c>
      <c r="BQ145" s="3">
        <f>IF(Table1[[#This Row],[City]]="Gwadar",Table1[[#This Row],[Income]],0)</f>
        <v>0</v>
      </c>
      <c r="BR145" s="1">
        <f>IF(Table1[[#This Row],[Person Debts]]&gt;Table1[[#This Row],[Income]],1,0)</f>
        <v>1</v>
      </c>
      <c r="BS145" s="3"/>
      <c r="BT145" s="1"/>
      <c r="BU145" s="2">
        <f>IF(Table1[[#This Row],[Net Worth]]&gt;BT145,Table1[[#This Row],[Age]],0)</f>
        <v>32</v>
      </c>
      <c r="BV145" s="3"/>
    </row>
    <row r="146" spans="2:74" x14ac:dyDescent="0.25">
      <c r="B146" t="s">
        <v>23</v>
      </c>
      <c r="C146">
        <v>31</v>
      </c>
      <c r="D146" t="s">
        <v>32</v>
      </c>
      <c r="E146">
        <v>1</v>
      </c>
      <c r="F146" t="s">
        <v>27</v>
      </c>
      <c r="G146">
        <v>2</v>
      </c>
      <c r="H146">
        <v>1</v>
      </c>
      <c r="I146">
        <v>71120</v>
      </c>
      <c r="J146" t="s">
        <v>25</v>
      </c>
      <c r="K146">
        <v>1</v>
      </c>
      <c r="L146">
        <v>355600</v>
      </c>
      <c r="M146">
        <v>101554.14848885019</v>
      </c>
      <c r="N146">
        <v>44848.55183280514</v>
      </c>
      <c r="O146">
        <v>6378</v>
      </c>
      <c r="P146">
        <v>47499.663861751324</v>
      </c>
      <c r="Q146">
        <v>31641.406472535167</v>
      </c>
      <c r="R146">
        <v>432089.95830534032</v>
      </c>
      <c r="S146">
        <v>155431.81235060151</v>
      </c>
      <c r="T146">
        <v>276658.14595473884</v>
      </c>
      <c r="X146" s="1">
        <f t="shared" si="6"/>
        <v>0</v>
      </c>
      <c r="Y146" s="2">
        <f t="shared" si="7"/>
        <v>1</v>
      </c>
      <c r="Z146" s="2"/>
      <c r="AA146" s="3"/>
      <c r="AD146" s="1">
        <f>IF(Table1[[#This Row],[Work Field (WF)]]="IT",1,0)</f>
        <v>1</v>
      </c>
      <c r="AE146" s="2">
        <f>IF(Table1[[#This Row],[Work Field (WF)]]="Data Science",1,0)</f>
        <v>0</v>
      </c>
      <c r="AF146" s="2">
        <f>IF(Table1[[#This Row],[Work Field (WF)]]="Health",1,0)</f>
        <v>0</v>
      </c>
      <c r="AG146" s="2">
        <f>IF(Table1[[#This Row],[Work Field (WF)]]="Marketing",1,0)</f>
        <v>0</v>
      </c>
      <c r="AH146" s="2">
        <f>IF(Table1[[#This Row],[Work Field (WF)]]="Sales",1,0)</f>
        <v>0</v>
      </c>
      <c r="AI146" s="2">
        <f>IF(Table1[[#This Row],[Work Field (WF)]]="management",1,0)</f>
        <v>0</v>
      </c>
      <c r="AJ146" s="2"/>
      <c r="AK146" s="3"/>
      <c r="AL146" s="1">
        <f>IF(Table1[[#This Row],[Education (EDU)]]="Matric",1,0)</f>
        <v>0</v>
      </c>
      <c r="AM146" s="2">
        <f>IF(Table1[[#This Row],[Education (EDU)]]="Intermediate",1,0)</f>
        <v>1</v>
      </c>
      <c r="AN146" s="2">
        <f>IF(Table1[[#This Row],[Education (EDU)]]="Graduation",1,0)</f>
        <v>0</v>
      </c>
      <c r="AO146" s="2">
        <f>IF(Table1[[#This Row],[Education (EDU)]]="Masters",1,0)</f>
        <v>0</v>
      </c>
      <c r="AP146" s="2"/>
      <c r="AQ146" s="3"/>
      <c r="AT146" s="10">
        <f>IFERROR(Table1[[#This Row],[Car Value]]/Table1[[#This Row],[Cars Owned]],"0")</f>
        <v>44848.55183280514</v>
      </c>
      <c r="AU146" s="2"/>
      <c r="AV146" s="3"/>
      <c r="AW146" s="1"/>
      <c r="AX146" s="2">
        <f>IF(Table1[[#This Row],[Person Debts]]&gt;$AW$6,1,0)</f>
        <v>1</v>
      </c>
      <c r="AY146" s="2"/>
      <c r="AZ146" s="3"/>
      <c r="BA146" s="1"/>
      <c r="BB146" s="24">
        <f>Table1[[#This Row],[Mortgage Left]]/Table1[[#This Row],[House Value]]</f>
        <v>0.28558534445683403</v>
      </c>
      <c r="BC146" s="2">
        <f t="shared" si="8"/>
        <v>0</v>
      </c>
      <c r="BD146" s="2"/>
      <c r="BE146" s="3"/>
      <c r="BH146" s="1"/>
      <c r="BI146" s="2">
        <f>IF(Table1[[#This Row],[City]]="Karachi",Table1[[#This Row],[Income]],0)</f>
        <v>71120</v>
      </c>
      <c r="BJ146" s="2">
        <f>IF(Table1[[#This Row],[City]]="Lahore",Table1[[#This Row],[Income]],0)</f>
        <v>0</v>
      </c>
      <c r="BK146" s="2">
        <f>IF(Table1[[#This Row],[City]]="Islamabad",Table1[[#This Row],[Income]],0)</f>
        <v>0</v>
      </c>
      <c r="BL146" s="2">
        <f>IF(Table1[[#This Row],[City]]="Multan",Table1[[#This Row],[Income]],0)</f>
        <v>0</v>
      </c>
      <c r="BM146" s="2">
        <f>IF(Table1[[#This Row],[City]]="Peshawar",Table1[[#This Row],[Income]],0)</f>
        <v>0</v>
      </c>
      <c r="BN146" s="2">
        <f>IF(Table1[[#This Row],[City]]="Quetta",Table1[[#This Row],[Income]],0)</f>
        <v>0</v>
      </c>
      <c r="BO146" s="2">
        <f>IF(Table1[[#This Row],[City]]="Hyderabad",Table1[[#This Row],[Income]],0)</f>
        <v>0</v>
      </c>
      <c r="BP146" s="2">
        <f>IF(Table1[[#This Row],[City]]="Rawalpindi",Table1[[#This Row],[Income]],0)</f>
        <v>0</v>
      </c>
      <c r="BQ146" s="3">
        <f>IF(Table1[[#This Row],[City]]="Gwadar",Table1[[#This Row],[Income]],0)</f>
        <v>0</v>
      </c>
      <c r="BR146" s="1">
        <f>IF(Table1[[#This Row],[Person Debts]]&gt;Table1[[#This Row],[Income]],1,0)</f>
        <v>1</v>
      </c>
      <c r="BS146" s="3"/>
      <c r="BT146" s="1"/>
      <c r="BU146" s="2">
        <f>IF(Table1[[#This Row],[Net Worth]]&gt;BT146,Table1[[#This Row],[Age]],0)</f>
        <v>31</v>
      </c>
      <c r="BV146" s="3"/>
    </row>
    <row r="147" spans="2:74" x14ac:dyDescent="0.25">
      <c r="B147" t="s">
        <v>19</v>
      </c>
      <c r="C147">
        <v>27</v>
      </c>
      <c r="D147" t="s">
        <v>26</v>
      </c>
      <c r="E147">
        <v>3</v>
      </c>
      <c r="F147" t="s">
        <v>34</v>
      </c>
      <c r="G147">
        <v>4</v>
      </c>
      <c r="H147">
        <v>2</v>
      </c>
      <c r="I147">
        <v>64528</v>
      </c>
      <c r="J147" t="s">
        <v>39</v>
      </c>
      <c r="K147">
        <v>6</v>
      </c>
      <c r="L147">
        <v>193584</v>
      </c>
      <c r="M147">
        <v>25366.081446349457</v>
      </c>
      <c r="N147">
        <v>100081.49227693415</v>
      </c>
      <c r="O147">
        <v>27466</v>
      </c>
      <c r="P147">
        <v>95582.743752799361</v>
      </c>
      <c r="Q147">
        <v>52666.27501645602</v>
      </c>
      <c r="R147">
        <v>346331.76729339018</v>
      </c>
      <c r="S147">
        <v>148414.82519914882</v>
      </c>
      <c r="T147">
        <v>197916.94209424136</v>
      </c>
      <c r="X147" s="1">
        <f t="shared" si="6"/>
        <v>1</v>
      </c>
      <c r="Y147" s="2">
        <f t="shared" si="7"/>
        <v>0</v>
      </c>
      <c r="Z147" s="2"/>
      <c r="AA147" s="3"/>
      <c r="AD147" s="1">
        <f>IF(Table1[[#This Row],[Work Field (WF)]]="IT",1,0)</f>
        <v>0</v>
      </c>
      <c r="AE147" s="2">
        <f>IF(Table1[[#This Row],[Work Field (WF)]]="Data Science",1,0)</f>
        <v>0</v>
      </c>
      <c r="AF147" s="2">
        <f>IF(Table1[[#This Row],[Work Field (WF)]]="Health",1,0)</f>
        <v>0</v>
      </c>
      <c r="AG147" s="2">
        <f>IF(Table1[[#This Row],[Work Field (WF)]]="Marketing",1,0)</f>
        <v>1</v>
      </c>
      <c r="AH147" s="2">
        <f>IF(Table1[[#This Row],[Work Field (WF)]]="Sales",1,0)</f>
        <v>0</v>
      </c>
      <c r="AI147" s="2">
        <f>IF(Table1[[#This Row],[Work Field (WF)]]="management",1,0)</f>
        <v>0</v>
      </c>
      <c r="AJ147" s="2"/>
      <c r="AK147" s="3"/>
      <c r="AL147" s="1">
        <f>IF(Table1[[#This Row],[Education (EDU)]]="Matric",1,0)</f>
        <v>0</v>
      </c>
      <c r="AM147" s="2">
        <f>IF(Table1[[#This Row],[Education (EDU)]]="Intermediate",1,0)</f>
        <v>0</v>
      </c>
      <c r="AN147" s="2">
        <f>IF(Table1[[#This Row],[Education (EDU)]]="Graduation",1,0)</f>
        <v>0</v>
      </c>
      <c r="AO147" s="2">
        <f>IF(Table1[[#This Row],[Education (EDU)]]="Masters",1,0)</f>
        <v>1</v>
      </c>
      <c r="AP147" s="2"/>
      <c r="AQ147" s="3"/>
      <c r="AT147" s="10">
        <f>IFERROR(Table1[[#This Row],[Car Value]]/Table1[[#This Row],[Cars Owned]],"0")</f>
        <v>50040.746138467075</v>
      </c>
      <c r="AU147" s="2"/>
      <c r="AV147" s="3"/>
      <c r="AW147" s="1"/>
      <c r="AX147" s="2">
        <f>IF(Table1[[#This Row],[Person Debts]]&gt;$AW$6,1,0)</f>
        <v>1</v>
      </c>
      <c r="AY147" s="2"/>
      <c r="AZ147" s="3"/>
      <c r="BA147" s="1"/>
      <c r="BB147" s="24">
        <f>Table1[[#This Row],[Mortgage Left]]/Table1[[#This Row],[House Value]]</f>
        <v>0.13103397722099686</v>
      </c>
      <c r="BC147" s="2">
        <f t="shared" si="8"/>
        <v>0</v>
      </c>
      <c r="BD147" s="2"/>
      <c r="BE147" s="3"/>
      <c r="BH147" s="1"/>
      <c r="BI147" s="2">
        <f>IF(Table1[[#This Row],[City]]="Karachi",Table1[[#This Row],[Income]],0)</f>
        <v>0</v>
      </c>
      <c r="BJ147" s="2">
        <f>IF(Table1[[#This Row],[City]]="Lahore",Table1[[#This Row],[Income]],0)</f>
        <v>0</v>
      </c>
      <c r="BK147" s="2">
        <f>IF(Table1[[#This Row],[City]]="Islamabad",Table1[[#This Row],[Income]],0)</f>
        <v>0</v>
      </c>
      <c r="BL147" s="2">
        <f>IF(Table1[[#This Row],[City]]="Multan",Table1[[#This Row],[Income]],0)</f>
        <v>0</v>
      </c>
      <c r="BM147" s="2">
        <f>IF(Table1[[#This Row],[City]]="Peshawar",Table1[[#This Row],[Income]],0)</f>
        <v>0</v>
      </c>
      <c r="BN147" s="2">
        <f>IF(Table1[[#This Row],[City]]="Quetta",Table1[[#This Row],[Income]],0)</f>
        <v>64528</v>
      </c>
      <c r="BO147" s="2">
        <f>IF(Table1[[#This Row],[City]]="Hyderabad",Table1[[#This Row],[Income]],0)</f>
        <v>0</v>
      </c>
      <c r="BP147" s="2">
        <f>IF(Table1[[#This Row],[City]]="Rawalpindi",Table1[[#This Row],[Income]],0)</f>
        <v>0</v>
      </c>
      <c r="BQ147" s="3">
        <f>IF(Table1[[#This Row],[City]]="Gwadar",Table1[[#This Row],[Income]],0)</f>
        <v>0</v>
      </c>
      <c r="BR147" s="1">
        <f>IF(Table1[[#This Row],[Person Debts]]&gt;Table1[[#This Row],[Income]],1,0)</f>
        <v>1</v>
      </c>
      <c r="BS147" s="3"/>
      <c r="BT147" s="1"/>
      <c r="BU147" s="2">
        <f>IF(Table1[[#This Row],[Net Worth]]&gt;BT147,Table1[[#This Row],[Age]],0)</f>
        <v>27</v>
      </c>
      <c r="BV147" s="3"/>
    </row>
    <row r="148" spans="2:74" x14ac:dyDescent="0.25">
      <c r="B148" t="s">
        <v>19</v>
      </c>
      <c r="C148">
        <v>28</v>
      </c>
      <c r="D148" t="s">
        <v>26</v>
      </c>
      <c r="E148">
        <v>3</v>
      </c>
      <c r="F148" t="s">
        <v>34</v>
      </c>
      <c r="G148">
        <v>4</v>
      </c>
      <c r="H148">
        <v>0</v>
      </c>
      <c r="I148">
        <v>46628</v>
      </c>
      <c r="J148" t="s">
        <v>25</v>
      </c>
      <c r="K148">
        <v>1</v>
      </c>
      <c r="L148">
        <v>186512</v>
      </c>
      <c r="M148">
        <v>46857.979211850492</v>
      </c>
      <c r="N148">
        <v>0</v>
      </c>
      <c r="O148">
        <v>0</v>
      </c>
      <c r="P148">
        <v>72284.939046421583</v>
      </c>
      <c r="Q148">
        <v>31688.297223067708</v>
      </c>
      <c r="R148">
        <v>218200.2972230677</v>
      </c>
      <c r="S148">
        <v>119142.91825827208</v>
      </c>
      <c r="T148">
        <v>99057.378964795615</v>
      </c>
      <c r="X148" s="1">
        <f t="shared" si="6"/>
        <v>1</v>
      </c>
      <c r="Y148" s="2">
        <f t="shared" si="7"/>
        <v>0</v>
      </c>
      <c r="Z148" s="2"/>
      <c r="AA148" s="3"/>
      <c r="AD148" s="1">
        <f>IF(Table1[[#This Row],[Work Field (WF)]]="IT",1,0)</f>
        <v>0</v>
      </c>
      <c r="AE148" s="2">
        <f>IF(Table1[[#This Row],[Work Field (WF)]]="Data Science",1,0)</f>
        <v>0</v>
      </c>
      <c r="AF148" s="2">
        <f>IF(Table1[[#This Row],[Work Field (WF)]]="Health",1,0)</f>
        <v>0</v>
      </c>
      <c r="AG148" s="2">
        <f>IF(Table1[[#This Row],[Work Field (WF)]]="Marketing",1,0)</f>
        <v>1</v>
      </c>
      <c r="AH148" s="2">
        <f>IF(Table1[[#This Row],[Work Field (WF)]]="Sales",1,0)</f>
        <v>0</v>
      </c>
      <c r="AI148" s="2">
        <f>IF(Table1[[#This Row],[Work Field (WF)]]="management",1,0)</f>
        <v>0</v>
      </c>
      <c r="AJ148" s="2"/>
      <c r="AK148" s="3"/>
      <c r="AL148" s="1">
        <f>IF(Table1[[#This Row],[Education (EDU)]]="Matric",1,0)</f>
        <v>0</v>
      </c>
      <c r="AM148" s="2">
        <f>IF(Table1[[#This Row],[Education (EDU)]]="Intermediate",1,0)</f>
        <v>0</v>
      </c>
      <c r="AN148" s="2">
        <f>IF(Table1[[#This Row],[Education (EDU)]]="Graduation",1,0)</f>
        <v>0</v>
      </c>
      <c r="AO148" s="2">
        <f>IF(Table1[[#This Row],[Education (EDU)]]="Masters",1,0)</f>
        <v>1</v>
      </c>
      <c r="AP148" s="2"/>
      <c r="AQ148" s="3"/>
      <c r="AT148" s="10" t="str">
        <f>IFERROR(Table1[[#This Row],[Car Value]]/Table1[[#This Row],[Cars Owned]],"0")</f>
        <v>0</v>
      </c>
      <c r="AU148" s="2"/>
      <c r="AV148" s="3"/>
      <c r="AW148" s="1"/>
      <c r="AX148" s="2">
        <f>IF(Table1[[#This Row],[Person Debts]]&gt;$AW$6,1,0)</f>
        <v>0</v>
      </c>
      <c r="AY148" s="2"/>
      <c r="AZ148" s="3"/>
      <c r="BA148" s="1"/>
      <c r="BB148" s="24">
        <f>Table1[[#This Row],[Mortgage Left]]/Table1[[#This Row],[House Value]]</f>
        <v>0.25123305316467837</v>
      </c>
      <c r="BC148" s="2">
        <f t="shared" si="8"/>
        <v>0</v>
      </c>
      <c r="BD148" s="2"/>
      <c r="BE148" s="3"/>
      <c r="BH148" s="1"/>
      <c r="BI148" s="2">
        <f>IF(Table1[[#This Row],[City]]="Karachi",Table1[[#This Row],[Income]],0)</f>
        <v>46628</v>
      </c>
      <c r="BJ148" s="2">
        <f>IF(Table1[[#This Row],[City]]="Lahore",Table1[[#This Row],[Income]],0)</f>
        <v>0</v>
      </c>
      <c r="BK148" s="2">
        <f>IF(Table1[[#This Row],[City]]="Islamabad",Table1[[#This Row],[Income]],0)</f>
        <v>0</v>
      </c>
      <c r="BL148" s="2">
        <f>IF(Table1[[#This Row],[City]]="Multan",Table1[[#This Row],[Income]],0)</f>
        <v>0</v>
      </c>
      <c r="BM148" s="2">
        <f>IF(Table1[[#This Row],[City]]="Peshawar",Table1[[#This Row],[Income]],0)</f>
        <v>0</v>
      </c>
      <c r="BN148" s="2">
        <f>IF(Table1[[#This Row],[City]]="Quetta",Table1[[#This Row],[Income]],0)</f>
        <v>0</v>
      </c>
      <c r="BO148" s="2">
        <f>IF(Table1[[#This Row],[City]]="Hyderabad",Table1[[#This Row],[Income]],0)</f>
        <v>0</v>
      </c>
      <c r="BP148" s="2">
        <f>IF(Table1[[#This Row],[City]]="Rawalpindi",Table1[[#This Row],[Income]],0)</f>
        <v>0</v>
      </c>
      <c r="BQ148" s="3">
        <f>IF(Table1[[#This Row],[City]]="Gwadar",Table1[[#This Row],[Income]],0)</f>
        <v>0</v>
      </c>
      <c r="BR148" s="1">
        <f>IF(Table1[[#This Row],[Person Debts]]&gt;Table1[[#This Row],[Income]],1,0)</f>
        <v>1</v>
      </c>
      <c r="BS148" s="3"/>
      <c r="BT148" s="1"/>
      <c r="BU148" s="2">
        <f>IF(Table1[[#This Row],[Net Worth]]&gt;BT148,Table1[[#This Row],[Age]],0)</f>
        <v>28</v>
      </c>
      <c r="BV148" s="3"/>
    </row>
    <row r="149" spans="2:74" x14ac:dyDescent="0.25">
      <c r="B149" t="s">
        <v>23</v>
      </c>
      <c r="C149">
        <v>27</v>
      </c>
      <c r="D149" t="s">
        <v>36</v>
      </c>
      <c r="E149">
        <v>2</v>
      </c>
      <c r="F149" t="s">
        <v>27</v>
      </c>
      <c r="G149">
        <v>2</v>
      </c>
      <c r="H149">
        <v>1</v>
      </c>
      <c r="I149">
        <v>66868</v>
      </c>
      <c r="J149" t="s">
        <v>22</v>
      </c>
      <c r="K149">
        <v>2</v>
      </c>
      <c r="L149">
        <v>267472</v>
      </c>
      <c r="M149">
        <v>232883.53642204028</v>
      </c>
      <c r="N149">
        <v>55717.361932095249</v>
      </c>
      <c r="O149">
        <v>10418</v>
      </c>
      <c r="P149">
        <v>47459.344434794497</v>
      </c>
      <c r="Q149">
        <v>81943.328304102935</v>
      </c>
      <c r="R149">
        <v>405132.69023619819</v>
      </c>
      <c r="S149">
        <v>290760.88085683476</v>
      </c>
      <c r="T149">
        <v>114371.80937936343</v>
      </c>
      <c r="X149" s="1">
        <f t="shared" si="6"/>
        <v>0</v>
      </c>
      <c r="Y149" s="2">
        <f t="shared" si="7"/>
        <v>1</v>
      </c>
      <c r="Z149" s="2"/>
      <c r="AA149" s="3"/>
      <c r="AD149" s="1">
        <f>IF(Table1[[#This Row],[Work Field (WF)]]="IT",1,0)</f>
        <v>0</v>
      </c>
      <c r="AE149" s="2">
        <f>IF(Table1[[#This Row],[Work Field (WF)]]="Data Science",1,0)</f>
        <v>1</v>
      </c>
      <c r="AF149" s="2">
        <f>IF(Table1[[#This Row],[Work Field (WF)]]="Health",1,0)</f>
        <v>0</v>
      </c>
      <c r="AG149" s="2">
        <f>IF(Table1[[#This Row],[Work Field (WF)]]="Marketing",1,0)</f>
        <v>0</v>
      </c>
      <c r="AH149" s="2">
        <f>IF(Table1[[#This Row],[Work Field (WF)]]="Sales",1,0)</f>
        <v>0</v>
      </c>
      <c r="AI149" s="2">
        <f>IF(Table1[[#This Row],[Work Field (WF)]]="management",1,0)</f>
        <v>0</v>
      </c>
      <c r="AJ149" s="2"/>
      <c r="AK149" s="3"/>
      <c r="AL149" s="1">
        <f>IF(Table1[[#This Row],[Education (EDU)]]="Matric",1,0)</f>
        <v>0</v>
      </c>
      <c r="AM149" s="2">
        <f>IF(Table1[[#This Row],[Education (EDU)]]="Intermediate",1,0)</f>
        <v>1</v>
      </c>
      <c r="AN149" s="2">
        <f>IF(Table1[[#This Row],[Education (EDU)]]="Graduation",1,0)</f>
        <v>0</v>
      </c>
      <c r="AO149" s="2">
        <f>IF(Table1[[#This Row],[Education (EDU)]]="Masters",1,0)</f>
        <v>0</v>
      </c>
      <c r="AP149" s="2"/>
      <c r="AQ149" s="3"/>
      <c r="AT149" s="10">
        <f>IFERROR(Table1[[#This Row],[Car Value]]/Table1[[#This Row],[Cars Owned]],"0")</f>
        <v>55717.361932095249</v>
      </c>
      <c r="AU149" s="2"/>
      <c r="AV149" s="3"/>
      <c r="AW149" s="1"/>
      <c r="AX149" s="2">
        <f>IF(Table1[[#This Row],[Person Debts]]&gt;$AW$6,1,0)</f>
        <v>1</v>
      </c>
      <c r="AY149" s="2"/>
      <c r="AZ149" s="3"/>
      <c r="BA149" s="1"/>
      <c r="BB149" s="24">
        <f>Table1[[#This Row],[Mortgage Left]]/Table1[[#This Row],[House Value]]</f>
        <v>0.87068379651716921</v>
      </c>
      <c r="BC149" s="2">
        <f t="shared" si="8"/>
        <v>1</v>
      </c>
      <c r="BD149" s="2"/>
      <c r="BE149" s="3"/>
      <c r="BH149" s="1"/>
      <c r="BI149" s="2">
        <f>IF(Table1[[#This Row],[City]]="Karachi",Table1[[#This Row],[Income]],0)</f>
        <v>0</v>
      </c>
      <c r="BJ149" s="2">
        <f>IF(Table1[[#This Row],[City]]="Lahore",Table1[[#This Row],[Income]],0)</f>
        <v>66868</v>
      </c>
      <c r="BK149" s="2">
        <f>IF(Table1[[#This Row],[City]]="Islamabad",Table1[[#This Row],[Income]],0)</f>
        <v>0</v>
      </c>
      <c r="BL149" s="2">
        <f>IF(Table1[[#This Row],[City]]="Multan",Table1[[#This Row],[Income]],0)</f>
        <v>0</v>
      </c>
      <c r="BM149" s="2">
        <f>IF(Table1[[#This Row],[City]]="Peshawar",Table1[[#This Row],[Income]],0)</f>
        <v>0</v>
      </c>
      <c r="BN149" s="2">
        <f>IF(Table1[[#This Row],[City]]="Quetta",Table1[[#This Row],[Income]],0)</f>
        <v>0</v>
      </c>
      <c r="BO149" s="2">
        <f>IF(Table1[[#This Row],[City]]="Hyderabad",Table1[[#This Row],[Income]],0)</f>
        <v>0</v>
      </c>
      <c r="BP149" s="2">
        <f>IF(Table1[[#This Row],[City]]="Rawalpindi",Table1[[#This Row],[Income]],0)</f>
        <v>0</v>
      </c>
      <c r="BQ149" s="3">
        <f>IF(Table1[[#This Row],[City]]="Gwadar",Table1[[#This Row],[Income]],0)</f>
        <v>0</v>
      </c>
      <c r="BR149" s="1">
        <f>IF(Table1[[#This Row],[Person Debts]]&gt;Table1[[#This Row],[Income]],1,0)</f>
        <v>1</v>
      </c>
      <c r="BS149" s="3"/>
      <c r="BT149" s="1"/>
      <c r="BU149" s="2">
        <f>IF(Table1[[#This Row],[Net Worth]]&gt;BT149,Table1[[#This Row],[Age]],0)</f>
        <v>27</v>
      </c>
      <c r="BV149" s="3"/>
    </row>
    <row r="150" spans="2:74" x14ac:dyDescent="0.25">
      <c r="B150" t="s">
        <v>23</v>
      </c>
      <c r="C150">
        <v>46</v>
      </c>
      <c r="D150" t="s">
        <v>36</v>
      </c>
      <c r="E150">
        <v>2</v>
      </c>
      <c r="F150" t="s">
        <v>27</v>
      </c>
      <c r="G150">
        <v>2</v>
      </c>
      <c r="H150">
        <v>1</v>
      </c>
      <c r="I150">
        <v>52458</v>
      </c>
      <c r="J150" t="s">
        <v>28</v>
      </c>
      <c r="K150">
        <v>4</v>
      </c>
      <c r="L150">
        <v>157374</v>
      </c>
      <c r="M150">
        <v>38054.245103394715</v>
      </c>
      <c r="N150">
        <v>22488.524913360874</v>
      </c>
      <c r="O150">
        <v>13019</v>
      </c>
      <c r="P150">
        <v>32400.588501318558</v>
      </c>
      <c r="Q150">
        <v>63728.400779189869</v>
      </c>
      <c r="R150">
        <v>243590.92569255075</v>
      </c>
      <c r="S150">
        <v>83473.833604713276</v>
      </c>
      <c r="T150">
        <v>160117.09208783746</v>
      </c>
      <c r="X150" s="1">
        <f t="shared" si="6"/>
        <v>0</v>
      </c>
      <c r="Y150" s="2">
        <f t="shared" si="7"/>
        <v>1</v>
      </c>
      <c r="Z150" s="2"/>
      <c r="AA150" s="3"/>
      <c r="AD150" s="1">
        <f>IF(Table1[[#This Row],[Work Field (WF)]]="IT",1,0)</f>
        <v>0</v>
      </c>
      <c r="AE150" s="2">
        <f>IF(Table1[[#This Row],[Work Field (WF)]]="Data Science",1,0)</f>
        <v>1</v>
      </c>
      <c r="AF150" s="2">
        <f>IF(Table1[[#This Row],[Work Field (WF)]]="Health",1,0)</f>
        <v>0</v>
      </c>
      <c r="AG150" s="2">
        <f>IF(Table1[[#This Row],[Work Field (WF)]]="Marketing",1,0)</f>
        <v>0</v>
      </c>
      <c r="AH150" s="2">
        <f>IF(Table1[[#This Row],[Work Field (WF)]]="Sales",1,0)</f>
        <v>0</v>
      </c>
      <c r="AI150" s="2">
        <f>IF(Table1[[#This Row],[Work Field (WF)]]="management",1,0)</f>
        <v>0</v>
      </c>
      <c r="AJ150" s="2"/>
      <c r="AK150" s="3"/>
      <c r="AL150" s="1">
        <f>IF(Table1[[#This Row],[Education (EDU)]]="Matric",1,0)</f>
        <v>0</v>
      </c>
      <c r="AM150" s="2">
        <f>IF(Table1[[#This Row],[Education (EDU)]]="Intermediate",1,0)</f>
        <v>1</v>
      </c>
      <c r="AN150" s="2">
        <f>IF(Table1[[#This Row],[Education (EDU)]]="Graduation",1,0)</f>
        <v>0</v>
      </c>
      <c r="AO150" s="2">
        <f>IF(Table1[[#This Row],[Education (EDU)]]="Masters",1,0)</f>
        <v>0</v>
      </c>
      <c r="AP150" s="2"/>
      <c r="AQ150" s="3"/>
      <c r="AT150" s="10">
        <f>IFERROR(Table1[[#This Row],[Car Value]]/Table1[[#This Row],[Cars Owned]],"0")</f>
        <v>22488.524913360874</v>
      </c>
      <c r="AU150" s="2"/>
      <c r="AV150" s="3"/>
      <c r="AW150" s="1"/>
      <c r="AX150" s="2">
        <f>IF(Table1[[#This Row],[Person Debts]]&gt;$AW$6,1,0)</f>
        <v>0</v>
      </c>
      <c r="AY150" s="2"/>
      <c r="AZ150" s="3"/>
      <c r="BA150" s="1"/>
      <c r="BB150" s="24">
        <f>Table1[[#This Row],[Mortgage Left]]/Table1[[#This Row],[House Value]]</f>
        <v>0.24180770078535663</v>
      </c>
      <c r="BC150" s="2">
        <f t="shared" si="8"/>
        <v>0</v>
      </c>
      <c r="BD150" s="2"/>
      <c r="BE150" s="3"/>
      <c r="BH150" s="1"/>
      <c r="BI150" s="2">
        <f>IF(Table1[[#This Row],[City]]="Karachi",Table1[[#This Row],[Income]],0)</f>
        <v>0</v>
      </c>
      <c r="BJ150" s="2">
        <f>IF(Table1[[#This Row],[City]]="Lahore",Table1[[#This Row],[Income]],0)</f>
        <v>0</v>
      </c>
      <c r="BK150" s="2">
        <f>IF(Table1[[#This Row],[City]]="Islamabad",Table1[[#This Row],[Income]],0)</f>
        <v>0</v>
      </c>
      <c r="BL150" s="2">
        <f>IF(Table1[[#This Row],[City]]="Multan",Table1[[#This Row],[Income]],0)</f>
        <v>52458</v>
      </c>
      <c r="BM150" s="2">
        <f>IF(Table1[[#This Row],[City]]="Peshawar",Table1[[#This Row],[Income]],0)</f>
        <v>0</v>
      </c>
      <c r="BN150" s="2">
        <f>IF(Table1[[#This Row],[City]]="Quetta",Table1[[#This Row],[Income]],0)</f>
        <v>0</v>
      </c>
      <c r="BO150" s="2">
        <f>IF(Table1[[#This Row],[City]]="Hyderabad",Table1[[#This Row],[Income]],0)</f>
        <v>0</v>
      </c>
      <c r="BP150" s="2">
        <f>IF(Table1[[#This Row],[City]]="Rawalpindi",Table1[[#This Row],[Income]],0)</f>
        <v>0</v>
      </c>
      <c r="BQ150" s="3">
        <f>IF(Table1[[#This Row],[City]]="Gwadar",Table1[[#This Row],[Income]],0)</f>
        <v>0</v>
      </c>
      <c r="BR150" s="1">
        <f>IF(Table1[[#This Row],[Person Debts]]&gt;Table1[[#This Row],[Income]],1,0)</f>
        <v>1</v>
      </c>
      <c r="BS150" s="3"/>
      <c r="BT150" s="1"/>
      <c r="BU150" s="2">
        <f>IF(Table1[[#This Row],[Net Worth]]&gt;BT150,Table1[[#This Row],[Age]],0)</f>
        <v>46</v>
      </c>
      <c r="BV150" s="3"/>
    </row>
    <row r="151" spans="2:74" x14ac:dyDescent="0.25">
      <c r="B151" t="s">
        <v>19</v>
      </c>
      <c r="C151">
        <v>43</v>
      </c>
      <c r="D151" t="s">
        <v>29</v>
      </c>
      <c r="E151">
        <v>4</v>
      </c>
      <c r="F151" t="s">
        <v>27</v>
      </c>
      <c r="G151">
        <v>2</v>
      </c>
      <c r="H151">
        <v>1</v>
      </c>
      <c r="I151">
        <v>52682</v>
      </c>
      <c r="J151" t="s">
        <v>39</v>
      </c>
      <c r="K151">
        <v>6</v>
      </c>
      <c r="L151">
        <v>263410</v>
      </c>
      <c r="M151">
        <v>149731.40106003653</v>
      </c>
      <c r="N151">
        <v>8971.7921903674742</v>
      </c>
      <c r="O151">
        <v>7735</v>
      </c>
      <c r="P151">
        <v>35157.655418713926</v>
      </c>
      <c r="Q151">
        <v>13984.723509938252</v>
      </c>
      <c r="R151">
        <v>286366.5157003057</v>
      </c>
      <c r="S151">
        <v>192624.05647875046</v>
      </c>
      <c r="T151">
        <v>93742.45922155524</v>
      </c>
      <c r="X151" s="1">
        <f t="shared" si="6"/>
        <v>1</v>
      </c>
      <c r="Y151" s="2">
        <f t="shared" si="7"/>
        <v>0</v>
      </c>
      <c r="Z151" s="2"/>
      <c r="AA151" s="3"/>
      <c r="AD151" s="1">
        <f>IF(Table1[[#This Row],[Work Field (WF)]]="IT",1,0)</f>
        <v>0</v>
      </c>
      <c r="AE151" s="2">
        <f>IF(Table1[[#This Row],[Work Field (WF)]]="Data Science",1,0)</f>
        <v>0</v>
      </c>
      <c r="AF151" s="2">
        <f>IF(Table1[[#This Row],[Work Field (WF)]]="Health",1,0)</f>
        <v>1</v>
      </c>
      <c r="AG151" s="2">
        <f>IF(Table1[[#This Row],[Work Field (WF)]]="Marketing",1,0)</f>
        <v>0</v>
      </c>
      <c r="AH151" s="2">
        <f>IF(Table1[[#This Row],[Work Field (WF)]]="Sales",1,0)</f>
        <v>0</v>
      </c>
      <c r="AI151" s="2">
        <f>IF(Table1[[#This Row],[Work Field (WF)]]="management",1,0)</f>
        <v>0</v>
      </c>
      <c r="AJ151" s="2"/>
      <c r="AK151" s="3"/>
      <c r="AL151" s="1">
        <f>IF(Table1[[#This Row],[Education (EDU)]]="Matric",1,0)</f>
        <v>0</v>
      </c>
      <c r="AM151" s="2">
        <f>IF(Table1[[#This Row],[Education (EDU)]]="Intermediate",1,0)</f>
        <v>1</v>
      </c>
      <c r="AN151" s="2">
        <f>IF(Table1[[#This Row],[Education (EDU)]]="Graduation",1,0)</f>
        <v>0</v>
      </c>
      <c r="AO151" s="2">
        <f>IF(Table1[[#This Row],[Education (EDU)]]="Masters",1,0)</f>
        <v>0</v>
      </c>
      <c r="AP151" s="2"/>
      <c r="AQ151" s="3"/>
      <c r="AT151" s="10">
        <f>IFERROR(Table1[[#This Row],[Car Value]]/Table1[[#This Row],[Cars Owned]],"0")</f>
        <v>8971.7921903674742</v>
      </c>
      <c r="AU151" s="2"/>
      <c r="AV151" s="3"/>
      <c r="AW151" s="1"/>
      <c r="AX151" s="2">
        <f>IF(Table1[[#This Row],[Person Debts]]&gt;$AW$6,1,0)</f>
        <v>1</v>
      </c>
      <c r="AY151" s="2"/>
      <c r="AZ151" s="3"/>
      <c r="BA151" s="1"/>
      <c r="BB151" s="24">
        <f>Table1[[#This Row],[Mortgage Left]]/Table1[[#This Row],[House Value]]</f>
        <v>0.56843476352468214</v>
      </c>
      <c r="BC151" s="2">
        <f t="shared" si="8"/>
        <v>1</v>
      </c>
      <c r="BD151" s="2"/>
      <c r="BE151" s="3"/>
      <c r="BH151" s="1"/>
      <c r="BI151" s="2">
        <f>IF(Table1[[#This Row],[City]]="Karachi",Table1[[#This Row],[Income]],0)</f>
        <v>0</v>
      </c>
      <c r="BJ151" s="2">
        <f>IF(Table1[[#This Row],[City]]="Lahore",Table1[[#This Row],[Income]],0)</f>
        <v>0</v>
      </c>
      <c r="BK151" s="2">
        <f>IF(Table1[[#This Row],[City]]="Islamabad",Table1[[#This Row],[Income]],0)</f>
        <v>0</v>
      </c>
      <c r="BL151" s="2">
        <f>IF(Table1[[#This Row],[City]]="Multan",Table1[[#This Row],[Income]],0)</f>
        <v>0</v>
      </c>
      <c r="BM151" s="2">
        <f>IF(Table1[[#This Row],[City]]="Peshawar",Table1[[#This Row],[Income]],0)</f>
        <v>0</v>
      </c>
      <c r="BN151" s="2">
        <f>IF(Table1[[#This Row],[City]]="Quetta",Table1[[#This Row],[Income]],0)</f>
        <v>52682</v>
      </c>
      <c r="BO151" s="2">
        <f>IF(Table1[[#This Row],[City]]="Hyderabad",Table1[[#This Row],[Income]],0)</f>
        <v>0</v>
      </c>
      <c r="BP151" s="2">
        <f>IF(Table1[[#This Row],[City]]="Rawalpindi",Table1[[#This Row],[Income]],0)</f>
        <v>0</v>
      </c>
      <c r="BQ151" s="3">
        <f>IF(Table1[[#This Row],[City]]="Gwadar",Table1[[#This Row],[Income]],0)</f>
        <v>0</v>
      </c>
      <c r="BR151" s="1">
        <f>IF(Table1[[#This Row],[Person Debts]]&gt;Table1[[#This Row],[Income]],1,0)</f>
        <v>1</v>
      </c>
      <c r="BS151" s="3"/>
      <c r="BT151" s="1"/>
      <c r="BU151" s="2">
        <f>IF(Table1[[#This Row],[Net Worth]]&gt;BT151,Table1[[#This Row],[Age]],0)</f>
        <v>43</v>
      </c>
      <c r="BV151" s="3"/>
    </row>
    <row r="152" spans="2:74" x14ac:dyDescent="0.25">
      <c r="B152" t="s">
        <v>23</v>
      </c>
      <c r="C152">
        <v>33</v>
      </c>
      <c r="D152" t="s">
        <v>32</v>
      </c>
      <c r="E152">
        <v>1</v>
      </c>
      <c r="F152" t="s">
        <v>27</v>
      </c>
      <c r="G152">
        <v>2</v>
      </c>
      <c r="H152">
        <v>2</v>
      </c>
      <c r="I152">
        <v>50039</v>
      </c>
      <c r="J152" t="s">
        <v>39</v>
      </c>
      <c r="K152">
        <v>6</v>
      </c>
      <c r="L152">
        <v>200156</v>
      </c>
      <c r="M152">
        <v>90903.940067699645</v>
      </c>
      <c r="N152">
        <v>73854.912992684971</v>
      </c>
      <c r="O152">
        <v>48500</v>
      </c>
      <c r="P152">
        <v>85753.59578324297</v>
      </c>
      <c r="Q152">
        <v>59188.273263108742</v>
      </c>
      <c r="R152">
        <v>333199.18625579373</v>
      </c>
      <c r="S152">
        <v>225157.5358509426</v>
      </c>
      <c r="T152">
        <v>108041.65040485113</v>
      </c>
      <c r="X152" s="1">
        <f t="shared" si="6"/>
        <v>0</v>
      </c>
      <c r="Y152" s="2">
        <f t="shared" si="7"/>
        <v>1</v>
      </c>
      <c r="Z152" s="2"/>
      <c r="AA152" s="3"/>
      <c r="AD152" s="1">
        <f>IF(Table1[[#This Row],[Work Field (WF)]]="IT",1,0)</f>
        <v>1</v>
      </c>
      <c r="AE152" s="2">
        <f>IF(Table1[[#This Row],[Work Field (WF)]]="Data Science",1,0)</f>
        <v>0</v>
      </c>
      <c r="AF152" s="2">
        <f>IF(Table1[[#This Row],[Work Field (WF)]]="Health",1,0)</f>
        <v>0</v>
      </c>
      <c r="AG152" s="2">
        <f>IF(Table1[[#This Row],[Work Field (WF)]]="Marketing",1,0)</f>
        <v>0</v>
      </c>
      <c r="AH152" s="2">
        <f>IF(Table1[[#This Row],[Work Field (WF)]]="Sales",1,0)</f>
        <v>0</v>
      </c>
      <c r="AI152" s="2">
        <f>IF(Table1[[#This Row],[Work Field (WF)]]="management",1,0)</f>
        <v>0</v>
      </c>
      <c r="AJ152" s="2"/>
      <c r="AK152" s="3"/>
      <c r="AL152" s="1">
        <f>IF(Table1[[#This Row],[Education (EDU)]]="Matric",1,0)</f>
        <v>0</v>
      </c>
      <c r="AM152" s="2">
        <f>IF(Table1[[#This Row],[Education (EDU)]]="Intermediate",1,0)</f>
        <v>1</v>
      </c>
      <c r="AN152" s="2">
        <f>IF(Table1[[#This Row],[Education (EDU)]]="Graduation",1,0)</f>
        <v>0</v>
      </c>
      <c r="AO152" s="2">
        <f>IF(Table1[[#This Row],[Education (EDU)]]="Masters",1,0)</f>
        <v>0</v>
      </c>
      <c r="AP152" s="2"/>
      <c r="AQ152" s="3"/>
      <c r="AT152" s="10">
        <f>IFERROR(Table1[[#This Row],[Car Value]]/Table1[[#This Row],[Cars Owned]],"0")</f>
        <v>36927.456496342485</v>
      </c>
      <c r="AU152" s="2"/>
      <c r="AV152" s="3"/>
      <c r="AW152" s="1"/>
      <c r="AX152" s="2">
        <f>IF(Table1[[#This Row],[Person Debts]]&gt;$AW$6,1,0)</f>
        <v>1</v>
      </c>
      <c r="AY152" s="2"/>
      <c r="AZ152" s="3"/>
      <c r="BA152" s="1"/>
      <c r="BB152" s="24">
        <f>Table1[[#This Row],[Mortgage Left]]/Table1[[#This Row],[House Value]]</f>
        <v>0.45416545128649477</v>
      </c>
      <c r="BC152" s="2">
        <f t="shared" si="8"/>
        <v>1</v>
      </c>
      <c r="BD152" s="2"/>
      <c r="BE152" s="3"/>
      <c r="BH152" s="1"/>
      <c r="BI152" s="2">
        <f>IF(Table1[[#This Row],[City]]="Karachi",Table1[[#This Row],[Income]],0)</f>
        <v>0</v>
      </c>
      <c r="BJ152" s="2">
        <f>IF(Table1[[#This Row],[City]]="Lahore",Table1[[#This Row],[Income]],0)</f>
        <v>0</v>
      </c>
      <c r="BK152" s="2">
        <f>IF(Table1[[#This Row],[City]]="Islamabad",Table1[[#This Row],[Income]],0)</f>
        <v>0</v>
      </c>
      <c r="BL152" s="2">
        <f>IF(Table1[[#This Row],[City]]="Multan",Table1[[#This Row],[Income]],0)</f>
        <v>0</v>
      </c>
      <c r="BM152" s="2">
        <f>IF(Table1[[#This Row],[City]]="Peshawar",Table1[[#This Row],[Income]],0)</f>
        <v>0</v>
      </c>
      <c r="BN152" s="2">
        <f>IF(Table1[[#This Row],[City]]="Quetta",Table1[[#This Row],[Income]],0)</f>
        <v>50039</v>
      </c>
      <c r="BO152" s="2">
        <f>IF(Table1[[#This Row],[City]]="Hyderabad",Table1[[#This Row],[Income]],0)</f>
        <v>0</v>
      </c>
      <c r="BP152" s="2">
        <f>IF(Table1[[#This Row],[City]]="Rawalpindi",Table1[[#This Row],[Income]],0)</f>
        <v>0</v>
      </c>
      <c r="BQ152" s="3">
        <f>IF(Table1[[#This Row],[City]]="Gwadar",Table1[[#This Row],[Income]],0)</f>
        <v>0</v>
      </c>
      <c r="BR152" s="1">
        <f>IF(Table1[[#This Row],[Person Debts]]&gt;Table1[[#This Row],[Income]],1,0)</f>
        <v>1</v>
      </c>
      <c r="BS152" s="3"/>
      <c r="BT152" s="1"/>
      <c r="BU152" s="2">
        <f>IF(Table1[[#This Row],[Net Worth]]&gt;BT152,Table1[[#This Row],[Age]],0)</f>
        <v>33</v>
      </c>
      <c r="BV152" s="3"/>
    </row>
    <row r="153" spans="2:74" x14ac:dyDescent="0.25">
      <c r="B153" t="s">
        <v>23</v>
      </c>
      <c r="C153">
        <v>32</v>
      </c>
      <c r="D153" t="s">
        <v>36</v>
      </c>
      <c r="E153">
        <v>2</v>
      </c>
      <c r="F153" t="s">
        <v>21</v>
      </c>
      <c r="G153">
        <v>1</v>
      </c>
      <c r="H153">
        <v>1</v>
      </c>
      <c r="I153">
        <v>49928</v>
      </c>
      <c r="J153" t="s">
        <v>38</v>
      </c>
      <c r="K153">
        <v>9</v>
      </c>
      <c r="L153">
        <v>299568</v>
      </c>
      <c r="M153">
        <v>231876.55146977436</v>
      </c>
      <c r="N153">
        <v>37770.575760767853</v>
      </c>
      <c r="O153">
        <v>30801</v>
      </c>
      <c r="P153">
        <v>76028.907354405077</v>
      </c>
      <c r="Q153">
        <v>40286.774782040047</v>
      </c>
      <c r="R153">
        <v>377625.35054280789</v>
      </c>
      <c r="S153">
        <v>338706.45882417943</v>
      </c>
      <c r="T153">
        <v>38918.891718628467</v>
      </c>
      <c r="X153" s="1">
        <f t="shared" si="6"/>
        <v>0</v>
      </c>
      <c r="Y153" s="2">
        <f t="shared" si="7"/>
        <v>1</v>
      </c>
      <c r="Z153" s="2"/>
      <c r="AA153" s="3"/>
      <c r="AD153" s="1">
        <f>IF(Table1[[#This Row],[Work Field (WF)]]="IT",1,0)</f>
        <v>0</v>
      </c>
      <c r="AE153" s="2">
        <f>IF(Table1[[#This Row],[Work Field (WF)]]="Data Science",1,0)</f>
        <v>1</v>
      </c>
      <c r="AF153" s="2">
        <f>IF(Table1[[#This Row],[Work Field (WF)]]="Health",1,0)</f>
        <v>0</v>
      </c>
      <c r="AG153" s="2">
        <f>IF(Table1[[#This Row],[Work Field (WF)]]="Marketing",1,0)</f>
        <v>0</v>
      </c>
      <c r="AH153" s="2">
        <f>IF(Table1[[#This Row],[Work Field (WF)]]="Sales",1,0)</f>
        <v>0</v>
      </c>
      <c r="AI153" s="2">
        <f>IF(Table1[[#This Row],[Work Field (WF)]]="management",1,0)</f>
        <v>0</v>
      </c>
      <c r="AJ153" s="2"/>
      <c r="AK153" s="3"/>
      <c r="AL153" s="1">
        <f>IF(Table1[[#This Row],[Education (EDU)]]="Matric",1,0)</f>
        <v>1</v>
      </c>
      <c r="AM153" s="2">
        <f>IF(Table1[[#This Row],[Education (EDU)]]="Intermediate",1,0)</f>
        <v>0</v>
      </c>
      <c r="AN153" s="2">
        <f>IF(Table1[[#This Row],[Education (EDU)]]="Graduation",1,0)</f>
        <v>0</v>
      </c>
      <c r="AO153" s="2">
        <f>IF(Table1[[#This Row],[Education (EDU)]]="Masters",1,0)</f>
        <v>0</v>
      </c>
      <c r="AP153" s="2"/>
      <c r="AQ153" s="3"/>
      <c r="AT153" s="10">
        <f>IFERROR(Table1[[#This Row],[Car Value]]/Table1[[#This Row],[Cars Owned]],"0")</f>
        <v>37770.575760767853</v>
      </c>
      <c r="AU153" s="2"/>
      <c r="AV153" s="3"/>
      <c r="AW153" s="1"/>
      <c r="AX153" s="2">
        <f>IF(Table1[[#This Row],[Person Debts]]&gt;$AW$6,1,0)</f>
        <v>1</v>
      </c>
      <c r="AY153" s="2"/>
      <c r="AZ153" s="3"/>
      <c r="BA153" s="1"/>
      <c r="BB153" s="24">
        <f>Table1[[#This Row],[Mortgage Left]]/Table1[[#This Row],[House Value]]</f>
        <v>0.77403645072162031</v>
      </c>
      <c r="BC153" s="2">
        <f t="shared" si="8"/>
        <v>1</v>
      </c>
      <c r="BD153" s="2"/>
      <c r="BE153" s="3"/>
      <c r="BH153" s="1"/>
      <c r="BI153" s="2">
        <f>IF(Table1[[#This Row],[City]]="Karachi",Table1[[#This Row],[Income]],0)</f>
        <v>0</v>
      </c>
      <c r="BJ153" s="2">
        <f>IF(Table1[[#This Row],[City]]="Lahore",Table1[[#This Row],[Income]],0)</f>
        <v>0</v>
      </c>
      <c r="BK153" s="2">
        <f>IF(Table1[[#This Row],[City]]="Islamabad",Table1[[#This Row],[Income]],0)</f>
        <v>0</v>
      </c>
      <c r="BL153" s="2">
        <f>IF(Table1[[#This Row],[City]]="Multan",Table1[[#This Row],[Income]],0)</f>
        <v>0</v>
      </c>
      <c r="BM153" s="2">
        <f>IF(Table1[[#This Row],[City]]="Peshawar",Table1[[#This Row],[Income]],0)</f>
        <v>0</v>
      </c>
      <c r="BN153" s="2">
        <f>IF(Table1[[#This Row],[City]]="Quetta",Table1[[#This Row],[Income]],0)</f>
        <v>0</v>
      </c>
      <c r="BO153" s="2">
        <f>IF(Table1[[#This Row],[City]]="Hyderabad",Table1[[#This Row],[Income]],0)</f>
        <v>0</v>
      </c>
      <c r="BP153" s="2">
        <f>IF(Table1[[#This Row],[City]]="Rawalpindi",Table1[[#This Row],[Income]],0)</f>
        <v>0</v>
      </c>
      <c r="BQ153" s="3">
        <f>IF(Table1[[#This Row],[City]]="Gwadar",Table1[[#This Row],[Income]],0)</f>
        <v>49928</v>
      </c>
      <c r="BR153" s="1">
        <f>IF(Table1[[#This Row],[Person Debts]]&gt;Table1[[#This Row],[Income]],1,0)</f>
        <v>1</v>
      </c>
      <c r="BS153" s="3"/>
      <c r="BT153" s="1"/>
      <c r="BU153" s="2">
        <f>IF(Table1[[#This Row],[Net Worth]]&gt;BT153,Table1[[#This Row],[Age]],0)</f>
        <v>32</v>
      </c>
      <c r="BV153" s="3"/>
    </row>
    <row r="154" spans="2:74" x14ac:dyDescent="0.25">
      <c r="B154" t="s">
        <v>23</v>
      </c>
      <c r="C154">
        <v>36</v>
      </c>
      <c r="D154" t="s">
        <v>37</v>
      </c>
      <c r="E154">
        <v>5</v>
      </c>
      <c r="F154" t="s">
        <v>34</v>
      </c>
      <c r="G154">
        <v>4</v>
      </c>
      <c r="H154">
        <v>1</v>
      </c>
      <c r="I154">
        <v>73747</v>
      </c>
      <c r="J154" t="s">
        <v>22</v>
      </c>
      <c r="K154">
        <v>2</v>
      </c>
      <c r="L154">
        <v>294988</v>
      </c>
      <c r="M154">
        <v>102523.10755025358</v>
      </c>
      <c r="N154">
        <v>66874.054172947916</v>
      </c>
      <c r="O154">
        <v>58377</v>
      </c>
      <c r="P154">
        <v>116619.9064012943</v>
      </c>
      <c r="Q154">
        <v>72911.788472883942</v>
      </c>
      <c r="R154">
        <v>434773.84264583181</v>
      </c>
      <c r="S154">
        <v>277520.01395154785</v>
      </c>
      <c r="T154">
        <v>157253.82869428396</v>
      </c>
      <c r="X154" s="1">
        <f t="shared" si="6"/>
        <v>0</v>
      </c>
      <c r="Y154" s="2">
        <f t="shared" si="7"/>
        <v>1</v>
      </c>
      <c r="Z154" s="2"/>
      <c r="AA154" s="3"/>
      <c r="AD154" s="1">
        <f>IF(Table1[[#This Row],[Work Field (WF)]]="IT",1,0)</f>
        <v>0</v>
      </c>
      <c r="AE154" s="2">
        <f>IF(Table1[[#This Row],[Work Field (WF)]]="Data Science",1,0)</f>
        <v>0</v>
      </c>
      <c r="AF154" s="2">
        <f>IF(Table1[[#This Row],[Work Field (WF)]]="Health",1,0)</f>
        <v>0</v>
      </c>
      <c r="AG154" s="2">
        <f>IF(Table1[[#This Row],[Work Field (WF)]]="Marketing",1,0)</f>
        <v>0</v>
      </c>
      <c r="AH154" s="2">
        <f>IF(Table1[[#This Row],[Work Field (WF)]]="Sales",1,0)</f>
        <v>1</v>
      </c>
      <c r="AI154" s="2">
        <f>IF(Table1[[#This Row],[Work Field (WF)]]="management",1,0)</f>
        <v>0</v>
      </c>
      <c r="AJ154" s="2"/>
      <c r="AK154" s="3"/>
      <c r="AL154" s="1">
        <f>IF(Table1[[#This Row],[Education (EDU)]]="Matric",1,0)</f>
        <v>0</v>
      </c>
      <c r="AM154" s="2">
        <f>IF(Table1[[#This Row],[Education (EDU)]]="Intermediate",1,0)</f>
        <v>0</v>
      </c>
      <c r="AN154" s="2">
        <f>IF(Table1[[#This Row],[Education (EDU)]]="Graduation",1,0)</f>
        <v>0</v>
      </c>
      <c r="AO154" s="2">
        <f>IF(Table1[[#This Row],[Education (EDU)]]="Masters",1,0)</f>
        <v>1</v>
      </c>
      <c r="AP154" s="2"/>
      <c r="AQ154" s="3"/>
      <c r="AT154" s="10">
        <f>IFERROR(Table1[[#This Row],[Car Value]]/Table1[[#This Row],[Cars Owned]],"0")</f>
        <v>66874.054172947916</v>
      </c>
      <c r="AU154" s="2"/>
      <c r="AV154" s="3"/>
      <c r="AW154" s="1"/>
      <c r="AX154" s="2">
        <f>IF(Table1[[#This Row],[Person Debts]]&gt;$AW$6,1,0)</f>
        <v>1</v>
      </c>
      <c r="AY154" s="2"/>
      <c r="AZ154" s="3"/>
      <c r="BA154" s="1"/>
      <c r="BB154" s="24">
        <f>Table1[[#This Row],[Mortgage Left]]/Table1[[#This Row],[House Value]]</f>
        <v>0.34755009542847026</v>
      </c>
      <c r="BC154" s="2">
        <f t="shared" si="8"/>
        <v>0</v>
      </c>
      <c r="BD154" s="2"/>
      <c r="BE154" s="3"/>
      <c r="BH154" s="1"/>
      <c r="BI154" s="2">
        <f>IF(Table1[[#This Row],[City]]="Karachi",Table1[[#This Row],[Income]],0)</f>
        <v>0</v>
      </c>
      <c r="BJ154" s="2">
        <f>IF(Table1[[#This Row],[City]]="Lahore",Table1[[#This Row],[Income]],0)</f>
        <v>73747</v>
      </c>
      <c r="BK154" s="2">
        <f>IF(Table1[[#This Row],[City]]="Islamabad",Table1[[#This Row],[Income]],0)</f>
        <v>0</v>
      </c>
      <c r="BL154" s="2">
        <f>IF(Table1[[#This Row],[City]]="Multan",Table1[[#This Row],[Income]],0)</f>
        <v>0</v>
      </c>
      <c r="BM154" s="2">
        <f>IF(Table1[[#This Row],[City]]="Peshawar",Table1[[#This Row],[Income]],0)</f>
        <v>0</v>
      </c>
      <c r="BN154" s="2">
        <f>IF(Table1[[#This Row],[City]]="Quetta",Table1[[#This Row],[Income]],0)</f>
        <v>0</v>
      </c>
      <c r="BO154" s="2">
        <f>IF(Table1[[#This Row],[City]]="Hyderabad",Table1[[#This Row],[Income]],0)</f>
        <v>0</v>
      </c>
      <c r="BP154" s="2">
        <f>IF(Table1[[#This Row],[City]]="Rawalpindi",Table1[[#This Row],[Income]],0)</f>
        <v>0</v>
      </c>
      <c r="BQ154" s="3">
        <f>IF(Table1[[#This Row],[City]]="Gwadar",Table1[[#This Row],[Income]],0)</f>
        <v>0</v>
      </c>
      <c r="BR154" s="1">
        <f>IF(Table1[[#This Row],[Person Debts]]&gt;Table1[[#This Row],[Income]],1,0)</f>
        <v>1</v>
      </c>
      <c r="BS154" s="3"/>
      <c r="BT154" s="1"/>
      <c r="BU154" s="2">
        <f>IF(Table1[[#This Row],[Net Worth]]&gt;BT154,Table1[[#This Row],[Age]],0)</f>
        <v>36</v>
      </c>
      <c r="BV154" s="3"/>
    </row>
    <row r="155" spans="2:74" x14ac:dyDescent="0.25">
      <c r="B155" t="s">
        <v>23</v>
      </c>
      <c r="C155">
        <v>30</v>
      </c>
      <c r="D155" t="s">
        <v>29</v>
      </c>
      <c r="E155">
        <v>4</v>
      </c>
      <c r="F155" t="s">
        <v>21</v>
      </c>
      <c r="G155">
        <v>1</v>
      </c>
      <c r="H155">
        <v>0</v>
      </c>
      <c r="I155">
        <v>34684</v>
      </c>
      <c r="J155" t="s">
        <v>33</v>
      </c>
      <c r="K155">
        <v>8</v>
      </c>
      <c r="L155">
        <v>104052</v>
      </c>
      <c r="M155">
        <v>36354.436378058883</v>
      </c>
      <c r="N155">
        <v>0</v>
      </c>
      <c r="O155">
        <v>0</v>
      </c>
      <c r="P155">
        <v>7465.0708540093947</v>
      </c>
      <c r="Q155">
        <v>17279.742044381263</v>
      </c>
      <c r="R155">
        <v>121331.74204438126</v>
      </c>
      <c r="S155">
        <v>43819.507232068281</v>
      </c>
      <c r="T155">
        <v>77512.234812312978</v>
      </c>
      <c r="X155" s="1">
        <f t="shared" si="6"/>
        <v>0</v>
      </c>
      <c r="Y155" s="2">
        <f t="shared" si="7"/>
        <v>1</v>
      </c>
      <c r="Z155" s="2"/>
      <c r="AA155" s="3"/>
      <c r="AD155" s="1">
        <f>IF(Table1[[#This Row],[Work Field (WF)]]="IT",1,0)</f>
        <v>0</v>
      </c>
      <c r="AE155" s="2">
        <f>IF(Table1[[#This Row],[Work Field (WF)]]="Data Science",1,0)</f>
        <v>0</v>
      </c>
      <c r="AF155" s="2">
        <f>IF(Table1[[#This Row],[Work Field (WF)]]="Health",1,0)</f>
        <v>1</v>
      </c>
      <c r="AG155" s="2">
        <f>IF(Table1[[#This Row],[Work Field (WF)]]="Marketing",1,0)</f>
        <v>0</v>
      </c>
      <c r="AH155" s="2">
        <f>IF(Table1[[#This Row],[Work Field (WF)]]="Sales",1,0)</f>
        <v>0</v>
      </c>
      <c r="AI155" s="2">
        <f>IF(Table1[[#This Row],[Work Field (WF)]]="management",1,0)</f>
        <v>0</v>
      </c>
      <c r="AJ155" s="2"/>
      <c r="AK155" s="3"/>
      <c r="AL155" s="1">
        <f>IF(Table1[[#This Row],[Education (EDU)]]="Matric",1,0)</f>
        <v>1</v>
      </c>
      <c r="AM155" s="2">
        <f>IF(Table1[[#This Row],[Education (EDU)]]="Intermediate",1,0)</f>
        <v>0</v>
      </c>
      <c r="AN155" s="2">
        <f>IF(Table1[[#This Row],[Education (EDU)]]="Graduation",1,0)</f>
        <v>0</v>
      </c>
      <c r="AO155" s="2">
        <f>IF(Table1[[#This Row],[Education (EDU)]]="Masters",1,0)</f>
        <v>0</v>
      </c>
      <c r="AP155" s="2"/>
      <c r="AQ155" s="3"/>
      <c r="AT155" s="10" t="str">
        <f>IFERROR(Table1[[#This Row],[Car Value]]/Table1[[#This Row],[Cars Owned]],"0")</f>
        <v>0</v>
      </c>
      <c r="AU155" s="2"/>
      <c r="AV155" s="3"/>
      <c r="AW155" s="1"/>
      <c r="AX155" s="2">
        <f>IF(Table1[[#This Row],[Person Debts]]&gt;$AW$6,1,0)</f>
        <v>0</v>
      </c>
      <c r="AY155" s="2"/>
      <c r="AZ155" s="3"/>
      <c r="BA155" s="1"/>
      <c r="BB155" s="24">
        <f>Table1[[#This Row],[Mortgage Left]]/Table1[[#This Row],[House Value]]</f>
        <v>0.34938719465323959</v>
      </c>
      <c r="BC155" s="2">
        <f t="shared" si="8"/>
        <v>0</v>
      </c>
      <c r="BD155" s="2"/>
      <c r="BE155" s="3"/>
      <c r="BH155" s="1"/>
      <c r="BI155" s="2">
        <f>IF(Table1[[#This Row],[City]]="Karachi",Table1[[#This Row],[Income]],0)</f>
        <v>0</v>
      </c>
      <c r="BJ155" s="2">
        <f>IF(Table1[[#This Row],[City]]="Lahore",Table1[[#This Row],[Income]],0)</f>
        <v>0</v>
      </c>
      <c r="BK155" s="2">
        <f>IF(Table1[[#This Row],[City]]="Islamabad",Table1[[#This Row],[Income]],0)</f>
        <v>0</v>
      </c>
      <c r="BL155" s="2">
        <f>IF(Table1[[#This Row],[City]]="Multan",Table1[[#This Row],[Income]],0)</f>
        <v>0</v>
      </c>
      <c r="BM155" s="2">
        <f>IF(Table1[[#This Row],[City]]="Peshawar",Table1[[#This Row],[Income]],0)</f>
        <v>0</v>
      </c>
      <c r="BN155" s="2">
        <f>IF(Table1[[#This Row],[City]]="Quetta",Table1[[#This Row],[Income]],0)</f>
        <v>0</v>
      </c>
      <c r="BO155" s="2">
        <f>IF(Table1[[#This Row],[City]]="Hyderabad",Table1[[#This Row],[Income]],0)</f>
        <v>0</v>
      </c>
      <c r="BP155" s="2">
        <f>IF(Table1[[#This Row],[City]]="Rawalpindi",Table1[[#This Row],[Income]],0)</f>
        <v>34684</v>
      </c>
      <c r="BQ155" s="3">
        <f>IF(Table1[[#This Row],[City]]="Gwadar",Table1[[#This Row],[Income]],0)</f>
        <v>0</v>
      </c>
      <c r="BR155" s="1">
        <f>IF(Table1[[#This Row],[Person Debts]]&gt;Table1[[#This Row],[Income]],1,0)</f>
        <v>1</v>
      </c>
      <c r="BS155" s="3"/>
      <c r="BT155" s="1"/>
      <c r="BU155" s="2">
        <f>IF(Table1[[#This Row],[Net Worth]]&gt;BT155,Table1[[#This Row],[Age]],0)</f>
        <v>30</v>
      </c>
      <c r="BV155" s="3"/>
    </row>
    <row r="156" spans="2:74" x14ac:dyDescent="0.25">
      <c r="B156" t="s">
        <v>19</v>
      </c>
      <c r="C156">
        <v>29</v>
      </c>
      <c r="D156" t="s">
        <v>29</v>
      </c>
      <c r="E156">
        <v>4</v>
      </c>
      <c r="F156" t="s">
        <v>27</v>
      </c>
      <c r="G156">
        <v>2</v>
      </c>
      <c r="H156">
        <v>1</v>
      </c>
      <c r="I156">
        <v>63076</v>
      </c>
      <c r="J156" t="s">
        <v>38</v>
      </c>
      <c r="K156">
        <v>9</v>
      </c>
      <c r="L156">
        <v>252304</v>
      </c>
      <c r="M156">
        <v>196811.402720802</v>
      </c>
      <c r="N156">
        <v>17794.485705294745</v>
      </c>
      <c r="O156">
        <v>3415</v>
      </c>
      <c r="P156">
        <v>25869.4316494044</v>
      </c>
      <c r="Q156">
        <v>2785.9947805537649</v>
      </c>
      <c r="R156">
        <v>272884.4804858485</v>
      </c>
      <c r="S156">
        <v>226095.8343702064</v>
      </c>
      <c r="T156">
        <v>46788.646115642099</v>
      </c>
      <c r="X156" s="1">
        <f t="shared" si="6"/>
        <v>1</v>
      </c>
      <c r="Y156" s="2">
        <f t="shared" si="7"/>
        <v>0</v>
      </c>
      <c r="Z156" s="2"/>
      <c r="AA156" s="3"/>
      <c r="AD156" s="1">
        <f>IF(Table1[[#This Row],[Work Field (WF)]]="IT",1,0)</f>
        <v>0</v>
      </c>
      <c r="AE156" s="2">
        <f>IF(Table1[[#This Row],[Work Field (WF)]]="Data Science",1,0)</f>
        <v>0</v>
      </c>
      <c r="AF156" s="2">
        <f>IF(Table1[[#This Row],[Work Field (WF)]]="Health",1,0)</f>
        <v>1</v>
      </c>
      <c r="AG156" s="2">
        <f>IF(Table1[[#This Row],[Work Field (WF)]]="Marketing",1,0)</f>
        <v>0</v>
      </c>
      <c r="AH156" s="2">
        <f>IF(Table1[[#This Row],[Work Field (WF)]]="Sales",1,0)</f>
        <v>0</v>
      </c>
      <c r="AI156" s="2">
        <f>IF(Table1[[#This Row],[Work Field (WF)]]="management",1,0)</f>
        <v>0</v>
      </c>
      <c r="AJ156" s="2"/>
      <c r="AK156" s="3"/>
      <c r="AL156" s="1">
        <f>IF(Table1[[#This Row],[Education (EDU)]]="Matric",1,0)</f>
        <v>0</v>
      </c>
      <c r="AM156" s="2">
        <f>IF(Table1[[#This Row],[Education (EDU)]]="Intermediate",1,0)</f>
        <v>1</v>
      </c>
      <c r="AN156" s="2">
        <f>IF(Table1[[#This Row],[Education (EDU)]]="Graduation",1,0)</f>
        <v>0</v>
      </c>
      <c r="AO156" s="2">
        <f>IF(Table1[[#This Row],[Education (EDU)]]="Masters",1,0)</f>
        <v>0</v>
      </c>
      <c r="AP156" s="2"/>
      <c r="AQ156" s="3"/>
      <c r="AT156" s="10">
        <f>IFERROR(Table1[[#This Row],[Car Value]]/Table1[[#This Row],[Cars Owned]],"0")</f>
        <v>17794.485705294745</v>
      </c>
      <c r="AU156" s="2"/>
      <c r="AV156" s="3"/>
      <c r="AW156" s="1"/>
      <c r="AX156" s="2">
        <f>IF(Table1[[#This Row],[Person Debts]]&gt;$AW$6,1,0)</f>
        <v>1</v>
      </c>
      <c r="AY156" s="2"/>
      <c r="AZ156" s="3"/>
      <c r="BA156" s="1"/>
      <c r="BB156" s="24">
        <f>Table1[[#This Row],[Mortgage Left]]/Table1[[#This Row],[House Value]]</f>
        <v>0.78005660917306896</v>
      </c>
      <c r="BC156" s="2">
        <f t="shared" si="8"/>
        <v>1</v>
      </c>
      <c r="BD156" s="2"/>
      <c r="BE156" s="3"/>
      <c r="BH156" s="1"/>
      <c r="BI156" s="2">
        <f>IF(Table1[[#This Row],[City]]="Karachi",Table1[[#This Row],[Income]],0)</f>
        <v>0</v>
      </c>
      <c r="BJ156" s="2">
        <f>IF(Table1[[#This Row],[City]]="Lahore",Table1[[#This Row],[Income]],0)</f>
        <v>0</v>
      </c>
      <c r="BK156" s="2">
        <f>IF(Table1[[#This Row],[City]]="Islamabad",Table1[[#This Row],[Income]],0)</f>
        <v>0</v>
      </c>
      <c r="BL156" s="2">
        <f>IF(Table1[[#This Row],[City]]="Multan",Table1[[#This Row],[Income]],0)</f>
        <v>0</v>
      </c>
      <c r="BM156" s="2">
        <f>IF(Table1[[#This Row],[City]]="Peshawar",Table1[[#This Row],[Income]],0)</f>
        <v>0</v>
      </c>
      <c r="BN156" s="2">
        <f>IF(Table1[[#This Row],[City]]="Quetta",Table1[[#This Row],[Income]],0)</f>
        <v>0</v>
      </c>
      <c r="BO156" s="2">
        <f>IF(Table1[[#This Row],[City]]="Hyderabad",Table1[[#This Row],[Income]],0)</f>
        <v>0</v>
      </c>
      <c r="BP156" s="2">
        <f>IF(Table1[[#This Row],[City]]="Rawalpindi",Table1[[#This Row],[Income]],0)</f>
        <v>0</v>
      </c>
      <c r="BQ156" s="3">
        <f>IF(Table1[[#This Row],[City]]="Gwadar",Table1[[#This Row],[Income]],0)</f>
        <v>63076</v>
      </c>
      <c r="BR156" s="1">
        <f>IF(Table1[[#This Row],[Person Debts]]&gt;Table1[[#This Row],[Income]],1,0)</f>
        <v>1</v>
      </c>
      <c r="BS156" s="3"/>
      <c r="BT156" s="1"/>
      <c r="BU156" s="2">
        <f>IF(Table1[[#This Row],[Net Worth]]&gt;BT156,Table1[[#This Row],[Age]],0)</f>
        <v>29</v>
      </c>
      <c r="BV156" s="3"/>
    </row>
    <row r="157" spans="2:74" x14ac:dyDescent="0.25">
      <c r="B157" t="s">
        <v>23</v>
      </c>
      <c r="C157">
        <v>34</v>
      </c>
      <c r="D157" t="s">
        <v>20</v>
      </c>
      <c r="E157">
        <v>6</v>
      </c>
      <c r="F157" t="s">
        <v>34</v>
      </c>
      <c r="G157">
        <v>4</v>
      </c>
      <c r="H157">
        <v>2</v>
      </c>
      <c r="I157">
        <v>46360</v>
      </c>
      <c r="J157" t="s">
        <v>31</v>
      </c>
      <c r="K157">
        <v>5</v>
      </c>
      <c r="L157">
        <v>278160</v>
      </c>
      <c r="M157">
        <v>271562.28632789507</v>
      </c>
      <c r="N157">
        <v>28026.401581402992</v>
      </c>
      <c r="O157">
        <v>5574</v>
      </c>
      <c r="P157">
        <v>75776.983527399396</v>
      </c>
      <c r="Q157">
        <v>46527.36123130317</v>
      </c>
      <c r="R157">
        <v>352713.76281270618</v>
      </c>
      <c r="S157">
        <v>352913.26985529449</v>
      </c>
      <c r="T157">
        <v>-199.50704258831684</v>
      </c>
      <c r="X157" s="1">
        <f t="shared" si="6"/>
        <v>0</v>
      </c>
      <c r="Y157" s="2">
        <f t="shared" si="7"/>
        <v>1</v>
      </c>
      <c r="Z157" s="2"/>
      <c r="AA157" s="3"/>
      <c r="AD157" s="1">
        <f>IF(Table1[[#This Row],[Work Field (WF)]]="IT",1,0)</f>
        <v>0</v>
      </c>
      <c r="AE157" s="2">
        <f>IF(Table1[[#This Row],[Work Field (WF)]]="Data Science",1,0)</f>
        <v>0</v>
      </c>
      <c r="AF157" s="2">
        <f>IF(Table1[[#This Row],[Work Field (WF)]]="Health",1,0)</f>
        <v>0</v>
      </c>
      <c r="AG157" s="2">
        <f>IF(Table1[[#This Row],[Work Field (WF)]]="Marketing",1,0)</f>
        <v>0</v>
      </c>
      <c r="AH157" s="2">
        <f>IF(Table1[[#This Row],[Work Field (WF)]]="Sales",1,0)</f>
        <v>0</v>
      </c>
      <c r="AI157" s="2">
        <f>IF(Table1[[#This Row],[Work Field (WF)]]="management",1,0)</f>
        <v>1</v>
      </c>
      <c r="AJ157" s="2"/>
      <c r="AK157" s="3"/>
      <c r="AL157" s="1">
        <f>IF(Table1[[#This Row],[Education (EDU)]]="Matric",1,0)</f>
        <v>0</v>
      </c>
      <c r="AM157" s="2">
        <f>IF(Table1[[#This Row],[Education (EDU)]]="Intermediate",1,0)</f>
        <v>0</v>
      </c>
      <c r="AN157" s="2">
        <f>IF(Table1[[#This Row],[Education (EDU)]]="Graduation",1,0)</f>
        <v>0</v>
      </c>
      <c r="AO157" s="2">
        <f>IF(Table1[[#This Row],[Education (EDU)]]="Masters",1,0)</f>
        <v>1</v>
      </c>
      <c r="AP157" s="2"/>
      <c r="AQ157" s="3"/>
      <c r="AT157" s="10">
        <f>IFERROR(Table1[[#This Row],[Car Value]]/Table1[[#This Row],[Cars Owned]],"0")</f>
        <v>14013.200790701496</v>
      </c>
      <c r="AU157" s="2"/>
      <c r="AV157" s="3"/>
      <c r="AW157" s="1"/>
      <c r="AX157" s="2">
        <f>IF(Table1[[#This Row],[Person Debts]]&gt;$AW$6,1,0)</f>
        <v>1</v>
      </c>
      <c r="AY157" s="2"/>
      <c r="AZ157" s="3"/>
      <c r="BA157" s="1"/>
      <c r="BB157" s="24">
        <f>Table1[[#This Row],[Mortgage Left]]/Table1[[#This Row],[House Value]]</f>
        <v>0.97628086830563365</v>
      </c>
      <c r="BC157" s="2">
        <f t="shared" si="8"/>
        <v>1</v>
      </c>
      <c r="BD157" s="2"/>
      <c r="BE157" s="3"/>
      <c r="BH157" s="1"/>
      <c r="BI157" s="2">
        <f>IF(Table1[[#This Row],[City]]="Karachi",Table1[[#This Row],[Income]],0)</f>
        <v>0</v>
      </c>
      <c r="BJ157" s="2">
        <f>IF(Table1[[#This Row],[City]]="Lahore",Table1[[#This Row],[Income]],0)</f>
        <v>0</v>
      </c>
      <c r="BK157" s="2">
        <f>IF(Table1[[#This Row],[City]]="Islamabad",Table1[[#This Row],[Income]],0)</f>
        <v>0</v>
      </c>
      <c r="BL157" s="2">
        <f>IF(Table1[[#This Row],[City]]="Multan",Table1[[#This Row],[Income]],0)</f>
        <v>0</v>
      </c>
      <c r="BM157" s="2">
        <f>IF(Table1[[#This Row],[City]]="Peshawar",Table1[[#This Row],[Income]],0)</f>
        <v>46360</v>
      </c>
      <c r="BN157" s="2">
        <f>IF(Table1[[#This Row],[City]]="Quetta",Table1[[#This Row],[Income]],0)</f>
        <v>0</v>
      </c>
      <c r="BO157" s="2">
        <f>IF(Table1[[#This Row],[City]]="Hyderabad",Table1[[#This Row],[Income]],0)</f>
        <v>0</v>
      </c>
      <c r="BP157" s="2">
        <f>IF(Table1[[#This Row],[City]]="Rawalpindi",Table1[[#This Row],[Income]],0)</f>
        <v>0</v>
      </c>
      <c r="BQ157" s="3">
        <f>IF(Table1[[#This Row],[City]]="Gwadar",Table1[[#This Row],[Income]],0)</f>
        <v>0</v>
      </c>
      <c r="BR157" s="1">
        <f>IF(Table1[[#This Row],[Person Debts]]&gt;Table1[[#This Row],[Income]],1,0)</f>
        <v>1</v>
      </c>
      <c r="BS157" s="3"/>
      <c r="BT157" s="1"/>
      <c r="BU157" s="2">
        <f>IF(Table1[[#This Row],[Net Worth]]&gt;BT157,Table1[[#This Row],[Age]],0)</f>
        <v>0</v>
      </c>
      <c r="BV157" s="3"/>
    </row>
    <row r="158" spans="2:74" x14ac:dyDescent="0.25">
      <c r="B158" t="s">
        <v>23</v>
      </c>
      <c r="C158">
        <v>34</v>
      </c>
      <c r="D158" t="s">
        <v>26</v>
      </c>
      <c r="E158">
        <v>3</v>
      </c>
      <c r="F158" t="s">
        <v>34</v>
      </c>
      <c r="G158">
        <v>4</v>
      </c>
      <c r="H158">
        <v>0</v>
      </c>
      <c r="I158">
        <v>73070</v>
      </c>
      <c r="J158" t="s">
        <v>28</v>
      </c>
      <c r="K158">
        <v>4</v>
      </c>
      <c r="L158">
        <v>219210</v>
      </c>
      <c r="M158">
        <v>40327.15816348642</v>
      </c>
      <c r="N158">
        <v>0</v>
      </c>
      <c r="O158">
        <v>0</v>
      </c>
      <c r="P158">
        <v>43543.796549954095</v>
      </c>
      <c r="Q158">
        <v>77186.439993684369</v>
      </c>
      <c r="R158">
        <v>296396.43999368435</v>
      </c>
      <c r="S158">
        <v>83870.954713440515</v>
      </c>
      <c r="T158">
        <v>212525.48528024385</v>
      </c>
      <c r="X158" s="1">
        <f t="shared" si="6"/>
        <v>0</v>
      </c>
      <c r="Y158" s="2">
        <f t="shared" si="7"/>
        <v>1</v>
      </c>
      <c r="Z158" s="2"/>
      <c r="AA158" s="3"/>
      <c r="AD158" s="1">
        <f>IF(Table1[[#This Row],[Work Field (WF)]]="IT",1,0)</f>
        <v>0</v>
      </c>
      <c r="AE158" s="2">
        <f>IF(Table1[[#This Row],[Work Field (WF)]]="Data Science",1,0)</f>
        <v>0</v>
      </c>
      <c r="AF158" s="2">
        <f>IF(Table1[[#This Row],[Work Field (WF)]]="Health",1,0)</f>
        <v>0</v>
      </c>
      <c r="AG158" s="2">
        <f>IF(Table1[[#This Row],[Work Field (WF)]]="Marketing",1,0)</f>
        <v>1</v>
      </c>
      <c r="AH158" s="2">
        <f>IF(Table1[[#This Row],[Work Field (WF)]]="Sales",1,0)</f>
        <v>0</v>
      </c>
      <c r="AI158" s="2">
        <f>IF(Table1[[#This Row],[Work Field (WF)]]="management",1,0)</f>
        <v>0</v>
      </c>
      <c r="AJ158" s="2"/>
      <c r="AK158" s="3"/>
      <c r="AL158" s="1">
        <f>IF(Table1[[#This Row],[Education (EDU)]]="Matric",1,0)</f>
        <v>0</v>
      </c>
      <c r="AM158" s="2">
        <f>IF(Table1[[#This Row],[Education (EDU)]]="Intermediate",1,0)</f>
        <v>0</v>
      </c>
      <c r="AN158" s="2">
        <f>IF(Table1[[#This Row],[Education (EDU)]]="Graduation",1,0)</f>
        <v>0</v>
      </c>
      <c r="AO158" s="2">
        <f>IF(Table1[[#This Row],[Education (EDU)]]="Masters",1,0)</f>
        <v>1</v>
      </c>
      <c r="AP158" s="2"/>
      <c r="AQ158" s="3"/>
      <c r="AT158" s="10" t="str">
        <f>IFERROR(Table1[[#This Row],[Car Value]]/Table1[[#This Row],[Cars Owned]],"0")</f>
        <v>0</v>
      </c>
      <c r="AU158" s="2"/>
      <c r="AV158" s="3"/>
      <c r="AW158" s="1"/>
      <c r="AX158" s="2">
        <f>IF(Table1[[#This Row],[Person Debts]]&gt;$AW$6,1,0)</f>
        <v>0</v>
      </c>
      <c r="AY158" s="2"/>
      <c r="AZ158" s="3"/>
      <c r="BA158" s="1"/>
      <c r="BB158" s="24">
        <f>Table1[[#This Row],[Mortgage Left]]/Table1[[#This Row],[House Value]]</f>
        <v>0.18396586909122037</v>
      </c>
      <c r="BC158" s="2">
        <f t="shared" si="8"/>
        <v>0</v>
      </c>
      <c r="BD158" s="2"/>
      <c r="BE158" s="3"/>
      <c r="BH158" s="1"/>
      <c r="BI158" s="2">
        <f>IF(Table1[[#This Row],[City]]="Karachi",Table1[[#This Row],[Income]],0)</f>
        <v>0</v>
      </c>
      <c r="BJ158" s="2">
        <f>IF(Table1[[#This Row],[City]]="Lahore",Table1[[#This Row],[Income]],0)</f>
        <v>0</v>
      </c>
      <c r="BK158" s="2">
        <f>IF(Table1[[#This Row],[City]]="Islamabad",Table1[[#This Row],[Income]],0)</f>
        <v>0</v>
      </c>
      <c r="BL158" s="2">
        <f>IF(Table1[[#This Row],[City]]="Multan",Table1[[#This Row],[Income]],0)</f>
        <v>73070</v>
      </c>
      <c r="BM158" s="2">
        <f>IF(Table1[[#This Row],[City]]="Peshawar",Table1[[#This Row],[Income]],0)</f>
        <v>0</v>
      </c>
      <c r="BN158" s="2">
        <f>IF(Table1[[#This Row],[City]]="Quetta",Table1[[#This Row],[Income]],0)</f>
        <v>0</v>
      </c>
      <c r="BO158" s="2">
        <f>IF(Table1[[#This Row],[City]]="Hyderabad",Table1[[#This Row],[Income]],0)</f>
        <v>0</v>
      </c>
      <c r="BP158" s="2">
        <f>IF(Table1[[#This Row],[City]]="Rawalpindi",Table1[[#This Row],[Income]],0)</f>
        <v>0</v>
      </c>
      <c r="BQ158" s="3">
        <f>IF(Table1[[#This Row],[City]]="Gwadar",Table1[[#This Row],[Income]],0)</f>
        <v>0</v>
      </c>
      <c r="BR158" s="1">
        <f>IF(Table1[[#This Row],[Person Debts]]&gt;Table1[[#This Row],[Income]],1,0)</f>
        <v>1</v>
      </c>
      <c r="BS158" s="3"/>
      <c r="BT158" s="1"/>
      <c r="BU158" s="2">
        <f>IF(Table1[[#This Row],[Net Worth]]&gt;BT158,Table1[[#This Row],[Age]],0)</f>
        <v>34</v>
      </c>
      <c r="BV158" s="3"/>
    </row>
    <row r="159" spans="2:74" x14ac:dyDescent="0.25">
      <c r="B159" t="s">
        <v>23</v>
      </c>
      <c r="C159">
        <v>31</v>
      </c>
      <c r="D159" t="s">
        <v>32</v>
      </c>
      <c r="E159">
        <v>1</v>
      </c>
      <c r="F159" t="s">
        <v>27</v>
      </c>
      <c r="G159">
        <v>2</v>
      </c>
      <c r="H159">
        <v>2</v>
      </c>
      <c r="I159">
        <v>35022</v>
      </c>
      <c r="J159" t="s">
        <v>31</v>
      </c>
      <c r="K159">
        <v>5</v>
      </c>
      <c r="L159">
        <v>175110</v>
      </c>
      <c r="M159">
        <v>172575.13209238928</v>
      </c>
      <c r="N159">
        <v>21374.535525928437</v>
      </c>
      <c r="O159">
        <v>1107</v>
      </c>
      <c r="P159">
        <v>6032.4660012657832</v>
      </c>
      <c r="Q159">
        <v>27829.406308632308</v>
      </c>
      <c r="R159">
        <v>224313.94183456074</v>
      </c>
      <c r="S159">
        <v>179714.59809365505</v>
      </c>
      <c r="T159">
        <v>44599.343740905693</v>
      </c>
      <c r="X159" s="1">
        <f t="shared" si="6"/>
        <v>0</v>
      </c>
      <c r="Y159" s="2">
        <f t="shared" si="7"/>
        <v>1</v>
      </c>
      <c r="Z159" s="2"/>
      <c r="AA159" s="3"/>
      <c r="AD159" s="1">
        <f>IF(Table1[[#This Row],[Work Field (WF)]]="IT",1,0)</f>
        <v>1</v>
      </c>
      <c r="AE159" s="2">
        <f>IF(Table1[[#This Row],[Work Field (WF)]]="Data Science",1,0)</f>
        <v>0</v>
      </c>
      <c r="AF159" s="2">
        <f>IF(Table1[[#This Row],[Work Field (WF)]]="Health",1,0)</f>
        <v>0</v>
      </c>
      <c r="AG159" s="2">
        <f>IF(Table1[[#This Row],[Work Field (WF)]]="Marketing",1,0)</f>
        <v>0</v>
      </c>
      <c r="AH159" s="2">
        <f>IF(Table1[[#This Row],[Work Field (WF)]]="Sales",1,0)</f>
        <v>0</v>
      </c>
      <c r="AI159" s="2">
        <f>IF(Table1[[#This Row],[Work Field (WF)]]="management",1,0)</f>
        <v>0</v>
      </c>
      <c r="AJ159" s="2"/>
      <c r="AK159" s="3"/>
      <c r="AL159" s="1">
        <f>IF(Table1[[#This Row],[Education (EDU)]]="Matric",1,0)</f>
        <v>0</v>
      </c>
      <c r="AM159" s="2">
        <f>IF(Table1[[#This Row],[Education (EDU)]]="Intermediate",1,0)</f>
        <v>1</v>
      </c>
      <c r="AN159" s="2">
        <f>IF(Table1[[#This Row],[Education (EDU)]]="Graduation",1,0)</f>
        <v>0</v>
      </c>
      <c r="AO159" s="2">
        <f>IF(Table1[[#This Row],[Education (EDU)]]="Masters",1,0)</f>
        <v>0</v>
      </c>
      <c r="AP159" s="2"/>
      <c r="AQ159" s="3"/>
      <c r="AT159" s="10">
        <f>IFERROR(Table1[[#This Row],[Car Value]]/Table1[[#This Row],[Cars Owned]],"0")</f>
        <v>10687.267762964218</v>
      </c>
      <c r="AU159" s="2"/>
      <c r="AV159" s="3"/>
      <c r="AW159" s="1"/>
      <c r="AX159" s="2">
        <f>IF(Table1[[#This Row],[Person Debts]]&gt;$AW$6,1,0)</f>
        <v>1</v>
      </c>
      <c r="AY159" s="2"/>
      <c r="AZ159" s="3"/>
      <c r="BA159" s="1"/>
      <c r="BB159" s="24">
        <f>Table1[[#This Row],[Mortgage Left]]/Table1[[#This Row],[House Value]]</f>
        <v>0.98552413964016494</v>
      </c>
      <c r="BC159" s="2">
        <f t="shared" si="8"/>
        <v>1</v>
      </c>
      <c r="BD159" s="2"/>
      <c r="BE159" s="3"/>
      <c r="BH159" s="1"/>
      <c r="BI159" s="2">
        <f>IF(Table1[[#This Row],[City]]="Karachi",Table1[[#This Row],[Income]],0)</f>
        <v>0</v>
      </c>
      <c r="BJ159" s="2">
        <f>IF(Table1[[#This Row],[City]]="Lahore",Table1[[#This Row],[Income]],0)</f>
        <v>0</v>
      </c>
      <c r="BK159" s="2">
        <f>IF(Table1[[#This Row],[City]]="Islamabad",Table1[[#This Row],[Income]],0)</f>
        <v>0</v>
      </c>
      <c r="BL159" s="2">
        <f>IF(Table1[[#This Row],[City]]="Multan",Table1[[#This Row],[Income]],0)</f>
        <v>0</v>
      </c>
      <c r="BM159" s="2">
        <f>IF(Table1[[#This Row],[City]]="Peshawar",Table1[[#This Row],[Income]],0)</f>
        <v>35022</v>
      </c>
      <c r="BN159" s="2">
        <f>IF(Table1[[#This Row],[City]]="Quetta",Table1[[#This Row],[Income]],0)</f>
        <v>0</v>
      </c>
      <c r="BO159" s="2">
        <f>IF(Table1[[#This Row],[City]]="Hyderabad",Table1[[#This Row],[Income]],0)</f>
        <v>0</v>
      </c>
      <c r="BP159" s="2">
        <f>IF(Table1[[#This Row],[City]]="Rawalpindi",Table1[[#This Row],[Income]],0)</f>
        <v>0</v>
      </c>
      <c r="BQ159" s="3">
        <f>IF(Table1[[#This Row],[City]]="Gwadar",Table1[[#This Row],[Income]],0)</f>
        <v>0</v>
      </c>
      <c r="BR159" s="1">
        <f>IF(Table1[[#This Row],[Person Debts]]&gt;Table1[[#This Row],[Income]],1,0)</f>
        <v>1</v>
      </c>
      <c r="BS159" s="3"/>
      <c r="BT159" s="1"/>
      <c r="BU159" s="2">
        <f>IF(Table1[[#This Row],[Net Worth]]&gt;BT159,Table1[[#This Row],[Age]],0)</f>
        <v>31</v>
      </c>
      <c r="BV159" s="3"/>
    </row>
    <row r="160" spans="2:74" x14ac:dyDescent="0.25">
      <c r="B160" t="s">
        <v>23</v>
      </c>
      <c r="C160">
        <v>48</v>
      </c>
      <c r="D160" t="s">
        <v>26</v>
      </c>
      <c r="E160">
        <v>3</v>
      </c>
      <c r="F160" t="s">
        <v>27</v>
      </c>
      <c r="G160">
        <v>2</v>
      </c>
      <c r="H160">
        <v>1</v>
      </c>
      <c r="I160">
        <v>40022</v>
      </c>
      <c r="J160" t="s">
        <v>35</v>
      </c>
      <c r="K160">
        <v>3</v>
      </c>
      <c r="L160">
        <v>240132</v>
      </c>
      <c r="M160">
        <v>40893.451448948421</v>
      </c>
      <c r="N160">
        <v>33526.233247625336</v>
      </c>
      <c r="O160">
        <v>23503</v>
      </c>
      <c r="P160">
        <v>47849.677487496156</v>
      </c>
      <c r="Q160">
        <v>16680.936938211973</v>
      </c>
      <c r="R160">
        <v>290339.17018583731</v>
      </c>
      <c r="S160">
        <v>112246.12893644458</v>
      </c>
      <c r="T160">
        <v>178093.04124939273</v>
      </c>
      <c r="X160" s="1">
        <f t="shared" si="6"/>
        <v>0</v>
      </c>
      <c r="Y160" s="2">
        <f t="shared" si="7"/>
        <v>1</v>
      </c>
      <c r="Z160" s="2"/>
      <c r="AA160" s="3"/>
      <c r="AD160" s="1">
        <f>IF(Table1[[#This Row],[Work Field (WF)]]="IT",1,0)</f>
        <v>0</v>
      </c>
      <c r="AE160" s="2">
        <f>IF(Table1[[#This Row],[Work Field (WF)]]="Data Science",1,0)</f>
        <v>0</v>
      </c>
      <c r="AF160" s="2">
        <f>IF(Table1[[#This Row],[Work Field (WF)]]="Health",1,0)</f>
        <v>0</v>
      </c>
      <c r="AG160" s="2">
        <f>IF(Table1[[#This Row],[Work Field (WF)]]="Marketing",1,0)</f>
        <v>1</v>
      </c>
      <c r="AH160" s="2">
        <f>IF(Table1[[#This Row],[Work Field (WF)]]="Sales",1,0)</f>
        <v>0</v>
      </c>
      <c r="AI160" s="2">
        <f>IF(Table1[[#This Row],[Work Field (WF)]]="management",1,0)</f>
        <v>0</v>
      </c>
      <c r="AJ160" s="2"/>
      <c r="AK160" s="3"/>
      <c r="AL160" s="1">
        <f>IF(Table1[[#This Row],[Education (EDU)]]="Matric",1,0)</f>
        <v>0</v>
      </c>
      <c r="AM160" s="2">
        <f>IF(Table1[[#This Row],[Education (EDU)]]="Intermediate",1,0)</f>
        <v>1</v>
      </c>
      <c r="AN160" s="2">
        <f>IF(Table1[[#This Row],[Education (EDU)]]="Graduation",1,0)</f>
        <v>0</v>
      </c>
      <c r="AO160" s="2">
        <f>IF(Table1[[#This Row],[Education (EDU)]]="Masters",1,0)</f>
        <v>0</v>
      </c>
      <c r="AP160" s="2"/>
      <c r="AQ160" s="3"/>
      <c r="AT160" s="10">
        <f>IFERROR(Table1[[#This Row],[Car Value]]/Table1[[#This Row],[Cars Owned]],"0")</f>
        <v>33526.233247625336</v>
      </c>
      <c r="AU160" s="2"/>
      <c r="AV160" s="3"/>
      <c r="AW160" s="1"/>
      <c r="AX160" s="2">
        <f>IF(Table1[[#This Row],[Person Debts]]&gt;$AW$6,1,0)</f>
        <v>0</v>
      </c>
      <c r="AY160" s="2"/>
      <c r="AZ160" s="3"/>
      <c r="BA160" s="1"/>
      <c r="BB160" s="24">
        <f>Table1[[#This Row],[Mortgage Left]]/Table1[[#This Row],[House Value]]</f>
        <v>0.17029571839216939</v>
      </c>
      <c r="BC160" s="2">
        <f t="shared" si="8"/>
        <v>0</v>
      </c>
      <c r="BD160" s="2"/>
      <c r="BE160" s="3"/>
      <c r="BH160" s="1"/>
      <c r="BI160" s="2">
        <f>IF(Table1[[#This Row],[City]]="Karachi",Table1[[#This Row],[Income]],0)</f>
        <v>0</v>
      </c>
      <c r="BJ160" s="2">
        <f>IF(Table1[[#This Row],[City]]="Lahore",Table1[[#This Row],[Income]],0)</f>
        <v>0</v>
      </c>
      <c r="BK160" s="2">
        <f>IF(Table1[[#This Row],[City]]="Islamabad",Table1[[#This Row],[Income]],0)</f>
        <v>40022</v>
      </c>
      <c r="BL160" s="2">
        <f>IF(Table1[[#This Row],[City]]="Multan",Table1[[#This Row],[Income]],0)</f>
        <v>0</v>
      </c>
      <c r="BM160" s="2">
        <f>IF(Table1[[#This Row],[City]]="Peshawar",Table1[[#This Row],[Income]],0)</f>
        <v>0</v>
      </c>
      <c r="BN160" s="2">
        <f>IF(Table1[[#This Row],[City]]="Quetta",Table1[[#This Row],[Income]],0)</f>
        <v>0</v>
      </c>
      <c r="BO160" s="2">
        <f>IF(Table1[[#This Row],[City]]="Hyderabad",Table1[[#This Row],[Income]],0)</f>
        <v>0</v>
      </c>
      <c r="BP160" s="2">
        <f>IF(Table1[[#This Row],[City]]="Rawalpindi",Table1[[#This Row],[Income]],0)</f>
        <v>0</v>
      </c>
      <c r="BQ160" s="3">
        <f>IF(Table1[[#This Row],[City]]="Gwadar",Table1[[#This Row],[Income]],0)</f>
        <v>0</v>
      </c>
      <c r="BR160" s="1">
        <f>IF(Table1[[#This Row],[Person Debts]]&gt;Table1[[#This Row],[Income]],1,0)</f>
        <v>1</v>
      </c>
      <c r="BS160" s="3"/>
      <c r="BT160" s="1"/>
      <c r="BU160" s="2">
        <f>IF(Table1[[#This Row],[Net Worth]]&gt;BT160,Table1[[#This Row],[Age]],0)</f>
        <v>48</v>
      </c>
      <c r="BV160" s="3"/>
    </row>
    <row r="161" spans="2:74" x14ac:dyDescent="0.25">
      <c r="B161" t="s">
        <v>19</v>
      </c>
      <c r="C161">
        <v>29</v>
      </c>
      <c r="D161" t="s">
        <v>20</v>
      </c>
      <c r="E161">
        <v>6</v>
      </c>
      <c r="F161" t="s">
        <v>21</v>
      </c>
      <c r="G161">
        <v>1</v>
      </c>
      <c r="H161">
        <v>2</v>
      </c>
      <c r="I161">
        <v>63987</v>
      </c>
      <c r="J161" t="s">
        <v>35</v>
      </c>
      <c r="K161">
        <v>3</v>
      </c>
      <c r="L161">
        <v>191961</v>
      </c>
      <c r="M161">
        <v>55697.115953373228</v>
      </c>
      <c r="N161">
        <v>67170.25098615179</v>
      </c>
      <c r="O161">
        <v>60715</v>
      </c>
      <c r="P161">
        <v>123003.54249686637</v>
      </c>
      <c r="Q161">
        <v>41663.950266681801</v>
      </c>
      <c r="R161">
        <v>300795.20125283359</v>
      </c>
      <c r="S161">
        <v>239415.6584502396</v>
      </c>
      <c r="T161">
        <v>61379.542802593991</v>
      </c>
      <c r="X161" s="1">
        <f t="shared" si="6"/>
        <v>1</v>
      </c>
      <c r="Y161" s="2">
        <f t="shared" si="7"/>
        <v>0</v>
      </c>
      <c r="Z161" s="2"/>
      <c r="AA161" s="3"/>
      <c r="AD161" s="1">
        <f>IF(Table1[[#This Row],[Work Field (WF)]]="IT",1,0)</f>
        <v>0</v>
      </c>
      <c r="AE161" s="2">
        <f>IF(Table1[[#This Row],[Work Field (WF)]]="Data Science",1,0)</f>
        <v>0</v>
      </c>
      <c r="AF161" s="2">
        <f>IF(Table1[[#This Row],[Work Field (WF)]]="Health",1,0)</f>
        <v>0</v>
      </c>
      <c r="AG161" s="2">
        <f>IF(Table1[[#This Row],[Work Field (WF)]]="Marketing",1,0)</f>
        <v>0</v>
      </c>
      <c r="AH161" s="2">
        <f>IF(Table1[[#This Row],[Work Field (WF)]]="Sales",1,0)</f>
        <v>0</v>
      </c>
      <c r="AI161" s="2">
        <f>IF(Table1[[#This Row],[Work Field (WF)]]="management",1,0)</f>
        <v>1</v>
      </c>
      <c r="AJ161" s="2"/>
      <c r="AK161" s="3"/>
      <c r="AL161" s="1">
        <f>IF(Table1[[#This Row],[Education (EDU)]]="Matric",1,0)</f>
        <v>1</v>
      </c>
      <c r="AM161" s="2">
        <f>IF(Table1[[#This Row],[Education (EDU)]]="Intermediate",1,0)</f>
        <v>0</v>
      </c>
      <c r="AN161" s="2">
        <f>IF(Table1[[#This Row],[Education (EDU)]]="Graduation",1,0)</f>
        <v>0</v>
      </c>
      <c r="AO161" s="2">
        <f>IF(Table1[[#This Row],[Education (EDU)]]="Masters",1,0)</f>
        <v>0</v>
      </c>
      <c r="AP161" s="2"/>
      <c r="AQ161" s="3"/>
      <c r="AT161" s="10">
        <f>IFERROR(Table1[[#This Row],[Car Value]]/Table1[[#This Row],[Cars Owned]],"0")</f>
        <v>33585.125493075895</v>
      </c>
      <c r="AU161" s="2"/>
      <c r="AV161" s="3"/>
      <c r="AW161" s="1"/>
      <c r="AX161" s="2">
        <f>IF(Table1[[#This Row],[Person Debts]]&gt;$AW$6,1,0)</f>
        <v>1</v>
      </c>
      <c r="AY161" s="2"/>
      <c r="AZ161" s="3"/>
      <c r="BA161" s="1"/>
      <c r="BB161" s="24">
        <f>Table1[[#This Row],[Mortgage Left]]/Table1[[#This Row],[House Value]]</f>
        <v>0.29014808191962549</v>
      </c>
      <c r="BC161" s="2">
        <f t="shared" si="8"/>
        <v>0</v>
      </c>
      <c r="BD161" s="2"/>
      <c r="BE161" s="3"/>
      <c r="BH161" s="1"/>
      <c r="BI161" s="2">
        <f>IF(Table1[[#This Row],[City]]="Karachi",Table1[[#This Row],[Income]],0)</f>
        <v>0</v>
      </c>
      <c r="BJ161" s="2">
        <f>IF(Table1[[#This Row],[City]]="Lahore",Table1[[#This Row],[Income]],0)</f>
        <v>0</v>
      </c>
      <c r="BK161" s="2">
        <f>IF(Table1[[#This Row],[City]]="Islamabad",Table1[[#This Row],[Income]],0)</f>
        <v>63987</v>
      </c>
      <c r="BL161" s="2">
        <f>IF(Table1[[#This Row],[City]]="Multan",Table1[[#This Row],[Income]],0)</f>
        <v>0</v>
      </c>
      <c r="BM161" s="2">
        <f>IF(Table1[[#This Row],[City]]="Peshawar",Table1[[#This Row],[Income]],0)</f>
        <v>0</v>
      </c>
      <c r="BN161" s="2">
        <f>IF(Table1[[#This Row],[City]]="Quetta",Table1[[#This Row],[Income]],0)</f>
        <v>0</v>
      </c>
      <c r="BO161" s="2">
        <f>IF(Table1[[#This Row],[City]]="Hyderabad",Table1[[#This Row],[Income]],0)</f>
        <v>0</v>
      </c>
      <c r="BP161" s="2">
        <f>IF(Table1[[#This Row],[City]]="Rawalpindi",Table1[[#This Row],[Income]],0)</f>
        <v>0</v>
      </c>
      <c r="BQ161" s="3">
        <f>IF(Table1[[#This Row],[City]]="Gwadar",Table1[[#This Row],[Income]],0)</f>
        <v>0</v>
      </c>
      <c r="BR161" s="1">
        <f>IF(Table1[[#This Row],[Person Debts]]&gt;Table1[[#This Row],[Income]],1,0)</f>
        <v>1</v>
      </c>
      <c r="BS161" s="3"/>
      <c r="BT161" s="1"/>
      <c r="BU161" s="2">
        <f>IF(Table1[[#This Row],[Net Worth]]&gt;BT161,Table1[[#This Row],[Age]],0)</f>
        <v>29</v>
      </c>
      <c r="BV161" s="3"/>
    </row>
    <row r="162" spans="2:74" x14ac:dyDescent="0.25">
      <c r="B162" t="s">
        <v>19</v>
      </c>
      <c r="C162">
        <v>28</v>
      </c>
      <c r="D162" t="s">
        <v>32</v>
      </c>
      <c r="E162">
        <v>1</v>
      </c>
      <c r="F162" t="s">
        <v>27</v>
      </c>
      <c r="G162">
        <v>2</v>
      </c>
      <c r="H162">
        <v>0</v>
      </c>
      <c r="I162">
        <v>55888</v>
      </c>
      <c r="J162" t="s">
        <v>28</v>
      </c>
      <c r="K162">
        <v>4</v>
      </c>
      <c r="L162">
        <v>167664</v>
      </c>
      <c r="M162">
        <v>163650.88162125289</v>
      </c>
      <c r="N162">
        <v>0</v>
      </c>
      <c r="O162">
        <v>0</v>
      </c>
      <c r="P162">
        <v>12440.16061408223</v>
      </c>
      <c r="Q162">
        <v>46121.454999771988</v>
      </c>
      <c r="R162">
        <v>213785.45499977199</v>
      </c>
      <c r="S162">
        <v>176091.04223533513</v>
      </c>
      <c r="T162">
        <v>37694.412764436856</v>
      </c>
      <c r="X162" s="1">
        <f t="shared" si="6"/>
        <v>1</v>
      </c>
      <c r="Y162" s="2">
        <f t="shared" si="7"/>
        <v>0</v>
      </c>
      <c r="Z162" s="2"/>
      <c r="AA162" s="3"/>
      <c r="AD162" s="1">
        <f>IF(Table1[[#This Row],[Work Field (WF)]]="IT",1,0)</f>
        <v>1</v>
      </c>
      <c r="AE162" s="2">
        <f>IF(Table1[[#This Row],[Work Field (WF)]]="Data Science",1,0)</f>
        <v>0</v>
      </c>
      <c r="AF162" s="2">
        <f>IF(Table1[[#This Row],[Work Field (WF)]]="Health",1,0)</f>
        <v>0</v>
      </c>
      <c r="AG162" s="2">
        <f>IF(Table1[[#This Row],[Work Field (WF)]]="Marketing",1,0)</f>
        <v>0</v>
      </c>
      <c r="AH162" s="2">
        <f>IF(Table1[[#This Row],[Work Field (WF)]]="Sales",1,0)</f>
        <v>0</v>
      </c>
      <c r="AI162" s="2">
        <f>IF(Table1[[#This Row],[Work Field (WF)]]="management",1,0)</f>
        <v>0</v>
      </c>
      <c r="AJ162" s="2"/>
      <c r="AK162" s="3"/>
      <c r="AL162" s="1">
        <f>IF(Table1[[#This Row],[Education (EDU)]]="Matric",1,0)</f>
        <v>0</v>
      </c>
      <c r="AM162" s="2">
        <f>IF(Table1[[#This Row],[Education (EDU)]]="Intermediate",1,0)</f>
        <v>1</v>
      </c>
      <c r="AN162" s="2">
        <f>IF(Table1[[#This Row],[Education (EDU)]]="Graduation",1,0)</f>
        <v>0</v>
      </c>
      <c r="AO162" s="2">
        <f>IF(Table1[[#This Row],[Education (EDU)]]="Masters",1,0)</f>
        <v>0</v>
      </c>
      <c r="AP162" s="2"/>
      <c r="AQ162" s="3"/>
      <c r="AT162" s="10" t="str">
        <f>IFERROR(Table1[[#This Row],[Car Value]]/Table1[[#This Row],[Cars Owned]],"0")</f>
        <v>0</v>
      </c>
      <c r="AU162" s="2"/>
      <c r="AV162" s="3"/>
      <c r="AW162" s="1"/>
      <c r="AX162" s="2">
        <f>IF(Table1[[#This Row],[Person Debts]]&gt;$AW$6,1,0)</f>
        <v>1</v>
      </c>
      <c r="AY162" s="2"/>
      <c r="AZ162" s="3"/>
      <c r="BA162" s="1"/>
      <c r="BB162" s="24">
        <f>Table1[[#This Row],[Mortgage Left]]/Table1[[#This Row],[House Value]]</f>
        <v>0.97606451964197971</v>
      </c>
      <c r="BC162" s="2">
        <f t="shared" si="8"/>
        <v>1</v>
      </c>
      <c r="BD162" s="2"/>
      <c r="BE162" s="3"/>
      <c r="BH162" s="1"/>
      <c r="BI162" s="2">
        <f>IF(Table1[[#This Row],[City]]="Karachi",Table1[[#This Row],[Income]],0)</f>
        <v>0</v>
      </c>
      <c r="BJ162" s="2">
        <f>IF(Table1[[#This Row],[City]]="Lahore",Table1[[#This Row],[Income]],0)</f>
        <v>0</v>
      </c>
      <c r="BK162" s="2">
        <f>IF(Table1[[#This Row],[City]]="Islamabad",Table1[[#This Row],[Income]],0)</f>
        <v>0</v>
      </c>
      <c r="BL162" s="2">
        <f>IF(Table1[[#This Row],[City]]="Multan",Table1[[#This Row],[Income]],0)</f>
        <v>55888</v>
      </c>
      <c r="BM162" s="2">
        <f>IF(Table1[[#This Row],[City]]="Peshawar",Table1[[#This Row],[Income]],0)</f>
        <v>0</v>
      </c>
      <c r="BN162" s="2">
        <f>IF(Table1[[#This Row],[City]]="Quetta",Table1[[#This Row],[Income]],0)</f>
        <v>0</v>
      </c>
      <c r="BO162" s="2">
        <f>IF(Table1[[#This Row],[City]]="Hyderabad",Table1[[#This Row],[Income]],0)</f>
        <v>0</v>
      </c>
      <c r="BP162" s="2">
        <f>IF(Table1[[#This Row],[City]]="Rawalpindi",Table1[[#This Row],[Income]],0)</f>
        <v>0</v>
      </c>
      <c r="BQ162" s="3">
        <f>IF(Table1[[#This Row],[City]]="Gwadar",Table1[[#This Row],[Income]],0)</f>
        <v>0</v>
      </c>
      <c r="BR162" s="1">
        <f>IF(Table1[[#This Row],[Person Debts]]&gt;Table1[[#This Row],[Income]],1,0)</f>
        <v>1</v>
      </c>
      <c r="BS162" s="3"/>
      <c r="BT162" s="1"/>
      <c r="BU162" s="2">
        <f>IF(Table1[[#This Row],[Net Worth]]&gt;BT162,Table1[[#This Row],[Age]],0)</f>
        <v>28</v>
      </c>
      <c r="BV162" s="3"/>
    </row>
    <row r="163" spans="2:74" x14ac:dyDescent="0.25">
      <c r="B163" t="s">
        <v>19</v>
      </c>
      <c r="C163">
        <v>47</v>
      </c>
      <c r="D163" t="s">
        <v>36</v>
      </c>
      <c r="E163">
        <v>2</v>
      </c>
      <c r="F163" t="s">
        <v>21</v>
      </c>
      <c r="G163">
        <v>1</v>
      </c>
      <c r="H163">
        <v>2</v>
      </c>
      <c r="I163">
        <v>67662</v>
      </c>
      <c r="J163" t="s">
        <v>35</v>
      </c>
      <c r="K163">
        <v>3</v>
      </c>
      <c r="L163">
        <v>202986</v>
      </c>
      <c r="M163">
        <v>94846.844764906433</v>
      </c>
      <c r="N163">
        <v>120625.86111260501</v>
      </c>
      <c r="O163">
        <v>12786</v>
      </c>
      <c r="P163">
        <v>94734.79683843728</v>
      </c>
      <c r="Q163">
        <v>97968.12487603951</v>
      </c>
      <c r="R163">
        <v>421579.98598864453</v>
      </c>
      <c r="S163">
        <v>202367.64160334371</v>
      </c>
      <c r="T163">
        <v>219212.34438530082</v>
      </c>
      <c r="X163" s="1">
        <f t="shared" si="6"/>
        <v>1</v>
      </c>
      <c r="Y163" s="2">
        <f t="shared" si="7"/>
        <v>0</v>
      </c>
      <c r="Z163" s="2"/>
      <c r="AA163" s="3"/>
      <c r="AD163" s="1">
        <f>IF(Table1[[#This Row],[Work Field (WF)]]="IT",1,0)</f>
        <v>0</v>
      </c>
      <c r="AE163" s="2">
        <f>IF(Table1[[#This Row],[Work Field (WF)]]="Data Science",1,0)</f>
        <v>1</v>
      </c>
      <c r="AF163" s="2">
        <f>IF(Table1[[#This Row],[Work Field (WF)]]="Health",1,0)</f>
        <v>0</v>
      </c>
      <c r="AG163" s="2">
        <f>IF(Table1[[#This Row],[Work Field (WF)]]="Marketing",1,0)</f>
        <v>0</v>
      </c>
      <c r="AH163" s="2">
        <f>IF(Table1[[#This Row],[Work Field (WF)]]="Sales",1,0)</f>
        <v>0</v>
      </c>
      <c r="AI163" s="2">
        <f>IF(Table1[[#This Row],[Work Field (WF)]]="management",1,0)</f>
        <v>0</v>
      </c>
      <c r="AJ163" s="2"/>
      <c r="AK163" s="3"/>
      <c r="AL163" s="1">
        <f>IF(Table1[[#This Row],[Education (EDU)]]="Matric",1,0)</f>
        <v>1</v>
      </c>
      <c r="AM163" s="2">
        <f>IF(Table1[[#This Row],[Education (EDU)]]="Intermediate",1,0)</f>
        <v>0</v>
      </c>
      <c r="AN163" s="2">
        <f>IF(Table1[[#This Row],[Education (EDU)]]="Graduation",1,0)</f>
        <v>0</v>
      </c>
      <c r="AO163" s="2">
        <f>IF(Table1[[#This Row],[Education (EDU)]]="Masters",1,0)</f>
        <v>0</v>
      </c>
      <c r="AP163" s="2"/>
      <c r="AQ163" s="3"/>
      <c r="AT163" s="10">
        <f>IFERROR(Table1[[#This Row],[Car Value]]/Table1[[#This Row],[Cars Owned]],"0")</f>
        <v>60312.930556302505</v>
      </c>
      <c r="AU163" s="2"/>
      <c r="AV163" s="3"/>
      <c r="AW163" s="1"/>
      <c r="AX163" s="2">
        <f>IF(Table1[[#This Row],[Person Debts]]&gt;$AW$6,1,0)</f>
        <v>1</v>
      </c>
      <c r="AY163" s="2"/>
      <c r="AZ163" s="3"/>
      <c r="BA163" s="1"/>
      <c r="BB163" s="24">
        <f>Table1[[#This Row],[Mortgage Left]]/Table1[[#This Row],[House Value]]</f>
        <v>0.46725806097418754</v>
      </c>
      <c r="BC163" s="2">
        <f t="shared" si="8"/>
        <v>1</v>
      </c>
      <c r="BD163" s="2"/>
      <c r="BE163" s="3"/>
      <c r="BH163" s="1"/>
      <c r="BI163" s="2">
        <f>IF(Table1[[#This Row],[City]]="Karachi",Table1[[#This Row],[Income]],0)</f>
        <v>0</v>
      </c>
      <c r="BJ163" s="2">
        <f>IF(Table1[[#This Row],[City]]="Lahore",Table1[[#This Row],[Income]],0)</f>
        <v>0</v>
      </c>
      <c r="BK163" s="2">
        <f>IF(Table1[[#This Row],[City]]="Islamabad",Table1[[#This Row],[Income]],0)</f>
        <v>67662</v>
      </c>
      <c r="BL163" s="2">
        <f>IF(Table1[[#This Row],[City]]="Multan",Table1[[#This Row],[Income]],0)</f>
        <v>0</v>
      </c>
      <c r="BM163" s="2">
        <f>IF(Table1[[#This Row],[City]]="Peshawar",Table1[[#This Row],[Income]],0)</f>
        <v>0</v>
      </c>
      <c r="BN163" s="2">
        <f>IF(Table1[[#This Row],[City]]="Quetta",Table1[[#This Row],[Income]],0)</f>
        <v>0</v>
      </c>
      <c r="BO163" s="2">
        <f>IF(Table1[[#This Row],[City]]="Hyderabad",Table1[[#This Row],[Income]],0)</f>
        <v>0</v>
      </c>
      <c r="BP163" s="2">
        <f>IF(Table1[[#This Row],[City]]="Rawalpindi",Table1[[#This Row],[Income]],0)</f>
        <v>0</v>
      </c>
      <c r="BQ163" s="3">
        <f>IF(Table1[[#This Row],[City]]="Gwadar",Table1[[#This Row],[Income]],0)</f>
        <v>0</v>
      </c>
      <c r="BR163" s="1">
        <f>IF(Table1[[#This Row],[Person Debts]]&gt;Table1[[#This Row],[Income]],1,0)</f>
        <v>1</v>
      </c>
      <c r="BS163" s="3"/>
      <c r="BT163" s="1"/>
      <c r="BU163" s="2">
        <f>IF(Table1[[#This Row],[Net Worth]]&gt;BT163,Table1[[#This Row],[Age]],0)</f>
        <v>47</v>
      </c>
      <c r="BV163" s="3"/>
    </row>
    <row r="164" spans="2:74" x14ac:dyDescent="0.25">
      <c r="B164" t="s">
        <v>19</v>
      </c>
      <c r="C164">
        <v>29</v>
      </c>
      <c r="D164" t="s">
        <v>29</v>
      </c>
      <c r="E164">
        <v>4</v>
      </c>
      <c r="F164" t="s">
        <v>21</v>
      </c>
      <c r="G164">
        <v>1</v>
      </c>
      <c r="H164">
        <v>2</v>
      </c>
      <c r="I164">
        <v>50932</v>
      </c>
      <c r="J164" t="s">
        <v>31</v>
      </c>
      <c r="K164">
        <v>5</v>
      </c>
      <c r="L164">
        <v>152796</v>
      </c>
      <c r="M164">
        <v>149926.96501154915</v>
      </c>
      <c r="N164">
        <v>72668.326346032001</v>
      </c>
      <c r="O164">
        <v>58312</v>
      </c>
      <c r="P164">
        <v>99559.746678725802</v>
      </c>
      <c r="Q164">
        <v>32108.056575727514</v>
      </c>
      <c r="R164">
        <v>257572.3829217595</v>
      </c>
      <c r="S164">
        <v>307798.71169027494</v>
      </c>
      <c r="T164">
        <v>-50226.328768515436</v>
      </c>
      <c r="X164" s="1">
        <f t="shared" si="6"/>
        <v>1</v>
      </c>
      <c r="Y164" s="2">
        <f t="shared" si="7"/>
        <v>0</v>
      </c>
      <c r="Z164" s="2"/>
      <c r="AA164" s="3"/>
      <c r="AD164" s="1">
        <f>IF(Table1[[#This Row],[Work Field (WF)]]="IT",1,0)</f>
        <v>0</v>
      </c>
      <c r="AE164" s="2">
        <f>IF(Table1[[#This Row],[Work Field (WF)]]="Data Science",1,0)</f>
        <v>0</v>
      </c>
      <c r="AF164" s="2">
        <f>IF(Table1[[#This Row],[Work Field (WF)]]="Health",1,0)</f>
        <v>1</v>
      </c>
      <c r="AG164" s="2">
        <f>IF(Table1[[#This Row],[Work Field (WF)]]="Marketing",1,0)</f>
        <v>0</v>
      </c>
      <c r="AH164" s="2">
        <f>IF(Table1[[#This Row],[Work Field (WF)]]="Sales",1,0)</f>
        <v>0</v>
      </c>
      <c r="AI164" s="2">
        <f>IF(Table1[[#This Row],[Work Field (WF)]]="management",1,0)</f>
        <v>0</v>
      </c>
      <c r="AJ164" s="2"/>
      <c r="AK164" s="3"/>
      <c r="AL164" s="1">
        <f>IF(Table1[[#This Row],[Education (EDU)]]="Matric",1,0)</f>
        <v>1</v>
      </c>
      <c r="AM164" s="2">
        <f>IF(Table1[[#This Row],[Education (EDU)]]="Intermediate",1,0)</f>
        <v>0</v>
      </c>
      <c r="AN164" s="2">
        <f>IF(Table1[[#This Row],[Education (EDU)]]="Graduation",1,0)</f>
        <v>0</v>
      </c>
      <c r="AO164" s="2">
        <f>IF(Table1[[#This Row],[Education (EDU)]]="Masters",1,0)</f>
        <v>0</v>
      </c>
      <c r="AP164" s="2"/>
      <c r="AQ164" s="3"/>
      <c r="AT164" s="10">
        <f>IFERROR(Table1[[#This Row],[Car Value]]/Table1[[#This Row],[Cars Owned]],"0")</f>
        <v>36334.163173016001</v>
      </c>
      <c r="AU164" s="2"/>
      <c r="AV164" s="3"/>
      <c r="AW164" s="1"/>
      <c r="AX164" s="2">
        <f>IF(Table1[[#This Row],[Person Debts]]&gt;$AW$6,1,0)</f>
        <v>1</v>
      </c>
      <c r="AY164" s="2"/>
      <c r="AZ164" s="3"/>
      <c r="BA164" s="1"/>
      <c r="BB164" s="24">
        <f>Table1[[#This Row],[Mortgage Left]]/Table1[[#This Row],[House Value]]</f>
        <v>0.98122310146567415</v>
      </c>
      <c r="BC164" s="2">
        <f t="shared" si="8"/>
        <v>1</v>
      </c>
      <c r="BD164" s="2"/>
      <c r="BE164" s="3"/>
      <c r="BH164" s="1"/>
      <c r="BI164" s="2">
        <f>IF(Table1[[#This Row],[City]]="Karachi",Table1[[#This Row],[Income]],0)</f>
        <v>0</v>
      </c>
      <c r="BJ164" s="2">
        <f>IF(Table1[[#This Row],[City]]="Lahore",Table1[[#This Row],[Income]],0)</f>
        <v>0</v>
      </c>
      <c r="BK164" s="2">
        <f>IF(Table1[[#This Row],[City]]="Islamabad",Table1[[#This Row],[Income]],0)</f>
        <v>0</v>
      </c>
      <c r="BL164" s="2">
        <f>IF(Table1[[#This Row],[City]]="Multan",Table1[[#This Row],[Income]],0)</f>
        <v>0</v>
      </c>
      <c r="BM164" s="2">
        <f>IF(Table1[[#This Row],[City]]="Peshawar",Table1[[#This Row],[Income]],0)</f>
        <v>50932</v>
      </c>
      <c r="BN164" s="2">
        <f>IF(Table1[[#This Row],[City]]="Quetta",Table1[[#This Row],[Income]],0)</f>
        <v>0</v>
      </c>
      <c r="BO164" s="2">
        <f>IF(Table1[[#This Row],[City]]="Hyderabad",Table1[[#This Row],[Income]],0)</f>
        <v>0</v>
      </c>
      <c r="BP164" s="2">
        <f>IF(Table1[[#This Row],[City]]="Rawalpindi",Table1[[#This Row],[Income]],0)</f>
        <v>0</v>
      </c>
      <c r="BQ164" s="3">
        <f>IF(Table1[[#This Row],[City]]="Gwadar",Table1[[#This Row],[Income]],0)</f>
        <v>0</v>
      </c>
      <c r="BR164" s="1">
        <f>IF(Table1[[#This Row],[Person Debts]]&gt;Table1[[#This Row],[Income]],1,0)</f>
        <v>1</v>
      </c>
      <c r="BS164" s="3"/>
      <c r="BT164" s="1"/>
      <c r="BU164" s="2">
        <f>IF(Table1[[#This Row],[Net Worth]]&gt;BT164,Table1[[#This Row],[Age]],0)</f>
        <v>0</v>
      </c>
      <c r="BV164" s="3"/>
    </row>
    <row r="165" spans="2:74" x14ac:dyDescent="0.25">
      <c r="B165" t="s">
        <v>19</v>
      </c>
      <c r="C165">
        <v>46</v>
      </c>
      <c r="D165" t="s">
        <v>26</v>
      </c>
      <c r="E165">
        <v>3</v>
      </c>
      <c r="F165" t="s">
        <v>34</v>
      </c>
      <c r="G165">
        <v>4</v>
      </c>
      <c r="H165">
        <v>2</v>
      </c>
      <c r="I165">
        <v>30969</v>
      </c>
      <c r="J165" t="s">
        <v>25</v>
      </c>
      <c r="K165">
        <v>1</v>
      </c>
      <c r="L165">
        <v>154845</v>
      </c>
      <c r="M165">
        <v>114790.28849607465</v>
      </c>
      <c r="N165">
        <v>44384.632597794822</v>
      </c>
      <c r="O165">
        <v>35495</v>
      </c>
      <c r="P165">
        <v>28263.939855655801</v>
      </c>
      <c r="Q165">
        <v>12131.5147636944</v>
      </c>
      <c r="R165">
        <v>211361.14736148922</v>
      </c>
      <c r="S165">
        <v>178549.22835173045</v>
      </c>
      <c r="T165">
        <v>32811.919009758771</v>
      </c>
      <c r="X165" s="1">
        <f t="shared" si="6"/>
        <v>1</v>
      </c>
      <c r="Y165" s="2">
        <f t="shared" si="7"/>
        <v>0</v>
      </c>
      <c r="Z165" s="2"/>
      <c r="AA165" s="3"/>
      <c r="AD165" s="1">
        <f>IF(Table1[[#This Row],[Work Field (WF)]]="IT",1,0)</f>
        <v>0</v>
      </c>
      <c r="AE165" s="2">
        <f>IF(Table1[[#This Row],[Work Field (WF)]]="Data Science",1,0)</f>
        <v>0</v>
      </c>
      <c r="AF165" s="2">
        <f>IF(Table1[[#This Row],[Work Field (WF)]]="Health",1,0)</f>
        <v>0</v>
      </c>
      <c r="AG165" s="2">
        <f>IF(Table1[[#This Row],[Work Field (WF)]]="Marketing",1,0)</f>
        <v>1</v>
      </c>
      <c r="AH165" s="2">
        <f>IF(Table1[[#This Row],[Work Field (WF)]]="Sales",1,0)</f>
        <v>0</v>
      </c>
      <c r="AI165" s="2">
        <f>IF(Table1[[#This Row],[Work Field (WF)]]="management",1,0)</f>
        <v>0</v>
      </c>
      <c r="AJ165" s="2"/>
      <c r="AK165" s="3"/>
      <c r="AL165" s="1">
        <f>IF(Table1[[#This Row],[Education (EDU)]]="Matric",1,0)</f>
        <v>0</v>
      </c>
      <c r="AM165" s="2">
        <f>IF(Table1[[#This Row],[Education (EDU)]]="Intermediate",1,0)</f>
        <v>0</v>
      </c>
      <c r="AN165" s="2">
        <f>IF(Table1[[#This Row],[Education (EDU)]]="Graduation",1,0)</f>
        <v>0</v>
      </c>
      <c r="AO165" s="2">
        <f>IF(Table1[[#This Row],[Education (EDU)]]="Masters",1,0)</f>
        <v>1</v>
      </c>
      <c r="AP165" s="2"/>
      <c r="AQ165" s="3"/>
      <c r="AT165" s="10">
        <f>IFERROR(Table1[[#This Row],[Car Value]]/Table1[[#This Row],[Cars Owned]],"0")</f>
        <v>22192.316298897411</v>
      </c>
      <c r="AU165" s="2"/>
      <c r="AV165" s="3"/>
      <c r="AW165" s="1"/>
      <c r="AX165" s="2">
        <f>IF(Table1[[#This Row],[Person Debts]]&gt;$AW$6,1,0)</f>
        <v>1</v>
      </c>
      <c r="AY165" s="2"/>
      <c r="AZ165" s="3"/>
      <c r="BA165" s="1"/>
      <c r="BB165" s="24">
        <f>Table1[[#This Row],[Mortgage Left]]/Table1[[#This Row],[House Value]]</f>
        <v>0.74132383025654458</v>
      </c>
      <c r="BC165" s="2">
        <f t="shared" si="8"/>
        <v>1</v>
      </c>
      <c r="BD165" s="2"/>
      <c r="BE165" s="3"/>
      <c r="BH165" s="1"/>
      <c r="BI165" s="2">
        <f>IF(Table1[[#This Row],[City]]="Karachi",Table1[[#This Row],[Income]],0)</f>
        <v>30969</v>
      </c>
      <c r="BJ165" s="2">
        <f>IF(Table1[[#This Row],[City]]="Lahore",Table1[[#This Row],[Income]],0)</f>
        <v>0</v>
      </c>
      <c r="BK165" s="2">
        <f>IF(Table1[[#This Row],[City]]="Islamabad",Table1[[#This Row],[Income]],0)</f>
        <v>0</v>
      </c>
      <c r="BL165" s="2">
        <f>IF(Table1[[#This Row],[City]]="Multan",Table1[[#This Row],[Income]],0)</f>
        <v>0</v>
      </c>
      <c r="BM165" s="2">
        <f>IF(Table1[[#This Row],[City]]="Peshawar",Table1[[#This Row],[Income]],0)</f>
        <v>0</v>
      </c>
      <c r="BN165" s="2">
        <f>IF(Table1[[#This Row],[City]]="Quetta",Table1[[#This Row],[Income]],0)</f>
        <v>0</v>
      </c>
      <c r="BO165" s="2">
        <f>IF(Table1[[#This Row],[City]]="Hyderabad",Table1[[#This Row],[Income]],0)</f>
        <v>0</v>
      </c>
      <c r="BP165" s="2">
        <f>IF(Table1[[#This Row],[City]]="Rawalpindi",Table1[[#This Row],[Income]],0)</f>
        <v>0</v>
      </c>
      <c r="BQ165" s="3">
        <f>IF(Table1[[#This Row],[City]]="Gwadar",Table1[[#This Row],[Income]],0)</f>
        <v>0</v>
      </c>
      <c r="BR165" s="1">
        <f>IF(Table1[[#This Row],[Person Debts]]&gt;Table1[[#This Row],[Income]],1,0)</f>
        <v>1</v>
      </c>
      <c r="BS165" s="3"/>
      <c r="BT165" s="1"/>
      <c r="BU165" s="2">
        <f>IF(Table1[[#This Row],[Net Worth]]&gt;BT165,Table1[[#This Row],[Age]],0)</f>
        <v>46</v>
      </c>
      <c r="BV165" s="3"/>
    </row>
    <row r="166" spans="2:74" x14ac:dyDescent="0.25">
      <c r="B166" t="s">
        <v>19</v>
      </c>
      <c r="C166">
        <v>43</v>
      </c>
      <c r="D166" t="s">
        <v>29</v>
      </c>
      <c r="E166">
        <v>4</v>
      </c>
      <c r="F166" t="s">
        <v>34</v>
      </c>
      <c r="G166">
        <v>4</v>
      </c>
      <c r="H166">
        <v>2</v>
      </c>
      <c r="I166">
        <v>41228</v>
      </c>
      <c r="J166" t="s">
        <v>28</v>
      </c>
      <c r="K166">
        <v>4</v>
      </c>
      <c r="L166">
        <v>206140</v>
      </c>
      <c r="M166">
        <v>91491.576713892035</v>
      </c>
      <c r="N166">
        <v>2985.0210937453721</v>
      </c>
      <c r="O166">
        <v>2962</v>
      </c>
      <c r="P166">
        <v>67158.518622426956</v>
      </c>
      <c r="Q166">
        <v>26054.482528202123</v>
      </c>
      <c r="R166">
        <v>235179.50362194749</v>
      </c>
      <c r="S166">
        <v>161612.09533631901</v>
      </c>
      <c r="T166">
        <v>73567.40828562848</v>
      </c>
      <c r="X166" s="1">
        <f t="shared" si="6"/>
        <v>1</v>
      </c>
      <c r="Y166" s="2">
        <f t="shared" si="7"/>
        <v>0</v>
      </c>
      <c r="Z166" s="2"/>
      <c r="AA166" s="3"/>
      <c r="AD166" s="1">
        <f>IF(Table1[[#This Row],[Work Field (WF)]]="IT",1,0)</f>
        <v>0</v>
      </c>
      <c r="AE166" s="2">
        <f>IF(Table1[[#This Row],[Work Field (WF)]]="Data Science",1,0)</f>
        <v>0</v>
      </c>
      <c r="AF166" s="2">
        <f>IF(Table1[[#This Row],[Work Field (WF)]]="Health",1,0)</f>
        <v>1</v>
      </c>
      <c r="AG166" s="2">
        <f>IF(Table1[[#This Row],[Work Field (WF)]]="Marketing",1,0)</f>
        <v>0</v>
      </c>
      <c r="AH166" s="2">
        <f>IF(Table1[[#This Row],[Work Field (WF)]]="Sales",1,0)</f>
        <v>0</v>
      </c>
      <c r="AI166" s="2">
        <f>IF(Table1[[#This Row],[Work Field (WF)]]="management",1,0)</f>
        <v>0</v>
      </c>
      <c r="AJ166" s="2"/>
      <c r="AK166" s="3"/>
      <c r="AL166" s="1">
        <f>IF(Table1[[#This Row],[Education (EDU)]]="Matric",1,0)</f>
        <v>0</v>
      </c>
      <c r="AM166" s="2">
        <f>IF(Table1[[#This Row],[Education (EDU)]]="Intermediate",1,0)</f>
        <v>0</v>
      </c>
      <c r="AN166" s="2">
        <f>IF(Table1[[#This Row],[Education (EDU)]]="Graduation",1,0)</f>
        <v>0</v>
      </c>
      <c r="AO166" s="2">
        <f>IF(Table1[[#This Row],[Education (EDU)]]="Masters",1,0)</f>
        <v>1</v>
      </c>
      <c r="AP166" s="2"/>
      <c r="AQ166" s="3"/>
      <c r="AT166" s="10">
        <f>IFERROR(Table1[[#This Row],[Car Value]]/Table1[[#This Row],[Cars Owned]],"0")</f>
        <v>1492.5105468726861</v>
      </c>
      <c r="AU166" s="2"/>
      <c r="AV166" s="3"/>
      <c r="AW166" s="1"/>
      <c r="AX166" s="2">
        <f>IF(Table1[[#This Row],[Person Debts]]&gt;$AW$6,1,0)</f>
        <v>1</v>
      </c>
      <c r="AY166" s="2"/>
      <c r="AZ166" s="3"/>
      <c r="BA166" s="1"/>
      <c r="BB166" s="24">
        <f>Table1[[#This Row],[Mortgage Left]]/Table1[[#This Row],[House Value]]</f>
        <v>0.44383223398608729</v>
      </c>
      <c r="BC166" s="2">
        <f t="shared" si="8"/>
        <v>1</v>
      </c>
      <c r="BD166" s="2"/>
      <c r="BE166" s="3"/>
      <c r="BH166" s="1"/>
      <c r="BI166" s="2">
        <f>IF(Table1[[#This Row],[City]]="Karachi",Table1[[#This Row],[Income]],0)</f>
        <v>0</v>
      </c>
      <c r="BJ166" s="2">
        <f>IF(Table1[[#This Row],[City]]="Lahore",Table1[[#This Row],[Income]],0)</f>
        <v>0</v>
      </c>
      <c r="BK166" s="2">
        <f>IF(Table1[[#This Row],[City]]="Islamabad",Table1[[#This Row],[Income]],0)</f>
        <v>0</v>
      </c>
      <c r="BL166" s="2">
        <f>IF(Table1[[#This Row],[City]]="Multan",Table1[[#This Row],[Income]],0)</f>
        <v>41228</v>
      </c>
      <c r="BM166" s="2">
        <f>IF(Table1[[#This Row],[City]]="Peshawar",Table1[[#This Row],[Income]],0)</f>
        <v>0</v>
      </c>
      <c r="BN166" s="2">
        <f>IF(Table1[[#This Row],[City]]="Quetta",Table1[[#This Row],[Income]],0)</f>
        <v>0</v>
      </c>
      <c r="BO166" s="2">
        <f>IF(Table1[[#This Row],[City]]="Hyderabad",Table1[[#This Row],[Income]],0)</f>
        <v>0</v>
      </c>
      <c r="BP166" s="2">
        <f>IF(Table1[[#This Row],[City]]="Rawalpindi",Table1[[#This Row],[Income]],0)</f>
        <v>0</v>
      </c>
      <c r="BQ166" s="3">
        <f>IF(Table1[[#This Row],[City]]="Gwadar",Table1[[#This Row],[Income]],0)</f>
        <v>0</v>
      </c>
      <c r="BR166" s="1">
        <f>IF(Table1[[#This Row],[Person Debts]]&gt;Table1[[#This Row],[Income]],1,0)</f>
        <v>1</v>
      </c>
      <c r="BS166" s="3"/>
      <c r="BT166" s="1"/>
      <c r="BU166" s="2">
        <f>IF(Table1[[#This Row],[Net Worth]]&gt;BT166,Table1[[#This Row],[Age]],0)</f>
        <v>43</v>
      </c>
      <c r="BV166" s="3"/>
    </row>
    <row r="167" spans="2:74" x14ac:dyDescent="0.25">
      <c r="B167" t="s">
        <v>23</v>
      </c>
      <c r="C167">
        <v>38</v>
      </c>
      <c r="D167" t="s">
        <v>26</v>
      </c>
      <c r="E167">
        <v>3</v>
      </c>
      <c r="F167" t="s">
        <v>34</v>
      </c>
      <c r="G167">
        <v>4</v>
      </c>
      <c r="H167">
        <v>0</v>
      </c>
      <c r="I167">
        <v>31980</v>
      </c>
      <c r="J167" t="s">
        <v>38</v>
      </c>
      <c r="K167">
        <v>9</v>
      </c>
      <c r="L167">
        <v>127920</v>
      </c>
      <c r="M167">
        <v>40878.52288157872</v>
      </c>
      <c r="N167">
        <v>0</v>
      </c>
      <c r="O167">
        <v>0</v>
      </c>
      <c r="P167">
        <v>21807.388354298408</v>
      </c>
      <c r="Q167">
        <v>31738.298112355187</v>
      </c>
      <c r="R167">
        <v>159658.29811235517</v>
      </c>
      <c r="S167">
        <v>62685.911235877124</v>
      </c>
      <c r="T167">
        <v>96972.386876478049</v>
      </c>
      <c r="X167" s="1">
        <f t="shared" si="6"/>
        <v>0</v>
      </c>
      <c r="Y167" s="2">
        <f t="shared" si="7"/>
        <v>1</v>
      </c>
      <c r="Z167" s="2"/>
      <c r="AA167" s="3"/>
      <c r="AD167" s="1">
        <f>IF(Table1[[#This Row],[Work Field (WF)]]="IT",1,0)</f>
        <v>0</v>
      </c>
      <c r="AE167" s="2">
        <f>IF(Table1[[#This Row],[Work Field (WF)]]="Data Science",1,0)</f>
        <v>0</v>
      </c>
      <c r="AF167" s="2">
        <f>IF(Table1[[#This Row],[Work Field (WF)]]="Health",1,0)</f>
        <v>0</v>
      </c>
      <c r="AG167" s="2">
        <f>IF(Table1[[#This Row],[Work Field (WF)]]="Marketing",1,0)</f>
        <v>1</v>
      </c>
      <c r="AH167" s="2">
        <f>IF(Table1[[#This Row],[Work Field (WF)]]="Sales",1,0)</f>
        <v>0</v>
      </c>
      <c r="AI167" s="2">
        <f>IF(Table1[[#This Row],[Work Field (WF)]]="management",1,0)</f>
        <v>0</v>
      </c>
      <c r="AJ167" s="2"/>
      <c r="AK167" s="3"/>
      <c r="AL167" s="1">
        <f>IF(Table1[[#This Row],[Education (EDU)]]="Matric",1,0)</f>
        <v>0</v>
      </c>
      <c r="AM167" s="2">
        <f>IF(Table1[[#This Row],[Education (EDU)]]="Intermediate",1,0)</f>
        <v>0</v>
      </c>
      <c r="AN167" s="2">
        <f>IF(Table1[[#This Row],[Education (EDU)]]="Graduation",1,0)</f>
        <v>0</v>
      </c>
      <c r="AO167" s="2">
        <f>IF(Table1[[#This Row],[Education (EDU)]]="Masters",1,0)</f>
        <v>1</v>
      </c>
      <c r="AP167" s="2"/>
      <c r="AQ167" s="3"/>
      <c r="AT167" s="10" t="str">
        <f>IFERROR(Table1[[#This Row],[Car Value]]/Table1[[#This Row],[Cars Owned]],"0")</f>
        <v>0</v>
      </c>
      <c r="AU167" s="2"/>
      <c r="AV167" s="3"/>
      <c r="AW167" s="1"/>
      <c r="AX167" s="2">
        <f>IF(Table1[[#This Row],[Person Debts]]&gt;$AW$6,1,0)</f>
        <v>0</v>
      </c>
      <c r="AY167" s="2"/>
      <c r="AZ167" s="3"/>
      <c r="BA167" s="1"/>
      <c r="BB167" s="24">
        <f>Table1[[#This Row],[Mortgage Left]]/Table1[[#This Row],[House Value]]</f>
        <v>0.31956318700421138</v>
      </c>
      <c r="BC167" s="2">
        <f t="shared" si="8"/>
        <v>0</v>
      </c>
      <c r="BD167" s="2"/>
      <c r="BE167" s="3"/>
      <c r="BH167" s="1"/>
      <c r="BI167" s="2">
        <f>IF(Table1[[#This Row],[City]]="Karachi",Table1[[#This Row],[Income]],0)</f>
        <v>0</v>
      </c>
      <c r="BJ167" s="2">
        <f>IF(Table1[[#This Row],[City]]="Lahore",Table1[[#This Row],[Income]],0)</f>
        <v>0</v>
      </c>
      <c r="BK167" s="2">
        <f>IF(Table1[[#This Row],[City]]="Islamabad",Table1[[#This Row],[Income]],0)</f>
        <v>0</v>
      </c>
      <c r="BL167" s="2">
        <f>IF(Table1[[#This Row],[City]]="Multan",Table1[[#This Row],[Income]],0)</f>
        <v>0</v>
      </c>
      <c r="BM167" s="2">
        <f>IF(Table1[[#This Row],[City]]="Peshawar",Table1[[#This Row],[Income]],0)</f>
        <v>0</v>
      </c>
      <c r="BN167" s="2">
        <f>IF(Table1[[#This Row],[City]]="Quetta",Table1[[#This Row],[Income]],0)</f>
        <v>0</v>
      </c>
      <c r="BO167" s="2">
        <f>IF(Table1[[#This Row],[City]]="Hyderabad",Table1[[#This Row],[Income]],0)</f>
        <v>0</v>
      </c>
      <c r="BP167" s="2">
        <f>IF(Table1[[#This Row],[City]]="Rawalpindi",Table1[[#This Row],[Income]],0)</f>
        <v>0</v>
      </c>
      <c r="BQ167" s="3">
        <f>IF(Table1[[#This Row],[City]]="Gwadar",Table1[[#This Row],[Income]],0)</f>
        <v>31980</v>
      </c>
      <c r="BR167" s="1">
        <f>IF(Table1[[#This Row],[Person Debts]]&gt;Table1[[#This Row],[Income]],1,0)</f>
        <v>1</v>
      </c>
      <c r="BS167" s="3"/>
      <c r="BT167" s="1"/>
      <c r="BU167" s="2">
        <f>IF(Table1[[#This Row],[Net Worth]]&gt;BT167,Table1[[#This Row],[Age]],0)</f>
        <v>38</v>
      </c>
      <c r="BV167" s="3"/>
    </row>
    <row r="168" spans="2:74" x14ac:dyDescent="0.25">
      <c r="B168" t="s">
        <v>19</v>
      </c>
      <c r="C168">
        <v>38</v>
      </c>
      <c r="D168" t="s">
        <v>32</v>
      </c>
      <c r="E168">
        <v>1</v>
      </c>
      <c r="F168" t="s">
        <v>34</v>
      </c>
      <c r="G168">
        <v>4</v>
      </c>
      <c r="H168">
        <v>0</v>
      </c>
      <c r="I168">
        <v>66533</v>
      </c>
      <c r="J168" t="s">
        <v>38</v>
      </c>
      <c r="K168">
        <v>9</v>
      </c>
      <c r="L168">
        <v>266132</v>
      </c>
      <c r="M168">
        <v>240012.71781909085</v>
      </c>
      <c r="N168">
        <v>0</v>
      </c>
      <c r="O168">
        <v>0</v>
      </c>
      <c r="P168">
        <v>46050.056329619918</v>
      </c>
      <c r="Q168">
        <v>24148.109290802829</v>
      </c>
      <c r="R168">
        <v>290280.10929080285</v>
      </c>
      <c r="S168">
        <v>286062.77414871077</v>
      </c>
      <c r="T168">
        <v>4217.3351420920808</v>
      </c>
      <c r="X168" s="1">
        <f t="shared" si="6"/>
        <v>1</v>
      </c>
      <c r="Y168" s="2">
        <f t="shared" si="7"/>
        <v>0</v>
      </c>
      <c r="Z168" s="2"/>
      <c r="AA168" s="3"/>
      <c r="AD168" s="1">
        <f>IF(Table1[[#This Row],[Work Field (WF)]]="IT",1,0)</f>
        <v>1</v>
      </c>
      <c r="AE168" s="2">
        <f>IF(Table1[[#This Row],[Work Field (WF)]]="Data Science",1,0)</f>
        <v>0</v>
      </c>
      <c r="AF168" s="2">
        <f>IF(Table1[[#This Row],[Work Field (WF)]]="Health",1,0)</f>
        <v>0</v>
      </c>
      <c r="AG168" s="2">
        <f>IF(Table1[[#This Row],[Work Field (WF)]]="Marketing",1,0)</f>
        <v>0</v>
      </c>
      <c r="AH168" s="2">
        <f>IF(Table1[[#This Row],[Work Field (WF)]]="Sales",1,0)</f>
        <v>0</v>
      </c>
      <c r="AI168" s="2">
        <f>IF(Table1[[#This Row],[Work Field (WF)]]="management",1,0)</f>
        <v>0</v>
      </c>
      <c r="AJ168" s="2"/>
      <c r="AK168" s="3"/>
      <c r="AL168" s="1">
        <f>IF(Table1[[#This Row],[Education (EDU)]]="Matric",1,0)</f>
        <v>0</v>
      </c>
      <c r="AM168" s="2">
        <f>IF(Table1[[#This Row],[Education (EDU)]]="Intermediate",1,0)</f>
        <v>0</v>
      </c>
      <c r="AN168" s="2">
        <f>IF(Table1[[#This Row],[Education (EDU)]]="Graduation",1,0)</f>
        <v>0</v>
      </c>
      <c r="AO168" s="2">
        <f>IF(Table1[[#This Row],[Education (EDU)]]="Masters",1,0)</f>
        <v>1</v>
      </c>
      <c r="AP168" s="2"/>
      <c r="AQ168" s="3"/>
      <c r="AT168" s="10" t="str">
        <f>IFERROR(Table1[[#This Row],[Car Value]]/Table1[[#This Row],[Cars Owned]],"0")</f>
        <v>0</v>
      </c>
      <c r="AU168" s="2"/>
      <c r="AV168" s="3"/>
      <c r="AW168" s="1"/>
      <c r="AX168" s="2">
        <f>IF(Table1[[#This Row],[Person Debts]]&gt;$AW$6,1,0)</f>
        <v>1</v>
      </c>
      <c r="AY168" s="2"/>
      <c r="AZ168" s="3"/>
      <c r="BA168" s="1"/>
      <c r="BB168" s="24">
        <f>Table1[[#This Row],[Mortgage Left]]/Table1[[#This Row],[House Value]]</f>
        <v>0.90185591292700928</v>
      </c>
      <c r="BC168" s="2">
        <f t="shared" si="8"/>
        <v>1</v>
      </c>
      <c r="BD168" s="2"/>
      <c r="BE168" s="3"/>
      <c r="BH168" s="1"/>
      <c r="BI168" s="2">
        <f>IF(Table1[[#This Row],[City]]="Karachi",Table1[[#This Row],[Income]],0)</f>
        <v>0</v>
      </c>
      <c r="BJ168" s="2">
        <f>IF(Table1[[#This Row],[City]]="Lahore",Table1[[#This Row],[Income]],0)</f>
        <v>0</v>
      </c>
      <c r="BK168" s="2">
        <f>IF(Table1[[#This Row],[City]]="Islamabad",Table1[[#This Row],[Income]],0)</f>
        <v>0</v>
      </c>
      <c r="BL168" s="2">
        <f>IF(Table1[[#This Row],[City]]="Multan",Table1[[#This Row],[Income]],0)</f>
        <v>0</v>
      </c>
      <c r="BM168" s="2">
        <f>IF(Table1[[#This Row],[City]]="Peshawar",Table1[[#This Row],[Income]],0)</f>
        <v>0</v>
      </c>
      <c r="BN168" s="2">
        <f>IF(Table1[[#This Row],[City]]="Quetta",Table1[[#This Row],[Income]],0)</f>
        <v>0</v>
      </c>
      <c r="BO168" s="2">
        <f>IF(Table1[[#This Row],[City]]="Hyderabad",Table1[[#This Row],[Income]],0)</f>
        <v>0</v>
      </c>
      <c r="BP168" s="2">
        <f>IF(Table1[[#This Row],[City]]="Rawalpindi",Table1[[#This Row],[Income]],0)</f>
        <v>0</v>
      </c>
      <c r="BQ168" s="3">
        <f>IF(Table1[[#This Row],[City]]="Gwadar",Table1[[#This Row],[Income]],0)</f>
        <v>66533</v>
      </c>
      <c r="BR168" s="1">
        <f>IF(Table1[[#This Row],[Person Debts]]&gt;Table1[[#This Row],[Income]],1,0)</f>
        <v>1</v>
      </c>
      <c r="BS168" s="3"/>
      <c r="BT168" s="1"/>
      <c r="BU168" s="2">
        <f>IF(Table1[[#This Row],[Net Worth]]&gt;BT168,Table1[[#This Row],[Age]],0)</f>
        <v>38</v>
      </c>
      <c r="BV168" s="3"/>
    </row>
    <row r="169" spans="2:74" x14ac:dyDescent="0.25">
      <c r="B169" t="s">
        <v>23</v>
      </c>
      <c r="C169">
        <v>30</v>
      </c>
      <c r="D169" t="s">
        <v>29</v>
      </c>
      <c r="E169">
        <v>4</v>
      </c>
      <c r="F169" t="s">
        <v>21</v>
      </c>
      <c r="G169">
        <v>1</v>
      </c>
      <c r="H169">
        <v>0</v>
      </c>
      <c r="I169">
        <v>51832</v>
      </c>
      <c r="J169" t="s">
        <v>35</v>
      </c>
      <c r="K169">
        <v>3</v>
      </c>
      <c r="L169">
        <v>310992</v>
      </c>
      <c r="M169">
        <v>50442.390270952252</v>
      </c>
      <c r="N169">
        <v>0</v>
      </c>
      <c r="O169">
        <v>0</v>
      </c>
      <c r="P169">
        <v>90376.366924579808</v>
      </c>
      <c r="Q169">
        <v>59108.071492668721</v>
      </c>
      <c r="R169">
        <v>370100.07149266871</v>
      </c>
      <c r="S169">
        <v>140818.75719553206</v>
      </c>
      <c r="T169">
        <v>229281.31429713665</v>
      </c>
      <c r="X169" s="1">
        <f t="shared" si="6"/>
        <v>0</v>
      </c>
      <c r="Y169" s="2">
        <f t="shared" si="7"/>
        <v>1</v>
      </c>
      <c r="Z169" s="2"/>
      <c r="AA169" s="3"/>
      <c r="AD169" s="1">
        <f>IF(Table1[[#This Row],[Work Field (WF)]]="IT",1,0)</f>
        <v>0</v>
      </c>
      <c r="AE169" s="2">
        <f>IF(Table1[[#This Row],[Work Field (WF)]]="Data Science",1,0)</f>
        <v>0</v>
      </c>
      <c r="AF169" s="2">
        <f>IF(Table1[[#This Row],[Work Field (WF)]]="Health",1,0)</f>
        <v>1</v>
      </c>
      <c r="AG169" s="2">
        <f>IF(Table1[[#This Row],[Work Field (WF)]]="Marketing",1,0)</f>
        <v>0</v>
      </c>
      <c r="AH169" s="2">
        <f>IF(Table1[[#This Row],[Work Field (WF)]]="Sales",1,0)</f>
        <v>0</v>
      </c>
      <c r="AI169" s="2">
        <f>IF(Table1[[#This Row],[Work Field (WF)]]="management",1,0)</f>
        <v>0</v>
      </c>
      <c r="AJ169" s="2"/>
      <c r="AK169" s="3"/>
      <c r="AL169" s="1">
        <f>IF(Table1[[#This Row],[Education (EDU)]]="Matric",1,0)</f>
        <v>1</v>
      </c>
      <c r="AM169" s="2">
        <f>IF(Table1[[#This Row],[Education (EDU)]]="Intermediate",1,0)</f>
        <v>0</v>
      </c>
      <c r="AN169" s="2">
        <f>IF(Table1[[#This Row],[Education (EDU)]]="Graduation",1,0)</f>
        <v>0</v>
      </c>
      <c r="AO169" s="2">
        <f>IF(Table1[[#This Row],[Education (EDU)]]="Masters",1,0)</f>
        <v>0</v>
      </c>
      <c r="AP169" s="2"/>
      <c r="AQ169" s="3"/>
      <c r="AT169" s="10" t="str">
        <f>IFERROR(Table1[[#This Row],[Car Value]]/Table1[[#This Row],[Cars Owned]],"0")</f>
        <v>0</v>
      </c>
      <c r="AU169" s="2"/>
      <c r="AV169" s="3"/>
      <c r="AW169" s="1"/>
      <c r="AX169" s="2">
        <f>IF(Table1[[#This Row],[Person Debts]]&gt;$AW$6,1,0)</f>
        <v>1</v>
      </c>
      <c r="AY169" s="2"/>
      <c r="AZ169" s="3"/>
      <c r="BA169" s="1"/>
      <c r="BB169" s="24">
        <f>Table1[[#This Row],[Mortgage Left]]/Table1[[#This Row],[House Value]]</f>
        <v>0.16219835324044429</v>
      </c>
      <c r="BC169" s="2">
        <f t="shared" si="8"/>
        <v>0</v>
      </c>
      <c r="BD169" s="2"/>
      <c r="BE169" s="3"/>
      <c r="BH169" s="1"/>
      <c r="BI169" s="2">
        <f>IF(Table1[[#This Row],[City]]="Karachi",Table1[[#This Row],[Income]],0)</f>
        <v>0</v>
      </c>
      <c r="BJ169" s="2">
        <f>IF(Table1[[#This Row],[City]]="Lahore",Table1[[#This Row],[Income]],0)</f>
        <v>0</v>
      </c>
      <c r="BK169" s="2">
        <f>IF(Table1[[#This Row],[City]]="Islamabad",Table1[[#This Row],[Income]],0)</f>
        <v>51832</v>
      </c>
      <c r="BL169" s="2">
        <f>IF(Table1[[#This Row],[City]]="Multan",Table1[[#This Row],[Income]],0)</f>
        <v>0</v>
      </c>
      <c r="BM169" s="2">
        <f>IF(Table1[[#This Row],[City]]="Peshawar",Table1[[#This Row],[Income]],0)</f>
        <v>0</v>
      </c>
      <c r="BN169" s="2">
        <f>IF(Table1[[#This Row],[City]]="Quetta",Table1[[#This Row],[Income]],0)</f>
        <v>0</v>
      </c>
      <c r="BO169" s="2">
        <f>IF(Table1[[#This Row],[City]]="Hyderabad",Table1[[#This Row],[Income]],0)</f>
        <v>0</v>
      </c>
      <c r="BP169" s="2">
        <f>IF(Table1[[#This Row],[City]]="Rawalpindi",Table1[[#This Row],[Income]],0)</f>
        <v>0</v>
      </c>
      <c r="BQ169" s="3">
        <f>IF(Table1[[#This Row],[City]]="Gwadar",Table1[[#This Row],[Income]],0)</f>
        <v>0</v>
      </c>
      <c r="BR169" s="1">
        <f>IF(Table1[[#This Row],[Person Debts]]&gt;Table1[[#This Row],[Income]],1,0)</f>
        <v>1</v>
      </c>
      <c r="BS169" s="3"/>
      <c r="BT169" s="1"/>
      <c r="BU169" s="2">
        <f>IF(Table1[[#This Row],[Net Worth]]&gt;BT169,Table1[[#This Row],[Age]],0)</f>
        <v>30</v>
      </c>
      <c r="BV169" s="3"/>
    </row>
    <row r="170" spans="2:74" x14ac:dyDescent="0.25">
      <c r="B170" t="s">
        <v>19</v>
      </c>
      <c r="C170">
        <v>40</v>
      </c>
      <c r="D170" t="s">
        <v>26</v>
      </c>
      <c r="E170">
        <v>3</v>
      </c>
      <c r="F170" t="s">
        <v>21</v>
      </c>
      <c r="G170">
        <v>1</v>
      </c>
      <c r="H170">
        <v>0</v>
      </c>
      <c r="I170">
        <v>47228</v>
      </c>
      <c r="J170" t="s">
        <v>33</v>
      </c>
      <c r="K170">
        <v>8</v>
      </c>
      <c r="L170">
        <v>283368</v>
      </c>
      <c r="M170">
        <v>271070.06486987969</v>
      </c>
      <c r="N170">
        <v>0</v>
      </c>
      <c r="O170">
        <v>0</v>
      </c>
      <c r="P170">
        <v>35968.679972698621</v>
      </c>
      <c r="Q170">
        <v>40625.118668182186</v>
      </c>
      <c r="R170">
        <v>323993.11866818217</v>
      </c>
      <c r="S170">
        <v>307038.74484257831</v>
      </c>
      <c r="T170">
        <v>16954.373825603863</v>
      </c>
      <c r="X170" s="1">
        <f t="shared" si="6"/>
        <v>1</v>
      </c>
      <c r="Y170" s="2">
        <f t="shared" si="7"/>
        <v>0</v>
      </c>
      <c r="Z170" s="2"/>
      <c r="AA170" s="3"/>
      <c r="AD170" s="1">
        <f>IF(Table1[[#This Row],[Work Field (WF)]]="IT",1,0)</f>
        <v>0</v>
      </c>
      <c r="AE170" s="2">
        <f>IF(Table1[[#This Row],[Work Field (WF)]]="Data Science",1,0)</f>
        <v>0</v>
      </c>
      <c r="AF170" s="2">
        <f>IF(Table1[[#This Row],[Work Field (WF)]]="Health",1,0)</f>
        <v>0</v>
      </c>
      <c r="AG170" s="2">
        <f>IF(Table1[[#This Row],[Work Field (WF)]]="Marketing",1,0)</f>
        <v>1</v>
      </c>
      <c r="AH170" s="2">
        <f>IF(Table1[[#This Row],[Work Field (WF)]]="Sales",1,0)</f>
        <v>0</v>
      </c>
      <c r="AI170" s="2">
        <f>IF(Table1[[#This Row],[Work Field (WF)]]="management",1,0)</f>
        <v>0</v>
      </c>
      <c r="AJ170" s="2"/>
      <c r="AK170" s="3"/>
      <c r="AL170" s="1">
        <f>IF(Table1[[#This Row],[Education (EDU)]]="Matric",1,0)</f>
        <v>1</v>
      </c>
      <c r="AM170" s="2">
        <f>IF(Table1[[#This Row],[Education (EDU)]]="Intermediate",1,0)</f>
        <v>0</v>
      </c>
      <c r="AN170" s="2">
        <f>IF(Table1[[#This Row],[Education (EDU)]]="Graduation",1,0)</f>
        <v>0</v>
      </c>
      <c r="AO170" s="2">
        <f>IF(Table1[[#This Row],[Education (EDU)]]="Masters",1,0)</f>
        <v>0</v>
      </c>
      <c r="AP170" s="2"/>
      <c r="AQ170" s="3"/>
      <c r="AT170" s="10" t="str">
        <f>IFERROR(Table1[[#This Row],[Car Value]]/Table1[[#This Row],[Cars Owned]],"0")</f>
        <v>0</v>
      </c>
      <c r="AU170" s="2"/>
      <c r="AV170" s="3"/>
      <c r="AW170" s="1"/>
      <c r="AX170" s="2">
        <f>IF(Table1[[#This Row],[Person Debts]]&gt;$AW$6,1,0)</f>
        <v>1</v>
      </c>
      <c r="AY170" s="2"/>
      <c r="AZ170" s="3"/>
      <c r="BA170" s="1"/>
      <c r="BB170" s="24">
        <f>Table1[[#This Row],[Mortgage Left]]/Table1[[#This Row],[House Value]]</f>
        <v>0.95660083308588018</v>
      </c>
      <c r="BC170" s="2">
        <f t="shared" si="8"/>
        <v>1</v>
      </c>
      <c r="BD170" s="2"/>
      <c r="BE170" s="3"/>
      <c r="BH170" s="1"/>
      <c r="BI170" s="2">
        <f>IF(Table1[[#This Row],[City]]="Karachi",Table1[[#This Row],[Income]],0)</f>
        <v>0</v>
      </c>
      <c r="BJ170" s="2">
        <f>IF(Table1[[#This Row],[City]]="Lahore",Table1[[#This Row],[Income]],0)</f>
        <v>0</v>
      </c>
      <c r="BK170" s="2">
        <f>IF(Table1[[#This Row],[City]]="Islamabad",Table1[[#This Row],[Income]],0)</f>
        <v>0</v>
      </c>
      <c r="BL170" s="2">
        <f>IF(Table1[[#This Row],[City]]="Multan",Table1[[#This Row],[Income]],0)</f>
        <v>0</v>
      </c>
      <c r="BM170" s="2">
        <f>IF(Table1[[#This Row],[City]]="Peshawar",Table1[[#This Row],[Income]],0)</f>
        <v>0</v>
      </c>
      <c r="BN170" s="2">
        <f>IF(Table1[[#This Row],[City]]="Quetta",Table1[[#This Row],[Income]],0)</f>
        <v>0</v>
      </c>
      <c r="BO170" s="2">
        <f>IF(Table1[[#This Row],[City]]="Hyderabad",Table1[[#This Row],[Income]],0)</f>
        <v>0</v>
      </c>
      <c r="BP170" s="2">
        <f>IF(Table1[[#This Row],[City]]="Rawalpindi",Table1[[#This Row],[Income]],0)</f>
        <v>47228</v>
      </c>
      <c r="BQ170" s="3">
        <f>IF(Table1[[#This Row],[City]]="Gwadar",Table1[[#This Row],[Income]],0)</f>
        <v>0</v>
      </c>
      <c r="BR170" s="1">
        <f>IF(Table1[[#This Row],[Person Debts]]&gt;Table1[[#This Row],[Income]],1,0)</f>
        <v>1</v>
      </c>
      <c r="BS170" s="3"/>
      <c r="BT170" s="1"/>
      <c r="BU170" s="2">
        <f>IF(Table1[[#This Row],[Net Worth]]&gt;BT170,Table1[[#This Row],[Age]],0)</f>
        <v>40</v>
      </c>
      <c r="BV170" s="3"/>
    </row>
    <row r="171" spans="2:74" x14ac:dyDescent="0.25">
      <c r="B171" t="s">
        <v>23</v>
      </c>
      <c r="C171">
        <v>38</v>
      </c>
      <c r="D171" t="s">
        <v>20</v>
      </c>
      <c r="E171">
        <v>6</v>
      </c>
      <c r="F171" t="s">
        <v>27</v>
      </c>
      <c r="G171">
        <v>2</v>
      </c>
      <c r="H171">
        <v>0</v>
      </c>
      <c r="I171">
        <v>56460</v>
      </c>
      <c r="J171" t="s">
        <v>35</v>
      </c>
      <c r="K171">
        <v>3</v>
      </c>
      <c r="L171">
        <v>282300</v>
      </c>
      <c r="M171">
        <v>106246.22918805928</v>
      </c>
      <c r="N171">
        <v>0</v>
      </c>
      <c r="O171">
        <v>0</v>
      </c>
      <c r="P171">
        <v>85294.951443797196</v>
      </c>
      <c r="Q171">
        <v>33991.652904628812</v>
      </c>
      <c r="R171">
        <v>316291.65290462883</v>
      </c>
      <c r="S171">
        <v>191541.18063185649</v>
      </c>
      <c r="T171">
        <v>124750.47227277234</v>
      </c>
      <c r="X171" s="1">
        <f t="shared" si="6"/>
        <v>0</v>
      </c>
      <c r="Y171" s="2">
        <f t="shared" si="7"/>
        <v>1</v>
      </c>
      <c r="Z171" s="2"/>
      <c r="AA171" s="3"/>
      <c r="AD171" s="1">
        <f>IF(Table1[[#This Row],[Work Field (WF)]]="IT",1,0)</f>
        <v>0</v>
      </c>
      <c r="AE171" s="2">
        <f>IF(Table1[[#This Row],[Work Field (WF)]]="Data Science",1,0)</f>
        <v>0</v>
      </c>
      <c r="AF171" s="2">
        <f>IF(Table1[[#This Row],[Work Field (WF)]]="Health",1,0)</f>
        <v>0</v>
      </c>
      <c r="AG171" s="2">
        <f>IF(Table1[[#This Row],[Work Field (WF)]]="Marketing",1,0)</f>
        <v>0</v>
      </c>
      <c r="AH171" s="2">
        <f>IF(Table1[[#This Row],[Work Field (WF)]]="Sales",1,0)</f>
        <v>0</v>
      </c>
      <c r="AI171" s="2">
        <f>IF(Table1[[#This Row],[Work Field (WF)]]="management",1,0)</f>
        <v>1</v>
      </c>
      <c r="AJ171" s="2"/>
      <c r="AK171" s="3"/>
      <c r="AL171" s="1">
        <f>IF(Table1[[#This Row],[Education (EDU)]]="Matric",1,0)</f>
        <v>0</v>
      </c>
      <c r="AM171" s="2">
        <f>IF(Table1[[#This Row],[Education (EDU)]]="Intermediate",1,0)</f>
        <v>1</v>
      </c>
      <c r="AN171" s="2">
        <f>IF(Table1[[#This Row],[Education (EDU)]]="Graduation",1,0)</f>
        <v>0</v>
      </c>
      <c r="AO171" s="2">
        <f>IF(Table1[[#This Row],[Education (EDU)]]="Masters",1,0)</f>
        <v>0</v>
      </c>
      <c r="AP171" s="2"/>
      <c r="AQ171" s="3"/>
      <c r="AT171" s="10" t="str">
        <f>IFERROR(Table1[[#This Row],[Car Value]]/Table1[[#This Row],[Cars Owned]],"0")</f>
        <v>0</v>
      </c>
      <c r="AU171" s="2"/>
      <c r="AV171" s="3"/>
      <c r="AW171" s="1"/>
      <c r="AX171" s="2">
        <f>IF(Table1[[#This Row],[Person Debts]]&gt;$AW$6,1,0)</f>
        <v>1</v>
      </c>
      <c r="AY171" s="2"/>
      <c r="AZ171" s="3"/>
      <c r="BA171" s="1"/>
      <c r="BB171" s="24">
        <f>Table1[[#This Row],[Mortgage Left]]/Table1[[#This Row],[House Value]]</f>
        <v>0.37635929574232829</v>
      </c>
      <c r="BC171" s="2">
        <f t="shared" si="8"/>
        <v>0</v>
      </c>
      <c r="BD171" s="2"/>
      <c r="BE171" s="3"/>
      <c r="BH171" s="1"/>
      <c r="BI171" s="2">
        <f>IF(Table1[[#This Row],[City]]="Karachi",Table1[[#This Row],[Income]],0)</f>
        <v>0</v>
      </c>
      <c r="BJ171" s="2">
        <f>IF(Table1[[#This Row],[City]]="Lahore",Table1[[#This Row],[Income]],0)</f>
        <v>0</v>
      </c>
      <c r="BK171" s="2">
        <f>IF(Table1[[#This Row],[City]]="Islamabad",Table1[[#This Row],[Income]],0)</f>
        <v>56460</v>
      </c>
      <c r="BL171" s="2">
        <f>IF(Table1[[#This Row],[City]]="Multan",Table1[[#This Row],[Income]],0)</f>
        <v>0</v>
      </c>
      <c r="BM171" s="2">
        <f>IF(Table1[[#This Row],[City]]="Peshawar",Table1[[#This Row],[Income]],0)</f>
        <v>0</v>
      </c>
      <c r="BN171" s="2">
        <f>IF(Table1[[#This Row],[City]]="Quetta",Table1[[#This Row],[Income]],0)</f>
        <v>0</v>
      </c>
      <c r="BO171" s="2">
        <f>IF(Table1[[#This Row],[City]]="Hyderabad",Table1[[#This Row],[Income]],0)</f>
        <v>0</v>
      </c>
      <c r="BP171" s="2">
        <f>IF(Table1[[#This Row],[City]]="Rawalpindi",Table1[[#This Row],[Income]],0)</f>
        <v>0</v>
      </c>
      <c r="BQ171" s="3">
        <f>IF(Table1[[#This Row],[City]]="Gwadar",Table1[[#This Row],[Income]],0)</f>
        <v>0</v>
      </c>
      <c r="BR171" s="1">
        <f>IF(Table1[[#This Row],[Person Debts]]&gt;Table1[[#This Row],[Income]],1,0)</f>
        <v>1</v>
      </c>
      <c r="BS171" s="3"/>
      <c r="BT171" s="1"/>
      <c r="BU171" s="2">
        <f>IF(Table1[[#This Row],[Net Worth]]&gt;BT171,Table1[[#This Row],[Age]],0)</f>
        <v>38</v>
      </c>
      <c r="BV171" s="3"/>
    </row>
    <row r="172" spans="2:74" x14ac:dyDescent="0.25">
      <c r="B172" t="s">
        <v>19</v>
      </c>
      <c r="C172">
        <v>45</v>
      </c>
      <c r="D172" t="s">
        <v>29</v>
      </c>
      <c r="E172">
        <v>4</v>
      </c>
      <c r="F172" t="s">
        <v>21</v>
      </c>
      <c r="G172">
        <v>1</v>
      </c>
      <c r="H172">
        <v>2</v>
      </c>
      <c r="I172">
        <v>60008</v>
      </c>
      <c r="J172" t="s">
        <v>30</v>
      </c>
      <c r="K172">
        <v>7</v>
      </c>
      <c r="L172">
        <v>300040</v>
      </c>
      <c r="M172">
        <v>206072.30064936256</v>
      </c>
      <c r="N172">
        <v>10677.701928406921</v>
      </c>
      <c r="O172">
        <v>2943</v>
      </c>
      <c r="P172">
        <v>7682.073667790879</v>
      </c>
      <c r="Q172">
        <v>52620.765175814813</v>
      </c>
      <c r="R172">
        <v>363338.46710422169</v>
      </c>
      <c r="S172">
        <v>216697.37431715344</v>
      </c>
      <c r="T172">
        <v>146641.09278706825</v>
      </c>
      <c r="X172" s="1">
        <f t="shared" si="6"/>
        <v>1</v>
      </c>
      <c r="Y172" s="2">
        <f t="shared" si="7"/>
        <v>0</v>
      </c>
      <c r="Z172" s="2"/>
      <c r="AA172" s="3"/>
      <c r="AD172" s="1">
        <f>IF(Table1[[#This Row],[Work Field (WF)]]="IT",1,0)</f>
        <v>0</v>
      </c>
      <c r="AE172" s="2">
        <f>IF(Table1[[#This Row],[Work Field (WF)]]="Data Science",1,0)</f>
        <v>0</v>
      </c>
      <c r="AF172" s="2">
        <f>IF(Table1[[#This Row],[Work Field (WF)]]="Health",1,0)</f>
        <v>1</v>
      </c>
      <c r="AG172" s="2">
        <f>IF(Table1[[#This Row],[Work Field (WF)]]="Marketing",1,0)</f>
        <v>0</v>
      </c>
      <c r="AH172" s="2">
        <f>IF(Table1[[#This Row],[Work Field (WF)]]="Sales",1,0)</f>
        <v>0</v>
      </c>
      <c r="AI172" s="2">
        <f>IF(Table1[[#This Row],[Work Field (WF)]]="management",1,0)</f>
        <v>0</v>
      </c>
      <c r="AJ172" s="2"/>
      <c r="AK172" s="3"/>
      <c r="AL172" s="1">
        <f>IF(Table1[[#This Row],[Education (EDU)]]="Matric",1,0)</f>
        <v>1</v>
      </c>
      <c r="AM172" s="2">
        <f>IF(Table1[[#This Row],[Education (EDU)]]="Intermediate",1,0)</f>
        <v>0</v>
      </c>
      <c r="AN172" s="2">
        <f>IF(Table1[[#This Row],[Education (EDU)]]="Graduation",1,0)</f>
        <v>0</v>
      </c>
      <c r="AO172" s="2">
        <f>IF(Table1[[#This Row],[Education (EDU)]]="Masters",1,0)</f>
        <v>0</v>
      </c>
      <c r="AP172" s="2"/>
      <c r="AQ172" s="3"/>
      <c r="AT172" s="10">
        <f>IFERROR(Table1[[#This Row],[Car Value]]/Table1[[#This Row],[Cars Owned]],"0")</f>
        <v>5338.8509642034605</v>
      </c>
      <c r="AU172" s="2"/>
      <c r="AV172" s="3"/>
      <c r="AW172" s="1"/>
      <c r="AX172" s="2">
        <f>IF(Table1[[#This Row],[Person Debts]]&gt;$AW$6,1,0)</f>
        <v>1</v>
      </c>
      <c r="AY172" s="2"/>
      <c r="AZ172" s="3"/>
      <c r="BA172" s="1"/>
      <c r="BB172" s="24">
        <f>Table1[[#This Row],[Mortgage Left]]/Table1[[#This Row],[House Value]]</f>
        <v>0.68681609335209493</v>
      </c>
      <c r="BC172" s="2">
        <f t="shared" si="8"/>
        <v>1</v>
      </c>
      <c r="BD172" s="2"/>
      <c r="BE172" s="3"/>
      <c r="BH172" s="1"/>
      <c r="BI172" s="2">
        <f>IF(Table1[[#This Row],[City]]="Karachi",Table1[[#This Row],[Income]],0)</f>
        <v>0</v>
      </c>
      <c r="BJ172" s="2">
        <f>IF(Table1[[#This Row],[City]]="Lahore",Table1[[#This Row],[Income]],0)</f>
        <v>0</v>
      </c>
      <c r="BK172" s="2">
        <f>IF(Table1[[#This Row],[City]]="Islamabad",Table1[[#This Row],[Income]],0)</f>
        <v>0</v>
      </c>
      <c r="BL172" s="2">
        <f>IF(Table1[[#This Row],[City]]="Multan",Table1[[#This Row],[Income]],0)</f>
        <v>0</v>
      </c>
      <c r="BM172" s="2">
        <f>IF(Table1[[#This Row],[City]]="Peshawar",Table1[[#This Row],[Income]],0)</f>
        <v>0</v>
      </c>
      <c r="BN172" s="2">
        <f>IF(Table1[[#This Row],[City]]="Quetta",Table1[[#This Row],[Income]],0)</f>
        <v>0</v>
      </c>
      <c r="BO172" s="2">
        <f>IF(Table1[[#This Row],[City]]="Hyderabad",Table1[[#This Row],[Income]],0)</f>
        <v>60008</v>
      </c>
      <c r="BP172" s="2">
        <f>IF(Table1[[#This Row],[City]]="Rawalpindi",Table1[[#This Row],[Income]],0)</f>
        <v>0</v>
      </c>
      <c r="BQ172" s="3">
        <f>IF(Table1[[#This Row],[City]]="Gwadar",Table1[[#This Row],[Income]],0)</f>
        <v>0</v>
      </c>
      <c r="BR172" s="1">
        <f>IF(Table1[[#This Row],[Person Debts]]&gt;Table1[[#This Row],[Income]],1,0)</f>
        <v>1</v>
      </c>
      <c r="BS172" s="3"/>
      <c r="BT172" s="1"/>
      <c r="BU172" s="2">
        <f>IF(Table1[[#This Row],[Net Worth]]&gt;BT172,Table1[[#This Row],[Age]],0)</f>
        <v>45</v>
      </c>
      <c r="BV172" s="3"/>
    </row>
    <row r="173" spans="2:74" x14ac:dyDescent="0.25">
      <c r="B173" t="s">
        <v>19</v>
      </c>
      <c r="C173">
        <v>32</v>
      </c>
      <c r="D173" t="s">
        <v>37</v>
      </c>
      <c r="E173">
        <v>5</v>
      </c>
      <c r="F173" t="s">
        <v>34</v>
      </c>
      <c r="G173">
        <v>4</v>
      </c>
      <c r="H173">
        <v>2</v>
      </c>
      <c r="I173">
        <v>67243</v>
      </c>
      <c r="J173" t="s">
        <v>22</v>
      </c>
      <c r="K173">
        <v>2</v>
      </c>
      <c r="L173">
        <v>201729</v>
      </c>
      <c r="M173">
        <v>106200.77636917276</v>
      </c>
      <c r="N173">
        <v>72798.16359890587</v>
      </c>
      <c r="O173">
        <v>32038</v>
      </c>
      <c r="P173">
        <v>19637.996544998914</v>
      </c>
      <c r="Q173">
        <v>71398.366770466862</v>
      </c>
      <c r="R173">
        <v>345925.53036937275</v>
      </c>
      <c r="S173">
        <v>157876.77291417168</v>
      </c>
      <c r="T173">
        <v>188048.75745520106</v>
      </c>
      <c r="X173" s="1">
        <f t="shared" si="6"/>
        <v>1</v>
      </c>
      <c r="Y173" s="2">
        <f t="shared" si="7"/>
        <v>0</v>
      </c>
      <c r="Z173" s="2"/>
      <c r="AA173" s="3"/>
      <c r="AD173" s="1">
        <f>IF(Table1[[#This Row],[Work Field (WF)]]="IT",1,0)</f>
        <v>0</v>
      </c>
      <c r="AE173" s="2">
        <f>IF(Table1[[#This Row],[Work Field (WF)]]="Data Science",1,0)</f>
        <v>0</v>
      </c>
      <c r="AF173" s="2">
        <f>IF(Table1[[#This Row],[Work Field (WF)]]="Health",1,0)</f>
        <v>0</v>
      </c>
      <c r="AG173" s="2">
        <f>IF(Table1[[#This Row],[Work Field (WF)]]="Marketing",1,0)</f>
        <v>0</v>
      </c>
      <c r="AH173" s="2">
        <f>IF(Table1[[#This Row],[Work Field (WF)]]="Sales",1,0)</f>
        <v>1</v>
      </c>
      <c r="AI173" s="2">
        <f>IF(Table1[[#This Row],[Work Field (WF)]]="management",1,0)</f>
        <v>0</v>
      </c>
      <c r="AJ173" s="2"/>
      <c r="AK173" s="3"/>
      <c r="AL173" s="1">
        <f>IF(Table1[[#This Row],[Education (EDU)]]="Matric",1,0)</f>
        <v>0</v>
      </c>
      <c r="AM173" s="2">
        <f>IF(Table1[[#This Row],[Education (EDU)]]="Intermediate",1,0)</f>
        <v>0</v>
      </c>
      <c r="AN173" s="2">
        <f>IF(Table1[[#This Row],[Education (EDU)]]="Graduation",1,0)</f>
        <v>0</v>
      </c>
      <c r="AO173" s="2">
        <f>IF(Table1[[#This Row],[Education (EDU)]]="Masters",1,0)</f>
        <v>1</v>
      </c>
      <c r="AP173" s="2"/>
      <c r="AQ173" s="3"/>
      <c r="AT173" s="10">
        <f>IFERROR(Table1[[#This Row],[Car Value]]/Table1[[#This Row],[Cars Owned]],"0")</f>
        <v>36399.081799452935</v>
      </c>
      <c r="AU173" s="2"/>
      <c r="AV173" s="3"/>
      <c r="AW173" s="1"/>
      <c r="AX173" s="2">
        <f>IF(Table1[[#This Row],[Person Debts]]&gt;$AW$6,1,0)</f>
        <v>1</v>
      </c>
      <c r="AY173" s="2"/>
      <c r="AZ173" s="3"/>
      <c r="BA173" s="1"/>
      <c r="BB173" s="24">
        <f>Table1[[#This Row],[Mortgage Left]]/Table1[[#This Row],[House Value]]</f>
        <v>0.5264526982693255</v>
      </c>
      <c r="BC173" s="2">
        <f t="shared" si="8"/>
        <v>1</v>
      </c>
      <c r="BD173" s="2"/>
      <c r="BE173" s="3"/>
      <c r="BH173" s="1"/>
      <c r="BI173" s="2">
        <f>IF(Table1[[#This Row],[City]]="Karachi",Table1[[#This Row],[Income]],0)</f>
        <v>0</v>
      </c>
      <c r="BJ173" s="2">
        <f>IF(Table1[[#This Row],[City]]="Lahore",Table1[[#This Row],[Income]],0)</f>
        <v>67243</v>
      </c>
      <c r="BK173" s="2">
        <f>IF(Table1[[#This Row],[City]]="Islamabad",Table1[[#This Row],[Income]],0)</f>
        <v>0</v>
      </c>
      <c r="BL173" s="2">
        <f>IF(Table1[[#This Row],[City]]="Multan",Table1[[#This Row],[Income]],0)</f>
        <v>0</v>
      </c>
      <c r="BM173" s="2">
        <f>IF(Table1[[#This Row],[City]]="Peshawar",Table1[[#This Row],[Income]],0)</f>
        <v>0</v>
      </c>
      <c r="BN173" s="2">
        <f>IF(Table1[[#This Row],[City]]="Quetta",Table1[[#This Row],[Income]],0)</f>
        <v>0</v>
      </c>
      <c r="BO173" s="2">
        <f>IF(Table1[[#This Row],[City]]="Hyderabad",Table1[[#This Row],[Income]],0)</f>
        <v>0</v>
      </c>
      <c r="BP173" s="2">
        <f>IF(Table1[[#This Row],[City]]="Rawalpindi",Table1[[#This Row],[Income]],0)</f>
        <v>0</v>
      </c>
      <c r="BQ173" s="3">
        <f>IF(Table1[[#This Row],[City]]="Gwadar",Table1[[#This Row],[Income]],0)</f>
        <v>0</v>
      </c>
      <c r="BR173" s="1">
        <f>IF(Table1[[#This Row],[Person Debts]]&gt;Table1[[#This Row],[Income]],1,0)</f>
        <v>1</v>
      </c>
      <c r="BS173" s="3"/>
      <c r="BT173" s="1"/>
      <c r="BU173" s="2">
        <f>IF(Table1[[#This Row],[Net Worth]]&gt;BT173,Table1[[#This Row],[Age]],0)</f>
        <v>32</v>
      </c>
      <c r="BV173" s="3"/>
    </row>
    <row r="174" spans="2:74" x14ac:dyDescent="0.25">
      <c r="B174" t="s">
        <v>19</v>
      </c>
      <c r="C174">
        <v>48</v>
      </c>
      <c r="D174" t="s">
        <v>36</v>
      </c>
      <c r="E174">
        <v>2</v>
      </c>
      <c r="F174" t="s">
        <v>27</v>
      </c>
      <c r="G174">
        <v>2</v>
      </c>
      <c r="H174">
        <v>2</v>
      </c>
      <c r="I174">
        <v>58429</v>
      </c>
      <c r="J174" t="s">
        <v>22</v>
      </c>
      <c r="K174">
        <v>2</v>
      </c>
      <c r="L174">
        <v>233716</v>
      </c>
      <c r="M174">
        <v>118631.34664424474</v>
      </c>
      <c r="N174">
        <v>775.2089809204075</v>
      </c>
      <c r="O174">
        <v>313</v>
      </c>
      <c r="P174">
        <v>111668.6355129552</v>
      </c>
      <c r="Q174">
        <v>15888.468338148479</v>
      </c>
      <c r="R174">
        <v>250379.67731906887</v>
      </c>
      <c r="S174">
        <v>230612.98215719993</v>
      </c>
      <c r="T174">
        <v>19766.695161868935</v>
      </c>
      <c r="X174" s="1">
        <f t="shared" si="6"/>
        <v>1</v>
      </c>
      <c r="Y174" s="2">
        <f t="shared" si="7"/>
        <v>0</v>
      </c>
      <c r="Z174" s="2"/>
      <c r="AA174" s="3"/>
      <c r="AD174" s="1">
        <f>IF(Table1[[#This Row],[Work Field (WF)]]="IT",1,0)</f>
        <v>0</v>
      </c>
      <c r="AE174" s="2">
        <f>IF(Table1[[#This Row],[Work Field (WF)]]="Data Science",1,0)</f>
        <v>1</v>
      </c>
      <c r="AF174" s="2">
        <f>IF(Table1[[#This Row],[Work Field (WF)]]="Health",1,0)</f>
        <v>0</v>
      </c>
      <c r="AG174" s="2">
        <f>IF(Table1[[#This Row],[Work Field (WF)]]="Marketing",1,0)</f>
        <v>0</v>
      </c>
      <c r="AH174" s="2">
        <f>IF(Table1[[#This Row],[Work Field (WF)]]="Sales",1,0)</f>
        <v>0</v>
      </c>
      <c r="AI174" s="2">
        <f>IF(Table1[[#This Row],[Work Field (WF)]]="management",1,0)</f>
        <v>0</v>
      </c>
      <c r="AJ174" s="2"/>
      <c r="AK174" s="3"/>
      <c r="AL174" s="1">
        <f>IF(Table1[[#This Row],[Education (EDU)]]="Matric",1,0)</f>
        <v>0</v>
      </c>
      <c r="AM174" s="2">
        <f>IF(Table1[[#This Row],[Education (EDU)]]="Intermediate",1,0)</f>
        <v>1</v>
      </c>
      <c r="AN174" s="2">
        <f>IF(Table1[[#This Row],[Education (EDU)]]="Graduation",1,0)</f>
        <v>0</v>
      </c>
      <c r="AO174" s="2">
        <f>IF(Table1[[#This Row],[Education (EDU)]]="Masters",1,0)</f>
        <v>0</v>
      </c>
      <c r="AP174" s="2"/>
      <c r="AQ174" s="3"/>
      <c r="AT174" s="10">
        <f>IFERROR(Table1[[#This Row],[Car Value]]/Table1[[#This Row],[Cars Owned]],"0")</f>
        <v>387.60449046020375</v>
      </c>
      <c r="AU174" s="2"/>
      <c r="AV174" s="3"/>
      <c r="AW174" s="1"/>
      <c r="AX174" s="2">
        <f>IF(Table1[[#This Row],[Person Debts]]&gt;$AW$6,1,0)</f>
        <v>1</v>
      </c>
      <c r="AY174" s="2"/>
      <c r="AZ174" s="3"/>
      <c r="BA174" s="1"/>
      <c r="BB174" s="24">
        <f>Table1[[#This Row],[Mortgage Left]]/Table1[[#This Row],[House Value]]</f>
        <v>0.50758761336085134</v>
      </c>
      <c r="BC174" s="2">
        <f t="shared" si="8"/>
        <v>1</v>
      </c>
      <c r="BD174" s="2"/>
      <c r="BE174" s="3"/>
      <c r="BH174" s="1"/>
      <c r="BI174" s="2">
        <f>IF(Table1[[#This Row],[City]]="Karachi",Table1[[#This Row],[Income]],0)</f>
        <v>0</v>
      </c>
      <c r="BJ174" s="2">
        <f>IF(Table1[[#This Row],[City]]="Lahore",Table1[[#This Row],[Income]],0)</f>
        <v>58429</v>
      </c>
      <c r="BK174" s="2">
        <f>IF(Table1[[#This Row],[City]]="Islamabad",Table1[[#This Row],[Income]],0)</f>
        <v>0</v>
      </c>
      <c r="BL174" s="2">
        <f>IF(Table1[[#This Row],[City]]="Multan",Table1[[#This Row],[Income]],0)</f>
        <v>0</v>
      </c>
      <c r="BM174" s="2">
        <f>IF(Table1[[#This Row],[City]]="Peshawar",Table1[[#This Row],[Income]],0)</f>
        <v>0</v>
      </c>
      <c r="BN174" s="2">
        <f>IF(Table1[[#This Row],[City]]="Quetta",Table1[[#This Row],[Income]],0)</f>
        <v>0</v>
      </c>
      <c r="BO174" s="2">
        <f>IF(Table1[[#This Row],[City]]="Hyderabad",Table1[[#This Row],[Income]],0)</f>
        <v>0</v>
      </c>
      <c r="BP174" s="2">
        <f>IF(Table1[[#This Row],[City]]="Rawalpindi",Table1[[#This Row],[Income]],0)</f>
        <v>0</v>
      </c>
      <c r="BQ174" s="3">
        <f>IF(Table1[[#This Row],[City]]="Gwadar",Table1[[#This Row],[Income]],0)</f>
        <v>0</v>
      </c>
      <c r="BR174" s="1">
        <f>IF(Table1[[#This Row],[Person Debts]]&gt;Table1[[#This Row],[Income]],1,0)</f>
        <v>1</v>
      </c>
      <c r="BS174" s="3"/>
      <c r="BT174" s="1"/>
      <c r="BU174" s="2">
        <f>IF(Table1[[#This Row],[Net Worth]]&gt;BT174,Table1[[#This Row],[Age]],0)</f>
        <v>48</v>
      </c>
      <c r="BV174" s="3"/>
    </row>
    <row r="175" spans="2:74" x14ac:dyDescent="0.25">
      <c r="B175" t="s">
        <v>23</v>
      </c>
      <c r="C175">
        <v>47</v>
      </c>
      <c r="D175" t="s">
        <v>26</v>
      </c>
      <c r="E175">
        <v>3</v>
      </c>
      <c r="F175" t="s">
        <v>21</v>
      </c>
      <c r="G175">
        <v>1</v>
      </c>
      <c r="H175">
        <v>0</v>
      </c>
      <c r="I175">
        <v>33118</v>
      </c>
      <c r="J175" t="s">
        <v>31</v>
      </c>
      <c r="K175">
        <v>5</v>
      </c>
      <c r="L175">
        <v>165590</v>
      </c>
      <c r="M175">
        <v>26308.464554413571</v>
      </c>
      <c r="N175">
        <v>0</v>
      </c>
      <c r="O175">
        <v>0</v>
      </c>
      <c r="P175">
        <v>17296.944580776697</v>
      </c>
      <c r="Q175">
        <v>46810.079683593343</v>
      </c>
      <c r="R175">
        <v>212400.07968359336</v>
      </c>
      <c r="S175">
        <v>43605.409135190268</v>
      </c>
      <c r="T175">
        <v>168794.67054840308</v>
      </c>
      <c r="X175" s="1">
        <f t="shared" si="6"/>
        <v>0</v>
      </c>
      <c r="Y175" s="2">
        <f t="shared" si="7"/>
        <v>1</v>
      </c>
      <c r="Z175" s="2"/>
      <c r="AA175" s="3"/>
      <c r="AD175" s="1">
        <f>IF(Table1[[#This Row],[Work Field (WF)]]="IT",1,0)</f>
        <v>0</v>
      </c>
      <c r="AE175" s="2">
        <f>IF(Table1[[#This Row],[Work Field (WF)]]="Data Science",1,0)</f>
        <v>0</v>
      </c>
      <c r="AF175" s="2">
        <f>IF(Table1[[#This Row],[Work Field (WF)]]="Health",1,0)</f>
        <v>0</v>
      </c>
      <c r="AG175" s="2">
        <f>IF(Table1[[#This Row],[Work Field (WF)]]="Marketing",1,0)</f>
        <v>1</v>
      </c>
      <c r="AH175" s="2">
        <f>IF(Table1[[#This Row],[Work Field (WF)]]="Sales",1,0)</f>
        <v>0</v>
      </c>
      <c r="AI175" s="2">
        <f>IF(Table1[[#This Row],[Work Field (WF)]]="management",1,0)</f>
        <v>0</v>
      </c>
      <c r="AJ175" s="2"/>
      <c r="AK175" s="3"/>
      <c r="AL175" s="1">
        <f>IF(Table1[[#This Row],[Education (EDU)]]="Matric",1,0)</f>
        <v>1</v>
      </c>
      <c r="AM175" s="2">
        <f>IF(Table1[[#This Row],[Education (EDU)]]="Intermediate",1,0)</f>
        <v>0</v>
      </c>
      <c r="AN175" s="2">
        <f>IF(Table1[[#This Row],[Education (EDU)]]="Graduation",1,0)</f>
        <v>0</v>
      </c>
      <c r="AO175" s="2">
        <f>IF(Table1[[#This Row],[Education (EDU)]]="Masters",1,0)</f>
        <v>0</v>
      </c>
      <c r="AP175" s="2"/>
      <c r="AQ175" s="3"/>
      <c r="AT175" s="10" t="str">
        <f>IFERROR(Table1[[#This Row],[Car Value]]/Table1[[#This Row],[Cars Owned]],"0")</f>
        <v>0</v>
      </c>
      <c r="AU175" s="2"/>
      <c r="AV175" s="3"/>
      <c r="AW175" s="1"/>
      <c r="AX175" s="2">
        <f>IF(Table1[[#This Row],[Person Debts]]&gt;$AW$6,1,0)</f>
        <v>0</v>
      </c>
      <c r="AY175" s="2"/>
      <c r="AZ175" s="3"/>
      <c r="BA175" s="1"/>
      <c r="BB175" s="24">
        <f>Table1[[#This Row],[Mortgage Left]]/Table1[[#This Row],[House Value]]</f>
        <v>0.15887713360959943</v>
      </c>
      <c r="BC175" s="2">
        <f t="shared" si="8"/>
        <v>0</v>
      </c>
      <c r="BD175" s="2"/>
      <c r="BE175" s="3"/>
      <c r="BH175" s="1"/>
      <c r="BI175" s="2">
        <f>IF(Table1[[#This Row],[City]]="Karachi",Table1[[#This Row],[Income]],0)</f>
        <v>0</v>
      </c>
      <c r="BJ175" s="2">
        <f>IF(Table1[[#This Row],[City]]="Lahore",Table1[[#This Row],[Income]],0)</f>
        <v>0</v>
      </c>
      <c r="BK175" s="2">
        <f>IF(Table1[[#This Row],[City]]="Islamabad",Table1[[#This Row],[Income]],0)</f>
        <v>0</v>
      </c>
      <c r="BL175" s="2">
        <f>IF(Table1[[#This Row],[City]]="Multan",Table1[[#This Row],[Income]],0)</f>
        <v>0</v>
      </c>
      <c r="BM175" s="2">
        <f>IF(Table1[[#This Row],[City]]="Peshawar",Table1[[#This Row],[Income]],0)</f>
        <v>33118</v>
      </c>
      <c r="BN175" s="2">
        <f>IF(Table1[[#This Row],[City]]="Quetta",Table1[[#This Row],[Income]],0)</f>
        <v>0</v>
      </c>
      <c r="BO175" s="2">
        <f>IF(Table1[[#This Row],[City]]="Hyderabad",Table1[[#This Row],[Income]],0)</f>
        <v>0</v>
      </c>
      <c r="BP175" s="2">
        <f>IF(Table1[[#This Row],[City]]="Rawalpindi",Table1[[#This Row],[Income]],0)</f>
        <v>0</v>
      </c>
      <c r="BQ175" s="3">
        <f>IF(Table1[[#This Row],[City]]="Gwadar",Table1[[#This Row],[Income]],0)</f>
        <v>0</v>
      </c>
      <c r="BR175" s="1">
        <f>IF(Table1[[#This Row],[Person Debts]]&gt;Table1[[#This Row],[Income]],1,0)</f>
        <v>1</v>
      </c>
      <c r="BS175" s="3"/>
      <c r="BT175" s="1"/>
      <c r="BU175" s="2">
        <f>IF(Table1[[#This Row],[Net Worth]]&gt;BT175,Table1[[#This Row],[Age]],0)</f>
        <v>47</v>
      </c>
      <c r="BV175" s="3"/>
    </row>
    <row r="176" spans="2:74" x14ac:dyDescent="0.25">
      <c r="B176" t="s">
        <v>23</v>
      </c>
      <c r="C176">
        <v>27</v>
      </c>
      <c r="D176" t="s">
        <v>26</v>
      </c>
      <c r="E176">
        <v>3</v>
      </c>
      <c r="F176" t="s">
        <v>24</v>
      </c>
      <c r="G176">
        <v>3</v>
      </c>
      <c r="H176">
        <v>1</v>
      </c>
      <c r="I176">
        <v>40715</v>
      </c>
      <c r="J176" t="s">
        <v>22</v>
      </c>
      <c r="K176">
        <v>2</v>
      </c>
      <c r="L176">
        <v>203575</v>
      </c>
      <c r="M176">
        <v>112889.80033731267</v>
      </c>
      <c r="N176">
        <v>22345.536177608705</v>
      </c>
      <c r="O176">
        <v>20912</v>
      </c>
      <c r="P176">
        <v>3305.7060125930743</v>
      </c>
      <c r="Q176">
        <v>8059.9309298432745</v>
      </c>
      <c r="R176">
        <v>233980.46710745199</v>
      </c>
      <c r="S176">
        <v>137107.50634990577</v>
      </c>
      <c r="T176">
        <v>96872.960757546214</v>
      </c>
      <c r="X176" s="1">
        <f t="shared" si="6"/>
        <v>0</v>
      </c>
      <c r="Y176" s="2">
        <f t="shared" si="7"/>
        <v>1</v>
      </c>
      <c r="Z176" s="2"/>
      <c r="AA176" s="3"/>
      <c r="AD176" s="1">
        <f>IF(Table1[[#This Row],[Work Field (WF)]]="IT",1,0)</f>
        <v>0</v>
      </c>
      <c r="AE176" s="2">
        <f>IF(Table1[[#This Row],[Work Field (WF)]]="Data Science",1,0)</f>
        <v>0</v>
      </c>
      <c r="AF176" s="2">
        <f>IF(Table1[[#This Row],[Work Field (WF)]]="Health",1,0)</f>
        <v>0</v>
      </c>
      <c r="AG176" s="2">
        <f>IF(Table1[[#This Row],[Work Field (WF)]]="Marketing",1,0)</f>
        <v>1</v>
      </c>
      <c r="AH176" s="2">
        <f>IF(Table1[[#This Row],[Work Field (WF)]]="Sales",1,0)</f>
        <v>0</v>
      </c>
      <c r="AI176" s="2">
        <f>IF(Table1[[#This Row],[Work Field (WF)]]="management",1,0)</f>
        <v>0</v>
      </c>
      <c r="AJ176" s="2"/>
      <c r="AK176" s="3"/>
      <c r="AL176" s="1">
        <f>IF(Table1[[#This Row],[Education (EDU)]]="Matric",1,0)</f>
        <v>0</v>
      </c>
      <c r="AM176" s="2">
        <f>IF(Table1[[#This Row],[Education (EDU)]]="Intermediate",1,0)</f>
        <v>0</v>
      </c>
      <c r="AN176" s="2">
        <f>IF(Table1[[#This Row],[Education (EDU)]]="Graduation",1,0)</f>
        <v>1</v>
      </c>
      <c r="AO176" s="2">
        <f>IF(Table1[[#This Row],[Education (EDU)]]="Masters",1,0)</f>
        <v>0</v>
      </c>
      <c r="AP176" s="2"/>
      <c r="AQ176" s="3"/>
      <c r="AT176" s="10">
        <f>IFERROR(Table1[[#This Row],[Car Value]]/Table1[[#This Row],[Cars Owned]],"0")</f>
        <v>22345.536177608705</v>
      </c>
      <c r="AU176" s="2"/>
      <c r="AV176" s="3"/>
      <c r="AW176" s="1"/>
      <c r="AX176" s="2">
        <f>IF(Table1[[#This Row],[Person Debts]]&gt;$AW$6,1,0)</f>
        <v>1</v>
      </c>
      <c r="AY176" s="2"/>
      <c r="AZ176" s="3"/>
      <c r="BA176" s="1"/>
      <c r="BB176" s="24">
        <f>Table1[[#This Row],[Mortgage Left]]/Table1[[#This Row],[House Value]]</f>
        <v>0.55453665890857262</v>
      </c>
      <c r="BC176" s="2">
        <f t="shared" si="8"/>
        <v>1</v>
      </c>
      <c r="BD176" s="2"/>
      <c r="BE176" s="3"/>
      <c r="BH176" s="1"/>
      <c r="BI176" s="2">
        <f>IF(Table1[[#This Row],[City]]="Karachi",Table1[[#This Row],[Income]],0)</f>
        <v>0</v>
      </c>
      <c r="BJ176" s="2">
        <f>IF(Table1[[#This Row],[City]]="Lahore",Table1[[#This Row],[Income]],0)</f>
        <v>40715</v>
      </c>
      <c r="BK176" s="2">
        <f>IF(Table1[[#This Row],[City]]="Islamabad",Table1[[#This Row],[Income]],0)</f>
        <v>0</v>
      </c>
      <c r="BL176" s="2">
        <f>IF(Table1[[#This Row],[City]]="Multan",Table1[[#This Row],[Income]],0)</f>
        <v>0</v>
      </c>
      <c r="BM176" s="2">
        <f>IF(Table1[[#This Row],[City]]="Peshawar",Table1[[#This Row],[Income]],0)</f>
        <v>0</v>
      </c>
      <c r="BN176" s="2">
        <f>IF(Table1[[#This Row],[City]]="Quetta",Table1[[#This Row],[Income]],0)</f>
        <v>0</v>
      </c>
      <c r="BO176" s="2">
        <f>IF(Table1[[#This Row],[City]]="Hyderabad",Table1[[#This Row],[Income]],0)</f>
        <v>0</v>
      </c>
      <c r="BP176" s="2">
        <f>IF(Table1[[#This Row],[City]]="Rawalpindi",Table1[[#This Row],[Income]],0)</f>
        <v>0</v>
      </c>
      <c r="BQ176" s="3">
        <f>IF(Table1[[#This Row],[City]]="Gwadar",Table1[[#This Row],[Income]],0)</f>
        <v>0</v>
      </c>
      <c r="BR176" s="1">
        <f>IF(Table1[[#This Row],[Person Debts]]&gt;Table1[[#This Row],[Income]],1,0)</f>
        <v>1</v>
      </c>
      <c r="BS176" s="3"/>
      <c r="BT176" s="1"/>
      <c r="BU176" s="2">
        <f>IF(Table1[[#This Row],[Net Worth]]&gt;BT176,Table1[[#This Row],[Age]],0)</f>
        <v>27</v>
      </c>
      <c r="BV176" s="3"/>
    </row>
    <row r="177" spans="2:74" x14ac:dyDescent="0.25">
      <c r="B177" t="s">
        <v>23</v>
      </c>
      <c r="C177">
        <v>31</v>
      </c>
      <c r="D177" t="s">
        <v>32</v>
      </c>
      <c r="E177">
        <v>1</v>
      </c>
      <c r="F177" t="s">
        <v>34</v>
      </c>
      <c r="G177">
        <v>4</v>
      </c>
      <c r="H177">
        <v>2</v>
      </c>
      <c r="I177">
        <v>32933</v>
      </c>
      <c r="J177" t="s">
        <v>39</v>
      </c>
      <c r="K177">
        <v>6</v>
      </c>
      <c r="L177">
        <v>197598</v>
      </c>
      <c r="M177">
        <v>58365.836015293484</v>
      </c>
      <c r="N177">
        <v>22409.945409674474</v>
      </c>
      <c r="O177">
        <v>18316</v>
      </c>
      <c r="P177">
        <v>60254.943411979097</v>
      </c>
      <c r="Q177">
        <v>46494.384328236163</v>
      </c>
      <c r="R177">
        <v>266502.32973791065</v>
      </c>
      <c r="S177">
        <v>136936.77942727259</v>
      </c>
      <c r="T177">
        <v>129565.55031063806</v>
      </c>
      <c r="X177" s="1">
        <f t="shared" si="6"/>
        <v>0</v>
      </c>
      <c r="Y177" s="2">
        <f t="shared" si="7"/>
        <v>1</v>
      </c>
      <c r="Z177" s="2"/>
      <c r="AA177" s="3"/>
      <c r="AD177" s="1">
        <f>IF(Table1[[#This Row],[Work Field (WF)]]="IT",1,0)</f>
        <v>1</v>
      </c>
      <c r="AE177" s="2">
        <f>IF(Table1[[#This Row],[Work Field (WF)]]="Data Science",1,0)</f>
        <v>0</v>
      </c>
      <c r="AF177" s="2">
        <f>IF(Table1[[#This Row],[Work Field (WF)]]="Health",1,0)</f>
        <v>0</v>
      </c>
      <c r="AG177" s="2">
        <f>IF(Table1[[#This Row],[Work Field (WF)]]="Marketing",1,0)</f>
        <v>0</v>
      </c>
      <c r="AH177" s="2">
        <f>IF(Table1[[#This Row],[Work Field (WF)]]="Sales",1,0)</f>
        <v>0</v>
      </c>
      <c r="AI177" s="2">
        <f>IF(Table1[[#This Row],[Work Field (WF)]]="management",1,0)</f>
        <v>0</v>
      </c>
      <c r="AJ177" s="2"/>
      <c r="AK177" s="3"/>
      <c r="AL177" s="1">
        <f>IF(Table1[[#This Row],[Education (EDU)]]="Matric",1,0)</f>
        <v>0</v>
      </c>
      <c r="AM177" s="2">
        <f>IF(Table1[[#This Row],[Education (EDU)]]="Intermediate",1,0)</f>
        <v>0</v>
      </c>
      <c r="AN177" s="2">
        <f>IF(Table1[[#This Row],[Education (EDU)]]="Graduation",1,0)</f>
        <v>0</v>
      </c>
      <c r="AO177" s="2">
        <f>IF(Table1[[#This Row],[Education (EDU)]]="Masters",1,0)</f>
        <v>1</v>
      </c>
      <c r="AP177" s="2"/>
      <c r="AQ177" s="3"/>
      <c r="AT177" s="10">
        <f>IFERROR(Table1[[#This Row],[Car Value]]/Table1[[#This Row],[Cars Owned]],"0")</f>
        <v>11204.972704837237</v>
      </c>
      <c r="AU177" s="2"/>
      <c r="AV177" s="3"/>
      <c r="AW177" s="1"/>
      <c r="AX177" s="2">
        <f>IF(Table1[[#This Row],[Person Debts]]&gt;$AW$6,1,0)</f>
        <v>1</v>
      </c>
      <c r="AY177" s="2"/>
      <c r="AZ177" s="3"/>
      <c r="BA177" s="1"/>
      <c r="BB177" s="24">
        <f>Table1[[#This Row],[Mortgage Left]]/Table1[[#This Row],[House Value]]</f>
        <v>0.2953766536872513</v>
      </c>
      <c r="BC177" s="2">
        <f t="shared" si="8"/>
        <v>0</v>
      </c>
      <c r="BD177" s="2"/>
      <c r="BE177" s="3"/>
      <c r="BH177" s="1"/>
      <c r="BI177" s="2">
        <f>IF(Table1[[#This Row],[City]]="Karachi",Table1[[#This Row],[Income]],0)</f>
        <v>0</v>
      </c>
      <c r="BJ177" s="2">
        <f>IF(Table1[[#This Row],[City]]="Lahore",Table1[[#This Row],[Income]],0)</f>
        <v>0</v>
      </c>
      <c r="BK177" s="2">
        <f>IF(Table1[[#This Row],[City]]="Islamabad",Table1[[#This Row],[Income]],0)</f>
        <v>0</v>
      </c>
      <c r="BL177" s="2">
        <f>IF(Table1[[#This Row],[City]]="Multan",Table1[[#This Row],[Income]],0)</f>
        <v>0</v>
      </c>
      <c r="BM177" s="2">
        <f>IF(Table1[[#This Row],[City]]="Peshawar",Table1[[#This Row],[Income]],0)</f>
        <v>0</v>
      </c>
      <c r="BN177" s="2">
        <f>IF(Table1[[#This Row],[City]]="Quetta",Table1[[#This Row],[Income]],0)</f>
        <v>32933</v>
      </c>
      <c r="BO177" s="2">
        <f>IF(Table1[[#This Row],[City]]="Hyderabad",Table1[[#This Row],[Income]],0)</f>
        <v>0</v>
      </c>
      <c r="BP177" s="2">
        <f>IF(Table1[[#This Row],[City]]="Rawalpindi",Table1[[#This Row],[Income]],0)</f>
        <v>0</v>
      </c>
      <c r="BQ177" s="3">
        <f>IF(Table1[[#This Row],[City]]="Gwadar",Table1[[#This Row],[Income]],0)</f>
        <v>0</v>
      </c>
      <c r="BR177" s="1">
        <f>IF(Table1[[#This Row],[Person Debts]]&gt;Table1[[#This Row],[Income]],1,0)</f>
        <v>1</v>
      </c>
      <c r="BS177" s="3"/>
      <c r="BT177" s="1"/>
      <c r="BU177" s="2">
        <f>IF(Table1[[#This Row],[Net Worth]]&gt;BT177,Table1[[#This Row],[Age]],0)</f>
        <v>31</v>
      </c>
      <c r="BV177" s="3"/>
    </row>
    <row r="178" spans="2:74" x14ac:dyDescent="0.25">
      <c r="B178" t="s">
        <v>19</v>
      </c>
      <c r="C178">
        <v>39</v>
      </c>
      <c r="D178" t="s">
        <v>26</v>
      </c>
      <c r="E178">
        <v>3</v>
      </c>
      <c r="F178" t="s">
        <v>34</v>
      </c>
      <c r="G178">
        <v>4</v>
      </c>
      <c r="H178">
        <v>0</v>
      </c>
      <c r="I178">
        <v>32802</v>
      </c>
      <c r="J178" t="s">
        <v>28</v>
      </c>
      <c r="K178">
        <v>4</v>
      </c>
      <c r="L178">
        <v>164010</v>
      </c>
      <c r="M178">
        <v>50554.823581655663</v>
      </c>
      <c r="N178">
        <v>0</v>
      </c>
      <c r="O178">
        <v>0</v>
      </c>
      <c r="P178">
        <v>29645.948815817686</v>
      </c>
      <c r="Q178">
        <v>32178.7444574572</v>
      </c>
      <c r="R178">
        <v>196188.74445745721</v>
      </c>
      <c r="S178">
        <v>80200.772397473353</v>
      </c>
      <c r="T178">
        <v>115987.97205998386</v>
      </c>
      <c r="X178" s="1">
        <f t="shared" si="6"/>
        <v>1</v>
      </c>
      <c r="Y178" s="2">
        <f t="shared" si="7"/>
        <v>0</v>
      </c>
      <c r="Z178" s="2"/>
      <c r="AA178" s="3"/>
      <c r="AD178" s="1">
        <f>IF(Table1[[#This Row],[Work Field (WF)]]="IT",1,0)</f>
        <v>0</v>
      </c>
      <c r="AE178" s="2">
        <f>IF(Table1[[#This Row],[Work Field (WF)]]="Data Science",1,0)</f>
        <v>0</v>
      </c>
      <c r="AF178" s="2">
        <f>IF(Table1[[#This Row],[Work Field (WF)]]="Health",1,0)</f>
        <v>0</v>
      </c>
      <c r="AG178" s="2">
        <f>IF(Table1[[#This Row],[Work Field (WF)]]="Marketing",1,0)</f>
        <v>1</v>
      </c>
      <c r="AH178" s="2">
        <f>IF(Table1[[#This Row],[Work Field (WF)]]="Sales",1,0)</f>
        <v>0</v>
      </c>
      <c r="AI178" s="2">
        <f>IF(Table1[[#This Row],[Work Field (WF)]]="management",1,0)</f>
        <v>0</v>
      </c>
      <c r="AJ178" s="2"/>
      <c r="AK178" s="3"/>
      <c r="AL178" s="1">
        <f>IF(Table1[[#This Row],[Education (EDU)]]="Matric",1,0)</f>
        <v>0</v>
      </c>
      <c r="AM178" s="2">
        <f>IF(Table1[[#This Row],[Education (EDU)]]="Intermediate",1,0)</f>
        <v>0</v>
      </c>
      <c r="AN178" s="2">
        <f>IF(Table1[[#This Row],[Education (EDU)]]="Graduation",1,0)</f>
        <v>0</v>
      </c>
      <c r="AO178" s="2">
        <f>IF(Table1[[#This Row],[Education (EDU)]]="Masters",1,0)</f>
        <v>1</v>
      </c>
      <c r="AP178" s="2"/>
      <c r="AQ178" s="3"/>
      <c r="AT178" s="10" t="str">
        <f>IFERROR(Table1[[#This Row],[Car Value]]/Table1[[#This Row],[Cars Owned]],"0")</f>
        <v>0</v>
      </c>
      <c r="AU178" s="2"/>
      <c r="AV178" s="3"/>
      <c r="AW178" s="1"/>
      <c r="AX178" s="2">
        <f>IF(Table1[[#This Row],[Person Debts]]&gt;$AW$6,1,0)</f>
        <v>0</v>
      </c>
      <c r="AY178" s="2"/>
      <c r="AZ178" s="3"/>
      <c r="BA178" s="1"/>
      <c r="BB178" s="24">
        <f>Table1[[#This Row],[Mortgage Left]]/Table1[[#This Row],[House Value]]</f>
        <v>0.30824232413667252</v>
      </c>
      <c r="BC178" s="2">
        <f t="shared" si="8"/>
        <v>0</v>
      </c>
      <c r="BD178" s="2"/>
      <c r="BE178" s="3"/>
      <c r="BH178" s="1"/>
      <c r="BI178" s="2">
        <f>IF(Table1[[#This Row],[City]]="Karachi",Table1[[#This Row],[Income]],0)</f>
        <v>0</v>
      </c>
      <c r="BJ178" s="2">
        <f>IF(Table1[[#This Row],[City]]="Lahore",Table1[[#This Row],[Income]],0)</f>
        <v>0</v>
      </c>
      <c r="BK178" s="2">
        <f>IF(Table1[[#This Row],[City]]="Islamabad",Table1[[#This Row],[Income]],0)</f>
        <v>0</v>
      </c>
      <c r="BL178" s="2">
        <f>IF(Table1[[#This Row],[City]]="Multan",Table1[[#This Row],[Income]],0)</f>
        <v>32802</v>
      </c>
      <c r="BM178" s="2">
        <f>IF(Table1[[#This Row],[City]]="Peshawar",Table1[[#This Row],[Income]],0)</f>
        <v>0</v>
      </c>
      <c r="BN178" s="2">
        <f>IF(Table1[[#This Row],[City]]="Quetta",Table1[[#This Row],[Income]],0)</f>
        <v>0</v>
      </c>
      <c r="BO178" s="2">
        <f>IF(Table1[[#This Row],[City]]="Hyderabad",Table1[[#This Row],[Income]],0)</f>
        <v>0</v>
      </c>
      <c r="BP178" s="2">
        <f>IF(Table1[[#This Row],[City]]="Rawalpindi",Table1[[#This Row],[Income]],0)</f>
        <v>0</v>
      </c>
      <c r="BQ178" s="3">
        <f>IF(Table1[[#This Row],[City]]="Gwadar",Table1[[#This Row],[Income]],0)</f>
        <v>0</v>
      </c>
      <c r="BR178" s="1">
        <f>IF(Table1[[#This Row],[Person Debts]]&gt;Table1[[#This Row],[Income]],1,0)</f>
        <v>1</v>
      </c>
      <c r="BS178" s="3"/>
      <c r="BT178" s="1"/>
      <c r="BU178" s="2">
        <f>IF(Table1[[#This Row],[Net Worth]]&gt;BT178,Table1[[#This Row],[Age]],0)</f>
        <v>39</v>
      </c>
      <c r="BV178" s="3"/>
    </row>
    <row r="179" spans="2:74" x14ac:dyDescent="0.25">
      <c r="B179" t="s">
        <v>19</v>
      </c>
      <c r="C179">
        <v>26</v>
      </c>
      <c r="D179" t="s">
        <v>20</v>
      </c>
      <c r="E179">
        <v>6</v>
      </c>
      <c r="F179" t="s">
        <v>21</v>
      </c>
      <c r="G179">
        <v>1</v>
      </c>
      <c r="H179">
        <v>2</v>
      </c>
      <c r="I179">
        <v>63730</v>
      </c>
      <c r="J179" t="s">
        <v>39</v>
      </c>
      <c r="K179">
        <v>6</v>
      </c>
      <c r="L179">
        <v>191190</v>
      </c>
      <c r="M179">
        <v>174144.56736366014</v>
      </c>
      <c r="N179">
        <v>59188.614338108229</v>
      </c>
      <c r="O179">
        <v>55920</v>
      </c>
      <c r="P179">
        <v>21958.101174894517</v>
      </c>
      <c r="Q179">
        <v>50424.761113758854</v>
      </c>
      <c r="R179">
        <v>300803.37545186706</v>
      </c>
      <c r="S179">
        <v>252022.66853855466</v>
      </c>
      <c r="T179">
        <v>48780.706913312402</v>
      </c>
      <c r="X179" s="1">
        <f t="shared" si="6"/>
        <v>1</v>
      </c>
      <c r="Y179" s="2">
        <f t="shared" si="7"/>
        <v>0</v>
      </c>
      <c r="Z179" s="2"/>
      <c r="AA179" s="3"/>
      <c r="AD179" s="1">
        <f>IF(Table1[[#This Row],[Work Field (WF)]]="IT",1,0)</f>
        <v>0</v>
      </c>
      <c r="AE179" s="2">
        <f>IF(Table1[[#This Row],[Work Field (WF)]]="Data Science",1,0)</f>
        <v>0</v>
      </c>
      <c r="AF179" s="2">
        <f>IF(Table1[[#This Row],[Work Field (WF)]]="Health",1,0)</f>
        <v>0</v>
      </c>
      <c r="AG179" s="2">
        <f>IF(Table1[[#This Row],[Work Field (WF)]]="Marketing",1,0)</f>
        <v>0</v>
      </c>
      <c r="AH179" s="2">
        <f>IF(Table1[[#This Row],[Work Field (WF)]]="Sales",1,0)</f>
        <v>0</v>
      </c>
      <c r="AI179" s="2">
        <f>IF(Table1[[#This Row],[Work Field (WF)]]="management",1,0)</f>
        <v>1</v>
      </c>
      <c r="AJ179" s="2"/>
      <c r="AK179" s="3"/>
      <c r="AL179" s="1">
        <f>IF(Table1[[#This Row],[Education (EDU)]]="Matric",1,0)</f>
        <v>1</v>
      </c>
      <c r="AM179" s="2">
        <f>IF(Table1[[#This Row],[Education (EDU)]]="Intermediate",1,0)</f>
        <v>0</v>
      </c>
      <c r="AN179" s="2">
        <f>IF(Table1[[#This Row],[Education (EDU)]]="Graduation",1,0)</f>
        <v>0</v>
      </c>
      <c r="AO179" s="2">
        <f>IF(Table1[[#This Row],[Education (EDU)]]="Masters",1,0)</f>
        <v>0</v>
      </c>
      <c r="AP179" s="2"/>
      <c r="AQ179" s="3"/>
      <c r="AT179" s="10">
        <f>IFERROR(Table1[[#This Row],[Car Value]]/Table1[[#This Row],[Cars Owned]],"0")</f>
        <v>29594.307169054115</v>
      </c>
      <c r="AU179" s="2"/>
      <c r="AV179" s="3"/>
      <c r="AW179" s="1"/>
      <c r="AX179" s="2">
        <f>IF(Table1[[#This Row],[Person Debts]]&gt;$AW$6,1,0)</f>
        <v>1</v>
      </c>
      <c r="AY179" s="2"/>
      <c r="AZ179" s="3"/>
      <c r="BA179" s="1"/>
      <c r="BB179" s="24">
        <f>Table1[[#This Row],[Mortgage Left]]/Table1[[#This Row],[House Value]]</f>
        <v>0.91084558483006506</v>
      </c>
      <c r="BC179" s="2">
        <f t="shared" si="8"/>
        <v>1</v>
      </c>
      <c r="BD179" s="2"/>
      <c r="BE179" s="3"/>
      <c r="BH179" s="1"/>
      <c r="BI179" s="2">
        <f>IF(Table1[[#This Row],[City]]="Karachi",Table1[[#This Row],[Income]],0)</f>
        <v>0</v>
      </c>
      <c r="BJ179" s="2">
        <f>IF(Table1[[#This Row],[City]]="Lahore",Table1[[#This Row],[Income]],0)</f>
        <v>0</v>
      </c>
      <c r="BK179" s="2">
        <f>IF(Table1[[#This Row],[City]]="Islamabad",Table1[[#This Row],[Income]],0)</f>
        <v>0</v>
      </c>
      <c r="BL179" s="2">
        <f>IF(Table1[[#This Row],[City]]="Multan",Table1[[#This Row],[Income]],0)</f>
        <v>0</v>
      </c>
      <c r="BM179" s="2">
        <f>IF(Table1[[#This Row],[City]]="Peshawar",Table1[[#This Row],[Income]],0)</f>
        <v>0</v>
      </c>
      <c r="BN179" s="2">
        <f>IF(Table1[[#This Row],[City]]="Quetta",Table1[[#This Row],[Income]],0)</f>
        <v>63730</v>
      </c>
      <c r="BO179" s="2">
        <f>IF(Table1[[#This Row],[City]]="Hyderabad",Table1[[#This Row],[Income]],0)</f>
        <v>0</v>
      </c>
      <c r="BP179" s="2">
        <f>IF(Table1[[#This Row],[City]]="Rawalpindi",Table1[[#This Row],[Income]],0)</f>
        <v>0</v>
      </c>
      <c r="BQ179" s="3">
        <f>IF(Table1[[#This Row],[City]]="Gwadar",Table1[[#This Row],[Income]],0)</f>
        <v>0</v>
      </c>
      <c r="BR179" s="1">
        <f>IF(Table1[[#This Row],[Person Debts]]&gt;Table1[[#This Row],[Income]],1,0)</f>
        <v>1</v>
      </c>
      <c r="BS179" s="3"/>
      <c r="BT179" s="1"/>
      <c r="BU179" s="2">
        <f>IF(Table1[[#This Row],[Net Worth]]&gt;BT179,Table1[[#This Row],[Age]],0)</f>
        <v>26</v>
      </c>
      <c r="BV179" s="3"/>
    </row>
    <row r="180" spans="2:74" x14ac:dyDescent="0.25">
      <c r="B180" t="s">
        <v>23</v>
      </c>
      <c r="C180">
        <v>48</v>
      </c>
      <c r="D180" t="s">
        <v>26</v>
      </c>
      <c r="E180">
        <v>3</v>
      </c>
      <c r="F180" t="s">
        <v>27</v>
      </c>
      <c r="G180">
        <v>2</v>
      </c>
      <c r="H180">
        <v>1</v>
      </c>
      <c r="I180">
        <v>31367</v>
      </c>
      <c r="J180" t="s">
        <v>35</v>
      </c>
      <c r="K180">
        <v>3</v>
      </c>
      <c r="L180">
        <v>156835</v>
      </c>
      <c r="M180">
        <v>102779.54595461432</v>
      </c>
      <c r="N180">
        <v>27663.659623312418</v>
      </c>
      <c r="O180">
        <v>9233</v>
      </c>
      <c r="P180">
        <v>15537.617932254429</v>
      </c>
      <c r="Q180">
        <v>44015.789173278106</v>
      </c>
      <c r="R180">
        <v>228514.44879659053</v>
      </c>
      <c r="S180">
        <v>127550.16388686876</v>
      </c>
      <c r="T180">
        <v>100964.28490972177</v>
      </c>
      <c r="X180" s="1">
        <f t="shared" si="6"/>
        <v>0</v>
      </c>
      <c r="Y180" s="2">
        <f t="shared" si="7"/>
        <v>1</v>
      </c>
      <c r="Z180" s="2"/>
      <c r="AA180" s="3"/>
      <c r="AD180" s="1">
        <f>IF(Table1[[#This Row],[Work Field (WF)]]="IT",1,0)</f>
        <v>0</v>
      </c>
      <c r="AE180" s="2">
        <f>IF(Table1[[#This Row],[Work Field (WF)]]="Data Science",1,0)</f>
        <v>0</v>
      </c>
      <c r="AF180" s="2">
        <f>IF(Table1[[#This Row],[Work Field (WF)]]="Health",1,0)</f>
        <v>0</v>
      </c>
      <c r="AG180" s="2">
        <f>IF(Table1[[#This Row],[Work Field (WF)]]="Marketing",1,0)</f>
        <v>1</v>
      </c>
      <c r="AH180" s="2">
        <f>IF(Table1[[#This Row],[Work Field (WF)]]="Sales",1,0)</f>
        <v>0</v>
      </c>
      <c r="AI180" s="2">
        <f>IF(Table1[[#This Row],[Work Field (WF)]]="management",1,0)</f>
        <v>0</v>
      </c>
      <c r="AJ180" s="2"/>
      <c r="AK180" s="3"/>
      <c r="AL180" s="1">
        <f>IF(Table1[[#This Row],[Education (EDU)]]="Matric",1,0)</f>
        <v>0</v>
      </c>
      <c r="AM180" s="2">
        <f>IF(Table1[[#This Row],[Education (EDU)]]="Intermediate",1,0)</f>
        <v>1</v>
      </c>
      <c r="AN180" s="2">
        <f>IF(Table1[[#This Row],[Education (EDU)]]="Graduation",1,0)</f>
        <v>0</v>
      </c>
      <c r="AO180" s="2">
        <f>IF(Table1[[#This Row],[Education (EDU)]]="Masters",1,0)</f>
        <v>0</v>
      </c>
      <c r="AP180" s="2"/>
      <c r="AQ180" s="3"/>
      <c r="AT180" s="10">
        <f>IFERROR(Table1[[#This Row],[Car Value]]/Table1[[#This Row],[Cars Owned]],"0")</f>
        <v>27663.659623312418</v>
      </c>
      <c r="AU180" s="2"/>
      <c r="AV180" s="3"/>
      <c r="AW180" s="1"/>
      <c r="AX180" s="2">
        <f>IF(Table1[[#This Row],[Person Debts]]&gt;$AW$6,1,0)</f>
        <v>1</v>
      </c>
      <c r="AY180" s="2"/>
      <c r="AZ180" s="3"/>
      <c r="BA180" s="1"/>
      <c r="BB180" s="24">
        <f>Table1[[#This Row],[Mortgage Left]]/Table1[[#This Row],[House Value]]</f>
        <v>0.65533551793040024</v>
      </c>
      <c r="BC180" s="2">
        <f t="shared" si="8"/>
        <v>1</v>
      </c>
      <c r="BD180" s="2"/>
      <c r="BE180" s="3"/>
      <c r="BH180" s="1"/>
      <c r="BI180" s="2">
        <f>IF(Table1[[#This Row],[City]]="Karachi",Table1[[#This Row],[Income]],0)</f>
        <v>0</v>
      </c>
      <c r="BJ180" s="2">
        <f>IF(Table1[[#This Row],[City]]="Lahore",Table1[[#This Row],[Income]],0)</f>
        <v>0</v>
      </c>
      <c r="BK180" s="2">
        <f>IF(Table1[[#This Row],[City]]="Islamabad",Table1[[#This Row],[Income]],0)</f>
        <v>31367</v>
      </c>
      <c r="BL180" s="2">
        <f>IF(Table1[[#This Row],[City]]="Multan",Table1[[#This Row],[Income]],0)</f>
        <v>0</v>
      </c>
      <c r="BM180" s="2">
        <f>IF(Table1[[#This Row],[City]]="Peshawar",Table1[[#This Row],[Income]],0)</f>
        <v>0</v>
      </c>
      <c r="BN180" s="2">
        <f>IF(Table1[[#This Row],[City]]="Quetta",Table1[[#This Row],[Income]],0)</f>
        <v>0</v>
      </c>
      <c r="BO180" s="2">
        <f>IF(Table1[[#This Row],[City]]="Hyderabad",Table1[[#This Row],[Income]],0)</f>
        <v>0</v>
      </c>
      <c r="BP180" s="2">
        <f>IF(Table1[[#This Row],[City]]="Rawalpindi",Table1[[#This Row],[Income]],0)</f>
        <v>0</v>
      </c>
      <c r="BQ180" s="3">
        <f>IF(Table1[[#This Row],[City]]="Gwadar",Table1[[#This Row],[Income]],0)</f>
        <v>0</v>
      </c>
      <c r="BR180" s="1">
        <f>IF(Table1[[#This Row],[Person Debts]]&gt;Table1[[#This Row],[Income]],1,0)</f>
        <v>1</v>
      </c>
      <c r="BS180" s="3"/>
      <c r="BT180" s="1"/>
      <c r="BU180" s="2">
        <f>IF(Table1[[#This Row],[Net Worth]]&gt;BT180,Table1[[#This Row],[Age]],0)</f>
        <v>48</v>
      </c>
      <c r="BV180" s="3"/>
    </row>
    <row r="181" spans="2:74" x14ac:dyDescent="0.25">
      <c r="B181" t="s">
        <v>19</v>
      </c>
      <c r="C181">
        <v>30</v>
      </c>
      <c r="D181" t="s">
        <v>37</v>
      </c>
      <c r="E181">
        <v>5</v>
      </c>
      <c r="F181" t="s">
        <v>34</v>
      </c>
      <c r="G181">
        <v>4</v>
      </c>
      <c r="H181">
        <v>2</v>
      </c>
      <c r="I181">
        <v>58508</v>
      </c>
      <c r="J181" t="s">
        <v>31</v>
      </c>
      <c r="K181">
        <v>5</v>
      </c>
      <c r="L181">
        <v>175524</v>
      </c>
      <c r="M181">
        <v>168885.71563947192</v>
      </c>
      <c r="N181">
        <v>12062.849227613004</v>
      </c>
      <c r="O181">
        <v>3139</v>
      </c>
      <c r="P181">
        <v>60146.782539416527</v>
      </c>
      <c r="Q181">
        <v>50331.840870256048</v>
      </c>
      <c r="R181">
        <v>237918.69009786905</v>
      </c>
      <c r="S181">
        <v>232171.49817888846</v>
      </c>
      <c r="T181">
        <v>5747.1919189805922</v>
      </c>
      <c r="X181" s="1">
        <f t="shared" si="6"/>
        <v>1</v>
      </c>
      <c r="Y181" s="2">
        <f t="shared" si="7"/>
        <v>0</v>
      </c>
      <c r="Z181" s="2"/>
      <c r="AA181" s="3"/>
      <c r="AD181" s="1">
        <f>IF(Table1[[#This Row],[Work Field (WF)]]="IT",1,0)</f>
        <v>0</v>
      </c>
      <c r="AE181" s="2">
        <f>IF(Table1[[#This Row],[Work Field (WF)]]="Data Science",1,0)</f>
        <v>0</v>
      </c>
      <c r="AF181" s="2">
        <f>IF(Table1[[#This Row],[Work Field (WF)]]="Health",1,0)</f>
        <v>0</v>
      </c>
      <c r="AG181" s="2">
        <f>IF(Table1[[#This Row],[Work Field (WF)]]="Marketing",1,0)</f>
        <v>0</v>
      </c>
      <c r="AH181" s="2">
        <f>IF(Table1[[#This Row],[Work Field (WF)]]="Sales",1,0)</f>
        <v>1</v>
      </c>
      <c r="AI181" s="2">
        <f>IF(Table1[[#This Row],[Work Field (WF)]]="management",1,0)</f>
        <v>0</v>
      </c>
      <c r="AJ181" s="2"/>
      <c r="AK181" s="3"/>
      <c r="AL181" s="1">
        <f>IF(Table1[[#This Row],[Education (EDU)]]="Matric",1,0)</f>
        <v>0</v>
      </c>
      <c r="AM181" s="2">
        <f>IF(Table1[[#This Row],[Education (EDU)]]="Intermediate",1,0)</f>
        <v>0</v>
      </c>
      <c r="AN181" s="2">
        <f>IF(Table1[[#This Row],[Education (EDU)]]="Graduation",1,0)</f>
        <v>0</v>
      </c>
      <c r="AO181" s="2">
        <f>IF(Table1[[#This Row],[Education (EDU)]]="Masters",1,0)</f>
        <v>1</v>
      </c>
      <c r="AP181" s="2"/>
      <c r="AQ181" s="3"/>
      <c r="AT181" s="10">
        <f>IFERROR(Table1[[#This Row],[Car Value]]/Table1[[#This Row],[Cars Owned]],"0")</f>
        <v>6031.4246138065018</v>
      </c>
      <c r="AU181" s="2"/>
      <c r="AV181" s="3"/>
      <c r="AW181" s="1"/>
      <c r="AX181" s="2">
        <f>IF(Table1[[#This Row],[Person Debts]]&gt;$AW$6,1,0)</f>
        <v>1</v>
      </c>
      <c r="AY181" s="2"/>
      <c r="AZ181" s="3"/>
      <c r="BA181" s="1"/>
      <c r="BB181" s="24">
        <f>Table1[[#This Row],[Mortgage Left]]/Table1[[#This Row],[House Value]]</f>
        <v>0.96218018982858144</v>
      </c>
      <c r="BC181" s="2">
        <f t="shared" si="8"/>
        <v>1</v>
      </c>
      <c r="BD181" s="2"/>
      <c r="BE181" s="3"/>
      <c r="BH181" s="1"/>
      <c r="BI181" s="2">
        <f>IF(Table1[[#This Row],[City]]="Karachi",Table1[[#This Row],[Income]],0)</f>
        <v>0</v>
      </c>
      <c r="BJ181" s="2">
        <f>IF(Table1[[#This Row],[City]]="Lahore",Table1[[#This Row],[Income]],0)</f>
        <v>0</v>
      </c>
      <c r="BK181" s="2">
        <f>IF(Table1[[#This Row],[City]]="Islamabad",Table1[[#This Row],[Income]],0)</f>
        <v>0</v>
      </c>
      <c r="BL181" s="2">
        <f>IF(Table1[[#This Row],[City]]="Multan",Table1[[#This Row],[Income]],0)</f>
        <v>0</v>
      </c>
      <c r="BM181" s="2">
        <f>IF(Table1[[#This Row],[City]]="Peshawar",Table1[[#This Row],[Income]],0)</f>
        <v>58508</v>
      </c>
      <c r="BN181" s="2">
        <f>IF(Table1[[#This Row],[City]]="Quetta",Table1[[#This Row],[Income]],0)</f>
        <v>0</v>
      </c>
      <c r="BO181" s="2">
        <f>IF(Table1[[#This Row],[City]]="Hyderabad",Table1[[#This Row],[Income]],0)</f>
        <v>0</v>
      </c>
      <c r="BP181" s="2">
        <f>IF(Table1[[#This Row],[City]]="Rawalpindi",Table1[[#This Row],[Income]],0)</f>
        <v>0</v>
      </c>
      <c r="BQ181" s="3">
        <f>IF(Table1[[#This Row],[City]]="Gwadar",Table1[[#This Row],[Income]],0)</f>
        <v>0</v>
      </c>
      <c r="BR181" s="1">
        <f>IF(Table1[[#This Row],[Person Debts]]&gt;Table1[[#This Row],[Income]],1,0)</f>
        <v>1</v>
      </c>
      <c r="BS181" s="3"/>
      <c r="BT181" s="1"/>
      <c r="BU181" s="2">
        <f>IF(Table1[[#This Row],[Net Worth]]&gt;BT181,Table1[[#This Row],[Age]],0)</f>
        <v>30</v>
      </c>
      <c r="BV181" s="3"/>
    </row>
    <row r="182" spans="2:74" x14ac:dyDescent="0.25">
      <c r="B182" t="s">
        <v>19</v>
      </c>
      <c r="C182">
        <v>31</v>
      </c>
      <c r="D182" t="s">
        <v>32</v>
      </c>
      <c r="E182">
        <v>1</v>
      </c>
      <c r="F182" t="s">
        <v>27</v>
      </c>
      <c r="G182">
        <v>2</v>
      </c>
      <c r="H182">
        <v>2</v>
      </c>
      <c r="I182">
        <v>34610</v>
      </c>
      <c r="J182" t="s">
        <v>35</v>
      </c>
      <c r="K182">
        <v>3</v>
      </c>
      <c r="L182">
        <v>138440</v>
      </c>
      <c r="M182">
        <v>109867.43054079261</v>
      </c>
      <c r="N182">
        <v>30138.348453915354</v>
      </c>
      <c r="O182">
        <v>27974</v>
      </c>
      <c r="P182">
        <v>5782.4896737132058</v>
      </c>
      <c r="Q182">
        <v>37832.709204330844</v>
      </c>
      <c r="R182">
        <v>206411.05765824619</v>
      </c>
      <c r="S182">
        <v>143623.92021450581</v>
      </c>
      <c r="T182">
        <v>62787.137443740387</v>
      </c>
      <c r="X182" s="1">
        <f t="shared" si="6"/>
        <v>1</v>
      </c>
      <c r="Y182" s="2">
        <f t="shared" si="7"/>
        <v>0</v>
      </c>
      <c r="Z182" s="2"/>
      <c r="AA182" s="3"/>
      <c r="AD182" s="1">
        <f>IF(Table1[[#This Row],[Work Field (WF)]]="IT",1,0)</f>
        <v>1</v>
      </c>
      <c r="AE182" s="2">
        <f>IF(Table1[[#This Row],[Work Field (WF)]]="Data Science",1,0)</f>
        <v>0</v>
      </c>
      <c r="AF182" s="2">
        <f>IF(Table1[[#This Row],[Work Field (WF)]]="Health",1,0)</f>
        <v>0</v>
      </c>
      <c r="AG182" s="2">
        <f>IF(Table1[[#This Row],[Work Field (WF)]]="Marketing",1,0)</f>
        <v>0</v>
      </c>
      <c r="AH182" s="2">
        <f>IF(Table1[[#This Row],[Work Field (WF)]]="Sales",1,0)</f>
        <v>0</v>
      </c>
      <c r="AI182" s="2">
        <f>IF(Table1[[#This Row],[Work Field (WF)]]="management",1,0)</f>
        <v>0</v>
      </c>
      <c r="AJ182" s="2"/>
      <c r="AK182" s="3"/>
      <c r="AL182" s="1">
        <f>IF(Table1[[#This Row],[Education (EDU)]]="Matric",1,0)</f>
        <v>0</v>
      </c>
      <c r="AM182" s="2">
        <f>IF(Table1[[#This Row],[Education (EDU)]]="Intermediate",1,0)</f>
        <v>1</v>
      </c>
      <c r="AN182" s="2">
        <f>IF(Table1[[#This Row],[Education (EDU)]]="Graduation",1,0)</f>
        <v>0</v>
      </c>
      <c r="AO182" s="2">
        <f>IF(Table1[[#This Row],[Education (EDU)]]="Masters",1,0)</f>
        <v>0</v>
      </c>
      <c r="AP182" s="2"/>
      <c r="AQ182" s="3"/>
      <c r="AT182" s="10">
        <f>IFERROR(Table1[[#This Row],[Car Value]]/Table1[[#This Row],[Cars Owned]],"0")</f>
        <v>15069.174226957677</v>
      </c>
      <c r="AU182" s="2"/>
      <c r="AV182" s="3"/>
      <c r="AW182" s="1"/>
      <c r="AX182" s="2">
        <f>IF(Table1[[#This Row],[Person Debts]]&gt;$AW$6,1,0)</f>
        <v>1</v>
      </c>
      <c r="AY182" s="2"/>
      <c r="AZ182" s="3"/>
      <c r="BA182" s="1"/>
      <c r="BB182" s="24">
        <f>Table1[[#This Row],[Mortgage Left]]/Table1[[#This Row],[House Value]]</f>
        <v>0.79361044886443666</v>
      </c>
      <c r="BC182" s="2">
        <f t="shared" si="8"/>
        <v>1</v>
      </c>
      <c r="BD182" s="2"/>
      <c r="BE182" s="3"/>
      <c r="BH182" s="1"/>
      <c r="BI182" s="2">
        <f>IF(Table1[[#This Row],[City]]="Karachi",Table1[[#This Row],[Income]],0)</f>
        <v>0</v>
      </c>
      <c r="BJ182" s="2">
        <f>IF(Table1[[#This Row],[City]]="Lahore",Table1[[#This Row],[Income]],0)</f>
        <v>0</v>
      </c>
      <c r="BK182" s="2">
        <f>IF(Table1[[#This Row],[City]]="Islamabad",Table1[[#This Row],[Income]],0)</f>
        <v>34610</v>
      </c>
      <c r="BL182" s="2">
        <f>IF(Table1[[#This Row],[City]]="Multan",Table1[[#This Row],[Income]],0)</f>
        <v>0</v>
      </c>
      <c r="BM182" s="2">
        <f>IF(Table1[[#This Row],[City]]="Peshawar",Table1[[#This Row],[Income]],0)</f>
        <v>0</v>
      </c>
      <c r="BN182" s="2">
        <f>IF(Table1[[#This Row],[City]]="Quetta",Table1[[#This Row],[Income]],0)</f>
        <v>0</v>
      </c>
      <c r="BO182" s="2">
        <f>IF(Table1[[#This Row],[City]]="Hyderabad",Table1[[#This Row],[Income]],0)</f>
        <v>0</v>
      </c>
      <c r="BP182" s="2">
        <f>IF(Table1[[#This Row],[City]]="Rawalpindi",Table1[[#This Row],[Income]],0)</f>
        <v>0</v>
      </c>
      <c r="BQ182" s="3">
        <f>IF(Table1[[#This Row],[City]]="Gwadar",Table1[[#This Row],[Income]],0)</f>
        <v>0</v>
      </c>
      <c r="BR182" s="1">
        <f>IF(Table1[[#This Row],[Person Debts]]&gt;Table1[[#This Row],[Income]],1,0)</f>
        <v>1</v>
      </c>
      <c r="BS182" s="3"/>
      <c r="BT182" s="1"/>
      <c r="BU182" s="2">
        <f>IF(Table1[[#This Row],[Net Worth]]&gt;BT182,Table1[[#This Row],[Age]],0)</f>
        <v>31</v>
      </c>
      <c r="BV182" s="3"/>
    </row>
    <row r="183" spans="2:74" x14ac:dyDescent="0.25">
      <c r="B183" t="s">
        <v>19</v>
      </c>
      <c r="C183">
        <v>26</v>
      </c>
      <c r="D183" t="s">
        <v>20</v>
      </c>
      <c r="E183">
        <v>6</v>
      </c>
      <c r="F183" t="s">
        <v>21</v>
      </c>
      <c r="G183">
        <v>1</v>
      </c>
      <c r="H183">
        <v>1</v>
      </c>
      <c r="I183">
        <v>42644</v>
      </c>
      <c r="J183" t="s">
        <v>31</v>
      </c>
      <c r="K183">
        <v>5</v>
      </c>
      <c r="L183">
        <v>255864</v>
      </c>
      <c r="M183">
        <v>7402.9872301975329</v>
      </c>
      <c r="N183">
        <v>21444.01147407807</v>
      </c>
      <c r="O183">
        <v>11072</v>
      </c>
      <c r="P183">
        <v>12990.662762979602</v>
      </c>
      <c r="Q183">
        <v>39617.554828510067</v>
      </c>
      <c r="R183">
        <v>316925.56630258809</v>
      </c>
      <c r="S183">
        <v>31465.649993177136</v>
      </c>
      <c r="T183">
        <v>285459.91630941094</v>
      </c>
      <c r="X183" s="1">
        <f t="shared" si="6"/>
        <v>1</v>
      </c>
      <c r="Y183" s="2">
        <f t="shared" si="7"/>
        <v>0</v>
      </c>
      <c r="Z183" s="2"/>
      <c r="AA183" s="3"/>
      <c r="AD183" s="1">
        <f>IF(Table1[[#This Row],[Work Field (WF)]]="IT",1,0)</f>
        <v>0</v>
      </c>
      <c r="AE183" s="2">
        <f>IF(Table1[[#This Row],[Work Field (WF)]]="Data Science",1,0)</f>
        <v>0</v>
      </c>
      <c r="AF183" s="2">
        <f>IF(Table1[[#This Row],[Work Field (WF)]]="Health",1,0)</f>
        <v>0</v>
      </c>
      <c r="AG183" s="2">
        <f>IF(Table1[[#This Row],[Work Field (WF)]]="Marketing",1,0)</f>
        <v>0</v>
      </c>
      <c r="AH183" s="2">
        <f>IF(Table1[[#This Row],[Work Field (WF)]]="Sales",1,0)</f>
        <v>0</v>
      </c>
      <c r="AI183" s="2">
        <f>IF(Table1[[#This Row],[Work Field (WF)]]="management",1,0)</f>
        <v>1</v>
      </c>
      <c r="AJ183" s="2"/>
      <c r="AK183" s="3"/>
      <c r="AL183" s="1">
        <f>IF(Table1[[#This Row],[Education (EDU)]]="Matric",1,0)</f>
        <v>1</v>
      </c>
      <c r="AM183" s="2">
        <f>IF(Table1[[#This Row],[Education (EDU)]]="Intermediate",1,0)</f>
        <v>0</v>
      </c>
      <c r="AN183" s="2">
        <f>IF(Table1[[#This Row],[Education (EDU)]]="Graduation",1,0)</f>
        <v>0</v>
      </c>
      <c r="AO183" s="2">
        <f>IF(Table1[[#This Row],[Education (EDU)]]="Masters",1,0)</f>
        <v>0</v>
      </c>
      <c r="AP183" s="2"/>
      <c r="AQ183" s="3"/>
      <c r="AT183" s="10">
        <f>IFERROR(Table1[[#This Row],[Car Value]]/Table1[[#This Row],[Cars Owned]],"0")</f>
        <v>21444.01147407807</v>
      </c>
      <c r="AU183" s="2"/>
      <c r="AV183" s="3"/>
      <c r="AW183" s="1"/>
      <c r="AX183" s="2">
        <f>IF(Table1[[#This Row],[Person Debts]]&gt;$AW$6,1,0)</f>
        <v>0</v>
      </c>
      <c r="AY183" s="2"/>
      <c r="AZ183" s="3"/>
      <c r="BA183" s="1"/>
      <c r="BB183" s="24">
        <f>Table1[[#This Row],[Mortgage Left]]/Table1[[#This Row],[House Value]]</f>
        <v>2.8933289678100604E-2</v>
      </c>
      <c r="BC183" s="2">
        <f t="shared" si="8"/>
        <v>0</v>
      </c>
      <c r="BD183" s="2"/>
      <c r="BE183" s="3"/>
      <c r="BH183" s="1"/>
      <c r="BI183" s="2">
        <f>IF(Table1[[#This Row],[City]]="Karachi",Table1[[#This Row],[Income]],0)</f>
        <v>0</v>
      </c>
      <c r="BJ183" s="2">
        <f>IF(Table1[[#This Row],[City]]="Lahore",Table1[[#This Row],[Income]],0)</f>
        <v>0</v>
      </c>
      <c r="BK183" s="2">
        <f>IF(Table1[[#This Row],[City]]="Islamabad",Table1[[#This Row],[Income]],0)</f>
        <v>0</v>
      </c>
      <c r="BL183" s="2">
        <f>IF(Table1[[#This Row],[City]]="Multan",Table1[[#This Row],[Income]],0)</f>
        <v>0</v>
      </c>
      <c r="BM183" s="2">
        <f>IF(Table1[[#This Row],[City]]="Peshawar",Table1[[#This Row],[Income]],0)</f>
        <v>42644</v>
      </c>
      <c r="BN183" s="2">
        <f>IF(Table1[[#This Row],[City]]="Quetta",Table1[[#This Row],[Income]],0)</f>
        <v>0</v>
      </c>
      <c r="BO183" s="2">
        <f>IF(Table1[[#This Row],[City]]="Hyderabad",Table1[[#This Row],[Income]],0)</f>
        <v>0</v>
      </c>
      <c r="BP183" s="2">
        <f>IF(Table1[[#This Row],[City]]="Rawalpindi",Table1[[#This Row],[Income]],0)</f>
        <v>0</v>
      </c>
      <c r="BQ183" s="3">
        <f>IF(Table1[[#This Row],[City]]="Gwadar",Table1[[#This Row],[Income]],0)</f>
        <v>0</v>
      </c>
      <c r="BR183" s="1">
        <f>IF(Table1[[#This Row],[Person Debts]]&gt;Table1[[#This Row],[Income]],1,0)</f>
        <v>0</v>
      </c>
      <c r="BS183" s="3"/>
      <c r="BT183" s="1"/>
      <c r="BU183" s="2">
        <f>IF(Table1[[#This Row],[Net Worth]]&gt;BT183,Table1[[#This Row],[Age]],0)</f>
        <v>26</v>
      </c>
      <c r="BV183" s="3"/>
    </row>
    <row r="184" spans="2:74" x14ac:dyDescent="0.25">
      <c r="B184" t="s">
        <v>19</v>
      </c>
      <c r="C184">
        <v>36</v>
      </c>
      <c r="D184" t="s">
        <v>26</v>
      </c>
      <c r="E184">
        <v>3</v>
      </c>
      <c r="F184" t="s">
        <v>24</v>
      </c>
      <c r="G184">
        <v>3</v>
      </c>
      <c r="H184">
        <v>1</v>
      </c>
      <c r="I184">
        <v>54375</v>
      </c>
      <c r="J184" t="s">
        <v>31</v>
      </c>
      <c r="K184">
        <v>5</v>
      </c>
      <c r="L184">
        <v>217500</v>
      </c>
      <c r="M184">
        <v>119525.46105180406</v>
      </c>
      <c r="N184">
        <v>39337.229681575292</v>
      </c>
      <c r="O184">
        <v>21002</v>
      </c>
      <c r="P184">
        <v>14469.679966507743</v>
      </c>
      <c r="Q184">
        <v>72030.950279491924</v>
      </c>
      <c r="R184">
        <v>328868.17996106722</v>
      </c>
      <c r="S184">
        <v>154997.14101831181</v>
      </c>
      <c r="T184">
        <v>173871.0389427554</v>
      </c>
      <c r="X184" s="1">
        <f t="shared" si="6"/>
        <v>1</v>
      </c>
      <c r="Y184" s="2">
        <f t="shared" si="7"/>
        <v>0</v>
      </c>
      <c r="Z184" s="2"/>
      <c r="AA184" s="3"/>
      <c r="AD184" s="1">
        <f>IF(Table1[[#This Row],[Work Field (WF)]]="IT",1,0)</f>
        <v>0</v>
      </c>
      <c r="AE184" s="2">
        <f>IF(Table1[[#This Row],[Work Field (WF)]]="Data Science",1,0)</f>
        <v>0</v>
      </c>
      <c r="AF184" s="2">
        <f>IF(Table1[[#This Row],[Work Field (WF)]]="Health",1,0)</f>
        <v>0</v>
      </c>
      <c r="AG184" s="2">
        <f>IF(Table1[[#This Row],[Work Field (WF)]]="Marketing",1,0)</f>
        <v>1</v>
      </c>
      <c r="AH184" s="2">
        <f>IF(Table1[[#This Row],[Work Field (WF)]]="Sales",1,0)</f>
        <v>0</v>
      </c>
      <c r="AI184" s="2">
        <f>IF(Table1[[#This Row],[Work Field (WF)]]="management",1,0)</f>
        <v>0</v>
      </c>
      <c r="AJ184" s="2"/>
      <c r="AK184" s="3"/>
      <c r="AL184" s="1">
        <f>IF(Table1[[#This Row],[Education (EDU)]]="Matric",1,0)</f>
        <v>0</v>
      </c>
      <c r="AM184" s="2">
        <f>IF(Table1[[#This Row],[Education (EDU)]]="Intermediate",1,0)</f>
        <v>0</v>
      </c>
      <c r="AN184" s="2">
        <f>IF(Table1[[#This Row],[Education (EDU)]]="Graduation",1,0)</f>
        <v>1</v>
      </c>
      <c r="AO184" s="2">
        <f>IF(Table1[[#This Row],[Education (EDU)]]="Masters",1,0)</f>
        <v>0</v>
      </c>
      <c r="AP184" s="2"/>
      <c r="AQ184" s="3"/>
      <c r="AT184" s="10">
        <f>IFERROR(Table1[[#This Row],[Car Value]]/Table1[[#This Row],[Cars Owned]],"0")</f>
        <v>39337.229681575292</v>
      </c>
      <c r="AU184" s="2"/>
      <c r="AV184" s="3"/>
      <c r="AW184" s="1"/>
      <c r="AX184" s="2">
        <f>IF(Table1[[#This Row],[Person Debts]]&gt;$AW$6,1,0)</f>
        <v>1</v>
      </c>
      <c r="AY184" s="2"/>
      <c r="AZ184" s="3"/>
      <c r="BA184" s="1"/>
      <c r="BB184" s="24">
        <f>Table1[[#This Row],[Mortgage Left]]/Table1[[#This Row],[House Value]]</f>
        <v>0.54954234966346693</v>
      </c>
      <c r="BC184" s="2">
        <f t="shared" si="8"/>
        <v>1</v>
      </c>
      <c r="BD184" s="2"/>
      <c r="BE184" s="3"/>
      <c r="BH184" s="1"/>
      <c r="BI184" s="2">
        <f>IF(Table1[[#This Row],[City]]="Karachi",Table1[[#This Row],[Income]],0)</f>
        <v>0</v>
      </c>
      <c r="BJ184" s="2">
        <f>IF(Table1[[#This Row],[City]]="Lahore",Table1[[#This Row],[Income]],0)</f>
        <v>0</v>
      </c>
      <c r="BK184" s="2">
        <f>IF(Table1[[#This Row],[City]]="Islamabad",Table1[[#This Row],[Income]],0)</f>
        <v>0</v>
      </c>
      <c r="BL184" s="2">
        <f>IF(Table1[[#This Row],[City]]="Multan",Table1[[#This Row],[Income]],0)</f>
        <v>0</v>
      </c>
      <c r="BM184" s="2">
        <f>IF(Table1[[#This Row],[City]]="Peshawar",Table1[[#This Row],[Income]],0)</f>
        <v>54375</v>
      </c>
      <c r="BN184" s="2">
        <f>IF(Table1[[#This Row],[City]]="Quetta",Table1[[#This Row],[Income]],0)</f>
        <v>0</v>
      </c>
      <c r="BO184" s="2">
        <f>IF(Table1[[#This Row],[City]]="Hyderabad",Table1[[#This Row],[Income]],0)</f>
        <v>0</v>
      </c>
      <c r="BP184" s="2">
        <f>IF(Table1[[#This Row],[City]]="Rawalpindi",Table1[[#This Row],[Income]],0)</f>
        <v>0</v>
      </c>
      <c r="BQ184" s="3">
        <f>IF(Table1[[#This Row],[City]]="Gwadar",Table1[[#This Row],[Income]],0)</f>
        <v>0</v>
      </c>
      <c r="BR184" s="1">
        <f>IF(Table1[[#This Row],[Person Debts]]&gt;Table1[[#This Row],[Income]],1,0)</f>
        <v>1</v>
      </c>
      <c r="BS184" s="3"/>
      <c r="BT184" s="1"/>
      <c r="BU184" s="2">
        <f>IF(Table1[[#This Row],[Net Worth]]&gt;BT184,Table1[[#This Row],[Age]],0)</f>
        <v>36</v>
      </c>
      <c r="BV184" s="3"/>
    </row>
    <row r="185" spans="2:74" x14ac:dyDescent="0.25">
      <c r="B185" t="s">
        <v>19</v>
      </c>
      <c r="C185">
        <v>34</v>
      </c>
      <c r="D185" t="s">
        <v>37</v>
      </c>
      <c r="E185">
        <v>5</v>
      </c>
      <c r="F185" t="s">
        <v>34</v>
      </c>
      <c r="G185">
        <v>4</v>
      </c>
      <c r="H185">
        <v>2</v>
      </c>
      <c r="I185">
        <v>36358</v>
      </c>
      <c r="J185" t="s">
        <v>31</v>
      </c>
      <c r="K185">
        <v>5</v>
      </c>
      <c r="L185">
        <v>145432</v>
      </c>
      <c r="M185">
        <v>48411.479501400419</v>
      </c>
      <c r="N185">
        <v>9049.2926431084834</v>
      </c>
      <c r="O185">
        <v>4994</v>
      </c>
      <c r="P185">
        <v>69544.234163124987</v>
      </c>
      <c r="Q185">
        <v>2671.5311810020148</v>
      </c>
      <c r="R185">
        <v>157152.8238241105</v>
      </c>
      <c r="S185">
        <v>122949.71366452541</v>
      </c>
      <c r="T185">
        <v>34203.110159585092</v>
      </c>
      <c r="X185" s="1">
        <f t="shared" si="6"/>
        <v>1</v>
      </c>
      <c r="Y185" s="2">
        <f t="shared" si="7"/>
        <v>0</v>
      </c>
      <c r="Z185" s="2"/>
      <c r="AA185" s="3"/>
      <c r="AD185" s="1">
        <f>IF(Table1[[#This Row],[Work Field (WF)]]="IT",1,0)</f>
        <v>0</v>
      </c>
      <c r="AE185" s="2">
        <f>IF(Table1[[#This Row],[Work Field (WF)]]="Data Science",1,0)</f>
        <v>0</v>
      </c>
      <c r="AF185" s="2">
        <f>IF(Table1[[#This Row],[Work Field (WF)]]="Health",1,0)</f>
        <v>0</v>
      </c>
      <c r="AG185" s="2">
        <f>IF(Table1[[#This Row],[Work Field (WF)]]="Marketing",1,0)</f>
        <v>0</v>
      </c>
      <c r="AH185" s="2">
        <f>IF(Table1[[#This Row],[Work Field (WF)]]="Sales",1,0)</f>
        <v>1</v>
      </c>
      <c r="AI185" s="2">
        <f>IF(Table1[[#This Row],[Work Field (WF)]]="management",1,0)</f>
        <v>0</v>
      </c>
      <c r="AJ185" s="2"/>
      <c r="AK185" s="3"/>
      <c r="AL185" s="1">
        <f>IF(Table1[[#This Row],[Education (EDU)]]="Matric",1,0)</f>
        <v>0</v>
      </c>
      <c r="AM185" s="2">
        <f>IF(Table1[[#This Row],[Education (EDU)]]="Intermediate",1,0)</f>
        <v>0</v>
      </c>
      <c r="AN185" s="2">
        <f>IF(Table1[[#This Row],[Education (EDU)]]="Graduation",1,0)</f>
        <v>0</v>
      </c>
      <c r="AO185" s="2">
        <f>IF(Table1[[#This Row],[Education (EDU)]]="Masters",1,0)</f>
        <v>1</v>
      </c>
      <c r="AP185" s="2"/>
      <c r="AQ185" s="3"/>
      <c r="AT185" s="10">
        <f>IFERROR(Table1[[#This Row],[Car Value]]/Table1[[#This Row],[Cars Owned]],"0")</f>
        <v>4524.6463215542417</v>
      </c>
      <c r="AU185" s="2"/>
      <c r="AV185" s="3"/>
      <c r="AW185" s="1"/>
      <c r="AX185" s="2">
        <f>IF(Table1[[#This Row],[Person Debts]]&gt;$AW$6,1,0)</f>
        <v>0</v>
      </c>
      <c r="AY185" s="2"/>
      <c r="AZ185" s="3"/>
      <c r="BA185" s="1"/>
      <c r="BB185" s="24">
        <f>Table1[[#This Row],[Mortgage Left]]/Table1[[#This Row],[House Value]]</f>
        <v>0.33288051805242602</v>
      </c>
      <c r="BC185" s="2">
        <f t="shared" si="8"/>
        <v>0</v>
      </c>
      <c r="BD185" s="2"/>
      <c r="BE185" s="3"/>
      <c r="BH185" s="1"/>
      <c r="BI185" s="2">
        <f>IF(Table1[[#This Row],[City]]="Karachi",Table1[[#This Row],[Income]],0)</f>
        <v>0</v>
      </c>
      <c r="BJ185" s="2">
        <f>IF(Table1[[#This Row],[City]]="Lahore",Table1[[#This Row],[Income]],0)</f>
        <v>0</v>
      </c>
      <c r="BK185" s="2">
        <f>IF(Table1[[#This Row],[City]]="Islamabad",Table1[[#This Row],[Income]],0)</f>
        <v>0</v>
      </c>
      <c r="BL185" s="2">
        <f>IF(Table1[[#This Row],[City]]="Multan",Table1[[#This Row],[Income]],0)</f>
        <v>0</v>
      </c>
      <c r="BM185" s="2">
        <f>IF(Table1[[#This Row],[City]]="Peshawar",Table1[[#This Row],[Income]],0)</f>
        <v>36358</v>
      </c>
      <c r="BN185" s="2">
        <f>IF(Table1[[#This Row],[City]]="Quetta",Table1[[#This Row],[Income]],0)</f>
        <v>0</v>
      </c>
      <c r="BO185" s="2">
        <f>IF(Table1[[#This Row],[City]]="Hyderabad",Table1[[#This Row],[Income]],0)</f>
        <v>0</v>
      </c>
      <c r="BP185" s="2">
        <f>IF(Table1[[#This Row],[City]]="Rawalpindi",Table1[[#This Row],[Income]],0)</f>
        <v>0</v>
      </c>
      <c r="BQ185" s="3">
        <f>IF(Table1[[#This Row],[City]]="Gwadar",Table1[[#This Row],[Income]],0)</f>
        <v>0</v>
      </c>
      <c r="BR185" s="1">
        <f>IF(Table1[[#This Row],[Person Debts]]&gt;Table1[[#This Row],[Income]],1,0)</f>
        <v>1</v>
      </c>
      <c r="BS185" s="3"/>
      <c r="BT185" s="1"/>
      <c r="BU185" s="2">
        <f>IF(Table1[[#This Row],[Net Worth]]&gt;BT185,Table1[[#This Row],[Age]],0)</f>
        <v>34</v>
      </c>
      <c r="BV185" s="3"/>
    </row>
    <row r="186" spans="2:74" x14ac:dyDescent="0.25">
      <c r="B186" t="s">
        <v>19</v>
      </c>
      <c r="C186">
        <v>27</v>
      </c>
      <c r="D186" t="s">
        <v>32</v>
      </c>
      <c r="E186">
        <v>1</v>
      </c>
      <c r="F186" t="s">
        <v>34</v>
      </c>
      <c r="G186">
        <v>4</v>
      </c>
      <c r="H186">
        <v>1</v>
      </c>
      <c r="I186">
        <v>64872</v>
      </c>
      <c r="J186" t="s">
        <v>30</v>
      </c>
      <c r="K186">
        <v>7</v>
      </c>
      <c r="L186">
        <v>259488</v>
      </c>
      <c r="M186">
        <v>16302.779069496224</v>
      </c>
      <c r="N186">
        <v>23284.312230307776</v>
      </c>
      <c r="O186">
        <v>11932</v>
      </c>
      <c r="P186">
        <v>82417.08871403808</v>
      </c>
      <c r="Q186">
        <v>6814.9204279277292</v>
      </c>
      <c r="R186">
        <v>289587.23265823553</v>
      </c>
      <c r="S186">
        <v>110651.86778353431</v>
      </c>
      <c r="T186">
        <v>178935.36487470122</v>
      </c>
      <c r="X186" s="1">
        <f t="shared" si="6"/>
        <v>1</v>
      </c>
      <c r="Y186" s="2">
        <f t="shared" si="7"/>
        <v>0</v>
      </c>
      <c r="Z186" s="2"/>
      <c r="AA186" s="3"/>
      <c r="AD186" s="1">
        <f>IF(Table1[[#This Row],[Work Field (WF)]]="IT",1,0)</f>
        <v>1</v>
      </c>
      <c r="AE186" s="2">
        <f>IF(Table1[[#This Row],[Work Field (WF)]]="Data Science",1,0)</f>
        <v>0</v>
      </c>
      <c r="AF186" s="2">
        <f>IF(Table1[[#This Row],[Work Field (WF)]]="Health",1,0)</f>
        <v>0</v>
      </c>
      <c r="AG186" s="2">
        <f>IF(Table1[[#This Row],[Work Field (WF)]]="Marketing",1,0)</f>
        <v>0</v>
      </c>
      <c r="AH186" s="2">
        <f>IF(Table1[[#This Row],[Work Field (WF)]]="Sales",1,0)</f>
        <v>0</v>
      </c>
      <c r="AI186" s="2">
        <f>IF(Table1[[#This Row],[Work Field (WF)]]="management",1,0)</f>
        <v>0</v>
      </c>
      <c r="AJ186" s="2"/>
      <c r="AK186" s="3"/>
      <c r="AL186" s="1">
        <f>IF(Table1[[#This Row],[Education (EDU)]]="Matric",1,0)</f>
        <v>0</v>
      </c>
      <c r="AM186" s="2">
        <f>IF(Table1[[#This Row],[Education (EDU)]]="Intermediate",1,0)</f>
        <v>0</v>
      </c>
      <c r="AN186" s="2">
        <f>IF(Table1[[#This Row],[Education (EDU)]]="Graduation",1,0)</f>
        <v>0</v>
      </c>
      <c r="AO186" s="2">
        <f>IF(Table1[[#This Row],[Education (EDU)]]="Masters",1,0)</f>
        <v>1</v>
      </c>
      <c r="AP186" s="2"/>
      <c r="AQ186" s="3"/>
      <c r="AT186" s="10">
        <f>IFERROR(Table1[[#This Row],[Car Value]]/Table1[[#This Row],[Cars Owned]],"0")</f>
        <v>23284.312230307776</v>
      </c>
      <c r="AU186" s="2"/>
      <c r="AV186" s="3"/>
      <c r="AW186" s="1"/>
      <c r="AX186" s="2">
        <f>IF(Table1[[#This Row],[Person Debts]]&gt;$AW$6,1,0)</f>
        <v>0</v>
      </c>
      <c r="AY186" s="2"/>
      <c r="AZ186" s="3"/>
      <c r="BA186" s="1"/>
      <c r="BB186" s="24">
        <f>Table1[[#This Row],[Mortgage Left]]/Table1[[#This Row],[House Value]]</f>
        <v>6.2826716724843634E-2</v>
      </c>
      <c r="BC186" s="2">
        <f t="shared" si="8"/>
        <v>0</v>
      </c>
      <c r="BD186" s="2"/>
      <c r="BE186" s="3"/>
      <c r="BH186" s="1"/>
      <c r="BI186" s="2">
        <f>IF(Table1[[#This Row],[City]]="Karachi",Table1[[#This Row],[Income]],0)</f>
        <v>0</v>
      </c>
      <c r="BJ186" s="2">
        <f>IF(Table1[[#This Row],[City]]="Lahore",Table1[[#This Row],[Income]],0)</f>
        <v>0</v>
      </c>
      <c r="BK186" s="2">
        <f>IF(Table1[[#This Row],[City]]="Islamabad",Table1[[#This Row],[Income]],0)</f>
        <v>0</v>
      </c>
      <c r="BL186" s="2">
        <f>IF(Table1[[#This Row],[City]]="Multan",Table1[[#This Row],[Income]],0)</f>
        <v>0</v>
      </c>
      <c r="BM186" s="2">
        <f>IF(Table1[[#This Row],[City]]="Peshawar",Table1[[#This Row],[Income]],0)</f>
        <v>0</v>
      </c>
      <c r="BN186" s="2">
        <f>IF(Table1[[#This Row],[City]]="Quetta",Table1[[#This Row],[Income]],0)</f>
        <v>0</v>
      </c>
      <c r="BO186" s="2">
        <f>IF(Table1[[#This Row],[City]]="Hyderabad",Table1[[#This Row],[Income]],0)</f>
        <v>64872</v>
      </c>
      <c r="BP186" s="2">
        <f>IF(Table1[[#This Row],[City]]="Rawalpindi",Table1[[#This Row],[Income]],0)</f>
        <v>0</v>
      </c>
      <c r="BQ186" s="3">
        <f>IF(Table1[[#This Row],[City]]="Gwadar",Table1[[#This Row],[Income]],0)</f>
        <v>0</v>
      </c>
      <c r="BR186" s="1">
        <f>IF(Table1[[#This Row],[Person Debts]]&gt;Table1[[#This Row],[Income]],1,0)</f>
        <v>1</v>
      </c>
      <c r="BS186" s="3"/>
      <c r="BT186" s="1"/>
      <c r="BU186" s="2">
        <f>IF(Table1[[#This Row],[Net Worth]]&gt;BT186,Table1[[#This Row],[Age]],0)</f>
        <v>27</v>
      </c>
      <c r="BV186" s="3"/>
    </row>
    <row r="187" spans="2:74" x14ac:dyDescent="0.25">
      <c r="B187" t="s">
        <v>23</v>
      </c>
      <c r="C187">
        <v>32</v>
      </c>
      <c r="D187" t="s">
        <v>20</v>
      </c>
      <c r="E187">
        <v>6</v>
      </c>
      <c r="F187" t="s">
        <v>34</v>
      </c>
      <c r="G187">
        <v>4</v>
      </c>
      <c r="H187">
        <v>0</v>
      </c>
      <c r="I187">
        <v>39992</v>
      </c>
      <c r="J187" t="s">
        <v>35</v>
      </c>
      <c r="K187">
        <v>3</v>
      </c>
      <c r="L187">
        <v>239952</v>
      </c>
      <c r="M187">
        <v>239370.94656479868</v>
      </c>
      <c r="N187">
        <v>0</v>
      </c>
      <c r="O187">
        <v>0</v>
      </c>
      <c r="P187">
        <v>61250.817143131069</v>
      </c>
      <c r="Q187">
        <v>2362.2899269113973</v>
      </c>
      <c r="R187">
        <v>242314.28992691138</v>
      </c>
      <c r="S187">
        <v>300621.76370792976</v>
      </c>
      <c r="T187">
        <v>-58307.473781018372</v>
      </c>
      <c r="X187" s="1">
        <f t="shared" si="6"/>
        <v>0</v>
      </c>
      <c r="Y187" s="2">
        <f t="shared" si="7"/>
        <v>1</v>
      </c>
      <c r="Z187" s="2"/>
      <c r="AA187" s="3"/>
      <c r="AD187" s="1">
        <f>IF(Table1[[#This Row],[Work Field (WF)]]="IT",1,0)</f>
        <v>0</v>
      </c>
      <c r="AE187" s="2">
        <f>IF(Table1[[#This Row],[Work Field (WF)]]="Data Science",1,0)</f>
        <v>0</v>
      </c>
      <c r="AF187" s="2">
        <f>IF(Table1[[#This Row],[Work Field (WF)]]="Health",1,0)</f>
        <v>0</v>
      </c>
      <c r="AG187" s="2">
        <f>IF(Table1[[#This Row],[Work Field (WF)]]="Marketing",1,0)</f>
        <v>0</v>
      </c>
      <c r="AH187" s="2">
        <f>IF(Table1[[#This Row],[Work Field (WF)]]="Sales",1,0)</f>
        <v>0</v>
      </c>
      <c r="AI187" s="2">
        <f>IF(Table1[[#This Row],[Work Field (WF)]]="management",1,0)</f>
        <v>1</v>
      </c>
      <c r="AJ187" s="2"/>
      <c r="AK187" s="3"/>
      <c r="AL187" s="1">
        <f>IF(Table1[[#This Row],[Education (EDU)]]="Matric",1,0)</f>
        <v>0</v>
      </c>
      <c r="AM187" s="2">
        <f>IF(Table1[[#This Row],[Education (EDU)]]="Intermediate",1,0)</f>
        <v>0</v>
      </c>
      <c r="AN187" s="2">
        <f>IF(Table1[[#This Row],[Education (EDU)]]="Graduation",1,0)</f>
        <v>0</v>
      </c>
      <c r="AO187" s="2">
        <f>IF(Table1[[#This Row],[Education (EDU)]]="Masters",1,0)</f>
        <v>1</v>
      </c>
      <c r="AP187" s="2"/>
      <c r="AQ187" s="3"/>
      <c r="AT187" s="10" t="str">
        <f>IFERROR(Table1[[#This Row],[Car Value]]/Table1[[#This Row],[Cars Owned]],"0")</f>
        <v>0</v>
      </c>
      <c r="AU187" s="2"/>
      <c r="AV187" s="3"/>
      <c r="AW187" s="1"/>
      <c r="AX187" s="2">
        <f>IF(Table1[[#This Row],[Person Debts]]&gt;$AW$6,1,0)</f>
        <v>1</v>
      </c>
      <c r="AY187" s="2"/>
      <c r="AZ187" s="3"/>
      <c r="BA187" s="1"/>
      <c r="BB187" s="24">
        <f>Table1[[#This Row],[Mortgage Left]]/Table1[[#This Row],[House Value]]</f>
        <v>0.99757845971193693</v>
      </c>
      <c r="BC187" s="2">
        <f t="shared" si="8"/>
        <v>1</v>
      </c>
      <c r="BD187" s="2"/>
      <c r="BE187" s="3"/>
      <c r="BH187" s="1"/>
      <c r="BI187" s="2">
        <f>IF(Table1[[#This Row],[City]]="Karachi",Table1[[#This Row],[Income]],0)</f>
        <v>0</v>
      </c>
      <c r="BJ187" s="2">
        <f>IF(Table1[[#This Row],[City]]="Lahore",Table1[[#This Row],[Income]],0)</f>
        <v>0</v>
      </c>
      <c r="BK187" s="2">
        <f>IF(Table1[[#This Row],[City]]="Islamabad",Table1[[#This Row],[Income]],0)</f>
        <v>39992</v>
      </c>
      <c r="BL187" s="2">
        <f>IF(Table1[[#This Row],[City]]="Multan",Table1[[#This Row],[Income]],0)</f>
        <v>0</v>
      </c>
      <c r="BM187" s="2">
        <f>IF(Table1[[#This Row],[City]]="Peshawar",Table1[[#This Row],[Income]],0)</f>
        <v>0</v>
      </c>
      <c r="BN187" s="2">
        <f>IF(Table1[[#This Row],[City]]="Quetta",Table1[[#This Row],[Income]],0)</f>
        <v>0</v>
      </c>
      <c r="BO187" s="2">
        <f>IF(Table1[[#This Row],[City]]="Hyderabad",Table1[[#This Row],[Income]],0)</f>
        <v>0</v>
      </c>
      <c r="BP187" s="2">
        <f>IF(Table1[[#This Row],[City]]="Rawalpindi",Table1[[#This Row],[Income]],0)</f>
        <v>0</v>
      </c>
      <c r="BQ187" s="3">
        <f>IF(Table1[[#This Row],[City]]="Gwadar",Table1[[#This Row],[Income]],0)</f>
        <v>0</v>
      </c>
      <c r="BR187" s="1">
        <f>IF(Table1[[#This Row],[Person Debts]]&gt;Table1[[#This Row],[Income]],1,0)</f>
        <v>1</v>
      </c>
      <c r="BS187" s="3"/>
      <c r="BT187" s="1"/>
      <c r="BU187" s="2">
        <f>IF(Table1[[#This Row],[Net Worth]]&gt;BT187,Table1[[#This Row],[Age]],0)</f>
        <v>0</v>
      </c>
      <c r="BV187" s="3"/>
    </row>
    <row r="188" spans="2:74" x14ac:dyDescent="0.25">
      <c r="B188" t="s">
        <v>23</v>
      </c>
      <c r="C188">
        <v>49</v>
      </c>
      <c r="D188" t="s">
        <v>36</v>
      </c>
      <c r="E188">
        <v>2</v>
      </c>
      <c r="F188" t="s">
        <v>34</v>
      </c>
      <c r="G188">
        <v>4</v>
      </c>
      <c r="H188">
        <v>1</v>
      </c>
      <c r="I188">
        <v>40792</v>
      </c>
      <c r="J188" t="s">
        <v>33</v>
      </c>
      <c r="K188">
        <v>8</v>
      </c>
      <c r="L188">
        <v>244752</v>
      </c>
      <c r="M188">
        <v>12778.820782128529</v>
      </c>
      <c r="N188">
        <v>34623.66616951843</v>
      </c>
      <c r="O188">
        <v>25693</v>
      </c>
      <c r="P188">
        <v>42906.879500495714</v>
      </c>
      <c r="Q188">
        <v>29042.745864012875</v>
      </c>
      <c r="R188">
        <v>308418.41203353129</v>
      </c>
      <c r="S188">
        <v>81378.700282624253</v>
      </c>
      <c r="T188">
        <v>227039.71175090704</v>
      </c>
      <c r="X188" s="1">
        <f t="shared" si="6"/>
        <v>0</v>
      </c>
      <c r="Y188" s="2">
        <f t="shared" si="7"/>
        <v>1</v>
      </c>
      <c r="Z188" s="2"/>
      <c r="AA188" s="3"/>
      <c r="AD188" s="1">
        <f>IF(Table1[[#This Row],[Work Field (WF)]]="IT",1,0)</f>
        <v>0</v>
      </c>
      <c r="AE188" s="2">
        <f>IF(Table1[[#This Row],[Work Field (WF)]]="Data Science",1,0)</f>
        <v>1</v>
      </c>
      <c r="AF188" s="2">
        <f>IF(Table1[[#This Row],[Work Field (WF)]]="Health",1,0)</f>
        <v>0</v>
      </c>
      <c r="AG188" s="2">
        <f>IF(Table1[[#This Row],[Work Field (WF)]]="Marketing",1,0)</f>
        <v>0</v>
      </c>
      <c r="AH188" s="2">
        <f>IF(Table1[[#This Row],[Work Field (WF)]]="Sales",1,0)</f>
        <v>0</v>
      </c>
      <c r="AI188" s="2">
        <f>IF(Table1[[#This Row],[Work Field (WF)]]="management",1,0)</f>
        <v>0</v>
      </c>
      <c r="AJ188" s="2"/>
      <c r="AK188" s="3"/>
      <c r="AL188" s="1">
        <f>IF(Table1[[#This Row],[Education (EDU)]]="Matric",1,0)</f>
        <v>0</v>
      </c>
      <c r="AM188" s="2">
        <f>IF(Table1[[#This Row],[Education (EDU)]]="Intermediate",1,0)</f>
        <v>0</v>
      </c>
      <c r="AN188" s="2">
        <f>IF(Table1[[#This Row],[Education (EDU)]]="Graduation",1,0)</f>
        <v>0</v>
      </c>
      <c r="AO188" s="2">
        <f>IF(Table1[[#This Row],[Education (EDU)]]="Masters",1,0)</f>
        <v>1</v>
      </c>
      <c r="AP188" s="2"/>
      <c r="AQ188" s="3"/>
      <c r="AT188" s="10">
        <f>IFERROR(Table1[[#This Row],[Car Value]]/Table1[[#This Row],[Cars Owned]],"0")</f>
        <v>34623.66616951843</v>
      </c>
      <c r="AU188" s="2"/>
      <c r="AV188" s="3"/>
      <c r="AW188" s="1"/>
      <c r="AX188" s="2">
        <f>IF(Table1[[#This Row],[Person Debts]]&gt;$AW$6,1,0)</f>
        <v>0</v>
      </c>
      <c r="AY188" s="2"/>
      <c r="AZ188" s="3"/>
      <c r="BA188" s="1"/>
      <c r="BB188" s="24">
        <f>Table1[[#This Row],[Mortgage Left]]/Table1[[#This Row],[House Value]]</f>
        <v>5.2211302796825065E-2</v>
      </c>
      <c r="BC188" s="2">
        <f t="shared" si="8"/>
        <v>0</v>
      </c>
      <c r="BD188" s="2"/>
      <c r="BE188" s="3"/>
      <c r="BH188" s="1"/>
      <c r="BI188" s="2">
        <f>IF(Table1[[#This Row],[City]]="Karachi",Table1[[#This Row],[Income]],0)</f>
        <v>0</v>
      </c>
      <c r="BJ188" s="2">
        <f>IF(Table1[[#This Row],[City]]="Lahore",Table1[[#This Row],[Income]],0)</f>
        <v>0</v>
      </c>
      <c r="BK188" s="2">
        <f>IF(Table1[[#This Row],[City]]="Islamabad",Table1[[#This Row],[Income]],0)</f>
        <v>0</v>
      </c>
      <c r="BL188" s="2">
        <f>IF(Table1[[#This Row],[City]]="Multan",Table1[[#This Row],[Income]],0)</f>
        <v>0</v>
      </c>
      <c r="BM188" s="2">
        <f>IF(Table1[[#This Row],[City]]="Peshawar",Table1[[#This Row],[Income]],0)</f>
        <v>0</v>
      </c>
      <c r="BN188" s="2">
        <f>IF(Table1[[#This Row],[City]]="Quetta",Table1[[#This Row],[Income]],0)</f>
        <v>0</v>
      </c>
      <c r="BO188" s="2">
        <f>IF(Table1[[#This Row],[City]]="Hyderabad",Table1[[#This Row],[Income]],0)</f>
        <v>0</v>
      </c>
      <c r="BP188" s="2">
        <f>IF(Table1[[#This Row],[City]]="Rawalpindi",Table1[[#This Row],[Income]],0)</f>
        <v>40792</v>
      </c>
      <c r="BQ188" s="3">
        <f>IF(Table1[[#This Row],[City]]="Gwadar",Table1[[#This Row],[Income]],0)</f>
        <v>0</v>
      </c>
      <c r="BR188" s="1">
        <f>IF(Table1[[#This Row],[Person Debts]]&gt;Table1[[#This Row],[Income]],1,0)</f>
        <v>1</v>
      </c>
      <c r="BS188" s="3"/>
      <c r="BT188" s="1"/>
      <c r="BU188" s="2">
        <f>IF(Table1[[#This Row],[Net Worth]]&gt;BT188,Table1[[#This Row],[Age]],0)</f>
        <v>49</v>
      </c>
      <c r="BV188" s="3"/>
    </row>
    <row r="189" spans="2:74" x14ac:dyDescent="0.25">
      <c r="B189" t="s">
        <v>19</v>
      </c>
      <c r="C189">
        <v>49</v>
      </c>
      <c r="D189" t="s">
        <v>26</v>
      </c>
      <c r="E189">
        <v>3</v>
      </c>
      <c r="F189" t="s">
        <v>34</v>
      </c>
      <c r="G189">
        <v>4</v>
      </c>
      <c r="H189">
        <v>0</v>
      </c>
      <c r="I189">
        <v>47927</v>
      </c>
      <c r="J189" t="s">
        <v>28</v>
      </c>
      <c r="K189">
        <v>4</v>
      </c>
      <c r="L189">
        <v>287562</v>
      </c>
      <c r="M189">
        <v>182439.3252344449</v>
      </c>
      <c r="N189">
        <v>0</v>
      </c>
      <c r="O189">
        <v>0</v>
      </c>
      <c r="P189">
        <v>52450.795303765415</v>
      </c>
      <c r="Q189">
        <v>433.88835641353199</v>
      </c>
      <c r="R189">
        <v>287995.88835641352</v>
      </c>
      <c r="S189">
        <v>234890.12053821032</v>
      </c>
      <c r="T189">
        <v>53105.767818203196</v>
      </c>
      <c r="X189" s="1">
        <f t="shared" si="6"/>
        <v>1</v>
      </c>
      <c r="Y189" s="2">
        <f t="shared" si="7"/>
        <v>0</v>
      </c>
      <c r="Z189" s="2"/>
      <c r="AA189" s="3"/>
      <c r="AD189" s="1">
        <f>IF(Table1[[#This Row],[Work Field (WF)]]="IT",1,0)</f>
        <v>0</v>
      </c>
      <c r="AE189" s="2">
        <f>IF(Table1[[#This Row],[Work Field (WF)]]="Data Science",1,0)</f>
        <v>0</v>
      </c>
      <c r="AF189" s="2">
        <f>IF(Table1[[#This Row],[Work Field (WF)]]="Health",1,0)</f>
        <v>0</v>
      </c>
      <c r="AG189" s="2">
        <f>IF(Table1[[#This Row],[Work Field (WF)]]="Marketing",1,0)</f>
        <v>1</v>
      </c>
      <c r="AH189" s="2">
        <f>IF(Table1[[#This Row],[Work Field (WF)]]="Sales",1,0)</f>
        <v>0</v>
      </c>
      <c r="AI189" s="2">
        <f>IF(Table1[[#This Row],[Work Field (WF)]]="management",1,0)</f>
        <v>0</v>
      </c>
      <c r="AJ189" s="2"/>
      <c r="AK189" s="3"/>
      <c r="AL189" s="1">
        <f>IF(Table1[[#This Row],[Education (EDU)]]="Matric",1,0)</f>
        <v>0</v>
      </c>
      <c r="AM189" s="2">
        <f>IF(Table1[[#This Row],[Education (EDU)]]="Intermediate",1,0)</f>
        <v>0</v>
      </c>
      <c r="AN189" s="2">
        <f>IF(Table1[[#This Row],[Education (EDU)]]="Graduation",1,0)</f>
        <v>0</v>
      </c>
      <c r="AO189" s="2">
        <f>IF(Table1[[#This Row],[Education (EDU)]]="Masters",1,0)</f>
        <v>1</v>
      </c>
      <c r="AP189" s="2"/>
      <c r="AQ189" s="3"/>
      <c r="AT189" s="10" t="str">
        <f>IFERROR(Table1[[#This Row],[Car Value]]/Table1[[#This Row],[Cars Owned]],"0")</f>
        <v>0</v>
      </c>
      <c r="AU189" s="2"/>
      <c r="AV189" s="3"/>
      <c r="AW189" s="1"/>
      <c r="AX189" s="2">
        <f>IF(Table1[[#This Row],[Person Debts]]&gt;$AW$6,1,0)</f>
        <v>1</v>
      </c>
      <c r="AY189" s="2"/>
      <c r="AZ189" s="3"/>
      <c r="BA189" s="1"/>
      <c r="BB189" s="24">
        <f>Table1[[#This Row],[Mortgage Left]]/Table1[[#This Row],[House Value]]</f>
        <v>0.63443474880006712</v>
      </c>
      <c r="BC189" s="2">
        <f t="shared" si="8"/>
        <v>1</v>
      </c>
      <c r="BD189" s="2"/>
      <c r="BE189" s="3"/>
      <c r="BH189" s="1"/>
      <c r="BI189" s="2">
        <f>IF(Table1[[#This Row],[City]]="Karachi",Table1[[#This Row],[Income]],0)</f>
        <v>0</v>
      </c>
      <c r="BJ189" s="2">
        <f>IF(Table1[[#This Row],[City]]="Lahore",Table1[[#This Row],[Income]],0)</f>
        <v>0</v>
      </c>
      <c r="BK189" s="2">
        <f>IF(Table1[[#This Row],[City]]="Islamabad",Table1[[#This Row],[Income]],0)</f>
        <v>0</v>
      </c>
      <c r="BL189" s="2">
        <f>IF(Table1[[#This Row],[City]]="Multan",Table1[[#This Row],[Income]],0)</f>
        <v>47927</v>
      </c>
      <c r="BM189" s="2">
        <f>IF(Table1[[#This Row],[City]]="Peshawar",Table1[[#This Row],[Income]],0)</f>
        <v>0</v>
      </c>
      <c r="BN189" s="2">
        <f>IF(Table1[[#This Row],[City]]="Quetta",Table1[[#This Row],[Income]],0)</f>
        <v>0</v>
      </c>
      <c r="BO189" s="2">
        <f>IF(Table1[[#This Row],[City]]="Hyderabad",Table1[[#This Row],[Income]],0)</f>
        <v>0</v>
      </c>
      <c r="BP189" s="2">
        <f>IF(Table1[[#This Row],[City]]="Rawalpindi",Table1[[#This Row],[Income]],0)</f>
        <v>0</v>
      </c>
      <c r="BQ189" s="3">
        <f>IF(Table1[[#This Row],[City]]="Gwadar",Table1[[#This Row],[Income]],0)</f>
        <v>0</v>
      </c>
      <c r="BR189" s="1">
        <f>IF(Table1[[#This Row],[Person Debts]]&gt;Table1[[#This Row],[Income]],1,0)</f>
        <v>1</v>
      </c>
      <c r="BS189" s="3"/>
      <c r="BT189" s="1"/>
      <c r="BU189" s="2">
        <f>IF(Table1[[#This Row],[Net Worth]]&gt;BT189,Table1[[#This Row],[Age]],0)</f>
        <v>49</v>
      </c>
      <c r="BV189" s="3"/>
    </row>
    <row r="190" spans="2:74" x14ac:dyDescent="0.25">
      <c r="B190" t="s">
        <v>19</v>
      </c>
      <c r="C190">
        <v>27</v>
      </c>
      <c r="D190" t="s">
        <v>37</v>
      </c>
      <c r="E190">
        <v>5</v>
      </c>
      <c r="F190" t="s">
        <v>21</v>
      </c>
      <c r="G190">
        <v>1</v>
      </c>
      <c r="H190">
        <v>1</v>
      </c>
      <c r="I190">
        <v>70061</v>
      </c>
      <c r="J190" t="s">
        <v>39</v>
      </c>
      <c r="K190">
        <v>6</v>
      </c>
      <c r="L190">
        <v>210183</v>
      </c>
      <c r="M190">
        <v>42385.347725554282</v>
      </c>
      <c r="N190">
        <v>12945.145585303655</v>
      </c>
      <c r="O190">
        <v>4103</v>
      </c>
      <c r="P190">
        <v>128799.53201069127</v>
      </c>
      <c r="Q190">
        <v>69781.406617011264</v>
      </c>
      <c r="R190">
        <v>292909.55220231495</v>
      </c>
      <c r="S190">
        <v>175287.87973624555</v>
      </c>
      <c r="T190">
        <v>117621.6724660694</v>
      </c>
      <c r="X190" s="1">
        <f t="shared" si="6"/>
        <v>1</v>
      </c>
      <c r="Y190" s="2">
        <f t="shared" si="7"/>
        <v>0</v>
      </c>
      <c r="Z190" s="2"/>
      <c r="AA190" s="3"/>
      <c r="AD190" s="1">
        <f>IF(Table1[[#This Row],[Work Field (WF)]]="IT",1,0)</f>
        <v>0</v>
      </c>
      <c r="AE190" s="2">
        <f>IF(Table1[[#This Row],[Work Field (WF)]]="Data Science",1,0)</f>
        <v>0</v>
      </c>
      <c r="AF190" s="2">
        <f>IF(Table1[[#This Row],[Work Field (WF)]]="Health",1,0)</f>
        <v>0</v>
      </c>
      <c r="AG190" s="2">
        <f>IF(Table1[[#This Row],[Work Field (WF)]]="Marketing",1,0)</f>
        <v>0</v>
      </c>
      <c r="AH190" s="2">
        <f>IF(Table1[[#This Row],[Work Field (WF)]]="Sales",1,0)</f>
        <v>1</v>
      </c>
      <c r="AI190" s="2">
        <f>IF(Table1[[#This Row],[Work Field (WF)]]="management",1,0)</f>
        <v>0</v>
      </c>
      <c r="AJ190" s="2"/>
      <c r="AK190" s="3"/>
      <c r="AL190" s="1">
        <f>IF(Table1[[#This Row],[Education (EDU)]]="Matric",1,0)</f>
        <v>1</v>
      </c>
      <c r="AM190" s="2">
        <f>IF(Table1[[#This Row],[Education (EDU)]]="Intermediate",1,0)</f>
        <v>0</v>
      </c>
      <c r="AN190" s="2">
        <f>IF(Table1[[#This Row],[Education (EDU)]]="Graduation",1,0)</f>
        <v>0</v>
      </c>
      <c r="AO190" s="2">
        <f>IF(Table1[[#This Row],[Education (EDU)]]="Masters",1,0)</f>
        <v>0</v>
      </c>
      <c r="AP190" s="2"/>
      <c r="AQ190" s="3"/>
      <c r="AT190" s="10">
        <f>IFERROR(Table1[[#This Row],[Car Value]]/Table1[[#This Row],[Cars Owned]],"0")</f>
        <v>12945.145585303655</v>
      </c>
      <c r="AU190" s="2"/>
      <c r="AV190" s="3"/>
      <c r="AW190" s="1"/>
      <c r="AX190" s="2">
        <f>IF(Table1[[#This Row],[Person Debts]]&gt;$AW$6,1,0)</f>
        <v>1</v>
      </c>
      <c r="AY190" s="2"/>
      <c r="AZ190" s="3"/>
      <c r="BA190" s="1"/>
      <c r="BB190" s="24">
        <f>Table1[[#This Row],[Mortgage Left]]/Table1[[#This Row],[House Value]]</f>
        <v>0.20165925753060088</v>
      </c>
      <c r="BC190" s="2">
        <f t="shared" si="8"/>
        <v>0</v>
      </c>
      <c r="BD190" s="2"/>
      <c r="BE190" s="3"/>
      <c r="BH190" s="1"/>
      <c r="BI190" s="2">
        <f>IF(Table1[[#This Row],[City]]="Karachi",Table1[[#This Row],[Income]],0)</f>
        <v>0</v>
      </c>
      <c r="BJ190" s="2">
        <f>IF(Table1[[#This Row],[City]]="Lahore",Table1[[#This Row],[Income]],0)</f>
        <v>0</v>
      </c>
      <c r="BK190" s="2">
        <f>IF(Table1[[#This Row],[City]]="Islamabad",Table1[[#This Row],[Income]],0)</f>
        <v>0</v>
      </c>
      <c r="BL190" s="2">
        <f>IF(Table1[[#This Row],[City]]="Multan",Table1[[#This Row],[Income]],0)</f>
        <v>0</v>
      </c>
      <c r="BM190" s="2">
        <f>IF(Table1[[#This Row],[City]]="Peshawar",Table1[[#This Row],[Income]],0)</f>
        <v>0</v>
      </c>
      <c r="BN190" s="2">
        <f>IF(Table1[[#This Row],[City]]="Quetta",Table1[[#This Row],[Income]],0)</f>
        <v>70061</v>
      </c>
      <c r="BO190" s="2">
        <f>IF(Table1[[#This Row],[City]]="Hyderabad",Table1[[#This Row],[Income]],0)</f>
        <v>0</v>
      </c>
      <c r="BP190" s="2">
        <f>IF(Table1[[#This Row],[City]]="Rawalpindi",Table1[[#This Row],[Income]],0)</f>
        <v>0</v>
      </c>
      <c r="BQ190" s="3">
        <f>IF(Table1[[#This Row],[City]]="Gwadar",Table1[[#This Row],[Income]],0)</f>
        <v>0</v>
      </c>
      <c r="BR190" s="1">
        <f>IF(Table1[[#This Row],[Person Debts]]&gt;Table1[[#This Row],[Income]],1,0)</f>
        <v>1</v>
      </c>
      <c r="BS190" s="3"/>
      <c r="BT190" s="1"/>
      <c r="BU190" s="2">
        <f>IF(Table1[[#This Row],[Net Worth]]&gt;BT190,Table1[[#This Row],[Age]],0)</f>
        <v>27</v>
      </c>
      <c r="BV190" s="3"/>
    </row>
    <row r="191" spans="2:74" x14ac:dyDescent="0.25">
      <c r="B191" t="s">
        <v>19</v>
      </c>
      <c r="C191">
        <v>42</v>
      </c>
      <c r="D191" t="s">
        <v>32</v>
      </c>
      <c r="E191">
        <v>1</v>
      </c>
      <c r="F191" t="s">
        <v>27</v>
      </c>
      <c r="G191">
        <v>2</v>
      </c>
      <c r="H191">
        <v>1</v>
      </c>
      <c r="I191">
        <v>50674</v>
      </c>
      <c r="J191" t="s">
        <v>30</v>
      </c>
      <c r="K191">
        <v>7</v>
      </c>
      <c r="L191">
        <v>253370</v>
      </c>
      <c r="M191">
        <v>128452.05192915363</v>
      </c>
      <c r="N191">
        <v>47293.56047168911</v>
      </c>
      <c r="O191">
        <v>7705</v>
      </c>
      <c r="P191">
        <v>76248.036644567866</v>
      </c>
      <c r="Q191">
        <v>64398.367871914408</v>
      </c>
      <c r="R191">
        <v>365061.9283436035</v>
      </c>
      <c r="S191">
        <v>212405.08857372147</v>
      </c>
      <c r="T191">
        <v>152656.83976988203</v>
      </c>
      <c r="X191" s="1">
        <f t="shared" si="6"/>
        <v>1</v>
      </c>
      <c r="Y191" s="2">
        <f t="shared" si="7"/>
        <v>0</v>
      </c>
      <c r="Z191" s="2"/>
      <c r="AA191" s="3"/>
      <c r="AD191" s="1">
        <f>IF(Table1[[#This Row],[Work Field (WF)]]="IT",1,0)</f>
        <v>1</v>
      </c>
      <c r="AE191" s="2">
        <f>IF(Table1[[#This Row],[Work Field (WF)]]="Data Science",1,0)</f>
        <v>0</v>
      </c>
      <c r="AF191" s="2">
        <f>IF(Table1[[#This Row],[Work Field (WF)]]="Health",1,0)</f>
        <v>0</v>
      </c>
      <c r="AG191" s="2">
        <f>IF(Table1[[#This Row],[Work Field (WF)]]="Marketing",1,0)</f>
        <v>0</v>
      </c>
      <c r="AH191" s="2">
        <f>IF(Table1[[#This Row],[Work Field (WF)]]="Sales",1,0)</f>
        <v>0</v>
      </c>
      <c r="AI191" s="2">
        <f>IF(Table1[[#This Row],[Work Field (WF)]]="management",1,0)</f>
        <v>0</v>
      </c>
      <c r="AJ191" s="2"/>
      <c r="AK191" s="3"/>
      <c r="AL191" s="1">
        <f>IF(Table1[[#This Row],[Education (EDU)]]="Matric",1,0)</f>
        <v>0</v>
      </c>
      <c r="AM191" s="2">
        <f>IF(Table1[[#This Row],[Education (EDU)]]="Intermediate",1,0)</f>
        <v>1</v>
      </c>
      <c r="AN191" s="2">
        <f>IF(Table1[[#This Row],[Education (EDU)]]="Graduation",1,0)</f>
        <v>0</v>
      </c>
      <c r="AO191" s="2">
        <f>IF(Table1[[#This Row],[Education (EDU)]]="Masters",1,0)</f>
        <v>0</v>
      </c>
      <c r="AP191" s="2"/>
      <c r="AQ191" s="3"/>
      <c r="AT191" s="10">
        <f>IFERROR(Table1[[#This Row],[Car Value]]/Table1[[#This Row],[Cars Owned]],"0")</f>
        <v>47293.56047168911</v>
      </c>
      <c r="AU191" s="2"/>
      <c r="AV191" s="3"/>
      <c r="AW191" s="1"/>
      <c r="AX191" s="2">
        <f>IF(Table1[[#This Row],[Person Debts]]&gt;$AW$6,1,0)</f>
        <v>1</v>
      </c>
      <c r="AY191" s="2"/>
      <c r="AZ191" s="3"/>
      <c r="BA191" s="1"/>
      <c r="BB191" s="24">
        <f>Table1[[#This Row],[Mortgage Left]]/Table1[[#This Row],[House Value]]</f>
        <v>0.50697419556045953</v>
      </c>
      <c r="BC191" s="2">
        <f t="shared" si="8"/>
        <v>1</v>
      </c>
      <c r="BD191" s="2"/>
      <c r="BE191" s="3"/>
      <c r="BH191" s="1"/>
      <c r="BI191" s="2">
        <f>IF(Table1[[#This Row],[City]]="Karachi",Table1[[#This Row],[Income]],0)</f>
        <v>0</v>
      </c>
      <c r="BJ191" s="2">
        <f>IF(Table1[[#This Row],[City]]="Lahore",Table1[[#This Row],[Income]],0)</f>
        <v>0</v>
      </c>
      <c r="BK191" s="2">
        <f>IF(Table1[[#This Row],[City]]="Islamabad",Table1[[#This Row],[Income]],0)</f>
        <v>0</v>
      </c>
      <c r="BL191" s="2">
        <f>IF(Table1[[#This Row],[City]]="Multan",Table1[[#This Row],[Income]],0)</f>
        <v>0</v>
      </c>
      <c r="BM191" s="2">
        <f>IF(Table1[[#This Row],[City]]="Peshawar",Table1[[#This Row],[Income]],0)</f>
        <v>0</v>
      </c>
      <c r="BN191" s="2">
        <f>IF(Table1[[#This Row],[City]]="Quetta",Table1[[#This Row],[Income]],0)</f>
        <v>0</v>
      </c>
      <c r="BO191" s="2">
        <f>IF(Table1[[#This Row],[City]]="Hyderabad",Table1[[#This Row],[Income]],0)</f>
        <v>50674</v>
      </c>
      <c r="BP191" s="2">
        <f>IF(Table1[[#This Row],[City]]="Rawalpindi",Table1[[#This Row],[Income]],0)</f>
        <v>0</v>
      </c>
      <c r="BQ191" s="3">
        <f>IF(Table1[[#This Row],[City]]="Gwadar",Table1[[#This Row],[Income]],0)</f>
        <v>0</v>
      </c>
      <c r="BR191" s="1">
        <f>IF(Table1[[#This Row],[Person Debts]]&gt;Table1[[#This Row],[Income]],1,0)</f>
        <v>1</v>
      </c>
      <c r="BS191" s="3"/>
      <c r="BT191" s="1"/>
      <c r="BU191" s="2">
        <f>IF(Table1[[#This Row],[Net Worth]]&gt;BT191,Table1[[#This Row],[Age]],0)</f>
        <v>42</v>
      </c>
      <c r="BV191" s="3"/>
    </row>
    <row r="192" spans="2:74" x14ac:dyDescent="0.25">
      <c r="B192" t="s">
        <v>23</v>
      </c>
      <c r="C192">
        <v>27</v>
      </c>
      <c r="D192" t="s">
        <v>20</v>
      </c>
      <c r="E192">
        <v>6</v>
      </c>
      <c r="F192" t="s">
        <v>21</v>
      </c>
      <c r="G192">
        <v>1</v>
      </c>
      <c r="H192">
        <v>2</v>
      </c>
      <c r="I192">
        <v>43598</v>
      </c>
      <c r="J192" t="s">
        <v>30</v>
      </c>
      <c r="K192">
        <v>7</v>
      </c>
      <c r="L192">
        <v>261588</v>
      </c>
      <c r="M192">
        <v>258371.94263368833</v>
      </c>
      <c r="N192">
        <v>69560.217888429906</v>
      </c>
      <c r="O192">
        <v>48209</v>
      </c>
      <c r="P192">
        <v>86448.7163103653</v>
      </c>
      <c r="Q192">
        <v>63409.38220647331</v>
      </c>
      <c r="R192">
        <v>394557.6000949032</v>
      </c>
      <c r="S192">
        <v>393029.65894405363</v>
      </c>
      <c r="T192">
        <v>1527.9411508495687</v>
      </c>
      <c r="X192" s="1">
        <f t="shared" si="6"/>
        <v>0</v>
      </c>
      <c r="Y192" s="2">
        <f t="shared" si="7"/>
        <v>1</v>
      </c>
      <c r="Z192" s="2"/>
      <c r="AA192" s="3"/>
      <c r="AD192" s="1">
        <f>IF(Table1[[#This Row],[Work Field (WF)]]="IT",1,0)</f>
        <v>0</v>
      </c>
      <c r="AE192" s="2">
        <f>IF(Table1[[#This Row],[Work Field (WF)]]="Data Science",1,0)</f>
        <v>0</v>
      </c>
      <c r="AF192" s="2">
        <f>IF(Table1[[#This Row],[Work Field (WF)]]="Health",1,0)</f>
        <v>0</v>
      </c>
      <c r="AG192" s="2">
        <f>IF(Table1[[#This Row],[Work Field (WF)]]="Marketing",1,0)</f>
        <v>0</v>
      </c>
      <c r="AH192" s="2">
        <f>IF(Table1[[#This Row],[Work Field (WF)]]="Sales",1,0)</f>
        <v>0</v>
      </c>
      <c r="AI192" s="2">
        <f>IF(Table1[[#This Row],[Work Field (WF)]]="management",1,0)</f>
        <v>1</v>
      </c>
      <c r="AJ192" s="2"/>
      <c r="AK192" s="3"/>
      <c r="AL192" s="1">
        <f>IF(Table1[[#This Row],[Education (EDU)]]="Matric",1,0)</f>
        <v>1</v>
      </c>
      <c r="AM192" s="2">
        <f>IF(Table1[[#This Row],[Education (EDU)]]="Intermediate",1,0)</f>
        <v>0</v>
      </c>
      <c r="AN192" s="2">
        <f>IF(Table1[[#This Row],[Education (EDU)]]="Graduation",1,0)</f>
        <v>0</v>
      </c>
      <c r="AO192" s="2">
        <f>IF(Table1[[#This Row],[Education (EDU)]]="Masters",1,0)</f>
        <v>0</v>
      </c>
      <c r="AP192" s="2"/>
      <c r="AQ192" s="3"/>
      <c r="AT192" s="10">
        <f>IFERROR(Table1[[#This Row],[Car Value]]/Table1[[#This Row],[Cars Owned]],"0")</f>
        <v>34780.108944214953</v>
      </c>
      <c r="AU192" s="2"/>
      <c r="AV192" s="3"/>
      <c r="AW192" s="1"/>
      <c r="AX192" s="2">
        <f>IF(Table1[[#This Row],[Person Debts]]&gt;$AW$6,1,0)</f>
        <v>1</v>
      </c>
      <c r="AY192" s="2"/>
      <c r="AZ192" s="3"/>
      <c r="BA192" s="1"/>
      <c r="BB192" s="24">
        <f>Table1[[#This Row],[Mortgage Left]]/Table1[[#This Row],[House Value]]</f>
        <v>0.98770563876664197</v>
      </c>
      <c r="BC192" s="2">
        <f t="shared" si="8"/>
        <v>1</v>
      </c>
      <c r="BD192" s="2"/>
      <c r="BE192" s="3"/>
      <c r="BH192" s="1"/>
      <c r="BI192" s="2">
        <f>IF(Table1[[#This Row],[City]]="Karachi",Table1[[#This Row],[Income]],0)</f>
        <v>0</v>
      </c>
      <c r="BJ192" s="2">
        <f>IF(Table1[[#This Row],[City]]="Lahore",Table1[[#This Row],[Income]],0)</f>
        <v>0</v>
      </c>
      <c r="BK192" s="2">
        <f>IF(Table1[[#This Row],[City]]="Islamabad",Table1[[#This Row],[Income]],0)</f>
        <v>0</v>
      </c>
      <c r="BL192" s="2">
        <f>IF(Table1[[#This Row],[City]]="Multan",Table1[[#This Row],[Income]],0)</f>
        <v>0</v>
      </c>
      <c r="BM192" s="2">
        <f>IF(Table1[[#This Row],[City]]="Peshawar",Table1[[#This Row],[Income]],0)</f>
        <v>0</v>
      </c>
      <c r="BN192" s="2">
        <f>IF(Table1[[#This Row],[City]]="Quetta",Table1[[#This Row],[Income]],0)</f>
        <v>0</v>
      </c>
      <c r="BO192" s="2">
        <f>IF(Table1[[#This Row],[City]]="Hyderabad",Table1[[#This Row],[Income]],0)</f>
        <v>43598</v>
      </c>
      <c r="BP192" s="2">
        <f>IF(Table1[[#This Row],[City]]="Rawalpindi",Table1[[#This Row],[Income]],0)</f>
        <v>0</v>
      </c>
      <c r="BQ192" s="3">
        <f>IF(Table1[[#This Row],[City]]="Gwadar",Table1[[#This Row],[Income]],0)</f>
        <v>0</v>
      </c>
      <c r="BR192" s="1">
        <f>IF(Table1[[#This Row],[Person Debts]]&gt;Table1[[#This Row],[Income]],1,0)</f>
        <v>1</v>
      </c>
      <c r="BS192" s="3"/>
      <c r="BT192" s="1"/>
      <c r="BU192" s="2">
        <f>IF(Table1[[#This Row],[Net Worth]]&gt;BT192,Table1[[#This Row],[Age]],0)</f>
        <v>27</v>
      </c>
      <c r="BV192" s="3"/>
    </row>
    <row r="193" spans="2:74" x14ac:dyDescent="0.25">
      <c r="B193" t="s">
        <v>23</v>
      </c>
      <c r="C193">
        <v>37</v>
      </c>
      <c r="D193" t="s">
        <v>36</v>
      </c>
      <c r="E193">
        <v>2</v>
      </c>
      <c r="F193" t="s">
        <v>21</v>
      </c>
      <c r="G193">
        <v>1</v>
      </c>
      <c r="H193">
        <v>1</v>
      </c>
      <c r="I193">
        <v>71308</v>
      </c>
      <c r="J193" t="s">
        <v>38</v>
      </c>
      <c r="K193">
        <v>9</v>
      </c>
      <c r="L193">
        <v>213924</v>
      </c>
      <c r="M193">
        <v>47557.406400528438</v>
      </c>
      <c r="N193">
        <v>28762.595713365285</v>
      </c>
      <c r="O193">
        <v>20685</v>
      </c>
      <c r="P193">
        <v>37361.418683645599</v>
      </c>
      <c r="Q193">
        <v>58262.921832611231</v>
      </c>
      <c r="R193">
        <v>300949.51754597656</v>
      </c>
      <c r="S193">
        <v>105603.82508417405</v>
      </c>
      <c r="T193">
        <v>195345.69246180251</v>
      </c>
      <c r="X193" s="1">
        <f t="shared" si="6"/>
        <v>0</v>
      </c>
      <c r="Y193" s="2">
        <f t="shared" si="7"/>
        <v>1</v>
      </c>
      <c r="Z193" s="2"/>
      <c r="AA193" s="3"/>
      <c r="AD193" s="1">
        <f>IF(Table1[[#This Row],[Work Field (WF)]]="IT",1,0)</f>
        <v>0</v>
      </c>
      <c r="AE193" s="2">
        <f>IF(Table1[[#This Row],[Work Field (WF)]]="Data Science",1,0)</f>
        <v>1</v>
      </c>
      <c r="AF193" s="2">
        <f>IF(Table1[[#This Row],[Work Field (WF)]]="Health",1,0)</f>
        <v>0</v>
      </c>
      <c r="AG193" s="2">
        <f>IF(Table1[[#This Row],[Work Field (WF)]]="Marketing",1,0)</f>
        <v>0</v>
      </c>
      <c r="AH193" s="2">
        <f>IF(Table1[[#This Row],[Work Field (WF)]]="Sales",1,0)</f>
        <v>0</v>
      </c>
      <c r="AI193" s="2">
        <f>IF(Table1[[#This Row],[Work Field (WF)]]="management",1,0)</f>
        <v>0</v>
      </c>
      <c r="AJ193" s="2"/>
      <c r="AK193" s="3"/>
      <c r="AL193" s="1">
        <f>IF(Table1[[#This Row],[Education (EDU)]]="Matric",1,0)</f>
        <v>1</v>
      </c>
      <c r="AM193" s="2">
        <f>IF(Table1[[#This Row],[Education (EDU)]]="Intermediate",1,0)</f>
        <v>0</v>
      </c>
      <c r="AN193" s="2">
        <f>IF(Table1[[#This Row],[Education (EDU)]]="Graduation",1,0)</f>
        <v>0</v>
      </c>
      <c r="AO193" s="2">
        <f>IF(Table1[[#This Row],[Education (EDU)]]="Masters",1,0)</f>
        <v>0</v>
      </c>
      <c r="AP193" s="2"/>
      <c r="AQ193" s="3"/>
      <c r="AT193" s="10">
        <f>IFERROR(Table1[[#This Row],[Car Value]]/Table1[[#This Row],[Cars Owned]],"0")</f>
        <v>28762.595713365285</v>
      </c>
      <c r="AU193" s="2"/>
      <c r="AV193" s="3"/>
      <c r="AW193" s="1"/>
      <c r="AX193" s="2">
        <f>IF(Table1[[#This Row],[Person Debts]]&gt;$AW$6,1,0)</f>
        <v>0</v>
      </c>
      <c r="AY193" s="2"/>
      <c r="AZ193" s="3"/>
      <c r="BA193" s="1"/>
      <c r="BB193" s="24">
        <f>Table1[[#This Row],[Mortgage Left]]/Table1[[#This Row],[House Value]]</f>
        <v>0.2223098221823098</v>
      </c>
      <c r="BC193" s="2">
        <f t="shared" si="8"/>
        <v>0</v>
      </c>
      <c r="BD193" s="2"/>
      <c r="BE193" s="3"/>
      <c r="BH193" s="1"/>
      <c r="BI193" s="2">
        <f>IF(Table1[[#This Row],[City]]="Karachi",Table1[[#This Row],[Income]],0)</f>
        <v>0</v>
      </c>
      <c r="BJ193" s="2">
        <f>IF(Table1[[#This Row],[City]]="Lahore",Table1[[#This Row],[Income]],0)</f>
        <v>0</v>
      </c>
      <c r="BK193" s="2">
        <f>IF(Table1[[#This Row],[City]]="Islamabad",Table1[[#This Row],[Income]],0)</f>
        <v>0</v>
      </c>
      <c r="BL193" s="2">
        <f>IF(Table1[[#This Row],[City]]="Multan",Table1[[#This Row],[Income]],0)</f>
        <v>0</v>
      </c>
      <c r="BM193" s="2">
        <f>IF(Table1[[#This Row],[City]]="Peshawar",Table1[[#This Row],[Income]],0)</f>
        <v>0</v>
      </c>
      <c r="BN193" s="2">
        <f>IF(Table1[[#This Row],[City]]="Quetta",Table1[[#This Row],[Income]],0)</f>
        <v>0</v>
      </c>
      <c r="BO193" s="2">
        <f>IF(Table1[[#This Row],[City]]="Hyderabad",Table1[[#This Row],[Income]],0)</f>
        <v>0</v>
      </c>
      <c r="BP193" s="2">
        <f>IF(Table1[[#This Row],[City]]="Rawalpindi",Table1[[#This Row],[Income]],0)</f>
        <v>0</v>
      </c>
      <c r="BQ193" s="3">
        <f>IF(Table1[[#This Row],[City]]="Gwadar",Table1[[#This Row],[Income]],0)</f>
        <v>71308</v>
      </c>
      <c r="BR193" s="1">
        <f>IF(Table1[[#This Row],[Person Debts]]&gt;Table1[[#This Row],[Income]],1,0)</f>
        <v>1</v>
      </c>
      <c r="BS193" s="3"/>
      <c r="BT193" s="1"/>
      <c r="BU193" s="2">
        <f>IF(Table1[[#This Row],[Net Worth]]&gt;BT193,Table1[[#This Row],[Age]],0)</f>
        <v>37</v>
      </c>
      <c r="BV193" s="3"/>
    </row>
    <row r="194" spans="2:74" x14ac:dyDescent="0.25">
      <c r="B194" t="s">
        <v>23</v>
      </c>
      <c r="C194">
        <v>49</v>
      </c>
      <c r="D194" t="s">
        <v>29</v>
      </c>
      <c r="E194">
        <v>4</v>
      </c>
      <c r="F194" t="s">
        <v>24</v>
      </c>
      <c r="G194">
        <v>3</v>
      </c>
      <c r="H194">
        <v>1</v>
      </c>
      <c r="I194">
        <v>37619</v>
      </c>
      <c r="J194" t="s">
        <v>28</v>
      </c>
      <c r="K194">
        <v>4</v>
      </c>
      <c r="L194">
        <v>225714</v>
      </c>
      <c r="M194">
        <v>133779.21045560669</v>
      </c>
      <c r="N194">
        <v>3661.6584988708032</v>
      </c>
      <c r="O194">
        <v>1595</v>
      </c>
      <c r="P194">
        <v>37038.877994561539</v>
      </c>
      <c r="Q194">
        <v>20224.163311774071</v>
      </c>
      <c r="R194">
        <v>249599.82181064488</v>
      </c>
      <c r="S194">
        <v>172413.08845016823</v>
      </c>
      <c r="T194">
        <v>77186.733360476646</v>
      </c>
      <c r="X194" s="1">
        <f t="shared" si="6"/>
        <v>0</v>
      </c>
      <c r="Y194" s="2">
        <f t="shared" si="7"/>
        <v>1</v>
      </c>
      <c r="Z194" s="2"/>
      <c r="AA194" s="3"/>
      <c r="AD194" s="1">
        <f>IF(Table1[[#This Row],[Work Field (WF)]]="IT",1,0)</f>
        <v>0</v>
      </c>
      <c r="AE194" s="2">
        <f>IF(Table1[[#This Row],[Work Field (WF)]]="Data Science",1,0)</f>
        <v>0</v>
      </c>
      <c r="AF194" s="2">
        <f>IF(Table1[[#This Row],[Work Field (WF)]]="Health",1,0)</f>
        <v>1</v>
      </c>
      <c r="AG194" s="2">
        <f>IF(Table1[[#This Row],[Work Field (WF)]]="Marketing",1,0)</f>
        <v>0</v>
      </c>
      <c r="AH194" s="2">
        <f>IF(Table1[[#This Row],[Work Field (WF)]]="Sales",1,0)</f>
        <v>0</v>
      </c>
      <c r="AI194" s="2">
        <f>IF(Table1[[#This Row],[Work Field (WF)]]="management",1,0)</f>
        <v>0</v>
      </c>
      <c r="AJ194" s="2"/>
      <c r="AK194" s="3"/>
      <c r="AL194" s="1">
        <f>IF(Table1[[#This Row],[Education (EDU)]]="Matric",1,0)</f>
        <v>0</v>
      </c>
      <c r="AM194" s="2">
        <f>IF(Table1[[#This Row],[Education (EDU)]]="Intermediate",1,0)</f>
        <v>0</v>
      </c>
      <c r="AN194" s="2">
        <f>IF(Table1[[#This Row],[Education (EDU)]]="Graduation",1,0)</f>
        <v>1</v>
      </c>
      <c r="AO194" s="2">
        <f>IF(Table1[[#This Row],[Education (EDU)]]="Masters",1,0)</f>
        <v>0</v>
      </c>
      <c r="AP194" s="2"/>
      <c r="AQ194" s="3"/>
      <c r="AT194" s="10">
        <f>IFERROR(Table1[[#This Row],[Car Value]]/Table1[[#This Row],[Cars Owned]],"0")</f>
        <v>3661.6584988708032</v>
      </c>
      <c r="AU194" s="2"/>
      <c r="AV194" s="3"/>
      <c r="AW194" s="1"/>
      <c r="AX194" s="2">
        <f>IF(Table1[[#This Row],[Person Debts]]&gt;$AW$6,1,0)</f>
        <v>1</v>
      </c>
      <c r="AY194" s="2"/>
      <c r="AZ194" s="3"/>
      <c r="BA194" s="1"/>
      <c r="BB194" s="24">
        <f>Table1[[#This Row],[Mortgage Left]]/Table1[[#This Row],[House Value]]</f>
        <v>0.59269345479503577</v>
      </c>
      <c r="BC194" s="2">
        <f t="shared" si="8"/>
        <v>1</v>
      </c>
      <c r="BD194" s="2"/>
      <c r="BE194" s="3"/>
      <c r="BH194" s="1"/>
      <c r="BI194" s="2">
        <f>IF(Table1[[#This Row],[City]]="Karachi",Table1[[#This Row],[Income]],0)</f>
        <v>0</v>
      </c>
      <c r="BJ194" s="2">
        <f>IF(Table1[[#This Row],[City]]="Lahore",Table1[[#This Row],[Income]],0)</f>
        <v>0</v>
      </c>
      <c r="BK194" s="2">
        <f>IF(Table1[[#This Row],[City]]="Islamabad",Table1[[#This Row],[Income]],0)</f>
        <v>0</v>
      </c>
      <c r="BL194" s="2">
        <f>IF(Table1[[#This Row],[City]]="Multan",Table1[[#This Row],[Income]],0)</f>
        <v>37619</v>
      </c>
      <c r="BM194" s="2">
        <f>IF(Table1[[#This Row],[City]]="Peshawar",Table1[[#This Row],[Income]],0)</f>
        <v>0</v>
      </c>
      <c r="BN194" s="2">
        <f>IF(Table1[[#This Row],[City]]="Quetta",Table1[[#This Row],[Income]],0)</f>
        <v>0</v>
      </c>
      <c r="BO194" s="2">
        <f>IF(Table1[[#This Row],[City]]="Hyderabad",Table1[[#This Row],[Income]],0)</f>
        <v>0</v>
      </c>
      <c r="BP194" s="2">
        <f>IF(Table1[[#This Row],[City]]="Rawalpindi",Table1[[#This Row],[Income]],0)</f>
        <v>0</v>
      </c>
      <c r="BQ194" s="3">
        <f>IF(Table1[[#This Row],[City]]="Gwadar",Table1[[#This Row],[Income]],0)</f>
        <v>0</v>
      </c>
      <c r="BR194" s="1">
        <f>IF(Table1[[#This Row],[Person Debts]]&gt;Table1[[#This Row],[Income]],1,0)</f>
        <v>1</v>
      </c>
      <c r="BS194" s="3"/>
      <c r="BT194" s="1"/>
      <c r="BU194" s="2">
        <f>IF(Table1[[#This Row],[Net Worth]]&gt;BT194,Table1[[#This Row],[Age]],0)</f>
        <v>49</v>
      </c>
      <c r="BV194" s="3"/>
    </row>
    <row r="195" spans="2:74" x14ac:dyDescent="0.25">
      <c r="B195" t="s">
        <v>23</v>
      </c>
      <c r="C195">
        <v>41</v>
      </c>
      <c r="D195" t="s">
        <v>26</v>
      </c>
      <c r="E195">
        <v>3</v>
      </c>
      <c r="F195" t="s">
        <v>34</v>
      </c>
      <c r="G195">
        <v>4</v>
      </c>
      <c r="H195">
        <v>1</v>
      </c>
      <c r="I195">
        <v>65653</v>
      </c>
      <c r="J195" t="s">
        <v>31</v>
      </c>
      <c r="K195">
        <v>5</v>
      </c>
      <c r="L195">
        <v>196959</v>
      </c>
      <c r="M195">
        <v>112947.08520104237</v>
      </c>
      <c r="N195">
        <v>17195.128495711644</v>
      </c>
      <c r="O195">
        <v>5861</v>
      </c>
      <c r="P195">
        <v>7478.2647328505</v>
      </c>
      <c r="Q195">
        <v>42255.20118874059</v>
      </c>
      <c r="R195">
        <v>256409.32968445224</v>
      </c>
      <c r="S195">
        <v>126286.34993389287</v>
      </c>
      <c r="T195">
        <v>130122.97975055937</v>
      </c>
      <c r="X195" s="1">
        <f t="shared" si="6"/>
        <v>0</v>
      </c>
      <c r="Y195" s="2">
        <f t="shared" si="7"/>
        <v>1</v>
      </c>
      <c r="Z195" s="2"/>
      <c r="AA195" s="3"/>
      <c r="AD195" s="1">
        <f>IF(Table1[[#This Row],[Work Field (WF)]]="IT",1,0)</f>
        <v>0</v>
      </c>
      <c r="AE195" s="2">
        <f>IF(Table1[[#This Row],[Work Field (WF)]]="Data Science",1,0)</f>
        <v>0</v>
      </c>
      <c r="AF195" s="2">
        <f>IF(Table1[[#This Row],[Work Field (WF)]]="Health",1,0)</f>
        <v>0</v>
      </c>
      <c r="AG195" s="2">
        <f>IF(Table1[[#This Row],[Work Field (WF)]]="Marketing",1,0)</f>
        <v>1</v>
      </c>
      <c r="AH195" s="2">
        <f>IF(Table1[[#This Row],[Work Field (WF)]]="Sales",1,0)</f>
        <v>0</v>
      </c>
      <c r="AI195" s="2">
        <f>IF(Table1[[#This Row],[Work Field (WF)]]="management",1,0)</f>
        <v>0</v>
      </c>
      <c r="AJ195" s="2"/>
      <c r="AK195" s="3"/>
      <c r="AL195" s="1">
        <f>IF(Table1[[#This Row],[Education (EDU)]]="Matric",1,0)</f>
        <v>0</v>
      </c>
      <c r="AM195" s="2">
        <f>IF(Table1[[#This Row],[Education (EDU)]]="Intermediate",1,0)</f>
        <v>0</v>
      </c>
      <c r="AN195" s="2">
        <f>IF(Table1[[#This Row],[Education (EDU)]]="Graduation",1,0)</f>
        <v>0</v>
      </c>
      <c r="AO195" s="2">
        <f>IF(Table1[[#This Row],[Education (EDU)]]="Masters",1,0)</f>
        <v>1</v>
      </c>
      <c r="AP195" s="2"/>
      <c r="AQ195" s="3"/>
      <c r="AT195" s="10">
        <f>IFERROR(Table1[[#This Row],[Car Value]]/Table1[[#This Row],[Cars Owned]],"0")</f>
        <v>17195.128495711644</v>
      </c>
      <c r="AU195" s="2"/>
      <c r="AV195" s="3"/>
      <c r="AW195" s="1"/>
      <c r="AX195" s="2">
        <f>IF(Table1[[#This Row],[Person Debts]]&gt;$AW$6,1,0)</f>
        <v>1</v>
      </c>
      <c r="AY195" s="2"/>
      <c r="AZ195" s="3"/>
      <c r="BA195" s="1"/>
      <c r="BB195" s="24">
        <f>Table1[[#This Row],[Mortgage Left]]/Table1[[#This Row],[House Value]]</f>
        <v>0.5734548063355438</v>
      </c>
      <c r="BC195" s="2">
        <f t="shared" si="8"/>
        <v>1</v>
      </c>
      <c r="BD195" s="2"/>
      <c r="BE195" s="3"/>
      <c r="BH195" s="1"/>
      <c r="BI195" s="2">
        <f>IF(Table1[[#This Row],[City]]="Karachi",Table1[[#This Row],[Income]],0)</f>
        <v>0</v>
      </c>
      <c r="BJ195" s="2">
        <f>IF(Table1[[#This Row],[City]]="Lahore",Table1[[#This Row],[Income]],0)</f>
        <v>0</v>
      </c>
      <c r="BK195" s="2">
        <f>IF(Table1[[#This Row],[City]]="Islamabad",Table1[[#This Row],[Income]],0)</f>
        <v>0</v>
      </c>
      <c r="BL195" s="2">
        <f>IF(Table1[[#This Row],[City]]="Multan",Table1[[#This Row],[Income]],0)</f>
        <v>0</v>
      </c>
      <c r="BM195" s="2">
        <f>IF(Table1[[#This Row],[City]]="Peshawar",Table1[[#This Row],[Income]],0)</f>
        <v>65653</v>
      </c>
      <c r="BN195" s="2">
        <f>IF(Table1[[#This Row],[City]]="Quetta",Table1[[#This Row],[Income]],0)</f>
        <v>0</v>
      </c>
      <c r="BO195" s="2">
        <f>IF(Table1[[#This Row],[City]]="Hyderabad",Table1[[#This Row],[Income]],0)</f>
        <v>0</v>
      </c>
      <c r="BP195" s="2">
        <f>IF(Table1[[#This Row],[City]]="Rawalpindi",Table1[[#This Row],[Income]],0)</f>
        <v>0</v>
      </c>
      <c r="BQ195" s="3">
        <f>IF(Table1[[#This Row],[City]]="Gwadar",Table1[[#This Row],[Income]],0)</f>
        <v>0</v>
      </c>
      <c r="BR195" s="1">
        <f>IF(Table1[[#This Row],[Person Debts]]&gt;Table1[[#This Row],[Income]],1,0)</f>
        <v>1</v>
      </c>
      <c r="BS195" s="3"/>
      <c r="BT195" s="1"/>
      <c r="BU195" s="2">
        <f>IF(Table1[[#This Row],[Net Worth]]&gt;BT195,Table1[[#This Row],[Age]],0)</f>
        <v>41</v>
      </c>
      <c r="BV195" s="3"/>
    </row>
    <row r="196" spans="2:74" x14ac:dyDescent="0.25">
      <c r="B196" t="s">
        <v>19</v>
      </c>
      <c r="C196">
        <v>36</v>
      </c>
      <c r="D196" t="s">
        <v>36</v>
      </c>
      <c r="E196">
        <v>2</v>
      </c>
      <c r="F196" t="s">
        <v>21</v>
      </c>
      <c r="G196">
        <v>1</v>
      </c>
      <c r="H196">
        <v>2</v>
      </c>
      <c r="I196">
        <v>35046</v>
      </c>
      <c r="J196" t="s">
        <v>38</v>
      </c>
      <c r="K196">
        <v>9</v>
      </c>
      <c r="L196">
        <v>175230</v>
      </c>
      <c r="M196">
        <v>79470.613918495626</v>
      </c>
      <c r="N196">
        <v>62580.52583946471</v>
      </c>
      <c r="O196">
        <v>19308</v>
      </c>
      <c r="P196">
        <v>53595.414749100099</v>
      </c>
      <c r="Q196">
        <v>40900.367581126397</v>
      </c>
      <c r="R196">
        <v>278710.89342059114</v>
      </c>
      <c r="S196">
        <v>152374.02866759573</v>
      </c>
      <c r="T196">
        <v>126336.8647529954</v>
      </c>
      <c r="X196" s="1">
        <f t="shared" si="6"/>
        <v>1</v>
      </c>
      <c r="Y196" s="2">
        <f t="shared" si="7"/>
        <v>0</v>
      </c>
      <c r="Z196" s="2"/>
      <c r="AA196" s="3"/>
      <c r="AD196" s="1">
        <f>IF(Table1[[#This Row],[Work Field (WF)]]="IT",1,0)</f>
        <v>0</v>
      </c>
      <c r="AE196" s="2">
        <f>IF(Table1[[#This Row],[Work Field (WF)]]="Data Science",1,0)</f>
        <v>1</v>
      </c>
      <c r="AF196" s="2">
        <f>IF(Table1[[#This Row],[Work Field (WF)]]="Health",1,0)</f>
        <v>0</v>
      </c>
      <c r="AG196" s="2">
        <f>IF(Table1[[#This Row],[Work Field (WF)]]="Marketing",1,0)</f>
        <v>0</v>
      </c>
      <c r="AH196" s="2">
        <f>IF(Table1[[#This Row],[Work Field (WF)]]="Sales",1,0)</f>
        <v>0</v>
      </c>
      <c r="AI196" s="2">
        <f>IF(Table1[[#This Row],[Work Field (WF)]]="management",1,0)</f>
        <v>0</v>
      </c>
      <c r="AJ196" s="2"/>
      <c r="AK196" s="3"/>
      <c r="AL196" s="1">
        <f>IF(Table1[[#This Row],[Education (EDU)]]="Matric",1,0)</f>
        <v>1</v>
      </c>
      <c r="AM196" s="2">
        <f>IF(Table1[[#This Row],[Education (EDU)]]="Intermediate",1,0)</f>
        <v>0</v>
      </c>
      <c r="AN196" s="2">
        <f>IF(Table1[[#This Row],[Education (EDU)]]="Graduation",1,0)</f>
        <v>0</v>
      </c>
      <c r="AO196" s="2">
        <f>IF(Table1[[#This Row],[Education (EDU)]]="Masters",1,0)</f>
        <v>0</v>
      </c>
      <c r="AP196" s="2"/>
      <c r="AQ196" s="3"/>
      <c r="AT196" s="10">
        <f>IFERROR(Table1[[#This Row],[Car Value]]/Table1[[#This Row],[Cars Owned]],"0")</f>
        <v>31290.262919732355</v>
      </c>
      <c r="AU196" s="2"/>
      <c r="AV196" s="3"/>
      <c r="AW196" s="1"/>
      <c r="AX196" s="2">
        <f>IF(Table1[[#This Row],[Person Debts]]&gt;$AW$6,1,0)</f>
        <v>1</v>
      </c>
      <c r="AY196" s="2"/>
      <c r="AZ196" s="3"/>
      <c r="BA196" s="1"/>
      <c r="BB196" s="24">
        <f>Table1[[#This Row],[Mortgage Left]]/Table1[[#This Row],[House Value]]</f>
        <v>0.45352173668033802</v>
      </c>
      <c r="BC196" s="2">
        <f t="shared" si="8"/>
        <v>1</v>
      </c>
      <c r="BD196" s="2"/>
      <c r="BE196" s="3"/>
      <c r="BH196" s="1"/>
      <c r="BI196" s="2">
        <f>IF(Table1[[#This Row],[City]]="Karachi",Table1[[#This Row],[Income]],0)</f>
        <v>0</v>
      </c>
      <c r="BJ196" s="2">
        <f>IF(Table1[[#This Row],[City]]="Lahore",Table1[[#This Row],[Income]],0)</f>
        <v>0</v>
      </c>
      <c r="BK196" s="2">
        <f>IF(Table1[[#This Row],[City]]="Islamabad",Table1[[#This Row],[Income]],0)</f>
        <v>0</v>
      </c>
      <c r="BL196" s="2">
        <f>IF(Table1[[#This Row],[City]]="Multan",Table1[[#This Row],[Income]],0)</f>
        <v>0</v>
      </c>
      <c r="BM196" s="2">
        <f>IF(Table1[[#This Row],[City]]="Peshawar",Table1[[#This Row],[Income]],0)</f>
        <v>0</v>
      </c>
      <c r="BN196" s="2">
        <f>IF(Table1[[#This Row],[City]]="Quetta",Table1[[#This Row],[Income]],0)</f>
        <v>0</v>
      </c>
      <c r="BO196" s="2">
        <f>IF(Table1[[#This Row],[City]]="Hyderabad",Table1[[#This Row],[Income]],0)</f>
        <v>0</v>
      </c>
      <c r="BP196" s="2">
        <f>IF(Table1[[#This Row],[City]]="Rawalpindi",Table1[[#This Row],[Income]],0)</f>
        <v>0</v>
      </c>
      <c r="BQ196" s="3">
        <f>IF(Table1[[#This Row],[City]]="Gwadar",Table1[[#This Row],[Income]],0)</f>
        <v>35046</v>
      </c>
      <c r="BR196" s="1">
        <f>IF(Table1[[#This Row],[Person Debts]]&gt;Table1[[#This Row],[Income]],1,0)</f>
        <v>1</v>
      </c>
      <c r="BS196" s="3"/>
      <c r="BT196" s="1"/>
      <c r="BU196" s="2">
        <f>IF(Table1[[#This Row],[Net Worth]]&gt;BT196,Table1[[#This Row],[Age]],0)</f>
        <v>36</v>
      </c>
      <c r="BV196" s="3"/>
    </row>
    <row r="197" spans="2:74" x14ac:dyDescent="0.25">
      <c r="B197" t="s">
        <v>19</v>
      </c>
      <c r="C197">
        <v>30</v>
      </c>
      <c r="D197" t="s">
        <v>36</v>
      </c>
      <c r="E197">
        <v>2</v>
      </c>
      <c r="F197" t="s">
        <v>27</v>
      </c>
      <c r="G197">
        <v>2</v>
      </c>
      <c r="H197">
        <v>1</v>
      </c>
      <c r="I197">
        <v>57497</v>
      </c>
      <c r="J197" t="s">
        <v>30</v>
      </c>
      <c r="K197">
        <v>7</v>
      </c>
      <c r="L197">
        <v>172491</v>
      </c>
      <c r="M197">
        <v>17677.849659291194</v>
      </c>
      <c r="N197">
        <v>45955.691956295595</v>
      </c>
      <c r="O197">
        <v>17128</v>
      </c>
      <c r="P197">
        <v>3050.8680496542279</v>
      </c>
      <c r="Q197">
        <v>4344.4759520677026</v>
      </c>
      <c r="R197">
        <v>222791.16790836331</v>
      </c>
      <c r="S197">
        <v>37856.717708945427</v>
      </c>
      <c r="T197">
        <v>184934.45019941789</v>
      </c>
      <c r="X197" s="1">
        <f t="shared" si="6"/>
        <v>1</v>
      </c>
      <c r="Y197" s="2">
        <f t="shared" si="7"/>
        <v>0</v>
      </c>
      <c r="Z197" s="2"/>
      <c r="AA197" s="3"/>
      <c r="AD197" s="1">
        <f>IF(Table1[[#This Row],[Work Field (WF)]]="IT",1,0)</f>
        <v>0</v>
      </c>
      <c r="AE197" s="2">
        <f>IF(Table1[[#This Row],[Work Field (WF)]]="Data Science",1,0)</f>
        <v>1</v>
      </c>
      <c r="AF197" s="2">
        <f>IF(Table1[[#This Row],[Work Field (WF)]]="Health",1,0)</f>
        <v>0</v>
      </c>
      <c r="AG197" s="2">
        <f>IF(Table1[[#This Row],[Work Field (WF)]]="Marketing",1,0)</f>
        <v>0</v>
      </c>
      <c r="AH197" s="2">
        <f>IF(Table1[[#This Row],[Work Field (WF)]]="Sales",1,0)</f>
        <v>0</v>
      </c>
      <c r="AI197" s="2">
        <f>IF(Table1[[#This Row],[Work Field (WF)]]="management",1,0)</f>
        <v>0</v>
      </c>
      <c r="AJ197" s="2"/>
      <c r="AK197" s="3"/>
      <c r="AL197" s="1">
        <f>IF(Table1[[#This Row],[Education (EDU)]]="Matric",1,0)</f>
        <v>0</v>
      </c>
      <c r="AM197" s="2">
        <f>IF(Table1[[#This Row],[Education (EDU)]]="Intermediate",1,0)</f>
        <v>1</v>
      </c>
      <c r="AN197" s="2">
        <f>IF(Table1[[#This Row],[Education (EDU)]]="Graduation",1,0)</f>
        <v>0</v>
      </c>
      <c r="AO197" s="2">
        <f>IF(Table1[[#This Row],[Education (EDU)]]="Masters",1,0)</f>
        <v>0</v>
      </c>
      <c r="AP197" s="2"/>
      <c r="AQ197" s="3"/>
      <c r="AT197" s="10">
        <f>IFERROR(Table1[[#This Row],[Car Value]]/Table1[[#This Row],[Cars Owned]],"0")</f>
        <v>45955.691956295595</v>
      </c>
      <c r="AU197" s="2"/>
      <c r="AV197" s="3"/>
      <c r="AW197" s="1"/>
      <c r="AX197" s="2">
        <f>IF(Table1[[#This Row],[Person Debts]]&gt;$AW$6,1,0)</f>
        <v>0</v>
      </c>
      <c r="AY197" s="2"/>
      <c r="AZ197" s="3"/>
      <c r="BA197" s="1"/>
      <c r="BB197" s="24">
        <f>Table1[[#This Row],[Mortgage Left]]/Table1[[#This Row],[House Value]]</f>
        <v>0.10248563495655538</v>
      </c>
      <c r="BC197" s="2">
        <f t="shared" si="8"/>
        <v>0</v>
      </c>
      <c r="BD197" s="2"/>
      <c r="BE197" s="3"/>
      <c r="BH197" s="1"/>
      <c r="BI197" s="2">
        <f>IF(Table1[[#This Row],[City]]="Karachi",Table1[[#This Row],[Income]],0)</f>
        <v>0</v>
      </c>
      <c r="BJ197" s="2">
        <f>IF(Table1[[#This Row],[City]]="Lahore",Table1[[#This Row],[Income]],0)</f>
        <v>0</v>
      </c>
      <c r="BK197" s="2">
        <f>IF(Table1[[#This Row],[City]]="Islamabad",Table1[[#This Row],[Income]],0)</f>
        <v>0</v>
      </c>
      <c r="BL197" s="2">
        <f>IF(Table1[[#This Row],[City]]="Multan",Table1[[#This Row],[Income]],0)</f>
        <v>0</v>
      </c>
      <c r="BM197" s="2">
        <f>IF(Table1[[#This Row],[City]]="Peshawar",Table1[[#This Row],[Income]],0)</f>
        <v>0</v>
      </c>
      <c r="BN197" s="2">
        <f>IF(Table1[[#This Row],[City]]="Quetta",Table1[[#This Row],[Income]],0)</f>
        <v>0</v>
      </c>
      <c r="BO197" s="2">
        <f>IF(Table1[[#This Row],[City]]="Hyderabad",Table1[[#This Row],[Income]],0)</f>
        <v>57497</v>
      </c>
      <c r="BP197" s="2">
        <f>IF(Table1[[#This Row],[City]]="Rawalpindi",Table1[[#This Row],[Income]],0)</f>
        <v>0</v>
      </c>
      <c r="BQ197" s="3">
        <f>IF(Table1[[#This Row],[City]]="Gwadar",Table1[[#This Row],[Income]],0)</f>
        <v>0</v>
      </c>
      <c r="BR197" s="1">
        <f>IF(Table1[[#This Row],[Person Debts]]&gt;Table1[[#This Row],[Income]],1,0)</f>
        <v>0</v>
      </c>
      <c r="BS197" s="3"/>
      <c r="BT197" s="1"/>
      <c r="BU197" s="2">
        <f>IF(Table1[[#This Row],[Net Worth]]&gt;BT197,Table1[[#This Row],[Age]],0)</f>
        <v>30</v>
      </c>
      <c r="BV197" s="3"/>
    </row>
    <row r="198" spans="2:74" x14ac:dyDescent="0.25">
      <c r="B198" t="s">
        <v>23</v>
      </c>
      <c r="C198">
        <v>32</v>
      </c>
      <c r="D198" t="s">
        <v>26</v>
      </c>
      <c r="E198">
        <v>3</v>
      </c>
      <c r="F198" t="s">
        <v>27</v>
      </c>
      <c r="G198">
        <v>2</v>
      </c>
      <c r="H198">
        <v>1</v>
      </c>
      <c r="I198">
        <v>33853</v>
      </c>
      <c r="J198" t="s">
        <v>30</v>
      </c>
      <c r="K198">
        <v>7</v>
      </c>
      <c r="L198">
        <v>169265</v>
      </c>
      <c r="M198">
        <v>144238.2024458925</v>
      </c>
      <c r="N198">
        <v>9010.8932380277602</v>
      </c>
      <c r="O198">
        <v>5317</v>
      </c>
      <c r="P198">
        <v>46526.830279809488</v>
      </c>
      <c r="Q198">
        <v>25032.373145504753</v>
      </c>
      <c r="R198">
        <v>203308.26638353249</v>
      </c>
      <c r="S198">
        <v>196082.03272570198</v>
      </c>
      <c r="T198">
        <v>7226.2336578305112</v>
      </c>
      <c r="X198" s="1">
        <f t="shared" si="6"/>
        <v>0</v>
      </c>
      <c r="Y198" s="2">
        <f t="shared" si="7"/>
        <v>1</v>
      </c>
      <c r="Z198" s="2"/>
      <c r="AA198" s="3"/>
      <c r="AD198" s="1">
        <f>IF(Table1[[#This Row],[Work Field (WF)]]="IT",1,0)</f>
        <v>0</v>
      </c>
      <c r="AE198" s="2">
        <f>IF(Table1[[#This Row],[Work Field (WF)]]="Data Science",1,0)</f>
        <v>0</v>
      </c>
      <c r="AF198" s="2">
        <f>IF(Table1[[#This Row],[Work Field (WF)]]="Health",1,0)</f>
        <v>0</v>
      </c>
      <c r="AG198" s="2">
        <f>IF(Table1[[#This Row],[Work Field (WF)]]="Marketing",1,0)</f>
        <v>1</v>
      </c>
      <c r="AH198" s="2">
        <f>IF(Table1[[#This Row],[Work Field (WF)]]="Sales",1,0)</f>
        <v>0</v>
      </c>
      <c r="AI198" s="2">
        <f>IF(Table1[[#This Row],[Work Field (WF)]]="management",1,0)</f>
        <v>0</v>
      </c>
      <c r="AJ198" s="2"/>
      <c r="AK198" s="3"/>
      <c r="AL198" s="1">
        <f>IF(Table1[[#This Row],[Education (EDU)]]="Matric",1,0)</f>
        <v>0</v>
      </c>
      <c r="AM198" s="2">
        <f>IF(Table1[[#This Row],[Education (EDU)]]="Intermediate",1,0)</f>
        <v>1</v>
      </c>
      <c r="AN198" s="2">
        <f>IF(Table1[[#This Row],[Education (EDU)]]="Graduation",1,0)</f>
        <v>0</v>
      </c>
      <c r="AO198" s="2">
        <f>IF(Table1[[#This Row],[Education (EDU)]]="Masters",1,0)</f>
        <v>0</v>
      </c>
      <c r="AP198" s="2"/>
      <c r="AQ198" s="3"/>
      <c r="AT198" s="10">
        <f>IFERROR(Table1[[#This Row],[Car Value]]/Table1[[#This Row],[Cars Owned]],"0")</f>
        <v>9010.8932380277602</v>
      </c>
      <c r="AU198" s="2"/>
      <c r="AV198" s="3"/>
      <c r="AW198" s="1"/>
      <c r="AX198" s="2">
        <f>IF(Table1[[#This Row],[Person Debts]]&gt;$AW$6,1,0)</f>
        <v>1</v>
      </c>
      <c r="AY198" s="2"/>
      <c r="AZ198" s="3"/>
      <c r="BA198" s="1"/>
      <c r="BB198" s="24">
        <f>Table1[[#This Row],[Mortgage Left]]/Table1[[#This Row],[House Value]]</f>
        <v>0.85214428526802644</v>
      </c>
      <c r="BC198" s="2">
        <f t="shared" si="8"/>
        <v>1</v>
      </c>
      <c r="BD198" s="2"/>
      <c r="BE198" s="3"/>
      <c r="BH198" s="1"/>
      <c r="BI198" s="2">
        <f>IF(Table1[[#This Row],[City]]="Karachi",Table1[[#This Row],[Income]],0)</f>
        <v>0</v>
      </c>
      <c r="BJ198" s="2">
        <f>IF(Table1[[#This Row],[City]]="Lahore",Table1[[#This Row],[Income]],0)</f>
        <v>0</v>
      </c>
      <c r="BK198" s="2">
        <f>IF(Table1[[#This Row],[City]]="Islamabad",Table1[[#This Row],[Income]],0)</f>
        <v>0</v>
      </c>
      <c r="BL198" s="2">
        <f>IF(Table1[[#This Row],[City]]="Multan",Table1[[#This Row],[Income]],0)</f>
        <v>0</v>
      </c>
      <c r="BM198" s="2">
        <f>IF(Table1[[#This Row],[City]]="Peshawar",Table1[[#This Row],[Income]],0)</f>
        <v>0</v>
      </c>
      <c r="BN198" s="2">
        <f>IF(Table1[[#This Row],[City]]="Quetta",Table1[[#This Row],[Income]],0)</f>
        <v>0</v>
      </c>
      <c r="BO198" s="2">
        <f>IF(Table1[[#This Row],[City]]="Hyderabad",Table1[[#This Row],[Income]],0)</f>
        <v>33853</v>
      </c>
      <c r="BP198" s="2">
        <f>IF(Table1[[#This Row],[City]]="Rawalpindi",Table1[[#This Row],[Income]],0)</f>
        <v>0</v>
      </c>
      <c r="BQ198" s="3">
        <f>IF(Table1[[#This Row],[City]]="Gwadar",Table1[[#This Row],[Income]],0)</f>
        <v>0</v>
      </c>
      <c r="BR198" s="1">
        <f>IF(Table1[[#This Row],[Person Debts]]&gt;Table1[[#This Row],[Income]],1,0)</f>
        <v>1</v>
      </c>
      <c r="BS198" s="3"/>
      <c r="BT198" s="1"/>
      <c r="BU198" s="2">
        <f>IF(Table1[[#This Row],[Net Worth]]&gt;BT198,Table1[[#This Row],[Age]],0)</f>
        <v>32</v>
      </c>
      <c r="BV198" s="3"/>
    </row>
    <row r="199" spans="2:74" x14ac:dyDescent="0.25">
      <c r="B199" t="s">
        <v>19</v>
      </c>
      <c r="C199">
        <v>31</v>
      </c>
      <c r="D199" t="s">
        <v>36</v>
      </c>
      <c r="E199">
        <v>2</v>
      </c>
      <c r="F199" t="s">
        <v>24</v>
      </c>
      <c r="G199">
        <v>3</v>
      </c>
      <c r="H199">
        <v>2</v>
      </c>
      <c r="I199">
        <v>71929</v>
      </c>
      <c r="J199" t="s">
        <v>33</v>
      </c>
      <c r="K199">
        <v>8</v>
      </c>
      <c r="L199">
        <v>359645</v>
      </c>
      <c r="M199">
        <v>119133.0354683777</v>
      </c>
      <c r="N199">
        <v>18537.563850835049</v>
      </c>
      <c r="O199">
        <v>7474</v>
      </c>
      <c r="P199">
        <v>80691.19396735866</v>
      </c>
      <c r="Q199">
        <v>66476.359056824658</v>
      </c>
      <c r="R199">
        <v>444658.92290765967</v>
      </c>
      <c r="S199">
        <v>207298.22943573637</v>
      </c>
      <c r="T199">
        <v>237360.6934719233</v>
      </c>
      <c r="X199" s="1">
        <f t="shared" ref="X199:X262" si="9">IF(B199="male",1,0)</f>
        <v>1</v>
      </c>
      <c r="Y199" s="2">
        <f t="shared" ref="Y199:Y262" si="10">IF(B199="female",1,0)</f>
        <v>0</v>
      </c>
      <c r="Z199" s="2"/>
      <c r="AA199" s="3"/>
      <c r="AD199" s="1">
        <f>IF(Table1[[#This Row],[Work Field (WF)]]="IT",1,0)</f>
        <v>0</v>
      </c>
      <c r="AE199" s="2">
        <f>IF(Table1[[#This Row],[Work Field (WF)]]="Data Science",1,0)</f>
        <v>1</v>
      </c>
      <c r="AF199" s="2">
        <f>IF(Table1[[#This Row],[Work Field (WF)]]="Health",1,0)</f>
        <v>0</v>
      </c>
      <c r="AG199" s="2">
        <f>IF(Table1[[#This Row],[Work Field (WF)]]="Marketing",1,0)</f>
        <v>0</v>
      </c>
      <c r="AH199" s="2">
        <f>IF(Table1[[#This Row],[Work Field (WF)]]="Sales",1,0)</f>
        <v>0</v>
      </c>
      <c r="AI199" s="2">
        <f>IF(Table1[[#This Row],[Work Field (WF)]]="management",1,0)</f>
        <v>0</v>
      </c>
      <c r="AJ199" s="2"/>
      <c r="AK199" s="3"/>
      <c r="AL199" s="1">
        <f>IF(Table1[[#This Row],[Education (EDU)]]="Matric",1,0)</f>
        <v>0</v>
      </c>
      <c r="AM199" s="2">
        <f>IF(Table1[[#This Row],[Education (EDU)]]="Intermediate",1,0)</f>
        <v>0</v>
      </c>
      <c r="AN199" s="2">
        <f>IF(Table1[[#This Row],[Education (EDU)]]="Graduation",1,0)</f>
        <v>1</v>
      </c>
      <c r="AO199" s="2">
        <f>IF(Table1[[#This Row],[Education (EDU)]]="Masters",1,0)</f>
        <v>0</v>
      </c>
      <c r="AP199" s="2"/>
      <c r="AQ199" s="3"/>
      <c r="AT199" s="10">
        <f>IFERROR(Table1[[#This Row],[Car Value]]/Table1[[#This Row],[Cars Owned]],"0")</f>
        <v>9268.7819254175247</v>
      </c>
      <c r="AU199" s="2"/>
      <c r="AV199" s="3"/>
      <c r="AW199" s="1"/>
      <c r="AX199" s="2">
        <f>IF(Table1[[#This Row],[Person Debts]]&gt;$AW$6,1,0)</f>
        <v>1</v>
      </c>
      <c r="AY199" s="2"/>
      <c r="AZ199" s="3"/>
      <c r="BA199" s="1"/>
      <c r="BB199" s="24">
        <f>Table1[[#This Row],[Mortgage Left]]/Table1[[#This Row],[House Value]]</f>
        <v>0.33125174955408165</v>
      </c>
      <c r="BC199" s="2">
        <f t="shared" ref="BC199:BC262" si="11">IF(BB199&gt;$BA$6,1,0)</f>
        <v>0</v>
      </c>
      <c r="BD199" s="2"/>
      <c r="BE199" s="3"/>
      <c r="BH199" s="1"/>
      <c r="BI199" s="2">
        <f>IF(Table1[[#This Row],[City]]="Karachi",Table1[[#This Row],[Income]],0)</f>
        <v>0</v>
      </c>
      <c r="BJ199" s="2">
        <f>IF(Table1[[#This Row],[City]]="Lahore",Table1[[#This Row],[Income]],0)</f>
        <v>0</v>
      </c>
      <c r="BK199" s="2">
        <f>IF(Table1[[#This Row],[City]]="Islamabad",Table1[[#This Row],[Income]],0)</f>
        <v>0</v>
      </c>
      <c r="BL199" s="2">
        <f>IF(Table1[[#This Row],[City]]="Multan",Table1[[#This Row],[Income]],0)</f>
        <v>0</v>
      </c>
      <c r="BM199" s="2">
        <f>IF(Table1[[#This Row],[City]]="Peshawar",Table1[[#This Row],[Income]],0)</f>
        <v>0</v>
      </c>
      <c r="BN199" s="2">
        <f>IF(Table1[[#This Row],[City]]="Quetta",Table1[[#This Row],[Income]],0)</f>
        <v>0</v>
      </c>
      <c r="BO199" s="2">
        <f>IF(Table1[[#This Row],[City]]="Hyderabad",Table1[[#This Row],[Income]],0)</f>
        <v>0</v>
      </c>
      <c r="BP199" s="2">
        <f>IF(Table1[[#This Row],[City]]="Rawalpindi",Table1[[#This Row],[Income]],0)</f>
        <v>71929</v>
      </c>
      <c r="BQ199" s="3">
        <f>IF(Table1[[#This Row],[City]]="Gwadar",Table1[[#This Row],[Income]],0)</f>
        <v>0</v>
      </c>
      <c r="BR199" s="1">
        <f>IF(Table1[[#This Row],[Person Debts]]&gt;Table1[[#This Row],[Income]],1,0)</f>
        <v>1</v>
      </c>
      <c r="BS199" s="3"/>
      <c r="BT199" s="1"/>
      <c r="BU199" s="2">
        <f>IF(Table1[[#This Row],[Net Worth]]&gt;BT199,Table1[[#This Row],[Age]],0)</f>
        <v>31</v>
      </c>
      <c r="BV199" s="3"/>
    </row>
    <row r="200" spans="2:74" x14ac:dyDescent="0.25">
      <c r="B200" t="s">
        <v>23</v>
      </c>
      <c r="C200">
        <v>37</v>
      </c>
      <c r="D200" t="s">
        <v>29</v>
      </c>
      <c r="E200">
        <v>4</v>
      </c>
      <c r="F200" t="s">
        <v>34</v>
      </c>
      <c r="G200">
        <v>4</v>
      </c>
      <c r="H200">
        <v>1</v>
      </c>
      <c r="I200">
        <v>31096</v>
      </c>
      <c r="J200" t="s">
        <v>22</v>
      </c>
      <c r="K200">
        <v>2</v>
      </c>
      <c r="L200">
        <v>124384</v>
      </c>
      <c r="M200">
        <v>41198.658000151758</v>
      </c>
      <c r="N200">
        <v>11262.723162336852</v>
      </c>
      <c r="O200">
        <v>6042</v>
      </c>
      <c r="P200">
        <v>55656.098651645974</v>
      </c>
      <c r="Q200">
        <v>29149.808554750703</v>
      </c>
      <c r="R200">
        <v>164796.53171708755</v>
      </c>
      <c r="S200">
        <v>102896.75665179774</v>
      </c>
      <c r="T200">
        <v>61899.77506528981</v>
      </c>
      <c r="X200" s="1">
        <f t="shared" si="9"/>
        <v>0</v>
      </c>
      <c r="Y200" s="2">
        <f t="shared" si="10"/>
        <v>1</v>
      </c>
      <c r="Z200" s="2"/>
      <c r="AA200" s="3"/>
      <c r="AD200" s="1">
        <f>IF(Table1[[#This Row],[Work Field (WF)]]="IT",1,0)</f>
        <v>0</v>
      </c>
      <c r="AE200" s="2">
        <f>IF(Table1[[#This Row],[Work Field (WF)]]="Data Science",1,0)</f>
        <v>0</v>
      </c>
      <c r="AF200" s="2">
        <f>IF(Table1[[#This Row],[Work Field (WF)]]="Health",1,0)</f>
        <v>1</v>
      </c>
      <c r="AG200" s="2">
        <f>IF(Table1[[#This Row],[Work Field (WF)]]="Marketing",1,0)</f>
        <v>0</v>
      </c>
      <c r="AH200" s="2">
        <f>IF(Table1[[#This Row],[Work Field (WF)]]="Sales",1,0)</f>
        <v>0</v>
      </c>
      <c r="AI200" s="2">
        <f>IF(Table1[[#This Row],[Work Field (WF)]]="management",1,0)</f>
        <v>0</v>
      </c>
      <c r="AJ200" s="2"/>
      <c r="AK200" s="3"/>
      <c r="AL200" s="1">
        <f>IF(Table1[[#This Row],[Education (EDU)]]="Matric",1,0)</f>
        <v>0</v>
      </c>
      <c r="AM200" s="2">
        <f>IF(Table1[[#This Row],[Education (EDU)]]="Intermediate",1,0)</f>
        <v>0</v>
      </c>
      <c r="AN200" s="2">
        <f>IF(Table1[[#This Row],[Education (EDU)]]="Graduation",1,0)</f>
        <v>0</v>
      </c>
      <c r="AO200" s="2">
        <f>IF(Table1[[#This Row],[Education (EDU)]]="Masters",1,0)</f>
        <v>1</v>
      </c>
      <c r="AP200" s="2"/>
      <c r="AQ200" s="3"/>
      <c r="AT200" s="10">
        <f>IFERROR(Table1[[#This Row],[Car Value]]/Table1[[#This Row],[Cars Owned]],"0")</f>
        <v>11262.723162336852</v>
      </c>
      <c r="AU200" s="2"/>
      <c r="AV200" s="3"/>
      <c r="AW200" s="1"/>
      <c r="AX200" s="2">
        <f>IF(Table1[[#This Row],[Person Debts]]&gt;$AW$6,1,0)</f>
        <v>0</v>
      </c>
      <c r="AY200" s="2"/>
      <c r="AZ200" s="3"/>
      <c r="BA200" s="1"/>
      <c r="BB200" s="24">
        <f>Table1[[#This Row],[Mortgage Left]]/Table1[[#This Row],[House Value]]</f>
        <v>0.33122152366985913</v>
      </c>
      <c r="BC200" s="2">
        <f t="shared" si="11"/>
        <v>0</v>
      </c>
      <c r="BD200" s="2"/>
      <c r="BE200" s="3"/>
      <c r="BH200" s="1"/>
      <c r="BI200" s="2">
        <f>IF(Table1[[#This Row],[City]]="Karachi",Table1[[#This Row],[Income]],0)</f>
        <v>0</v>
      </c>
      <c r="BJ200" s="2">
        <f>IF(Table1[[#This Row],[City]]="Lahore",Table1[[#This Row],[Income]],0)</f>
        <v>31096</v>
      </c>
      <c r="BK200" s="2">
        <f>IF(Table1[[#This Row],[City]]="Islamabad",Table1[[#This Row],[Income]],0)</f>
        <v>0</v>
      </c>
      <c r="BL200" s="2">
        <f>IF(Table1[[#This Row],[City]]="Multan",Table1[[#This Row],[Income]],0)</f>
        <v>0</v>
      </c>
      <c r="BM200" s="2">
        <f>IF(Table1[[#This Row],[City]]="Peshawar",Table1[[#This Row],[Income]],0)</f>
        <v>0</v>
      </c>
      <c r="BN200" s="2">
        <f>IF(Table1[[#This Row],[City]]="Quetta",Table1[[#This Row],[Income]],0)</f>
        <v>0</v>
      </c>
      <c r="BO200" s="2">
        <f>IF(Table1[[#This Row],[City]]="Hyderabad",Table1[[#This Row],[Income]],0)</f>
        <v>0</v>
      </c>
      <c r="BP200" s="2">
        <f>IF(Table1[[#This Row],[City]]="Rawalpindi",Table1[[#This Row],[Income]],0)</f>
        <v>0</v>
      </c>
      <c r="BQ200" s="3">
        <f>IF(Table1[[#This Row],[City]]="Gwadar",Table1[[#This Row],[Income]],0)</f>
        <v>0</v>
      </c>
      <c r="BR200" s="1">
        <f>IF(Table1[[#This Row],[Person Debts]]&gt;Table1[[#This Row],[Income]],1,0)</f>
        <v>1</v>
      </c>
      <c r="BS200" s="3"/>
      <c r="BT200" s="1"/>
      <c r="BU200" s="2">
        <f>IF(Table1[[#This Row],[Net Worth]]&gt;BT200,Table1[[#This Row],[Age]],0)</f>
        <v>37</v>
      </c>
      <c r="BV200" s="3"/>
    </row>
    <row r="201" spans="2:74" x14ac:dyDescent="0.25">
      <c r="B201" t="s">
        <v>23</v>
      </c>
      <c r="C201">
        <v>34</v>
      </c>
      <c r="D201" t="s">
        <v>20</v>
      </c>
      <c r="E201">
        <v>6</v>
      </c>
      <c r="F201" t="s">
        <v>27</v>
      </c>
      <c r="G201">
        <v>2</v>
      </c>
      <c r="H201">
        <v>2</v>
      </c>
      <c r="I201">
        <v>39571</v>
      </c>
      <c r="J201" t="s">
        <v>28</v>
      </c>
      <c r="K201">
        <v>4</v>
      </c>
      <c r="L201">
        <v>158284</v>
      </c>
      <c r="M201">
        <v>152957.08799697846</v>
      </c>
      <c r="N201">
        <v>72701.459768318164</v>
      </c>
      <c r="O201">
        <v>14166</v>
      </c>
      <c r="P201">
        <v>1884.4071911774861</v>
      </c>
      <c r="Q201">
        <v>42705.186559211186</v>
      </c>
      <c r="R201">
        <v>273690.64632752934</v>
      </c>
      <c r="S201">
        <v>169007.49518815594</v>
      </c>
      <c r="T201">
        <v>104683.1511393734</v>
      </c>
      <c r="X201" s="1">
        <f t="shared" si="9"/>
        <v>0</v>
      </c>
      <c r="Y201" s="2">
        <f t="shared" si="10"/>
        <v>1</v>
      </c>
      <c r="Z201" s="2"/>
      <c r="AA201" s="3"/>
      <c r="AD201" s="1">
        <f>IF(Table1[[#This Row],[Work Field (WF)]]="IT",1,0)</f>
        <v>0</v>
      </c>
      <c r="AE201" s="2">
        <f>IF(Table1[[#This Row],[Work Field (WF)]]="Data Science",1,0)</f>
        <v>0</v>
      </c>
      <c r="AF201" s="2">
        <f>IF(Table1[[#This Row],[Work Field (WF)]]="Health",1,0)</f>
        <v>0</v>
      </c>
      <c r="AG201" s="2">
        <f>IF(Table1[[#This Row],[Work Field (WF)]]="Marketing",1,0)</f>
        <v>0</v>
      </c>
      <c r="AH201" s="2">
        <f>IF(Table1[[#This Row],[Work Field (WF)]]="Sales",1,0)</f>
        <v>0</v>
      </c>
      <c r="AI201" s="2">
        <f>IF(Table1[[#This Row],[Work Field (WF)]]="management",1,0)</f>
        <v>1</v>
      </c>
      <c r="AJ201" s="2"/>
      <c r="AK201" s="3"/>
      <c r="AL201" s="1">
        <f>IF(Table1[[#This Row],[Education (EDU)]]="Matric",1,0)</f>
        <v>0</v>
      </c>
      <c r="AM201" s="2">
        <f>IF(Table1[[#This Row],[Education (EDU)]]="Intermediate",1,0)</f>
        <v>1</v>
      </c>
      <c r="AN201" s="2">
        <f>IF(Table1[[#This Row],[Education (EDU)]]="Graduation",1,0)</f>
        <v>0</v>
      </c>
      <c r="AO201" s="2">
        <f>IF(Table1[[#This Row],[Education (EDU)]]="Masters",1,0)</f>
        <v>0</v>
      </c>
      <c r="AP201" s="2"/>
      <c r="AQ201" s="3"/>
      <c r="AT201" s="10">
        <f>IFERROR(Table1[[#This Row],[Car Value]]/Table1[[#This Row],[Cars Owned]],"0")</f>
        <v>36350.729884159082</v>
      </c>
      <c r="AU201" s="2"/>
      <c r="AV201" s="3"/>
      <c r="AW201" s="1"/>
      <c r="AX201" s="2">
        <f>IF(Table1[[#This Row],[Person Debts]]&gt;$AW$6,1,0)</f>
        <v>1</v>
      </c>
      <c r="AY201" s="2"/>
      <c r="AZ201" s="3"/>
      <c r="BA201" s="1"/>
      <c r="BB201" s="24">
        <f>Table1[[#This Row],[Mortgage Left]]/Table1[[#This Row],[House Value]]</f>
        <v>0.96634585932234751</v>
      </c>
      <c r="BC201" s="2">
        <f t="shared" si="11"/>
        <v>1</v>
      </c>
      <c r="BD201" s="2"/>
      <c r="BE201" s="3"/>
      <c r="BH201" s="1"/>
      <c r="BI201" s="2">
        <f>IF(Table1[[#This Row],[City]]="Karachi",Table1[[#This Row],[Income]],0)</f>
        <v>0</v>
      </c>
      <c r="BJ201" s="2">
        <f>IF(Table1[[#This Row],[City]]="Lahore",Table1[[#This Row],[Income]],0)</f>
        <v>0</v>
      </c>
      <c r="BK201" s="2">
        <f>IF(Table1[[#This Row],[City]]="Islamabad",Table1[[#This Row],[Income]],0)</f>
        <v>0</v>
      </c>
      <c r="BL201" s="2">
        <f>IF(Table1[[#This Row],[City]]="Multan",Table1[[#This Row],[Income]],0)</f>
        <v>39571</v>
      </c>
      <c r="BM201" s="2">
        <f>IF(Table1[[#This Row],[City]]="Peshawar",Table1[[#This Row],[Income]],0)</f>
        <v>0</v>
      </c>
      <c r="BN201" s="2">
        <f>IF(Table1[[#This Row],[City]]="Quetta",Table1[[#This Row],[Income]],0)</f>
        <v>0</v>
      </c>
      <c r="BO201" s="2">
        <f>IF(Table1[[#This Row],[City]]="Hyderabad",Table1[[#This Row],[Income]],0)</f>
        <v>0</v>
      </c>
      <c r="BP201" s="2">
        <f>IF(Table1[[#This Row],[City]]="Rawalpindi",Table1[[#This Row],[Income]],0)</f>
        <v>0</v>
      </c>
      <c r="BQ201" s="3">
        <f>IF(Table1[[#This Row],[City]]="Gwadar",Table1[[#This Row],[Income]],0)</f>
        <v>0</v>
      </c>
      <c r="BR201" s="1">
        <f>IF(Table1[[#This Row],[Person Debts]]&gt;Table1[[#This Row],[Income]],1,0)</f>
        <v>1</v>
      </c>
      <c r="BS201" s="3"/>
      <c r="BT201" s="1"/>
      <c r="BU201" s="2">
        <f>IF(Table1[[#This Row],[Net Worth]]&gt;BT201,Table1[[#This Row],[Age]],0)</f>
        <v>34</v>
      </c>
      <c r="BV201" s="3"/>
    </row>
    <row r="202" spans="2:74" x14ac:dyDescent="0.25">
      <c r="B202" t="s">
        <v>23</v>
      </c>
      <c r="C202">
        <v>40</v>
      </c>
      <c r="D202" t="s">
        <v>36</v>
      </c>
      <c r="E202">
        <v>2</v>
      </c>
      <c r="F202" t="s">
        <v>24</v>
      </c>
      <c r="G202">
        <v>3</v>
      </c>
      <c r="H202">
        <v>0</v>
      </c>
      <c r="I202">
        <v>57235</v>
      </c>
      <c r="J202" t="s">
        <v>35</v>
      </c>
      <c r="K202">
        <v>3</v>
      </c>
      <c r="L202">
        <v>228940</v>
      </c>
      <c r="M202">
        <v>186349.30367950391</v>
      </c>
      <c r="N202">
        <v>0</v>
      </c>
      <c r="O202">
        <v>0</v>
      </c>
      <c r="P202">
        <v>79623.639702990797</v>
      </c>
      <c r="Q202">
        <v>17796.540715202966</v>
      </c>
      <c r="R202">
        <v>246736.54071520298</v>
      </c>
      <c r="S202">
        <v>265972.94338249473</v>
      </c>
      <c r="T202">
        <v>-19236.402667291753</v>
      </c>
      <c r="X202" s="1">
        <f t="shared" si="9"/>
        <v>0</v>
      </c>
      <c r="Y202" s="2">
        <f t="shared" si="10"/>
        <v>1</v>
      </c>
      <c r="Z202" s="2"/>
      <c r="AA202" s="3"/>
      <c r="AD202" s="1">
        <f>IF(Table1[[#This Row],[Work Field (WF)]]="IT",1,0)</f>
        <v>0</v>
      </c>
      <c r="AE202" s="2">
        <f>IF(Table1[[#This Row],[Work Field (WF)]]="Data Science",1,0)</f>
        <v>1</v>
      </c>
      <c r="AF202" s="2">
        <f>IF(Table1[[#This Row],[Work Field (WF)]]="Health",1,0)</f>
        <v>0</v>
      </c>
      <c r="AG202" s="2">
        <f>IF(Table1[[#This Row],[Work Field (WF)]]="Marketing",1,0)</f>
        <v>0</v>
      </c>
      <c r="AH202" s="2">
        <f>IF(Table1[[#This Row],[Work Field (WF)]]="Sales",1,0)</f>
        <v>0</v>
      </c>
      <c r="AI202" s="2">
        <f>IF(Table1[[#This Row],[Work Field (WF)]]="management",1,0)</f>
        <v>0</v>
      </c>
      <c r="AJ202" s="2"/>
      <c r="AK202" s="3"/>
      <c r="AL202" s="1">
        <f>IF(Table1[[#This Row],[Education (EDU)]]="Matric",1,0)</f>
        <v>0</v>
      </c>
      <c r="AM202" s="2">
        <f>IF(Table1[[#This Row],[Education (EDU)]]="Intermediate",1,0)</f>
        <v>0</v>
      </c>
      <c r="AN202" s="2">
        <f>IF(Table1[[#This Row],[Education (EDU)]]="Graduation",1,0)</f>
        <v>1</v>
      </c>
      <c r="AO202" s="2">
        <f>IF(Table1[[#This Row],[Education (EDU)]]="Masters",1,0)</f>
        <v>0</v>
      </c>
      <c r="AP202" s="2"/>
      <c r="AQ202" s="3"/>
      <c r="AT202" s="10" t="str">
        <f>IFERROR(Table1[[#This Row],[Car Value]]/Table1[[#This Row],[Cars Owned]],"0")</f>
        <v>0</v>
      </c>
      <c r="AU202" s="2"/>
      <c r="AV202" s="3"/>
      <c r="AW202" s="1"/>
      <c r="AX202" s="2">
        <f>IF(Table1[[#This Row],[Person Debts]]&gt;$AW$6,1,0)</f>
        <v>1</v>
      </c>
      <c r="AY202" s="2"/>
      <c r="AZ202" s="3"/>
      <c r="BA202" s="1"/>
      <c r="BB202" s="24">
        <f>Table1[[#This Row],[Mortgage Left]]/Table1[[#This Row],[House Value]]</f>
        <v>0.81396568393248847</v>
      </c>
      <c r="BC202" s="2">
        <f t="shared" si="11"/>
        <v>1</v>
      </c>
      <c r="BD202" s="2"/>
      <c r="BE202" s="3"/>
      <c r="BH202" s="1"/>
      <c r="BI202" s="2">
        <f>IF(Table1[[#This Row],[City]]="Karachi",Table1[[#This Row],[Income]],0)</f>
        <v>0</v>
      </c>
      <c r="BJ202" s="2">
        <f>IF(Table1[[#This Row],[City]]="Lahore",Table1[[#This Row],[Income]],0)</f>
        <v>0</v>
      </c>
      <c r="BK202" s="2">
        <f>IF(Table1[[#This Row],[City]]="Islamabad",Table1[[#This Row],[Income]],0)</f>
        <v>57235</v>
      </c>
      <c r="BL202" s="2">
        <f>IF(Table1[[#This Row],[City]]="Multan",Table1[[#This Row],[Income]],0)</f>
        <v>0</v>
      </c>
      <c r="BM202" s="2">
        <f>IF(Table1[[#This Row],[City]]="Peshawar",Table1[[#This Row],[Income]],0)</f>
        <v>0</v>
      </c>
      <c r="BN202" s="2">
        <f>IF(Table1[[#This Row],[City]]="Quetta",Table1[[#This Row],[Income]],0)</f>
        <v>0</v>
      </c>
      <c r="BO202" s="2">
        <f>IF(Table1[[#This Row],[City]]="Hyderabad",Table1[[#This Row],[Income]],0)</f>
        <v>0</v>
      </c>
      <c r="BP202" s="2">
        <f>IF(Table1[[#This Row],[City]]="Rawalpindi",Table1[[#This Row],[Income]],0)</f>
        <v>0</v>
      </c>
      <c r="BQ202" s="3">
        <f>IF(Table1[[#This Row],[City]]="Gwadar",Table1[[#This Row],[Income]],0)</f>
        <v>0</v>
      </c>
      <c r="BR202" s="1">
        <f>IF(Table1[[#This Row],[Person Debts]]&gt;Table1[[#This Row],[Income]],1,0)</f>
        <v>1</v>
      </c>
      <c r="BS202" s="3"/>
      <c r="BT202" s="1"/>
      <c r="BU202" s="2">
        <f>IF(Table1[[#This Row],[Net Worth]]&gt;BT202,Table1[[#This Row],[Age]],0)</f>
        <v>0</v>
      </c>
      <c r="BV202" s="3"/>
    </row>
    <row r="203" spans="2:74" x14ac:dyDescent="0.25">
      <c r="B203" t="s">
        <v>23</v>
      </c>
      <c r="C203">
        <v>42</v>
      </c>
      <c r="D203" t="s">
        <v>20</v>
      </c>
      <c r="E203">
        <v>6</v>
      </c>
      <c r="F203" t="s">
        <v>27</v>
      </c>
      <c r="G203">
        <v>2</v>
      </c>
      <c r="H203">
        <v>1</v>
      </c>
      <c r="I203">
        <v>45622</v>
      </c>
      <c r="J203" t="s">
        <v>35</v>
      </c>
      <c r="K203">
        <v>3</v>
      </c>
      <c r="L203">
        <v>182488</v>
      </c>
      <c r="M203">
        <v>178232.29777064541</v>
      </c>
      <c r="N203">
        <v>31695.046162387025</v>
      </c>
      <c r="O203">
        <v>27730</v>
      </c>
      <c r="P203">
        <v>58091.889191032402</v>
      </c>
      <c r="Q203">
        <v>19335.502204027267</v>
      </c>
      <c r="R203">
        <v>233518.5483664143</v>
      </c>
      <c r="S203">
        <v>264054.1869616778</v>
      </c>
      <c r="T203">
        <v>-30535.638595263503</v>
      </c>
      <c r="X203" s="1">
        <f t="shared" si="9"/>
        <v>0</v>
      </c>
      <c r="Y203" s="2">
        <f t="shared" si="10"/>
        <v>1</v>
      </c>
      <c r="Z203" s="2"/>
      <c r="AA203" s="3"/>
      <c r="AD203" s="1">
        <f>IF(Table1[[#This Row],[Work Field (WF)]]="IT",1,0)</f>
        <v>0</v>
      </c>
      <c r="AE203" s="2">
        <f>IF(Table1[[#This Row],[Work Field (WF)]]="Data Science",1,0)</f>
        <v>0</v>
      </c>
      <c r="AF203" s="2">
        <f>IF(Table1[[#This Row],[Work Field (WF)]]="Health",1,0)</f>
        <v>0</v>
      </c>
      <c r="AG203" s="2">
        <f>IF(Table1[[#This Row],[Work Field (WF)]]="Marketing",1,0)</f>
        <v>0</v>
      </c>
      <c r="AH203" s="2">
        <f>IF(Table1[[#This Row],[Work Field (WF)]]="Sales",1,0)</f>
        <v>0</v>
      </c>
      <c r="AI203" s="2">
        <f>IF(Table1[[#This Row],[Work Field (WF)]]="management",1,0)</f>
        <v>1</v>
      </c>
      <c r="AJ203" s="2"/>
      <c r="AK203" s="3"/>
      <c r="AL203" s="1">
        <f>IF(Table1[[#This Row],[Education (EDU)]]="Matric",1,0)</f>
        <v>0</v>
      </c>
      <c r="AM203" s="2">
        <f>IF(Table1[[#This Row],[Education (EDU)]]="Intermediate",1,0)</f>
        <v>1</v>
      </c>
      <c r="AN203" s="2">
        <f>IF(Table1[[#This Row],[Education (EDU)]]="Graduation",1,0)</f>
        <v>0</v>
      </c>
      <c r="AO203" s="2">
        <f>IF(Table1[[#This Row],[Education (EDU)]]="Masters",1,0)</f>
        <v>0</v>
      </c>
      <c r="AP203" s="2"/>
      <c r="AQ203" s="3"/>
      <c r="AT203" s="10">
        <f>IFERROR(Table1[[#This Row],[Car Value]]/Table1[[#This Row],[Cars Owned]],"0")</f>
        <v>31695.046162387025</v>
      </c>
      <c r="AU203" s="2"/>
      <c r="AV203" s="3"/>
      <c r="AW203" s="1"/>
      <c r="AX203" s="2">
        <f>IF(Table1[[#This Row],[Person Debts]]&gt;$AW$6,1,0)</f>
        <v>1</v>
      </c>
      <c r="AY203" s="2"/>
      <c r="AZ203" s="3"/>
      <c r="BA203" s="1"/>
      <c r="BB203" s="24">
        <f>Table1[[#This Row],[Mortgage Left]]/Table1[[#This Row],[House Value]]</f>
        <v>0.97667955027533537</v>
      </c>
      <c r="BC203" s="2">
        <f t="shared" si="11"/>
        <v>1</v>
      </c>
      <c r="BD203" s="2"/>
      <c r="BE203" s="3"/>
      <c r="BH203" s="1"/>
      <c r="BI203" s="2">
        <f>IF(Table1[[#This Row],[City]]="Karachi",Table1[[#This Row],[Income]],0)</f>
        <v>0</v>
      </c>
      <c r="BJ203" s="2">
        <f>IF(Table1[[#This Row],[City]]="Lahore",Table1[[#This Row],[Income]],0)</f>
        <v>0</v>
      </c>
      <c r="BK203" s="2">
        <f>IF(Table1[[#This Row],[City]]="Islamabad",Table1[[#This Row],[Income]],0)</f>
        <v>45622</v>
      </c>
      <c r="BL203" s="2">
        <f>IF(Table1[[#This Row],[City]]="Multan",Table1[[#This Row],[Income]],0)</f>
        <v>0</v>
      </c>
      <c r="BM203" s="2">
        <f>IF(Table1[[#This Row],[City]]="Peshawar",Table1[[#This Row],[Income]],0)</f>
        <v>0</v>
      </c>
      <c r="BN203" s="2">
        <f>IF(Table1[[#This Row],[City]]="Quetta",Table1[[#This Row],[Income]],0)</f>
        <v>0</v>
      </c>
      <c r="BO203" s="2">
        <f>IF(Table1[[#This Row],[City]]="Hyderabad",Table1[[#This Row],[Income]],0)</f>
        <v>0</v>
      </c>
      <c r="BP203" s="2">
        <f>IF(Table1[[#This Row],[City]]="Rawalpindi",Table1[[#This Row],[Income]],0)</f>
        <v>0</v>
      </c>
      <c r="BQ203" s="3">
        <f>IF(Table1[[#This Row],[City]]="Gwadar",Table1[[#This Row],[Income]],0)</f>
        <v>0</v>
      </c>
      <c r="BR203" s="1">
        <f>IF(Table1[[#This Row],[Person Debts]]&gt;Table1[[#This Row],[Income]],1,0)</f>
        <v>1</v>
      </c>
      <c r="BS203" s="3"/>
      <c r="BT203" s="1"/>
      <c r="BU203" s="2">
        <f>IF(Table1[[#This Row],[Net Worth]]&gt;BT203,Table1[[#This Row],[Age]],0)</f>
        <v>0</v>
      </c>
      <c r="BV203" s="3"/>
    </row>
    <row r="204" spans="2:74" x14ac:dyDescent="0.25">
      <c r="B204" t="s">
        <v>19</v>
      </c>
      <c r="C204">
        <v>35</v>
      </c>
      <c r="D204" t="s">
        <v>29</v>
      </c>
      <c r="E204">
        <v>4</v>
      </c>
      <c r="F204" t="s">
        <v>21</v>
      </c>
      <c r="G204">
        <v>1</v>
      </c>
      <c r="H204">
        <v>0</v>
      </c>
      <c r="I204">
        <v>54915</v>
      </c>
      <c r="J204" t="s">
        <v>38</v>
      </c>
      <c r="K204">
        <v>9</v>
      </c>
      <c r="L204">
        <v>164745</v>
      </c>
      <c r="M204">
        <v>86134.634391187123</v>
      </c>
      <c r="N204">
        <v>0</v>
      </c>
      <c r="O204">
        <v>0</v>
      </c>
      <c r="P204">
        <v>71986.446636701643</v>
      </c>
      <c r="Q204">
        <v>76946.79221291194</v>
      </c>
      <c r="R204">
        <v>241691.79221291194</v>
      </c>
      <c r="S204">
        <v>158121.08102788875</v>
      </c>
      <c r="T204">
        <v>83570.711185023189</v>
      </c>
      <c r="X204" s="1">
        <f t="shared" si="9"/>
        <v>1</v>
      </c>
      <c r="Y204" s="2">
        <f t="shared" si="10"/>
        <v>0</v>
      </c>
      <c r="Z204" s="2"/>
      <c r="AA204" s="3"/>
      <c r="AD204" s="1">
        <f>IF(Table1[[#This Row],[Work Field (WF)]]="IT",1,0)</f>
        <v>0</v>
      </c>
      <c r="AE204" s="2">
        <f>IF(Table1[[#This Row],[Work Field (WF)]]="Data Science",1,0)</f>
        <v>0</v>
      </c>
      <c r="AF204" s="2">
        <f>IF(Table1[[#This Row],[Work Field (WF)]]="Health",1,0)</f>
        <v>1</v>
      </c>
      <c r="AG204" s="2">
        <f>IF(Table1[[#This Row],[Work Field (WF)]]="Marketing",1,0)</f>
        <v>0</v>
      </c>
      <c r="AH204" s="2">
        <f>IF(Table1[[#This Row],[Work Field (WF)]]="Sales",1,0)</f>
        <v>0</v>
      </c>
      <c r="AI204" s="2">
        <f>IF(Table1[[#This Row],[Work Field (WF)]]="management",1,0)</f>
        <v>0</v>
      </c>
      <c r="AJ204" s="2"/>
      <c r="AK204" s="3"/>
      <c r="AL204" s="1">
        <f>IF(Table1[[#This Row],[Education (EDU)]]="Matric",1,0)</f>
        <v>1</v>
      </c>
      <c r="AM204" s="2">
        <f>IF(Table1[[#This Row],[Education (EDU)]]="Intermediate",1,0)</f>
        <v>0</v>
      </c>
      <c r="AN204" s="2">
        <f>IF(Table1[[#This Row],[Education (EDU)]]="Graduation",1,0)</f>
        <v>0</v>
      </c>
      <c r="AO204" s="2">
        <f>IF(Table1[[#This Row],[Education (EDU)]]="Masters",1,0)</f>
        <v>0</v>
      </c>
      <c r="AP204" s="2"/>
      <c r="AQ204" s="3"/>
      <c r="AT204" s="10" t="str">
        <f>IFERROR(Table1[[#This Row],[Car Value]]/Table1[[#This Row],[Cars Owned]],"0")</f>
        <v>0</v>
      </c>
      <c r="AU204" s="2"/>
      <c r="AV204" s="3"/>
      <c r="AW204" s="1"/>
      <c r="AX204" s="2">
        <f>IF(Table1[[#This Row],[Person Debts]]&gt;$AW$6,1,0)</f>
        <v>1</v>
      </c>
      <c r="AY204" s="2"/>
      <c r="AZ204" s="3"/>
      <c r="BA204" s="1"/>
      <c r="BB204" s="24">
        <f>Table1[[#This Row],[Mortgage Left]]/Table1[[#This Row],[House Value]]</f>
        <v>0.52283610665687652</v>
      </c>
      <c r="BC204" s="2">
        <f t="shared" si="11"/>
        <v>1</v>
      </c>
      <c r="BD204" s="2"/>
      <c r="BE204" s="3"/>
      <c r="BH204" s="1"/>
      <c r="BI204" s="2">
        <f>IF(Table1[[#This Row],[City]]="Karachi",Table1[[#This Row],[Income]],0)</f>
        <v>0</v>
      </c>
      <c r="BJ204" s="2">
        <f>IF(Table1[[#This Row],[City]]="Lahore",Table1[[#This Row],[Income]],0)</f>
        <v>0</v>
      </c>
      <c r="BK204" s="2">
        <f>IF(Table1[[#This Row],[City]]="Islamabad",Table1[[#This Row],[Income]],0)</f>
        <v>0</v>
      </c>
      <c r="BL204" s="2">
        <f>IF(Table1[[#This Row],[City]]="Multan",Table1[[#This Row],[Income]],0)</f>
        <v>0</v>
      </c>
      <c r="BM204" s="2">
        <f>IF(Table1[[#This Row],[City]]="Peshawar",Table1[[#This Row],[Income]],0)</f>
        <v>0</v>
      </c>
      <c r="BN204" s="2">
        <f>IF(Table1[[#This Row],[City]]="Quetta",Table1[[#This Row],[Income]],0)</f>
        <v>0</v>
      </c>
      <c r="BO204" s="2">
        <f>IF(Table1[[#This Row],[City]]="Hyderabad",Table1[[#This Row],[Income]],0)</f>
        <v>0</v>
      </c>
      <c r="BP204" s="2">
        <f>IF(Table1[[#This Row],[City]]="Rawalpindi",Table1[[#This Row],[Income]],0)</f>
        <v>0</v>
      </c>
      <c r="BQ204" s="3">
        <f>IF(Table1[[#This Row],[City]]="Gwadar",Table1[[#This Row],[Income]],0)</f>
        <v>54915</v>
      </c>
      <c r="BR204" s="1">
        <f>IF(Table1[[#This Row],[Person Debts]]&gt;Table1[[#This Row],[Income]],1,0)</f>
        <v>1</v>
      </c>
      <c r="BS204" s="3"/>
      <c r="BT204" s="1"/>
      <c r="BU204" s="2">
        <f>IF(Table1[[#This Row],[Net Worth]]&gt;BT204,Table1[[#This Row],[Age]],0)</f>
        <v>35</v>
      </c>
      <c r="BV204" s="3"/>
    </row>
    <row r="205" spans="2:74" x14ac:dyDescent="0.25">
      <c r="B205" t="s">
        <v>23</v>
      </c>
      <c r="C205">
        <v>44</v>
      </c>
      <c r="D205" t="s">
        <v>29</v>
      </c>
      <c r="E205">
        <v>4</v>
      </c>
      <c r="F205" t="s">
        <v>34</v>
      </c>
      <c r="G205">
        <v>4</v>
      </c>
      <c r="H205">
        <v>2</v>
      </c>
      <c r="I205">
        <v>33872</v>
      </c>
      <c r="J205" t="s">
        <v>31</v>
      </c>
      <c r="K205">
        <v>5</v>
      </c>
      <c r="L205">
        <v>203232</v>
      </c>
      <c r="M205">
        <v>11932.43577396593</v>
      </c>
      <c r="N205">
        <v>19002.535678791166</v>
      </c>
      <c r="O205">
        <v>15794</v>
      </c>
      <c r="P205">
        <v>48812.884238409089</v>
      </c>
      <c r="Q205">
        <v>32223.458514046863</v>
      </c>
      <c r="R205">
        <v>254457.99419283803</v>
      </c>
      <c r="S205">
        <v>76539.320012375014</v>
      </c>
      <c r="T205">
        <v>177918.67418046301</v>
      </c>
      <c r="X205" s="1">
        <f t="shared" si="9"/>
        <v>0</v>
      </c>
      <c r="Y205" s="2">
        <f t="shared" si="10"/>
        <v>1</v>
      </c>
      <c r="Z205" s="2"/>
      <c r="AA205" s="3"/>
      <c r="AD205" s="1">
        <f>IF(Table1[[#This Row],[Work Field (WF)]]="IT",1,0)</f>
        <v>0</v>
      </c>
      <c r="AE205" s="2">
        <f>IF(Table1[[#This Row],[Work Field (WF)]]="Data Science",1,0)</f>
        <v>0</v>
      </c>
      <c r="AF205" s="2">
        <f>IF(Table1[[#This Row],[Work Field (WF)]]="Health",1,0)</f>
        <v>1</v>
      </c>
      <c r="AG205" s="2">
        <f>IF(Table1[[#This Row],[Work Field (WF)]]="Marketing",1,0)</f>
        <v>0</v>
      </c>
      <c r="AH205" s="2">
        <f>IF(Table1[[#This Row],[Work Field (WF)]]="Sales",1,0)</f>
        <v>0</v>
      </c>
      <c r="AI205" s="2">
        <f>IF(Table1[[#This Row],[Work Field (WF)]]="management",1,0)</f>
        <v>0</v>
      </c>
      <c r="AJ205" s="2"/>
      <c r="AK205" s="3"/>
      <c r="AL205" s="1">
        <f>IF(Table1[[#This Row],[Education (EDU)]]="Matric",1,0)</f>
        <v>0</v>
      </c>
      <c r="AM205" s="2">
        <f>IF(Table1[[#This Row],[Education (EDU)]]="Intermediate",1,0)</f>
        <v>0</v>
      </c>
      <c r="AN205" s="2">
        <f>IF(Table1[[#This Row],[Education (EDU)]]="Graduation",1,0)</f>
        <v>0</v>
      </c>
      <c r="AO205" s="2">
        <f>IF(Table1[[#This Row],[Education (EDU)]]="Masters",1,0)</f>
        <v>1</v>
      </c>
      <c r="AP205" s="2"/>
      <c r="AQ205" s="3"/>
      <c r="AT205" s="10">
        <f>IFERROR(Table1[[#This Row],[Car Value]]/Table1[[#This Row],[Cars Owned]],"0")</f>
        <v>9501.267839395583</v>
      </c>
      <c r="AU205" s="2"/>
      <c r="AV205" s="3"/>
      <c r="AW205" s="1"/>
      <c r="AX205" s="2">
        <f>IF(Table1[[#This Row],[Person Debts]]&gt;$AW$6,1,0)</f>
        <v>0</v>
      </c>
      <c r="AY205" s="2"/>
      <c r="AZ205" s="3"/>
      <c r="BA205" s="1"/>
      <c r="BB205" s="24">
        <f>Table1[[#This Row],[Mortgage Left]]/Table1[[#This Row],[House Value]]</f>
        <v>5.8713370797738203E-2</v>
      </c>
      <c r="BC205" s="2">
        <f t="shared" si="11"/>
        <v>0</v>
      </c>
      <c r="BD205" s="2"/>
      <c r="BE205" s="3"/>
      <c r="BH205" s="1"/>
      <c r="BI205" s="2">
        <f>IF(Table1[[#This Row],[City]]="Karachi",Table1[[#This Row],[Income]],0)</f>
        <v>0</v>
      </c>
      <c r="BJ205" s="2">
        <f>IF(Table1[[#This Row],[City]]="Lahore",Table1[[#This Row],[Income]],0)</f>
        <v>0</v>
      </c>
      <c r="BK205" s="2">
        <f>IF(Table1[[#This Row],[City]]="Islamabad",Table1[[#This Row],[Income]],0)</f>
        <v>0</v>
      </c>
      <c r="BL205" s="2">
        <f>IF(Table1[[#This Row],[City]]="Multan",Table1[[#This Row],[Income]],0)</f>
        <v>0</v>
      </c>
      <c r="BM205" s="2">
        <f>IF(Table1[[#This Row],[City]]="Peshawar",Table1[[#This Row],[Income]],0)</f>
        <v>33872</v>
      </c>
      <c r="BN205" s="2">
        <f>IF(Table1[[#This Row],[City]]="Quetta",Table1[[#This Row],[Income]],0)</f>
        <v>0</v>
      </c>
      <c r="BO205" s="2">
        <f>IF(Table1[[#This Row],[City]]="Hyderabad",Table1[[#This Row],[Income]],0)</f>
        <v>0</v>
      </c>
      <c r="BP205" s="2">
        <f>IF(Table1[[#This Row],[City]]="Rawalpindi",Table1[[#This Row],[Income]],0)</f>
        <v>0</v>
      </c>
      <c r="BQ205" s="3">
        <f>IF(Table1[[#This Row],[City]]="Gwadar",Table1[[#This Row],[Income]],0)</f>
        <v>0</v>
      </c>
      <c r="BR205" s="1">
        <f>IF(Table1[[#This Row],[Person Debts]]&gt;Table1[[#This Row],[Income]],1,0)</f>
        <v>1</v>
      </c>
      <c r="BS205" s="3"/>
      <c r="BT205" s="1"/>
      <c r="BU205" s="2">
        <f>IF(Table1[[#This Row],[Net Worth]]&gt;BT205,Table1[[#This Row],[Age]],0)</f>
        <v>44</v>
      </c>
      <c r="BV205" s="3"/>
    </row>
    <row r="206" spans="2:74" x14ac:dyDescent="0.25">
      <c r="B206" t="s">
        <v>19</v>
      </c>
      <c r="C206">
        <v>31</v>
      </c>
      <c r="D206" t="s">
        <v>36</v>
      </c>
      <c r="E206">
        <v>2</v>
      </c>
      <c r="F206" t="s">
        <v>24</v>
      </c>
      <c r="G206">
        <v>3</v>
      </c>
      <c r="H206">
        <v>1</v>
      </c>
      <c r="I206">
        <v>71822</v>
      </c>
      <c r="J206" t="s">
        <v>30</v>
      </c>
      <c r="K206">
        <v>7</v>
      </c>
      <c r="L206">
        <v>287288</v>
      </c>
      <c r="M206">
        <v>213216.67578989721</v>
      </c>
      <c r="N206">
        <v>6593.2063403732645</v>
      </c>
      <c r="O206">
        <v>118</v>
      </c>
      <c r="P206">
        <v>116087.81924570924</v>
      </c>
      <c r="Q206">
        <v>36707.540620917942</v>
      </c>
      <c r="R206">
        <v>330588.74696129118</v>
      </c>
      <c r="S206">
        <v>329422.49503560644</v>
      </c>
      <c r="T206">
        <v>1166.2519256847445</v>
      </c>
      <c r="X206" s="1">
        <f t="shared" si="9"/>
        <v>1</v>
      </c>
      <c r="Y206" s="2">
        <f t="shared" si="10"/>
        <v>0</v>
      </c>
      <c r="Z206" s="2"/>
      <c r="AA206" s="3"/>
      <c r="AD206" s="1">
        <f>IF(Table1[[#This Row],[Work Field (WF)]]="IT",1,0)</f>
        <v>0</v>
      </c>
      <c r="AE206" s="2">
        <f>IF(Table1[[#This Row],[Work Field (WF)]]="Data Science",1,0)</f>
        <v>1</v>
      </c>
      <c r="AF206" s="2">
        <f>IF(Table1[[#This Row],[Work Field (WF)]]="Health",1,0)</f>
        <v>0</v>
      </c>
      <c r="AG206" s="2">
        <f>IF(Table1[[#This Row],[Work Field (WF)]]="Marketing",1,0)</f>
        <v>0</v>
      </c>
      <c r="AH206" s="2">
        <f>IF(Table1[[#This Row],[Work Field (WF)]]="Sales",1,0)</f>
        <v>0</v>
      </c>
      <c r="AI206" s="2">
        <f>IF(Table1[[#This Row],[Work Field (WF)]]="management",1,0)</f>
        <v>0</v>
      </c>
      <c r="AJ206" s="2"/>
      <c r="AK206" s="3"/>
      <c r="AL206" s="1">
        <f>IF(Table1[[#This Row],[Education (EDU)]]="Matric",1,0)</f>
        <v>0</v>
      </c>
      <c r="AM206" s="2">
        <f>IF(Table1[[#This Row],[Education (EDU)]]="Intermediate",1,0)</f>
        <v>0</v>
      </c>
      <c r="AN206" s="2">
        <f>IF(Table1[[#This Row],[Education (EDU)]]="Graduation",1,0)</f>
        <v>1</v>
      </c>
      <c r="AO206" s="2">
        <f>IF(Table1[[#This Row],[Education (EDU)]]="Masters",1,0)</f>
        <v>0</v>
      </c>
      <c r="AP206" s="2"/>
      <c r="AQ206" s="3"/>
      <c r="AT206" s="10">
        <f>IFERROR(Table1[[#This Row],[Car Value]]/Table1[[#This Row],[Cars Owned]],"0")</f>
        <v>6593.2063403732645</v>
      </c>
      <c r="AU206" s="2"/>
      <c r="AV206" s="3"/>
      <c r="AW206" s="1"/>
      <c r="AX206" s="2">
        <f>IF(Table1[[#This Row],[Person Debts]]&gt;$AW$6,1,0)</f>
        <v>1</v>
      </c>
      <c r="AY206" s="2"/>
      <c r="AZ206" s="3"/>
      <c r="BA206" s="1"/>
      <c r="BB206" s="24">
        <f>Table1[[#This Row],[Mortgage Left]]/Table1[[#This Row],[House Value]]</f>
        <v>0.74217049020459336</v>
      </c>
      <c r="BC206" s="2">
        <f t="shared" si="11"/>
        <v>1</v>
      </c>
      <c r="BD206" s="2"/>
      <c r="BE206" s="3"/>
      <c r="BH206" s="1"/>
      <c r="BI206" s="2">
        <f>IF(Table1[[#This Row],[City]]="Karachi",Table1[[#This Row],[Income]],0)</f>
        <v>0</v>
      </c>
      <c r="BJ206" s="2">
        <f>IF(Table1[[#This Row],[City]]="Lahore",Table1[[#This Row],[Income]],0)</f>
        <v>0</v>
      </c>
      <c r="BK206" s="2">
        <f>IF(Table1[[#This Row],[City]]="Islamabad",Table1[[#This Row],[Income]],0)</f>
        <v>0</v>
      </c>
      <c r="BL206" s="2">
        <f>IF(Table1[[#This Row],[City]]="Multan",Table1[[#This Row],[Income]],0)</f>
        <v>0</v>
      </c>
      <c r="BM206" s="2">
        <f>IF(Table1[[#This Row],[City]]="Peshawar",Table1[[#This Row],[Income]],0)</f>
        <v>0</v>
      </c>
      <c r="BN206" s="2">
        <f>IF(Table1[[#This Row],[City]]="Quetta",Table1[[#This Row],[Income]],0)</f>
        <v>0</v>
      </c>
      <c r="BO206" s="2">
        <f>IF(Table1[[#This Row],[City]]="Hyderabad",Table1[[#This Row],[Income]],0)</f>
        <v>71822</v>
      </c>
      <c r="BP206" s="2">
        <f>IF(Table1[[#This Row],[City]]="Rawalpindi",Table1[[#This Row],[Income]],0)</f>
        <v>0</v>
      </c>
      <c r="BQ206" s="3">
        <f>IF(Table1[[#This Row],[City]]="Gwadar",Table1[[#This Row],[Income]],0)</f>
        <v>0</v>
      </c>
      <c r="BR206" s="1">
        <f>IF(Table1[[#This Row],[Person Debts]]&gt;Table1[[#This Row],[Income]],1,0)</f>
        <v>1</v>
      </c>
      <c r="BS206" s="3"/>
      <c r="BT206" s="1"/>
      <c r="BU206" s="2">
        <f>IF(Table1[[#This Row],[Net Worth]]&gt;BT206,Table1[[#This Row],[Age]],0)</f>
        <v>31</v>
      </c>
      <c r="BV206" s="3"/>
    </row>
    <row r="207" spans="2:74" x14ac:dyDescent="0.25">
      <c r="B207" t="s">
        <v>19</v>
      </c>
      <c r="C207">
        <v>31</v>
      </c>
      <c r="D207" t="s">
        <v>37</v>
      </c>
      <c r="E207">
        <v>5</v>
      </c>
      <c r="F207" t="s">
        <v>21</v>
      </c>
      <c r="G207">
        <v>1</v>
      </c>
      <c r="H207">
        <v>0</v>
      </c>
      <c r="I207">
        <v>64593</v>
      </c>
      <c r="J207" t="s">
        <v>33</v>
      </c>
      <c r="K207">
        <v>8</v>
      </c>
      <c r="L207">
        <v>193779</v>
      </c>
      <c r="M207">
        <v>30138.521238747027</v>
      </c>
      <c r="N207">
        <v>0</v>
      </c>
      <c r="O207">
        <v>0</v>
      </c>
      <c r="P207">
        <v>119347.39113887679</v>
      </c>
      <c r="Q207">
        <v>24356.034486925222</v>
      </c>
      <c r="R207">
        <v>218135.03448692523</v>
      </c>
      <c r="S207">
        <v>149485.91237762381</v>
      </c>
      <c r="T207">
        <v>68649.122109301417</v>
      </c>
      <c r="X207" s="1">
        <f t="shared" si="9"/>
        <v>1</v>
      </c>
      <c r="Y207" s="2">
        <f t="shared" si="10"/>
        <v>0</v>
      </c>
      <c r="Z207" s="2"/>
      <c r="AA207" s="3"/>
      <c r="AD207" s="1">
        <f>IF(Table1[[#This Row],[Work Field (WF)]]="IT",1,0)</f>
        <v>0</v>
      </c>
      <c r="AE207" s="2">
        <f>IF(Table1[[#This Row],[Work Field (WF)]]="Data Science",1,0)</f>
        <v>0</v>
      </c>
      <c r="AF207" s="2">
        <f>IF(Table1[[#This Row],[Work Field (WF)]]="Health",1,0)</f>
        <v>0</v>
      </c>
      <c r="AG207" s="2">
        <f>IF(Table1[[#This Row],[Work Field (WF)]]="Marketing",1,0)</f>
        <v>0</v>
      </c>
      <c r="AH207" s="2">
        <f>IF(Table1[[#This Row],[Work Field (WF)]]="Sales",1,0)</f>
        <v>1</v>
      </c>
      <c r="AI207" s="2">
        <f>IF(Table1[[#This Row],[Work Field (WF)]]="management",1,0)</f>
        <v>0</v>
      </c>
      <c r="AJ207" s="2"/>
      <c r="AK207" s="3"/>
      <c r="AL207" s="1">
        <f>IF(Table1[[#This Row],[Education (EDU)]]="Matric",1,0)</f>
        <v>1</v>
      </c>
      <c r="AM207" s="2">
        <f>IF(Table1[[#This Row],[Education (EDU)]]="Intermediate",1,0)</f>
        <v>0</v>
      </c>
      <c r="AN207" s="2">
        <f>IF(Table1[[#This Row],[Education (EDU)]]="Graduation",1,0)</f>
        <v>0</v>
      </c>
      <c r="AO207" s="2">
        <f>IF(Table1[[#This Row],[Education (EDU)]]="Masters",1,0)</f>
        <v>0</v>
      </c>
      <c r="AP207" s="2"/>
      <c r="AQ207" s="3"/>
      <c r="AT207" s="10" t="str">
        <f>IFERROR(Table1[[#This Row],[Car Value]]/Table1[[#This Row],[Cars Owned]],"0")</f>
        <v>0</v>
      </c>
      <c r="AU207" s="2"/>
      <c r="AV207" s="3"/>
      <c r="AW207" s="1"/>
      <c r="AX207" s="2">
        <f>IF(Table1[[#This Row],[Person Debts]]&gt;$AW$6,1,0)</f>
        <v>1</v>
      </c>
      <c r="AY207" s="2"/>
      <c r="AZ207" s="3"/>
      <c r="BA207" s="1"/>
      <c r="BB207" s="24">
        <f>Table1[[#This Row],[Mortgage Left]]/Table1[[#This Row],[House Value]]</f>
        <v>0.15553037862073305</v>
      </c>
      <c r="BC207" s="2">
        <f t="shared" si="11"/>
        <v>0</v>
      </c>
      <c r="BD207" s="2"/>
      <c r="BE207" s="3"/>
      <c r="BH207" s="1"/>
      <c r="BI207" s="2">
        <f>IF(Table1[[#This Row],[City]]="Karachi",Table1[[#This Row],[Income]],0)</f>
        <v>0</v>
      </c>
      <c r="BJ207" s="2">
        <f>IF(Table1[[#This Row],[City]]="Lahore",Table1[[#This Row],[Income]],0)</f>
        <v>0</v>
      </c>
      <c r="BK207" s="2">
        <f>IF(Table1[[#This Row],[City]]="Islamabad",Table1[[#This Row],[Income]],0)</f>
        <v>0</v>
      </c>
      <c r="BL207" s="2">
        <f>IF(Table1[[#This Row],[City]]="Multan",Table1[[#This Row],[Income]],0)</f>
        <v>0</v>
      </c>
      <c r="BM207" s="2">
        <f>IF(Table1[[#This Row],[City]]="Peshawar",Table1[[#This Row],[Income]],0)</f>
        <v>0</v>
      </c>
      <c r="BN207" s="2">
        <f>IF(Table1[[#This Row],[City]]="Quetta",Table1[[#This Row],[Income]],0)</f>
        <v>0</v>
      </c>
      <c r="BO207" s="2">
        <f>IF(Table1[[#This Row],[City]]="Hyderabad",Table1[[#This Row],[Income]],0)</f>
        <v>0</v>
      </c>
      <c r="BP207" s="2">
        <f>IF(Table1[[#This Row],[City]]="Rawalpindi",Table1[[#This Row],[Income]],0)</f>
        <v>64593</v>
      </c>
      <c r="BQ207" s="3">
        <f>IF(Table1[[#This Row],[City]]="Gwadar",Table1[[#This Row],[Income]],0)</f>
        <v>0</v>
      </c>
      <c r="BR207" s="1">
        <f>IF(Table1[[#This Row],[Person Debts]]&gt;Table1[[#This Row],[Income]],1,0)</f>
        <v>1</v>
      </c>
      <c r="BS207" s="3"/>
      <c r="BT207" s="1"/>
      <c r="BU207" s="2">
        <f>IF(Table1[[#This Row],[Net Worth]]&gt;BT207,Table1[[#This Row],[Age]],0)</f>
        <v>31</v>
      </c>
      <c r="BV207" s="3"/>
    </row>
    <row r="208" spans="2:74" x14ac:dyDescent="0.25">
      <c r="B208" t="s">
        <v>23</v>
      </c>
      <c r="C208">
        <v>50</v>
      </c>
      <c r="D208" t="s">
        <v>20</v>
      </c>
      <c r="E208">
        <v>6</v>
      </c>
      <c r="F208" t="s">
        <v>34</v>
      </c>
      <c r="G208">
        <v>4</v>
      </c>
      <c r="H208">
        <v>1</v>
      </c>
      <c r="I208">
        <v>39035</v>
      </c>
      <c r="J208" t="s">
        <v>38</v>
      </c>
      <c r="K208">
        <v>9</v>
      </c>
      <c r="L208">
        <v>117105</v>
      </c>
      <c r="M208">
        <v>44978.662904384051</v>
      </c>
      <c r="N208">
        <v>14779.667285871719</v>
      </c>
      <c r="O208">
        <v>6597</v>
      </c>
      <c r="P208">
        <v>37113.37792566554</v>
      </c>
      <c r="Q208">
        <v>21548.679222098821</v>
      </c>
      <c r="R208">
        <v>153433.34650797053</v>
      </c>
      <c r="S208">
        <v>88689.040830049591</v>
      </c>
      <c r="T208">
        <v>64744.305677920944</v>
      </c>
      <c r="X208" s="1">
        <f t="shared" si="9"/>
        <v>0</v>
      </c>
      <c r="Y208" s="2">
        <f t="shared" si="10"/>
        <v>1</v>
      </c>
      <c r="Z208" s="2"/>
      <c r="AA208" s="3"/>
      <c r="AD208" s="1">
        <f>IF(Table1[[#This Row],[Work Field (WF)]]="IT",1,0)</f>
        <v>0</v>
      </c>
      <c r="AE208" s="2">
        <f>IF(Table1[[#This Row],[Work Field (WF)]]="Data Science",1,0)</f>
        <v>0</v>
      </c>
      <c r="AF208" s="2">
        <f>IF(Table1[[#This Row],[Work Field (WF)]]="Health",1,0)</f>
        <v>0</v>
      </c>
      <c r="AG208" s="2">
        <f>IF(Table1[[#This Row],[Work Field (WF)]]="Marketing",1,0)</f>
        <v>0</v>
      </c>
      <c r="AH208" s="2">
        <f>IF(Table1[[#This Row],[Work Field (WF)]]="Sales",1,0)</f>
        <v>0</v>
      </c>
      <c r="AI208" s="2">
        <f>IF(Table1[[#This Row],[Work Field (WF)]]="management",1,0)</f>
        <v>1</v>
      </c>
      <c r="AJ208" s="2"/>
      <c r="AK208" s="3"/>
      <c r="AL208" s="1">
        <f>IF(Table1[[#This Row],[Education (EDU)]]="Matric",1,0)</f>
        <v>0</v>
      </c>
      <c r="AM208" s="2">
        <f>IF(Table1[[#This Row],[Education (EDU)]]="Intermediate",1,0)</f>
        <v>0</v>
      </c>
      <c r="AN208" s="2">
        <f>IF(Table1[[#This Row],[Education (EDU)]]="Graduation",1,0)</f>
        <v>0</v>
      </c>
      <c r="AO208" s="2">
        <f>IF(Table1[[#This Row],[Education (EDU)]]="Masters",1,0)</f>
        <v>1</v>
      </c>
      <c r="AP208" s="2"/>
      <c r="AQ208" s="3"/>
      <c r="AT208" s="10">
        <f>IFERROR(Table1[[#This Row],[Car Value]]/Table1[[#This Row],[Cars Owned]],"0")</f>
        <v>14779.667285871719</v>
      </c>
      <c r="AU208" s="2"/>
      <c r="AV208" s="3"/>
      <c r="AW208" s="1"/>
      <c r="AX208" s="2">
        <f>IF(Table1[[#This Row],[Person Debts]]&gt;$AW$6,1,0)</f>
        <v>0</v>
      </c>
      <c r="AY208" s="2"/>
      <c r="AZ208" s="3"/>
      <c r="BA208" s="1"/>
      <c r="BB208" s="24">
        <f>Table1[[#This Row],[Mortgage Left]]/Table1[[#This Row],[House Value]]</f>
        <v>0.38408832162917084</v>
      </c>
      <c r="BC208" s="2">
        <f t="shared" si="11"/>
        <v>0</v>
      </c>
      <c r="BD208" s="2"/>
      <c r="BE208" s="3"/>
      <c r="BH208" s="1"/>
      <c r="BI208" s="2">
        <f>IF(Table1[[#This Row],[City]]="Karachi",Table1[[#This Row],[Income]],0)</f>
        <v>0</v>
      </c>
      <c r="BJ208" s="2">
        <f>IF(Table1[[#This Row],[City]]="Lahore",Table1[[#This Row],[Income]],0)</f>
        <v>0</v>
      </c>
      <c r="BK208" s="2">
        <f>IF(Table1[[#This Row],[City]]="Islamabad",Table1[[#This Row],[Income]],0)</f>
        <v>0</v>
      </c>
      <c r="BL208" s="2">
        <f>IF(Table1[[#This Row],[City]]="Multan",Table1[[#This Row],[Income]],0)</f>
        <v>0</v>
      </c>
      <c r="BM208" s="2">
        <f>IF(Table1[[#This Row],[City]]="Peshawar",Table1[[#This Row],[Income]],0)</f>
        <v>0</v>
      </c>
      <c r="BN208" s="2">
        <f>IF(Table1[[#This Row],[City]]="Quetta",Table1[[#This Row],[Income]],0)</f>
        <v>0</v>
      </c>
      <c r="BO208" s="2">
        <f>IF(Table1[[#This Row],[City]]="Hyderabad",Table1[[#This Row],[Income]],0)</f>
        <v>0</v>
      </c>
      <c r="BP208" s="2">
        <f>IF(Table1[[#This Row],[City]]="Rawalpindi",Table1[[#This Row],[Income]],0)</f>
        <v>0</v>
      </c>
      <c r="BQ208" s="3">
        <f>IF(Table1[[#This Row],[City]]="Gwadar",Table1[[#This Row],[Income]],0)</f>
        <v>39035</v>
      </c>
      <c r="BR208" s="1">
        <f>IF(Table1[[#This Row],[Person Debts]]&gt;Table1[[#This Row],[Income]],1,0)</f>
        <v>1</v>
      </c>
      <c r="BS208" s="3"/>
      <c r="BT208" s="1"/>
      <c r="BU208" s="2">
        <f>IF(Table1[[#This Row],[Net Worth]]&gt;BT208,Table1[[#This Row],[Age]],0)</f>
        <v>50</v>
      </c>
      <c r="BV208" s="3"/>
    </row>
    <row r="209" spans="2:74" x14ac:dyDescent="0.25">
      <c r="B209" t="s">
        <v>23</v>
      </c>
      <c r="C209">
        <v>43</v>
      </c>
      <c r="D209" t="s">
        <v>36</v>
      </c>
      <c r="E209">
        <v>2</v>
      </c>
      <c r="F209" t="s">
        <v>27</v>
      </c>
      <c r="G209">
        <v>2</v>
      </c>
      <c r="H209">
        <v>2</v>
      </c>
      <c r="I209">
        <v>64827</v>
      </c>
      <c r="J209" t="s">
        <v>31</v>
      </c>
      <c r="K209">
        <v>5</v>
      </c>
      <c r="L209">
        <v>194481</v>
      </c>
      <c r="M209">
        <v>18093.256109370257</v>
      </c>
      <c r="N209">
        <v>75103.203466717547</v>
      </c>
      <c r="O209">
        <v>38471</v>
      </c>
      <c r="P209">
        <v>90721.312277602556</v>
      </c>
      <c r="Q209">
        <v>61334.033917923574</v>
      </c>
      <c r="R209">
        <v>330918.23738464114</v>
      </c>
      <c r="S209">
        <v>147285.56838697282</v>
      </c>
      <c r="T209">
        <v>183632.66899766831</v>
      </c>
      <c r="X209" s="1">
        <f t="shared" si="9"/>
        <v>0</v>
      </c>
      <c r="Y209" s="2">
        <f t="shared" si="10"/>
        <v>1</v>
      </c>
      <c r="Z209" s="2"/>
      <c r="AA209" s="3"/>
      <c r="AD209" s="1">
        <f>IF(Table1[[#This Row],[Work Field (WF)]]="IT",1,0)</f>
        <v>0</v>
      </c>
      <c r="AE209" s="2">
        <f>IF(Table1[[#This Row],[Work Field (WF)]]="Data Science",1,0)</f>
        <v>1</v>
      </c>
      <c r="AF209" s="2">
        <f>IF(Table1[[#This Row],[Work Field (WF)]]="Health",1,0)</f>
        <v>0</v>
      </c>
      <c r="AG209" s="2">
        <f>IF(Table1[[#This Row],[Work Field (WF)]]="Marketing",1,0)</f>
        <v>0</v>
      </c>
      <c r="AH209" s="2">
        <f>IF(Table1[[#This Row],[Work Field (WF)]]="Sales",1,0)</f>
        <v>0</v>
      </c>
      <c r="AI209" s="2">
        <f>IF(Table1[[#This Row],[Work Field (WF)]]="management",1,0)</f>
        <v>0</v>
      </c>
      <c r="AJ209" s="2"/>
      <c r="AK209" s="3"/>
      <c r="AL209" s="1">
        <f>IF(Table1[[#This Row],[Education (EDU)]]="Matric",1,0)</f>
        <v>0</v>
      </c>
      <c r="AM209" s="2">
        <f>IF(Table1[[#This Row],[Education (EDU)]]="Intermediate",1,0)</f>
        <v>1</v>
      </c>
      <c r="AN209" s="2">
        <f>IF(Table1[[#This Row],[Education (EDU)]]="Graduation",1,0)</f>
        <v>0</v>
      </c>
      <c r="AO209" s="2">
        <f>IF(Table1[[#This Row],[Education (EDU)]]="Masters",1,0)</f>
        <v>0</v>
      </c>
      <c r="AP209" s="2"/>
      <c r="AQ209" s="3"/>
      <c r="AT209" s="10">
        <f>IFERROR(Table1[[#This Row],[Car Value]]/Table1[[#This Row],[Cars Owned]],"0")</f>
        <v>37551.601733358773</v>
      </c>
      <c r="AU209" s="2"/>
      <c r="AV209" s="3"/>
      <c r="AW209" s="1"/>
      <c r="AX209" s="2">
        <f>IF(Table1[[#This Row],[Person Debts]]&gt;$AW$6,1,0)</f>
        <v>1</v>
      </c>
      <c r="AY209" s="2"/>
      <c r="AZ209" s="3"/>
      <c r="BA209" s="1"/>
      <c r="BB209" s="24">
        <f>Table1[[#This Row],[Mortgage Left]]/Table1[[#This Row],[House Value]]</f>
        <v>9.3033541113889048E-2</v>
      </c>
      <c r="BC209" s="2">
        <f t="shared" si="11"/>
        <v>0</v>
      </c>
      <c r="BD209" s="2"/>
      <c r="BE209" s="3"/>
      <c r="BH209" s="1"/>
      <c r="BI209" s="2">
        <f>IF(Table1[[#This Row],[City]]="Karachi",Table1[[#This Row],[Income]],0)</f>
        <v>0</v>
      </c>
      <c r="BJ209" s="2">
        <f>IF(Table1[[#This Row],[City]]="Lahore",Table1[[#This Row],[Income]],0)</f>
        <v>0</v>
      </c>
      <c r="BK209" s="2">
        <f>IF(Table1[[#This Row],[City]]="Islamabad",Table1[[#This Row],[Income]],0)</f>
        <v>0</v>
      </c>
      <c r="BL209" s="2">
        <f>IF(Table1[[#This Row],[City]]="Multan",Table1[[#This Row],[Income]],0)</f>
        <v>0</v>
      </c>
      <c r="BM209" s="2">
        <f>IF(Table1[[#This Row],[City]]="Peshawar",Table1[[#This Row],[Income]],0)</f>
        <v>64827</v>
      </c>
      <c r="BN209" s="2">
        <f>IF(Table1[[#This Row],[City]]="Quetta",Table1[[#This Row],[Income]],0)</f>
        <v>0</v>
      </c>
      <c r="BO209" s="2">
        <f>IF(Table1[[#This Row],[City]]="Hyderabad",Table1[[#This Row],[Income]],0)</f>
        <v>0</v>
      </c>
      <c r="BP209" s="2">
        <f>IF(Table1[[#This Row],[City]]="Rawalpindi",Table1[[#This Row],[Income]],0)</f>
        <v>0</v>
      </c>
      <c r="BQ209" s="3">
        <f>IF(Table1[[#This Row],[City]]="Gwadar",Table1[[#This Row],[Income]],0)</f>
        <v>0</v>
      </c>
      <c r="BR209" s="1">
        <f>IF(Table1[[#This Row],[Person Debts]]&gt;Table1[[#This Row],[Income]],1,0)</f>
        <v>1</v>
      </c>
      <c r="BS209" s="3"/>
      <c r="BT209" s="1"/>
      <c r="BU209" s="2">
        <f>IF(Table1[[#This Row],[Net Worth]]&gt;BT209,Table1[[#This Row],[Age]],0)</f>
        <v>43</v>
      </c>
      <c r="BV209" s="3"/>
    </row>
    <row r="210" spans="2:74" x14ac:dyDescent="0.25">
      <c r="B210" t="s">
        <v>23</v>
      </c>
      <c r="C210">
        <v>44</v>
      </c>
      <c r="D210" t="s">
        <v>20</v>
      </c>
      <c r="E210">
        <v>6</v>
      </c>
      <c r="F210" t="s">
        <v>24</v>
      </c>
      <c r="G210">
        <v>3</v>
      </c>
      <c r="H210">
        <v>2</v>
      </c>
      <c r="I210">
        <v>53336</v>
      </c>
      <c r="J210" t="s">
        <v>35</v>
      </c>
      <c r="K210">
        <v>3</v>
      </c>
      <c r="L210">
        <v>160008</v>
      </c>
      <c r="M210">
        <v>1796.7567424673273</v>
      </c>
      <c r="N210">
        <v>40751.826447442771</v>
      </c>
      <c r="O210">
        <v>39392</v>
      </c>
      <c r="P210">
        <v>19081.479911843631</v>
      </c>
      <c r="Q210">
        <v>64045.966784403041</v>
      </c>
      <c r="R210">
        <v>264805.79323184578</v>
      </c>
      <c r="S210">
        <v>60270.236654310953</v>
      </c>
      <c r="T210">
        <v>204535.55657753482</v>
      </c>
      <c r="X210" s="1">
        <f t="shared" si="9"/>
        <v>0</v>
      </c>
      <c r="Y210" s="2">
        <f t="shared" si="10"/>
        <v>1</v>
      </c>
      <c r="Z210" s="2"/>
      <c r="AA210" s="3"/>
      <c r="AD210" s="1">
        <f>IF(Table1[[#This Row],[Work Field (WF)]]="IT",1,0)</f>
        <v>0</v>
      </c>
      <c r="AE210" s="2">
        <f>IF(Table1[[#This Row],[Work Field (WF)]]="Data Science",1,0)</f>
        <v>0</v>
      </c>
      <c r="AF210" s="2">
        <f>IF(Table1[[#This Row],[Work Field (WF)]]="Health",1,0)</f>
        <v>0</v>
      </c>
      <c r="AG210" s="2">
        <f>IF(Table1[[#This Row],[Work Field (WF)]]="Marketing",1,0)</f>
        <v>0</v>
      </c>
      <c r="AH210" s="2">
        <f>IF(Table1[[#This Row],[Work Field (WF)]]="Sales",1,0)</f>
        <v>0</v>
      </c>
      <c r="AI210" s="2">
        <f>IF(Table1[[#This Row],[Work Field (WF)]]="management",1,0)</f>
        <v>1</v>
      </c>
      <c r="AJ210" s="2"/>
      <c r="AK210" s="3"/>
      <c r="AL210" s="1">
        <f>IF(Table1[[#This Row],[Education (EDU)]]="Matric",1,0)</f>
        <v>0</v>
      </c>
      <c r="AM210" s="2">
        <f>IF(Table1[[#This Row],[Education (EDU)]]="Intermediate",1,0)</f>
        <v>0</v>
      </c>
      <c r="AN210" s="2">
        <f>IF(Table1[[#This Row],[Education (EDU)]]="Graduation",1,0)</f>
        <v>1</v>
      </c>
      <c r="AO210" s="2">
        <f>IF(Table1[[#This Row],[Education (EDU)]]="Masters",1,0)</f>
        <v>0</v>
      </c>
      <c r="AP210" s="2"/>
      <c r="AQ210" s="3"/>
      <c r="AT210" s="10">
        <f>IFERROR(Table1[[#This Row],[Car Value]]/Table1[[#This Row],[Cars Owned]],"0")</f>
        <v>20375.913223721385</v>
      </c>
      <c r="AU210" s="2"/>
      <c r="AV210" s="3"/>
      <c r="AW210" s="1"/>
      <c r="AX210" s="2">
        <f>IF(Table1[[#This Row],[Person Debts]]&gt;$AW$6,1,0)</f>
        <v>0</v>
      </c>
      <c r="AY210" s="2"/>
      <c r="AZ210" s="3"/>
      <c r="BA210" s="1"/>
      <c r="BB210" s="24">
        <f>Table1[[#This Row],[Mortgage Left]]/Table1[[#This Row],[House Value]]</f>
        <v>1.1229168182011695E-2</v>
      </c>
      <c r="BC210" s="2">
        <f t="shared" si="11"/>
        <v>0</v>
      </c>
      <c r="BD210" s="2"/>
      <c r="BE210" s="3"/>
      <c r="BH210" s="1"/>
      <c r="BI210" s="2">
        <f>IF(Table1[[#This Row],[City]]="Karachi",Table1[[#This Row],[Income]],0)</f>
        <v>0</v>
      </c>
      <c r="BJ210" s="2">
        <f>IF(Table1[[#This Row],[City]]="Lahore",Table1[[#This Row],[Income]],0)</f>
        <v>0</v>
      </c>
      <c r="BK210" s="2">
        <f>IF(Table1[[#This Row],[City]]="Islamabad",Table1[[#This Row],[Income]],0)</f>
        <v>53336</v>
      </c>
      <c r="BL210" s="2">
        <f>IF(Table1[[#This Row],[City]]="Multan",Table1[[#This Row],[Income]],0)</f>
        <v>0</v>
      </c>
      <c r="BM210" s="2">
        <f>IF(Table1[[#This Row],[City]]="Peshawar",Table1[[#This Row],[Income]],0)</f>
        <v>0</v>
      </c>
      <c r="BN210" s="2">
        <f>IF(Table1[[#This Row],[City]]="Quetta",Table1[[#This Row],[Income]],0)</f>
        <v>0</v>
      </c>
      <c r="BO210" s="2">
        <f>IF(Table1[[#This Row],[City]]="Hyderabad",Table1[[#This Row],[Income]],0)</f>
        <v>0</v>
      </c>
      <c r="BP210" s="2">
        <f>IF(Table1[[#This Row],[City]]="Rawalpindi",Table1[[#This Row],[Income]],0)</f>
        <v>0</v>
      </c>
      <c r="BQ210" s="3">
        <f>IF(Table1[[#This Row],[City]]="Gwadar",Table1[[#This Row],[Income]],0)</f>
        <v>0</v>
      </c>
      <c r="BR210" s="1">
        <f>IF(Table1[[#This Row],[Person Debts]]&gt;Table1[[#This Row],[Income]],1,0)</f>
        <v>1</v>
      </c>
      <c r="BS210" s="3"/>
      <c r="BT210" s="1"/>
      <c r="BU210" s="2">
        <f>IF(Table1[[#This Row],[Net Worth]]&gt;BT210,Table1[[#This Row],[Age]],0)</f>
        <v>44</v>
      </c>
      <c r="BV210" s="3"/>
    </row>
    <row r="211" spans="2:74" x14ac:dyDescent="0.25">
      <c r="B211" t="s">
        <v>23</v>
      </c>
      <c r="C211">
        <v>30</v>
      </c>
      <c r="D211" t="s">
        <v>26</v>
      </c>
      <c r="E211">
        <v>3</v>
      </c>
      <c r="F211" t="s">
        <v>34</v>
      </c>
      <c r="G211">
        <v>4</v>
      </c>
      <c r="H211">
        <v>1</v>
      </c>
      <c r="I211">
        <v>60893</v>
      </c>
      <c r="J211" t="s">
        <v>25</v>
      </c>
      <c r="K211">
        <v>1</v>
      </c>
      <c r="L211">
        <v>304465</v>
      </c>
      <c r="M211">
        <v>43993.005672736828</v>
      </c>
      <c r="N211">
        <v>50119.579603664883</v>
      </c>
      <c r="O211">
        <v>3658</v>
      </c>
      <c r="P211">
        <v>111835.54006294424</v>
      </c>
      <c r="Q211">
        <v>30499.552617110963</v>
      </c>
      <c r="R211">
        <v>385084.13222077582</v>
      </c>
      <c r="S211">
        <v>159486.54573568108</v>
      </c>
      <c r="T211">
        <v>225597.58648509474</v>
      </c>
      <c r="X211" s="1">
        <f t="shared" si="9"/>
        <v>0</v>
      </c>
      <c r="Y211" s="2">
        <f t="shared" si="10"/>
        <v>1</v>
      </c>
      <c r="Z211" s="2"/>
      <c r="AA211" s="3"/>
      <c r="AD211" s="1">
        <f>IF(Table1[[#This Row],[Work Field (WF)]]="IT",1,0)</f>
        <v>0</v>
      </c>
      <c r="AE211" s="2">
        <f>IF(Table1[[#This Row],[Work Field (WF)]]="Data Science",1,0)</f>
        <v>0</v>
      </c>
      <c r="AF211" s="2">
        <f>IF(Table1[[#This Row],[Work Field (WF)]]="Health",1,0)</f>
        <v>0</v>
      </c>
      <c r="AG211" s="2">
        <f>IF(Table1[[#This Row],[Work Field (WF)]]="Marketing",1,0)</f>
        <v>1</v>
      </c>
      <c r="AH211" s="2">
        <f>IF(Table1[[#This Row],[Work Field (WF)]]="Sales",1,0)</f>
        <v>0</v>
      </c>
      <c r="AI211" s="2">
        <f>IF(Table1[[#This Row],[Work Field (WF)]]="management",1,0)</f>
        <v>0</v>
      </c>
      <c r="AJ211" s="2"/>
      <c r="AK211" s="3"/>
      <c r="AL211" s="1">
        <f>IF(Table1[[#This Row],[Education (EDU)]]="Matric",1,0)</f>
        <v>0</v>
      </c>
      <c r="AM211" s="2">
        <f>IF(Table1[[#This Row],[Education (EDU)]]="Intermediate",1,0)</f>
        <v>0</v>
      </c>
      <c r="AN211" s="2">
        <f>IF(Table1[[#This Row],[Education (EDU)]]="Graduation",1,0)</f>
        <v>0</v>
      </c>
      <c r="AO211" s="2">
        <f>IF(Table1[[#This Row],[Education (EDU)]]="Masters",1,0)</f>
        <v>1</v>
      </c>
      <c r="AP211" s="2"/>
      <c r="AQ211" s="3"/>
      <c r="AT211" s="10">
        <f>IFERROR(Table1[[#This Row],[Car Value]]/Table1[[#This Row],[Cars Owned]],"0")</f>
        <v>50119.579603664883</v>
      </c>
      <c r="AU211" s="2"/>
      <c r="AV211" s="3"/>
      <c r="AW211" s="1"/>
      <c r="AX211" s="2">
        <f>IF(Table1[[#This Row],[Person Debts]]&gt;$AW$6,1,0)</f>
        <v>1</v>
      </c>
      <c r="AY211" s="2"/>
      <c r="AZ211" s="3"/>
      <c r="BA211" s="1"/>
      <c r="BB211" s="24">
        <f>Table1[[#This Row],[Mortgage Left]]/Table1[[#This Row],[House Value]]</f>
        <v>0.14449281747569287</v>
      </c>
      <c r="BC211" s="2">
        <f t="shared" si="11"/>
        <v>0</v>
      </c>
      <c r="BD211" s="2"/>
      <c r="BE211" s="3"/>
      <c r="BH211" s="1"/>
      <c r="BI211" s="2">
        <f>IF(Table1[[#This Row],[City]]="Karachi",Table1[[#This Row],[Income]],0)</f>
        <v>60893</v>
      </c>
      <c r="BJ211" s="2">
        <f>IF(Table1[[#This Row],[City]]="Lahore",Table1[[#This Row],[Income]],0)</f>
        <v>0</v>
      </c>
      <c r="BK211" s="2">
        <f>IF(Table1[[#This Row],[City]]="Islamabad",Table1[[#This Row],[Income]],0)</f>
        <v>0</v>
      </c>
      <c r="BL211" s="2">
        <f>IF(Table1[[#This Row],[City]]="Multan",Table1[[#This Row],[Income]],0)</f>
        <v>0</v>
      </c>
      <c r="BM211" s="2">
        <f>IF(Table1[[#This Row],[City]]="Peshawar",Table1[[#This Row],[Income]],0)</f>
        <v>0</v>
      </c>
      <c r="BN211" s="2">
        <f>IF(Table1[[#This Row],[City]]="Quetta",Table1[[#This Row],[Income]],0)</f>
        <v>0</v>
      </c>
      <c r="BO211" s="2">
        <f>IF(Table1[[#This Row],[City]]="Hyderabad",Table1[[#This Row],[Income]],0)</f>
        <v>0</v>
      </c>
      <c r="BP211" s="2">
        <f>IF(Table1[[#This Row],[City]]="Rawalpindi",Table1[[#This Row],[Income]],0)</f>
        <v>0</v>
      </c>
      <c r="BQ211" s="3">
        <f>IF(Table1[[#This Row],[City]]="Gwadar",Table1[[#This Row],[Income]],0)</f>
        <v>0</v>
      </c>
      <c r="BR211" s="1">
        <f>IF(Table1[[#This Row],[Person Debts]]&gt;Table1[[#This Row],[Income]],1,0)</f>
        <v>1</v>
      </c>
      <c r="BS211" s="3"/>
      <c r="BT211" s="1"/>
      <c r="BU211" s="2">
        <f>IF(Table1[[#This Row],[Net Worth]]&gt;BT211,Table1[[#This Row],[Age]],0)</f>
        <v>30</v>
      </c>
      <c r="BV211" s="3"/>
    </row>
    <row r="212" spans="2:74" x14ac:dyDescent="0.25">
      <c r="B212" t="s">
        <v>19</v>
      </c>
      <c r="C212">
        <v>37</v>
      </c>
      <c r="D212" t="s">
        <v>36</v>
      </c>
      <c r="E212">
        <v>2</v>
      </c>
      <c r="F212" t="s">
        <v>27</v>
      </c>
      <c r="G212">
        <v>2</v>
      </c>
      <c r="H212">
        <v>1</v>
      </c>
      <c r="I212">
        <v>64227</v>
      </c>
      <c r="J212" t="s">
        <v>22</v>
      </c>
      <c r="K212">
        <v>2</v>
      </c>
      <c r="L212">
        <v>321135</v>
      </c>
      <c r="M212">
        <v>248875.91817367828</v>
      </c>
      <c r="N212">
        <v>8630.2237717443513</v>
      </c>
      <c r="O212">
        <v>333</v>
      </c>
      <c r="P212">
        <v>7226.7589591713713</v>
      </c>
      <c r="Q212">
        <v>88446.078672436852</v>
      </c>
      <c r="R212">
        <v>418211.30244418117</v>
      </c>
      <c r="S212">
        <v>256435.67713284964</v>
      </c>
      <c r="T212">
        <v>161775.62531133153</v>
      </c>
      <c r="X212" s="1">
        <f t="shared" si="9"/>
        <v>1</v>
      </c>
      <c r="Y212" s="2">
        <f t="shared" si="10"/>
        <v>0</v>
      </c>
      <c r="Z212" s="2"/>
      <c r="AA212" s="3"/>
      <c r="AD212" s="1">
        <f>IF(Table1[[#This Row],[Work Field (WF)]]="IT",1,0)</f>
        <v>0</v>
      </c>
      <c r="AE212" s="2">
        <f>IF(Table1[[#This Row],[Work Field (WF)]]="Data Science",1,0)</f>
        <v>1</v>
      </c>
      <c r="AF212" s="2">
        <f>IF(Table1[[#This Row],[Work Field (WF)]]="Health",1,0)</f>
        <v>0</v>
      </c>
      <c r="AG212" s="2">
        <f>IF(Table1[[#This Row],[Work Field (WF)]]="Marketing",1,0)</f>
        <v>0</v>
      </c>
      <c r="AH212" s="2">
        <f>IF(Table1[[#This Row],[Work Field (WF)]]="Sales",1,0)</f>
        <v>0</v>
      </c>
      <c r="AI212" s="2">
        <f>IF(Table1[[#This Row],[Work Field (WF)]]="management",1,0)</f>
        <v>0</v>
      </c>
      <c r="AJ212" s="2"/>
      <c r="AK212" s="3"/>
      <c r="AL212" s="1">
        <f>IF(Table1[[#This Row],[Education (EDU)]]="Matric",1,0)</f>
        <v>0</v>
      </c>
      <c r="AM212" s="2">
        <f>IF(Table1[[#This Row],[Education (EDU)]]="Intermediate",1,0)</f>
        <v>1</v>
      </c>
      <c r="AN212" s="2">
        <f>IF(Table1[[#This Row],[Education (EDU)]]="Graduation",1,0)</f>
        <v>0</v>
      </c>
      <c r="AO212" s="2">
        <f>IF(Table1[[#This Row],[Education (EDU)]]="Masters",1,0)</f>
        <v>0</v>
      </c>
      <c r="AP212" s="2"/>
      <c r="AQ212" s="3"/>
      <c r="AT212" s="10">
        <f>IFERROR(Table1[[#This Row],[Car Value]]/Table1[[#This Row],[Cars Owned]],"0")</f>
        <v>8630.2237717443513</v>
      </c>
      <c r="AU212" s="2"/>
      <c r="AV212" s="3"/>
      <c r="AW212" s="1"/>
      <c r="AX212" s="2">
        <f>IF(Table1[[#This Row],[Person Debts]]&gt;$AW$6,1,0)</f>
        <v>1</v>
      </c>
      <c r="AY212" s="2"/>
      <c r="AZ212" s="3"/>
      <c r="BA212" s="1"/>
      <c r="BB212" s="24">
        <f>Table1[[#This Row],[Mortgage Left]]/Table1[[#This Row],[House Value]]</f>
        <v>0.77498845710893638</v>
      </c>
      <c r="BC212" s="2">
        <f t="shared" si="11"/>
        <v>1</v>
      </c>
      <c r="BD212" s="2"/>
      <c r="BE212" s="3"/>
      <c r="BH212" s="1"/>
      <c r="BI212" s="2">
        <f>IF(Table1[[#This Row],[City]]="Karachi",Table1[[#This Row],[Income]],0)</f>
        <v>0</v>
      </c>
      <c r="BJ212" s="2">
        <f>IF(Table1[[#This Row],[City]]="Lahore",Table1[[#This Row],[Income]],0)</f>
        <v>64227</v>
      </c>
      <c r="BK212" s="2">
        <f>IF(Table1[[#This Row],[City]]="Islamabad",Table1[[#This Row],[Income]],0)</f>
        <v>0</v>
      </c>
      <c r="BL212" s="2">
        <f>IF(Table1[[#This Row],[City]]="Multan",Table1[[#This Row],[Income]],0)</f>
        <v>0</v>
      </c>
      <c r="BM212" s="2">
        <f>IF(Table1[[#This Row],[City]]="Peshawar",Table1[[#This Row],[Income]],0)</f>
        <v>0</v>
      </c>
      <c r="BN212" s="2">
        <f>IF(Table1[[#This Row],[City]]="Quetta",Table1[[#This Row],[Income]],0)</f>
        <v>0</v>
      </c>
      <c r="BO212" s="2">
        <f>IF(Table1[[#This Row],[City]]="Hyderabad",Table1[[#This Row],[Income]],0)</f>
        <v>0</v>
      </c>
      <c r="BP212" s="2">
        <f>IF(Table1[[#This Row],[City]]="Rawalpindi",Table1[[#This Row],[Income]],0)</f>
        <v>0</v>
      </c>
      <c r="BQ212" s="3">
        <f>IF(Table1[[#This Row],[City]]="Gwadar",Table1[[#This Row],[Income]],0)</f>
        <v>0</v>
      </c>
      <c r="BR212" s="1">
        <f>IF(Table1[[#This Row],[Person Debts]]&gt;Table1[[#This Row],[Income]],1,0)</f>
        <v>1</v>
      </c>
      <c r="BS212" s="3"/>
      <c r="BT212" s="1"/>
      <c r="BU212" s="2">
        <f>IF(Table1[[#This Row],[Net Worth]]&gt;BT212,Table1[[#This Row],[Age]],0)</f>
        <v>37</v>
      </c>
      <c r="BV212" s="3"/>
    </row>
    <row r="213" spans="2:74" x14ac:dyDescent="0.25">
      <c r="B213" t="s">
        <v>19</v>
      </c>
      <c r="C213">
        <v>28</v>
      </c>
      <c r="D213" t="s">
        <v>26</v>
      </c>
      <c r="E213">
        <v>3</v>
      </c>
      <c r="F213" t="s">
        <v>34</v>
      </c>
      <c r="G213">
        <v>4</v>
      </c>
      <c r="H213">
        <v>1</v>
      </c>
      <c r="I213">
        <v>74269</v>
      </c>
      <c r="J213" t="s">
        <v>33</v>
      </c>
      <c r="K213">
        <v>8</v>
      </c>
      <c r="L213">
        <v>222807</v>
      </c>
      <c r="M213">
        <v>153953.53949998552</v>
      </c>
      <c r="N213">
        <v>26651.91921109087</v>
      </c>
      <c r="O213">
        <v>9971</v>
      </c>
      <c r="P213">
        <v>82502.864679627863</v>
      </c>
      <c r="Q213">
        <v>17671.632557072393</v>
      </c>
      <c r="R213">
        <v>267130.55176816328</v>
      </c>
      <c r="S213">
        <v>246427.4041796134</v>
      </c>
      <c r="T213">
        <v>20703.14758854988</v>
      </c>
      <c r="X213" s="1">
        <f t="shared" si="9"/>
        <v>1</v>
      </c>
      <c r="Y213" s="2">
        <f t="shared" si="10"/>
        <v>0</v>
      </c>
      <c r="Z213" s="2"/>
      <c r="AA213" s="3"/>
      <c r="AD213" s="1">
        <f>IF(Table1[[#This Row],[Work Field (WF)]]="IT",1,0)</f>
        <v>0</v>
      </c>
      <c r="AE213" s="2">
        <f>IF(Table1[[#This Row],[Work Field (WF)]]="Data Science",1,0)</f>
        <v>0</v>
      </c>
      <c r="AF213" s="2">
        <f>IF(Table1[[#This Row],[Work Field (WF)]]="Health",1,0)</f>
        <v>0</v>
      </c>
      <c r="AG213" s="2">
        <f>IF(Table1[[#This Row],[Work Field (WF)]]="Marketing",1,0)</f>
        <v>1</v>
      </c>
      <c r="AH213" s="2">
        <f>IF(Table1[[#This Row],[Work Field (WF)]]="Sales",1,0)</f>
        <v>0</v>
      </c>
      <c r="AI213" s="2">
        <f>IF(Table1[[#This Row],[Work Field (WF)]]="management",1,0)</f>
        <v>0</v>
      </c>
      <c r="AJ213" s="2"/>
      <c r="AK213" s="3"/>
      <c r="AL213" s="1">
        <f>IF(Table1[[#This Row],[Education (EDU)]]="Matric",1,0)</f>
        <v>0</v>
      </c>
      <c r="AM213" s="2">
        <f>IF(Table1[[#This Row],[Education (EDU)]]="Intermediate",1,0)</f>
        <v>0</v>
      </c>
      <c r="AN213" s="2">
        <f>IF(Table1[[#This Row],[Education (EDU)]]="Graduation",1,0)</f>
        <v>0</v>
      </c>
      <c r="AO213" s="2">
        <f>IF(Table1[[#This Row],[Education (EDU)]]="Masters",1,0)</f>
        <v>1</v>
      </c>
      <c r="AP213" s="2"/>
      <c r="AQ213" s="3"/>
      <c r="AT213" s="10">
        <f>IFERROR(Table1[[#This Row],[Car Value]]/Table1[[#This Row],[Cars Owned]],"0")</f>
        <v>26651.91921109087</v>
      </c>
      <c r="AU213" s="2"/>
      <c r="AV213" s="3"/>
      <c r="AW213" s="1"/>
      <c r="AX213" s="2">
        <f>IF(Table1[[#This Row],[Person Debts]]&gt;$AW$6,1,0)</f>
        <v>1</v>
      </c>
      <c r="AY213" s="2"/>
      <c r="AZ213" s="3"/>
      <c r="BA213" s="1"/>
      <c r="BB213" s="24">
        <f>Table1[[#This Row],[Mortgage Left]]/Table1[[#This Row],[House Value]]</f>
        <v>0.69097263326549674</v>
      </c>
      <c r="BC213" s="2">
        <f t="shared" si="11"/>
        <v>1</v>
      </c>
      <c r="BD213" s="2"/>
      <c r="BE213" s="3"/>
      <c r="BH213" s="1"/>
      <c r="BI213" s="2">
        <f>IF(Table1[[#This Row],[City]]="Karachi",Table1[[#This Row],[Income]],0)</f>
        <v>0</v>
      </c>
      <c r="BJ213" s="2">
        <f>IF(Table1[[#This Row],[City]]="Lahore",Table1[[#This Row],[Income]],0)</f>
        <v>0</v>
      </c>
      <c r="BK213" s="2">
        <f>IF(Table1[[#This Row],[City]]="Islamabad",Table1[[#This Row],[Income]],0)</f>
        <v>0</v>
      </c>
      <c r="BL213" s="2">
        <f>IF(Table1[[#This Row],[City]]="Multan",Table1[[#This Row],[Income]],0)</f>
        <v>0</v>
      </c>
      <c r="BM213" s="2">
        <f>IF(Table1[[#This Row],[City]]="Peshawar",Table1[[#This Row],[Income]],0)</f>
        <v>0</v>
      </c>
      <c r="BN213" s="2">
        <f>IF(Table1[[#This Row],[City]]="Quetta",Table1[[#This Row],[Income]],0)</f>
        <v>0</v>
      </c>
      <c r="BO213" s="2">
        <f>IF(Table1[[#This Row],[City]]="Hyderabad",Table1[[#This Row],[Income]],0)</f>
        <v>0</v>
      </c>
      <c r="BP213" s="2">
        <f>IF(Table1[[#This Row],[City]]="Rawalpindi",Table1[[#This Row],[Income]],0)</f>
        <v>74269</v>
      </c>
      <c r="BQ213" s="3">
        <f>IF(Table1[[#This Row],[City]]="Gwadar",Table1[[#This Row],[Income]],0)</f>
        <v>0</v>
      </c>
      <c r="BR213" s="1">
        <f>IF(Table1[[#This Row],[Person Debts]]&gt;Table1[[#This Row],[Income]],1,0)</f>
        <v>1</v>
      </c>
      <c r="BS213" s="3"/>
      <c r="BT213" s="1"/>
      <c r="BU213" s="2">
        <f>IF(Table1[[#This Row],[Net Worth]]&gt;BT213,Table1[[#This Row],[Age]],0)</f>
        <v>28</v>
      </c>
      <c r="BV213" s="3"/>
    </row>
    <row r="214" spans="2:74" x14ac:dyDescent="0.25">
      <c r="B214" t="s">
        <v>19</v>
      </c>
      <c r="C214">
        <v>47</v>
      </c>
      <c r="D214" t="s">
        <v>36</v>
      </c>
      <c r="E214">
        <v>2</v>
      </c>
      <c r="F214" t="s">
        <v>21</v>
      </c>
      <c r="G214">
        <v>1</v>
      </c>
      <c r="H214">
        <v>2</v>
      </c>
      <c r="I214">
        <v>57792</v>
      </c>
      <c r="J214" t="s">
        <v>28</v>
      </c>
      <c r="K214">
        <v>4</v>
      </c>
      <c r="L214">
        <v>173376</v>
      </c>
      <c r="M214">
        <v>144549.19284160261</v>
      </c>
      <c r="N214">
        <v>62344.399935186848</v>
      </c>
      <c r="O214">
        <v>38822</v>
      </c>
      <c r="P214">
        <v>90659.803529675817</v>
      </c>
      <c r="Q214">
        <v>67526.583078277501</v>
      </c>
      <c r="R214">
        <v>303246.98301346437</v>
      </c>
      <c r="S214">
        <v>274030.99637127842</v>
      </c>
      <c r="T214">
        <v>29215.986642185948</v>
      </c>
      <c r="X214" s="1">
        <f t="shared" si="9"/>
        <v>1</v>
      </c>
      <c r="Y214" s="2">
        <f t="shared" si="10"/>
        <v>0</v>
      </c>
      <c r="Z214" s="2"/>
      <c r="AA214" s="3"/>
      <c r="AD214" s="1">
        <f>IF(Table1[[#This Row],[Work Field (WF)]]="IT",1,0)</f>
        <v>0</v>
      </c>
      <c r="AE214" s="2">
        <f>IF(Table1[[#This Row],[Work Field (WF)]]="Data Science",1,0)</f>
        <v>1</v>
      </c>
      <c r="AF214" s="2">
        <f>IF(Table1[[#This Row],[Work Field (WF)]]="Health",1,0)</f>
        <v>0</v>
      </c>
      <c r="AG214" s="2">
        <f>IF(Table1[[#This Row],[Work Field (WF)]]="Marketing",1,0)</f>
        <v>0</v>
      </c>
      <c r="AH214" s="2">
        <f>IF(Table1[[#This Row],[Work Field (WF)]]="Sales",1,0)</f>
        <v>0</v>
      </c>
      <c r="AI214" s="2">
        <f>IF(Table1[[#This Row],[Work Field (WF)]]="management",1,0)</f>
        <v>0</v>
      </c>
      <c r="AJ214" s="2"/>
      <c r="AK214" s="3"/>
      <c r="AL214" s="1">
        <f>IF(Table1[[#This Row],[Education (EDU)]]="Matric",1,0)</f>
        <v>1</v>
      </c>
      <c r="AM214" s="2">
        <f>IF(Table1[[#This Row],[Education (EDU)]]="Intermediate",1,0)</f>
        <v>0</v>
      </c>
      <c r="AN214" s="2">
        <f>IF(Table1[[#This Row],[Education (EDU)]]="Graduation",1,0)</f>
        <v>0</v>
      </c>
      <c r="AO214" s="2">
        <f>IF(Table1[[#This Row],[Education (EDU)]]="Masters",1,0)</f>
        <v>0</v>
      </c>
      <c r="AP214" s="2"/>
      <c r="AQ214" s="3"/>
      <c r="AT214" s="10">
        <f>IFERROR(Table1[[#This Row],[Car Value]]/Table1[[#This Row],[Cars Owned]],"0")</f>
        <v>31172.199967593424</v>
      </c>
      <c r="AU214" s="2"/>
      <c r="AV214" s="3"/>
      <c r="AW214" s="1"/>
      <c r="AX214" s="2">
        <f>IF(Table1[[#This Row],[Person Debts]]&gt;$AW$6,1,0)</f>
        <v>1</v>
      </c>
      <c r="AY214" s="2"/>
      <c r="AZ214" s="3"/>
      <c r="BA214" s="1"/>
      <c r="BB214" s="24">
        <f>Table1[[#This Row],[Mortgage Left]]/Table1[[#This Row],[House Value]]</f>
        <v>0.83373242456627561</v>
      </c>
      <c r="BC214" s="2">
        <f t="shared" si="11"/>
        <v>1</v>
      </c>
      <c r="BD214" s="2"/>
      <c r="BE214" s="3"/>
      <c r="BH214" s="1"/>
      <c r="BI214" s="2">
        <f>IF(Table1[[#This Row],[City]]="Karachi",Table1[[#This Row],[Income]],0)</f>
        <v>0</v>
      </c>
      <c r="BJ214" s="2">
        <f>IF(Table1[[#This Row],[City]]="Lahore",Table1[[#This Row],[Income]],0)</f>
        <v>0</v>
      </c>
      <c r="BK214" s="2">
        <f>IF(Table1[[#This Row],[City]]="Islamabad",Table1[[#This Row],[Income]],0)</f>
        <v>0</v>
      </c>
      <c r="BL214" s="2">
        <f>IF(Table1[[#This Row],[City]]="Multan",Table1[[#This Row],[Income]],0)</f>
        <v>57792</v>
      </c>
      <c r="BM214" s="2">
        <f>IF(Table1[[#This Row],[City]]="Peshawar",Table1[[#This Row],[Income]],0)</f>
        <v>0</v>
      </c>
      <c r="BN214" s="2">
        <f>IF(Table1[[#This Row],[City]]="Quetta",Table1[[#This Row],[Income]],0)</f>
        <v>0</v>
      </c>
      <c r="BO214" s="2">
        <f>IF(Table1[[#This Row],[City]]="Hyderabad",Table1[[#This Row],[Income]],0)</f>
        <v>0</v>
      </c>
      <c r="BP214" s="2">
        <f>IF(Table1[[#This Row],[City]]="Rawalpindi",Table1[[#This Row],[Income]],0)</f>
        <v>0</v>
      </c>
      <c r="BQ214" s="3">
        <f>IF(Table1[[#This Row],[City]]="Gwadar",Table1[[#This Row],[Income]],0)</f>
        <v>0</v>
      </c>
      <c r="BR214" s="1">
        <f>IF(Table1[[#This Row],[Person Debts]]&gt;Table1[[#This Row],[Income]],1,0)</f>
        <v>1</v>
      </c>
      <c r="BS214" s="3"/>
      <c r="BT214" s="1"/>
      <c r="BU214" s="2">
        <f>IF(Table1[[#This Row],[Net Worth]]&gt;BT214,Table1[[#This Row],[Age]],0)</f>
        <v>47</v>
      </c>
      <c r="BV214" s="3"/>
    </row>
    <row r="215" spans="2:74" x14ac:dyDescent="0.25">
      <c r="B215" t="s">
        <v>19</v>
      </c>
      <c r="C215">
        <v>31</v>
      </c>
      <c r="D215" t="s">
        <v>32</v>
      </c>
      <c r="E215">
        <v>1</v>
      </c>
      <c r="F215" t="s">
        <v>24</v>
      </c>
      <c r="G215">
        <v>3</v>
      </c>
      <c r="H215">
        <v>0</v>
      </c>
      <c r="I215">
        <v>74858</v>
      </c>
      <c r="J215" t="s">
        <v>39</v>
      </c>
      <c r="K215">
        <v>6</v>
      </c>
      <c r="L215">
        <v>449148</v>
      </c>
      <c r="M215">
        <v>128729.49983889658</v>
      </c>
      <c r="N215">
        <v>0</v>
      </c>
      <c r="O215">
        <v>0</v>
      </c>
      <c r="P215">
        <v>29312.745462195744</v>
      </c>
      <c r="Q215">
        <v>85994.849650922624</v>
      </c>
      <c r="R215">
        <v>535142.84965092258</v>
      </c>
      <c r="S215">
        <v>158042.24530109233</v>
      </c>
      <c r="T215">
        <v>377100.60434983025</v>
      </c>
      <c r="X215" s="1">
        <f t="shared" si="9"/>
        <v>1</v>
      </c>
      <c r="Y215" s="2">
        <f t="shared" si="10"/>
        <v>0</v>
      </c>
      <c r="Z215" s="2"/>
      <c r="AA215" s="3"/>
      <c r="AD215" s="1">
        <f>IF(Table1[[#This Row],[Work Field (WF)]]="IT",1,0)</f>
        <v>1</v>
      </c>
      <c r="AE215" s="2">
        <f>IF(Table1[[#This Row],[Work Field (WF)]]="Data Science",1,0)</f>
        <v>0</v>
      </c>
      <c r="AF215" s="2">
        <f>IF(Table1[[#This Row],[Work Field (WF)]]="Health",1,0)</f>
        <v>0</v>
      </c>
      <c r="AG215" s="2">
        <f>IF(Table1[[#This Row],[Work Field (WF)]]="Marketing",1,0)</f>
        <v>0</v>
      </c>
      <c r="AH215" s="2">
        <f>IF(Table1[[#This Row],[Work Field (WF)]]="Sales",1,0)</f>
        <v>0</v>
      </c>
      <c r="AI215" s="2">
        <f>IF(Table1[[#This Row],[Work Field (WF)]]="management",1,0)</f>
        <v>0</v>
      </c>
      <c r="AJ215" s="2"/>
      <c r="AK215" s="3"/>
      <c r="AL215" s="1">
        <f>IF(Table1[[#This Row],[Education (EDU)]]="Matric",1,0)</f>
        <v>0</v>
      </c>
      <c r="AM215" s="2">
        <f>IF(Table1[[#This Row],[Education (EDU)]]="Intermediate",1,0)</f>
        <v>0</v>
      </c>
      <c r="AN215" s="2">
        <f>IF(Table1[[#This Row],[Education (EDU)]]="Graduation",1,0)</f>
        <v>1</v>
      </c>
      <c r="AO215" s="2">
        <f>IF(Table1[[#This Row],[Education (EDU)]]="Masters",1,0)</f>
        <v>0</v>
      </c>
      <c r="AP215" s="2"/>
      <c r="AQ215" s="3"/>
      <c r="AT215" s="10" t="str">
        <f>IFERROR(Table1[[#This Row],[Car Value]]/Table1[[#This Row],[Cars Owned]],"0")</f>
        <v>0</v>
      </c>
      <c r="AU215" s="2"/>
      <c r="AV215" s="3"/>
      <c r="AW215" s="1"/>
      <c r="AX215" s="2">
        <f>IF(Table1[[#This Row],[Person Debts]]&gt;$AW$6,1,0)</f>
        <v>1</v>
      </c>
      <c r="AY215" s="2"/>
      <c r="AZ215" s="3"/>
      <c r="BA215" s="1"/>
      <c r="BB215" s="24">
        <f>Table1[[#This Row],[Mortgage Left]]/Table1[[#This Row],[House Value]]</f>
        <v>0.28660820005632126</v>
      </c>
      <c r="BC215" s="2">
        <f t="shared" si="11"/>
        <v>0</v>
      </c>
      <c r="BD215" s="2"/>
      <c r="BE215" s="3"/>
      <c r="BH215" s="1"/>
      <c r="BI215" s="2">
        <f>IF(Table1[[#This Row],[City]]="Karachi",Table1[[#This Row],[Income]],0)</f>
        <v>0</v>
      </c>
      <c r="BJ215" s="2">
        <f>IF(Table1[[#This Row],[City]]="Lahore",Table1[[#This Row],[Income]],0)</f>
        <v>0</v>
      </c>
      <c r="BK215" s="2">
        <f>IF(Table1[[#This Row],[City]]="Islamabad",Table1[[#This Row],[Income]],0)</f>
        <v>0</v>
      </c>
      <c r="BL215" s="2">
        <f>IF(Table1[[#This Row],[City]]="Multan",Table1[[#This Row],[Income]],0)</f>
        <v>0</v>
      </c>
      <c r="BM215" s="2">
        <f>IF(Table1[[#This Row],[City]]="Peshawar",Table1[[#This Row],[Income]],0)</f>
        <v>0</v>
      </c>
      <c r="BN215" s="2">
        <f>IF(Table1[[#This Row],[City]]="Quetta",Table1[[#This Row],[Income]],0)</f>
        <v>74858</v>
      </c>
      <c r="BO215" s="2">
        <f>IF(Table1[[#This Row],[City]]="Hyderabad",Table1[[#This Row],[Income]],0)</f>
        <v>0</v>
      </c>
      <c r="BP215" s="2">
        <f>IF(Table1[[#This Row],[City]]="Rawalpindi",Table1[[#This Row],[Income]],0)</f>
        <v>0</v>
      </c>
      <c r="BQ215" s="3">
        <f>IF(Table1[[#This Row],[City]]="Gwadar",Table1[[#This Row],[Income]],0)</f>
        <v>0</v>
      </c>
      <c r="BR215" s="1">
        <f>IF(Table1[[#This Row],[Person Debts]]&gt;Table1[[#This Row],[Income]],1,0)</f>
        <v>1</v>
      </c>
      <c r="BS215" s="3"/>
      <c r="BT215" s="1"/>
      <c r="BU215" s="2">
        <f>IF(Table1[[#This Row],[Net Worth]]&gt;BT215,Table1[[#This Row],[Age]],0)</f>
        <v>31</v>
      </c>
      <c r="BV215" s="3"/>
    </row>
    <row r="216" spans="2:74" x14ac:dyDescent="0.25">
      <c r="B216" t="s">
        <v>23</v>
      </c>
      <c r="C216">
        <v>37</v>
      </c>
      <c r="D216" t="s">
        <v>29</v>
      </c>
      <c r="E216">
        <v>4</v>
      </c>
      <c r="F216" t="s">
        <v>24</v>
      </c>
      <c r="G216">
        <v>3</v>
      </c>
      <c r="H216">
        <v>0</v>
      </c>
      <c r="I216">
        <v>55275</v>
      </c>
      <c r="J216" t="s">
        <v>35</v>
      </c>
      <c r="K216">
        <v>3</v>
      </c>
      <c r="L216">
        <v>331650</v>
      </c>
      <c r="M216">
        <v>230619.65809729448</v>
      </c>
      <c r="N216">
        <v>0</v>
      </c>
      <c r="O216">
        <v>0</v>
      </c>
      <c r="P216">
        <v>11254.762858495815</v>
      </c>
      <c r="Q216">
        <v>29196.626695790445</v>
      </c>
      <c r="R216">
        <v>360846.62669579044</v>
      </c>
      <c r="S216">
        <v>241874.42095579029</v>
      </c>
      <c r="T216">
        <v>118972.20574000015</v>
      </c>
      <c r="X216" s="1">
        <f t="shared" si="9"/>
        <v>0</v>
      </c>
      <c r="Y216" s="2">
        <f t="shared" si="10"/>
        <v>1</v>
      </c>
      <c r="Z216" s="2"/>
      <c r="AA216" s="3"/>
      <c r="AD216" s="1">
        <f>IF(Table1[[#This Row],[Work Field (WF)]]="IT",1,0)</f>
        <v>0</v>
      </c>
      <c r="AE216" s="2">
        <f>IF(Table1[[#This Row],[Work Field (WF)]]="Data Science",1,0)</f>
        <v>0</v>
      </c>
      <c r="AF216" s="2">
        <f>IF(Table1[[#This Row],[Work Field (WF)]]="Health",1,0)</f>
        <v>1</v>
      </c>
      <c r="AG216" s="2">
        <f>IF(Table1[[#This Row],[Work Field (WF)]]="Marketing",1,0)</f>
        <v>0</v>
      </c>
      <c r="AH216" s="2">
        <f>IF(Table1[[#This Row],[Work Field (WF)]]="Sales",1,0)</f>
        <v>0</v>
      </c>
      <c r="AI216" s="2">
        <f>IF(Table1[[#This Row],[Work Field (WF)]]="management",1,0)</f>
        <v>0</v>
      </c>
      <c r="AJ216" s="2"/>
      <c r="AK216" s="3"/>
      <c r="AL216" s="1">
        <f>IF(Table1[[#This Row],[Education (EDU)]]="Matric",1,0)</f>
        <v>0</v>
      </c>
      <c r="AM216" s="2">
        <f>IF(Table1[[#This Row],[Education (EDU)]]="Intermediate",1,0)</f>
        <v>0</v>
      </c>
      <c r="AN216" s="2">
        <f>IF(Table1[[#This Row],[Education (EDU)]]="Graduation",1,0)</f>
        <v>1</v>
      </c>
      <c r="AO216" s="2">
        <f>IF(Table1[[#This Row],[Education (EDU)]]="Masters",1,0)</f>
        <v>0</v>
      </c>
      <c r="AP216" s="2"/>
      <c r="AQ216" s="3"/>
      <c r="AT216" s="10" t="str">
        <f>IFERROR(Table1[[#This Row],[Car Value]]/Table1[[#This Row],[Cars Owned]],"0")</f>
        <v>0</v>
      </c>
      <c r="AU216" s="2"/>
      <c r="AV216" s="3"/>
      <c r="AW216" s="1"/>
      <c r="AX216" s="2">
        <f>IF(Table1[[#This Row],[Person Debts]]&gt;$AW$6,1,0)</f>
        <v>1</v>
      </c>
      <c r="AY216" s="2"/>
      <c r="AZ216" s="3"/>
      <c r="BA216" s="1"/>
      <c r="BB216" s="24">
        <f>Table1[[#This Row],[Mortgage Left]]/Table1[[#This Row],[House Value]]</f>
        <v>0.69537059580067684</v>
      </c>
      <c r="BC216" s="2">
        <f t="shared" si="11"/>
        <v>1</v>
      </c>
      <c r="BD216" s="2"/>
      <c r="BE216" s="3"/>
      <c r="BH216" s="1"/>
      <c r="BI216" s="2">
        <f>IF(Table1[[#This Row],[City]]="Karachi",Table1[[#This Row],[Income]],0)</f>
        <v>0</v>
      </c>
      <c r="BJ216" s="2">
        <f>IF(Table1[[#This Row],[City]]="Lahore",Table1[[#This Row],[Income]],0)</f>
        <v>0</v>
      </c>
      <c r="BK216" s="2">
        <f>IF(Table1[[#This Row],[City]]="Islamabad",Table1[[#This Row],[Income]],0)</f>
        <v>55275</v>
      </c>
      <c r="BL216" s="2">
        <f>IF(Table1[[#This Row],[City]]="Multan",Table1[[#This Row],[Income]],0)</f>
        <v>0</v>
      </c>
      <c r="BM216" s="2">
        <f>IF(Table1[[#This Row],[City]]="Peshawar",Table1[[#This Row],[Income]],0)</f>
        <v>0</v>
      </c>
      <c r="BN216" s="2">
        <f>IF(Table1[[#This Row],[City]]="Quetta",Table1[[#This Row],[Income]],0)</f>
        <v>0</v>
      </c>
      <c r="BO216" s="2">
        <f>IF(Table1[[#This Row],[City]]="Hyderabad",Table1[[#This Row],[Income]],0)</f>
        <v>0</v>
      </c>
      <c r="BP216" s="2">
        <f>IF(Table1[[#This Row],[City]]="Rawalpindi",Table1[[#This Row],[Income]],0)</f>
        <v>0</v>
      </c>
      <c r="BQ216" s="3">
        <f>IF(Table1[[#This Row],[City]]="Gwadar",Table1[[#This Row],[Income]],0)</f>
        <v>0</v>
      </c>
      <c r="BR216" s="1">
        <f>IF(Table1[[#This Row],[Person Debts]]&gt;Table1[[#This Row],[Income]],1,0)</f>
        <v>1</v>
      </c>
      <c r="BS216" s="3"/>
      <c r="BT216" s="1"/>
      <c r="BU216" s="2">
        <f>IF(Table1[[#This Row],[Net Worth]]&gt;BT216,Table1[[#This Row],[Age]],0)</f>
        <v>37</v>
      </c>
      <c r="BV216" s="3"/>
    </row>
    <row r="217" spans="2:74" x14ac:dyDescent="0.25">
      <c r="B217" t="s">
        <v>23</v>
      </c>
      <c r="C217">
        <v>27</v>
      </c>
      <c r="D217" t="s">
        <v>32</v>
      </c>
      <c r="E217">
        <v>1</v>
      </c>
      <c r="F217" t="s">
        <v>24</v>
      </c>
      <c r="G217">
        <v>3</v>
      </c>
      <c r="H217">
        <v>0</v>
      </c>
      <c r="I217">
        <v>57460</v>
      </c>
      <c r="J217" t="s">
        <v>39</v>
      </c>
      <c r="K217">
        <v>6</v>
      </c>
      <c r="L217">
        <v>229840</v>
      </c>
      <c r="M217">
        <v>200602.98660567496</v>
      </c>
      <c r="N217">
        <v>0</v>
      </c>
      <c r="O217">
        <v>0</v>
      </c>
      <c r="P217">
        <v>105691.35024819015</v>
      </c>
      <c r="Q217">
        <v>47506.035678262488</v>
      </c>
      <c r="R217">
        <v>277346.03567826247</v>
      </c>
      <c r="S217">
        <v>306294.33685386513</v>
      </c>
      <c r="T217">
        <v>-28948.301175602654</v>
      </c>
      <c r="X217" s="1">
        <f t="shared" si="9"/>
        <v>0</v>
      </c>
      <c r="Y217" s="2">
        <f t="shared" si="10"/>
        <v>1</v>
      </c>
      <c r="Z217" s="2"/>
      <c r="AA217" s="3"/>
      <c r="AD217" s="1">
        <f>IF(Table1[[#This Row],[Work Field (WF)]]="IT",1,0)</f>
        <v>1</v>
      </c>
      <c r="AE217" s="2">
        <f>IF(Table1[[#This Row],[Work Field (WF)]]="Data Science",1,0)</f>
        <v>0</v>
      </c>
      <c r="AF217" s="2">
        <f>IF(Table1[[#This Row],[Work Field (WF)]]="Health",1,0)</f>
        <v>0</v>
      </c>
      <c r="AG217" s="2">
        <f>IF(Table1[[#This Row],[Work Field (WF)]]="Marketing",1,0)</f>
        <v>0</v>
      </c>
      <c r="AH217" s="2">
        <f>IF(Table1[[#This Row],[Work Field (WF)]]="Sales",1,0)</f>
        <v>0</v>
      </c>
      <c r="AI217" s="2">
        <f>IF(Table1[[#This Row],[Work Field (WF)]]="management",1,0)</f>
        <v>0</v>
      </c>
      <c r="AJ217" s="2"/>
      <c r="AK217" s="3"/>
      <c r="AL217" s="1">
        <f>IF(Table1[[#This Row],[Education (EDU)]]="Matric",1,0)</f>
        <v>0</v>
      </c>
      <c r="AM217" s="2">
        <f>IF(Table1[[#This Row],[Education (EDU)]]="Intermediate",1,0)</f>
        <v>0</v>
      </c>
      <c r="AN217" s="2">
        <f>IF(Table1[[#This Row],[Education (EDU)]]="Graduation",1,0)</f>
        <v>1</v>
      </c>
      <c r="AO217" s="2">
        <f>IF(Table1[[#This Row],[Education (EDU)]]="Masters",1,0)</f>
        <v>0</v>
      </c>
      <c r="AP217" s="2"/>
      <c r="AQ217" s="3"/>
      <c r="AT217" s="10" t="str">
        <f>IFERROR(Table1[[#This Row],[Car Value]]/Table1[[#This Row],[Cars Owned]],"0")</f>
        <v>0</v>
      </c>
      <c r="AU217" s="2"/>
      <c r="AV217" s="3"/>
      <c r="AW217" s="1"/>
      <c r="AX217" s="2">
        <f>IF(Table1[[#This Row],[Person Debts]]&gt;$AW$6,1,0)</f>
        <v>1</v>
      </c>
      <c r="AY217" s="2"/>
      <c r="AZ217" s="3"/>
      <c r="BA217" s="1"/>
      <c r="BB217" s="24">
        <f>Table1[[#This Row],[Mortgage Left]]/Table1[[#This Row],[House Value]]</f>
        <v>0.87279405937032262</v>
      </c>
      <c r="BC217" s="2">
        <f t="shared" si="11"/>
        <v>1</v>
      </c>
      <c r="BD217" s="2"/>
      <c r="BE217" s="3"/>
      <c r="BH217" s="1"/>
      <c r="BI217" s="2">
        <f>IF(Table1[[#This Row],[City]]="Karachi",Table1[[#This Row],[Income]],0)</f>
        <v>0</v>
      </c>
      <c r="BJ217" s="2">
        <f>IF(Table1[[#This Row],[City]]="Lahore",Table1[[#This Row],[Income]],0)</f>
        <v>0</v>
      </c>
      <c r="BK217" s="2">
        <f>IF(Table1[[#This Row],[City]]="Islamabad",Table1[[#This Row],[Income]],0)</f>
        <v>0</v>
      </c>
      <c r="BL217" s="2">
        <f>IF(Table1[[#This Row],[City]]="Multan",Table1[[#This Row],[Income]],0)</f>
        <v>0</v>
      </c>
      <c r="BM217" s="2">
        <f>IF(Table1[[#This Row],[City]]="Peshawar",Table1[[#This Row],[Income]],0)</f>
        <v>0</v>
      </c>
      <c r="BN217" s="2">
        <f>IF(Table1[[#This Row],[City]]="Quetta",Table1[[#This Row],[Income]],0)</f>
        <v>57460</v>
      </c>
      <c r="BO217" s="2">
        <f>IF(Table1[[#This Row],[City]]="Hyderabad",Table1[[#This Row],[Income]],0)</f>
        <v>0</v>
      </c>
      <c r="BP217" s="2">
        <f>IF(Table1[[#This Row],[City]]="Rawalpindi",Table1[[#This Row],[Income]],0)</f>
        <v>0</v>
      </c>
      <c r="BQ217" s="3">
        <f>IF(Table1[[#This Row],[City]]="Gwadar",Table1[[#This Row],[Income]],0)</f>
        <v>0</v>
      </c>
      <c r="BR217" s="1">
        <f>IF(Table1[[#This Row],[Person Debts]]&gt;Table1[[#This Row],[Income]],1,0)</f>
        <v>1</v>
      </c>
      <c r="BS217" s="3"/>
      <c r="BT217" s="1"/>
      <c r="BU217" s="2">
        <f>IF(Table1[[#This Row],[Net Worth]]&gt;BT217,Table1[[#This Row],[Age]],0)</f>
        <v>0</v>
      </c>
      <c r="BV217" s="3"/>
    </row>
    <row r="218" spans="2:74" x14ac:dyDescent="0.25">
      <c r="B218" t="s">
        <v>19</v>
      </c>
      <c r="C218">
        <v>26</v>
      </c>
      <c r="D218" t="s">
        <v>36</v>
      </c>
      <c r="E218">
        <v>2</v>
      </c>
      <c r="F218" t="s">
        <v>21</v>
      </c>
      <c r="G218">
        <v>1</v>
      </c>
      <c r="H218">
        <v>2</v>
      </c>
      <c r="I218">
        <v>39099</v>
      </c>
      <c r="J218" t="s">
        <v>22</v>
      </c>
      <c r="K218">
        <v>2</v>
      </c>
      <c r="L218">
        <v>117297</v>
      </c>
      <c r="M218">
        <v>103463.25456611019</v>
      </c>
      <c r="N218">
        <v>20678.813393866894</v>
      </c>
      <c r="O218">
        <v>14612</v>
      </c>
      <c r="P218">
        <v>69941.982034907211</v>
      </c>
      <c r="Q218">
        <v>18659.309672797724</v>
      </c>
      <c r="R218">
        <v>156635.12306666462</v>
      </c>
      <c r="S218">
        <v>188017.23660101742</v>
      </c>
      <c r="T218">
        <v>-31382.1135343528</v>
      </c>
      <c r="X218" s="1">
        <f t="shared" si="9"/>
        <v>1</v>
      </c>
      <c r="Y218" s="2">
        <f t="shared" si="10"/>
        <v>0</v>
      </c>
      <c r="Z218" s="2"/>
      <c r="AA218" s="3"/>
      <c r="AD218" s="1">
        <f>IF(Table1[[#This Row],[Work Field (WF)]]="IT",1,0)</f>
        <v>0</v>
      </c>
      <c r="AE218" s="2">
        <f>IF(Table1[[#This Row],[Work Field (WF)]]="Data Science",1,0)</f>
        <v>1</v>
      </c>
      <c r="AF218" s="2">
        <f>IF(Table1[[#This Row],[Work Field (WF)]]="Health",1,0)</f>
        <v>0</v>
      </c>
      <c r="AG218" s="2">
        <f>IF(Table1[[#This Row],[Work Field (WF)]]="Marketing",1,0)</f>
        <v>0</v>
      </c>
      <c r="AH218" s="2">
        <f>IF(Table1[[#This Row],[Work Field (WF)]]="Sales",1,0)</f>
        <v>0</v>
      </c>
      <c r="AI218" s="2">
        <f>IF(Table1[[#This Row],[Work Field (WF)]]="management",1,0)</f>
        <v>0</v>
      </c>
      <c r="AJ218" s="2"/>
      <c r="AK218" s="3"/>
      <c r="AL218" s="1">
        <f>IF(Table1[[#This Row],[Education (EDU)]]="Matric",1,0)</f>
        <v>1</v>
      </c>
      <c r="AM218" s="2">
        <f>IF(Table1[[#This Row],[Education (EDU)]]="Intermediate",1,0)</f>
        <v>0</v>
      </c>
      <c r="AN218" s="2">
        <f>IF(Table1[[#This Row],[Education (EDU)]]="Graduation",1,0)</f>
        <v>0</v>
      </c>
      <c r="AO218" s="2">
        <f>IF(Table1[[#This Row],[Education (EDU)]]="Masters",1,0)</f>
        <v>0</v>
      </c>
      <c r="AP218" s="2"/>
      <c r="AQ218" s="3"/>
      <c r="AT218" s="10">
        <f>IFERROR(Table1[[#This Row],[Car Value]]/Table1[[#This Row],[Cars Owned]],"0")</f>
        <v>10339.406696933447</v>
      </c>
      <c r="AU218" s="2"/>
      <c r="AV218" s="3"/>
      <c r="AW218" s="1"/>
      <c r="AX218" s="2">
        <f>IF(Table1[[#This Row],[Person Debts]]&gt;$AW$6,1,0)</f>
        <v>1</v>
      </c>
      <c r="AY218" s="2"/>
      <c r="AZ218" s="3"/>
      <c r="BA218" s="1"/>
      <c r="BB218" s="24">
        <f>Table1[[#This Row],[Mortgage Left]]/Table1[[#This Row],[House Value]]</f>
        <v>0.88206224000707767</v>
      </c>
      <c r="BC218" s="2">
        <f t="shared" si="11"/>
        <v>1</v>
      </c>
      <c r="BD218" s="2"/>
      <c r="BE218" s="3"/>
      <c r="BH218" s="1"/>
      <c r="BI218" s="2">
        <f>IF(Table1[[#This Row],[City]]="Karachi",Table1[[#This Row],[Income]],0)</f>
        <v>0</v>
      </c>
      <c r="BJ218" s="2">
        <f>IF(Table1[[#This Row],[City]]="Lahore",Table1[[#This Row],[Income]],0)</f>
        <v>39099</v>
      </c>
      <c r="BK218" s="2">
        <f>IF(Table1[[#This Row],[City]]="Islamabad",Table1[[#This Row],[Income]],0)</f>
        <v>0</v>
      </c>
      <c r="BL218" s="2">
        <f>IF(Table1[[#This Row],[City]]="Multan",Table1[[#This Row],[Income]],0)</f>
        <v>0</v>
      </c>
      <c r="BM218" s="2">
        <f>IF(Table1[[#This Row],[City]]="Peshawar",Table1[[#This Row],[Income]],0)</f>
        <v>0</v>
      </c>
      <c r="BN218" s="2">
        <f>IF(Table1[[#This Row],[City]]="Quetta",Table1[[#This Row],[Income]],0)</f>
        <v>0</v>
      </c>
      <c r="BO218" s="2">
        <f>IF(Table1[[#This Row],[City]]="Hyderabad",Table1[[#This Row],[Income]],0)</f>
        <v>0</v>
      </c>
      <c r="BP218" s="2">
        <f>IF(Table1[[#This Row],[City]]="Rawalpindi",Table1[[#This Row],[Income]],0)</f>
        <v>0</v>
      </c>
      <c r="BQ218" s="3">
        <f>IF(Table1[[#This Row],[City]]="Gwadar",Table1[[#This Row],[Income]],0)</f>
        <v>0</v>
      </c>
      <c r="BR218" s="1">
        <f>IF(Table1[[#This Row],[Person Debts]]&gt;Table1[[#This Row],[Income]],1,0)</f>
        <v>1</v>
      </c>
      <c r="BS218" s="3"/>
      <c r="BT218" s="1"/>
      <c r="BU218" s="2">
        <f>IF(Table1[[#This Row],[Net Worth]]&gt;BT218,Table1[[#This Row],[Age]],0)</f>
        <v>0</v>
      </c>
      <c r="BV218" s="3"/>
    </row>
    <row r="219" spans="2:74" x14ac:dyDescent="0.25">
      <c r="B219" t="s">
        <v>19</v>
      </c>
      <c r="C219">
        <v>42</v>
      </c>
      <c r="D219" t="s">
        <v>37</v>
      </c>
      <c r="E219">
        <v>5</v>
      </c>
      <c r="F219" t="s">
        <v>24</v>
      </c>
      <c r="G219">
        <v>3</v>
      </c>
      <c r="H219">
        <v>2</v>
      </c>
      <c r="I219">
        <v>59637</v>
      </c>
      <c r="J219" t="s">
        <v>22</v>
      </c>
      <c r="K219">
        <v>2</v>
      </c>
      <c r="L219">
        <v>298185</v>
      </c>
      <c r="M219">
        <v>267900.51288265857</v>
      </c>
      <c r="N219">
        <v>115777.54793966662</v>
      </c>
      <c r="O219">
        <v>77644</v>
      </c>
      <c r="P219">
        <v>31428.065748689147</v>
      </c>
      <c r="Q219">
        <v>65407.601636644424</v>
      </c>
      <c r="R219">
        <v>479370.149576311</v>
      </c>
      <c r="S219">
        <v>376972.57863134774</v>
      </c>
      <c r="T219">
        <v>102397.57094496326</v>
      </c>
      <c r="X219" s="1">
        <f t="shared" si="9"/>
        <v>1</v>
      </c>
      <c r="Y219" s="2">
        <f t="shared" si="10"/>
        <v>0</v>
      </c>
      <c r="Z219" s="2"/>
      <c r="AA219" s="3"/>
      <c r="AD219" s="1">
        <f>IF(Table1[[#This Row],[Work Field (WF)]]="IT",1,0)</f>
        <v>0</v>
      </c>
      <c r="AE219" s="2">
        <f>IF(Table1[[#This Row],[Work Field (WF)]]="Data Science",1,0)</f>
        <v>0</v>
      </c>
      <c r="AF219" s="2">
        <f>IF(Table1[[#This Row],[Work Field (WF)]]="Health",1,0)</f>
        <v>0</v>
      </c>
      <c r="AG219" s="2">
        <f>IF(Table1[[#This Row],[Work Field (WF)]]="Marketing",1,0)</f>
        <v>0</v>
      </c>
      <c r="AH219" s="2">
        <f>IF(Table1[[#This Row],[Work Field (WF)]]="Sales",1,0)</f>
        <v>1</v>
      </c>
      <c r="AI219" s="2">
        <f>IF(Table1[[#This Row],[Work Field (WF)]]="management",1,0)</f>
        <v>0</v>
      </c>
      <c r="AJ219" s="2"/>
      <c r="AK219" s="3"/>
      <c r="AL219" s="1">
        <f>IF(Table1[[#This Row],[Education (EDU)]]="Matric",1,0)</f>
        <v>0</v>
      </c>
      <c r="AM219" s="2">
        <f>IF(Table1[[#This Row],[Education (EDU)]]="Intermediate",1,0)</f>
        <v>0</v>
      </c>
      <c r="AN219" s="2">
        <f>IF(Table1[[#This Row],[Education (EDU)]]="Graduation",1,0)</f>
        <v>1</v>
      </c>
      <c r="AO219" s="2">
        <f>IF(Table1[[#This Row],[Education (EDU)]]="Masters",1,0)</f>
        <v>0</v>
      </c>
      <c r="AP219" s="2"/>
      <c r="AQ219" s="3"/>
      <c r="AT219" s="10">
        <f>IFERROR(Table1[[#This Row],[Car Value]]/Table1[[#This Row],[Cars Owned]],"0")</f>
        <v>57888.77396983331</v>
      </c>
      <c r="AU219" s="2"/>
      <c r="AV219" s="3"/>
      <c r="AW219" s="1"/>
      <c r="AX219" s="2">
        <f>IF(Table1[[#This Row],[Person Debts]]&gt;$AW$6,1,0)</f>
        <v>1</v>
      </c>
      <c r="AY219" s="2"/>
      <c r="AZ219" s="3"/>
      <c r="BA219" s="1"/>
      <c r="BB219" s="24">
        <f>Table1[[#This Row],[Mortgage Left]]/Table1[[#This Row],[House Value]]</f>
        <v>0.89843725500162175</v>
      </c>
      <c r="BC219" s="2">
        <f t="shared" si="11"/>
        <v>1</v>
      </c>
      <c r="BD219" s="2"/>
      <c r="BE219" s="3"/>
      <c r="BH219" s="1"/>
      <c r="BI219" s="2">
        <f>IF(Table1[[#This Row],[City]]="Karachi",Table1[[#This Row],[Income]],0)</f>
        <v>0</v>
      </c>
      <c r="BJ219" s="2">
        <f>IF(Table1[[#This Row],[City]]="Lahore",Table1[[#This Row],[Income]],0)</f>
        <v>59637</v>
      </c>
      <c r="BK219" s="2">
        <f>IF(Table1[[#This Row],[City]]="Islamabad",Table1[[#This Row],[Income]],0)</f>
        <v>0</v>
      </c>
      <c r="BL219" s="2">
        <f>IF(Table1[[#This Row],[City]]="Multan",Table1[[#This Row],[Income]],0)</f>
        <v>0</v>
      </c>
      <c r="BM219" s="2">
        <f>IF(Table1[[#This Row],[City]]="Peshawar",Table1[[#This Row],[Income]],0)</f>
        <v>0</v>
      </c>
      <c r="BN219" s="2">
        <f>IF(Table1[[#This Row],[City]]="Quetta",Table1[[#This Row],[Income]],0)</f>
        <v>0</v>
      </c>
      <c r="BO219" s="2">
        <f>IF(Table1[[#This Row],[City]]="Hyderabad",Table1[[#This Row],[Income]],0)</f>
        <v>0</v>
      </c>
      <c r="BP219" s="2">
        <f>IF(Table1[[#This Row],[City]]="Rawalpindi",Table1[[#This Row],[Income]],0)</f>
        <v>0</v>
      </c>
      <c r="BQ219" s="3">
        <f>IF(Table1[[#This Row],[City]]="Gwadar",Table1[[#This Row],[Income]],0)</f>
        <v>0</v>
      </c>
      <c r="BR219" s="1">
        <f>IF(Table1[[#This Row],[Person Debts]]&gt;Table1[[#This Row],[Income]],1,0)</f>
        <v>1</v>
      </c>
      <c r="BS219" s="3"/>
      <c r="BT219" s="1"/>
      <c r="BU219" s="2">
        <f>IF(Table1[[#This Row],[Net Worth]]&gt;BT219,Table1[[#This Row],[Age]],0)</f>
        <v>42</v>
      </c>
      <c r="BV219" s="3"/>
    </row>
    <row r="220" spans="2:74" x14ac:dyDescent="0.25">
      <c r="B220" t="s">
        <v>19</v>
      </c>
      <c r="C220">
        <v>34</v>
      </c>
      <c r="D220" t="s">
        <v>20</v>
      </c>
      <c r="E220">
        <v>6</v>
      </c>
      <c r="F220" t="s">
        <v>21</v>
      </c>
      <c r="G220">
        <v>1</v>
      </c>
      <c r="H220">
        <v>0</v>
      </c>
      <c r="I220">
        <v>73441</v>
      </c>
      <c r="J220" t="s">
        <v>25</v>
      </c>
      <c r="K220">
        <v>1</v>
      </c>
      <c r="L220">
        <v>440646</v>
      </c>
      <c r="M220">
        <v>354116.68832609145</v>
      </c>
      <c r="N220">
        <v>0</v>
      </c>
      <c r="O220">
        <v>0</v>
      </c>
      <c r="P220">
        <v>125389.44148614291</v>
      </c>
      <c r="Q220">
        <v>59059.465759378625</v>
      </c>
      <c r="R220">
        <v>499705.46575937863</v>
      </c>
      <c r="S220">
        <v>479506.12981223437</v>
      </c>
      <c r="T220">
        <v>20199.335947144253</v>
      </c>
      <c r="X220" s="1">
        <f t="shared" si="9"/>
        <v>1</v>
      </c>
      <c r="Y220" s="2">
        <f t="shared" si="10"/>
        <v>0</v>
      </c>
      <c r="Z220" s="2"/>
      <c r="AA220" s="3"/>
      <c r="AD220" s="1">
        <f>IF(Table1[[#This Row],[Work Field (WF)]]="IT",1,0)</f>
        <v>0</v>
      </c>
      <c r="AE220" s="2">
        <f>IF(Table1[[#This Row],[Work Field (WF)]]="Data Science",1,0)</f>
        <v>0</v>
      </c>
      <c r="AF220" s="2">
        <f>IF(Table1[[#This Row],[Work Field (WF)]]="Health",1,0)</f>
        <v>0</v>
      </c>
      <c r="AG220" s="2">
        <f>IF(Table1[[#This Row],[Work Field (WF)]]="Marketing",1,0)</f>
        <v>0</v>
      </c>
      <c r="AH220" s="2">
        <f>IF(Table1[[#This Row],[Work Field (WF)]]="Sales",1,0)</f>
        <v>0</v>
      </c>
      <c r="AI220" s="2">
        <f>IF(Table1[[#This Row],[Work Field (WF)]]="management",1,0)</f>
        <v>1</v>
      </c>
      <c r="AJ220" s="2"/>
      <c r="AK220" s="3"/>
      <c r="AL220" s="1">
        <f>IF(Table1[[#This Row],[Education (EDU)]]="Matric",1,0)</f>
        <v>1</v>
      </c>
      <c r="AM220" s="2">
        <f>IF(Table1[[#This Row],[Education (EDU)]]="Intermediate",1,0)</f>
        <v>0</v>
      </c>
      <c r="AN220" s="2">
        <f>IF(Table1[[#This Row],[Education (EDU)]]="Graduation",1,0)</f>
        <v>0</v>
      </c>
      <c r="AO220" s="2">
        <f>IF(Table1[[#This Row],[Education (EDU)]]="Masters",1,0)</f>
        <v>0</v>
      </c>
      <c r="AP220" s="2"/>
      <c r="AQ220" s="3"/>
      <c r="AT220" s="10" t="str">
        <f>IFERROR(Table1[[#This Row],[Car Value]]/Table1[[#This Row],[Cars Owned]],"0")</f>
        <v>0</v>
      </c>
      <c r="AU220" s="2"/>
      <c r="AV220" s="3"/>
      <c r="AW220" s="1"/>
      <c r="AX220" s="2">
        <f>IF(Table1[[#This Row],[Person Debts]]&gt;$AW$6,1,0)</f>
        <v>1</v>
      </c>
      <c r="AY220" s="2"/>
      <c r="AZ220" s="3"/>
      <c r="BA220" s="1"/>
      <c r="BB220" s="24">
        <f>Table1[[#This Row],[Mortgage Left]]/Table1[[#This Row],[House Value]]</f>
        <v>0.80363077918803627</v>
      </c>
      <c r="BC220" s="2">
        <f t="shared" si="11"/>
        <v>1</v>
      </c>
      <c r="BD220" s="2"/>
      <c r="BE220" s="3"/>
      <c r="BH220" s="1"/>
      <c r="BI220" s="2">
        <f>IF(Table1[[#This Row],[City]]="Karachi",Table1[[#This Row],[Income]],0)</f>
        <v>73441</v>
      </c>
      <c r="BJ220" s="2">
        <f>IF(Table1[[#This Row],[City]]="Lahore",Table1[[#This Row],[Income]],0)</f>
        <v>0</v>
      </c>
      <c r="BK220" s="2">
        <f>IF(Table1[[#This Row],[City]]="Islamabad",Table1[[#This Row],[Income]],0)</f>
        <v>0</v>
      </c>
      <c r="BL220" s="2">
        <f>IF(Table1[[#This Row],[City]]="Multan",Table1[[#This Row],[Income]],0)</f>
        <v>0</v>
      </c>
      <c r="BM220" s="2">
        <f>IF(Table1[[#This Row],[City]]="Peshawar",Table1[[#This Row],[Income]],0)</f>
        <v>0</v>
      </c>
      <c r="BN220" s="2">
        <f>IF(Table1[[#This Row],[City]]="Quetta",Table1[[#This Row],[Income]],0)</f>
        <v>0</v>
      </c>
      <c r="BO220" s="2">
        <f>IF(Table1[[#This Row],[City]]="Hyderabad",Table1[[#This Row],[Income]],0)</f>
        <v>0</v>
      </c>
      <c r="BP220" s="2">
        <f>IF(Table1[[#This Row],[City]]="Rawalpindi",Table1[[#This Row],[Income]],0)</f>
        <v>0</v>
      </c>
      <c r="BQ220" s="3">
        <f>IF(Table1[[#This Row],[City]]="Gwadar",Table1[[#This Row],[Income]],0)</f>
        <v>0</v>
      </c>
      <c r="BR220" s="1">
        <f>IF(Table1[[#This Row],[Person Debts]]&gt;Table1[[#This Row],[Income]],1,0)</f>
        <v>1</v>
      </c>
      <c r="BS220" s="3"/>
      <c r="BT220" s="1"/>
      <c r="BU220" s="2">
        <f>IF(Table1[[#This Row],[Net Worth]]&gt;BT220,Table1[[#This Row],[Age]],0)</f>
        <v>34</v>
      </c>
      <c r="BV220" s="3"/>
    </row>
    <row r="221" spans="2:74" x14ac:dyDescent="0.25">
      <c r="B221" t="s">
        <v>19</v>
      </c>
      <c r="C221">
        <v>27</v>
      </c>
      <c r="D221" t="s">
        <v>37</v>
      </c>
      <c r="E221">
        <v>5</v>
      </c>
      <c r="F221" t="s">
        <v>24</v>
      </c>
      <c r="G221">
        <v>3</v>
      </c>
      <c r="H221">
        <v>2</v>
      </c>
      <c r="I221">
        <v>64718</v>
      </c>
      <c r="J221" t="s">
        <v>22</v>
      </c>
      <c r="K221">
        <v>2</v>
      </c>
      <c r="L221">
        <v>258872</v>
      </c>
      <c r="M221">
        <v>12325.125287346656</v>
      </c>
      <c r="N221">
        <v>57789.016091667509</v>
      </c>
      <c r="O221">
        <v>21962</v>
      </c>
      <c r="P221">
        <v>12406.875646569681</v>
      </c>
      <c r="Q221">
        <v>56516.786804074931</v>
      </c>
      <c r="R221">
        <v>373177.80289574247</v>
      </c>
      <c r="S221">
        <v>46694.000933916337</v>
      </c>
      <c r="T221">
        <v>326483.80196182616</v>
      </c>
      <c r="X221" s="1">
        <f t="shared" si="9"/>
        <v>1</v>
      </c>
      <c r="Y221" s="2">
        <f t="shared" si="10"/>
        <v>0</v>
      </c>
      <c r="Z221" s="2"/>
      <c r="AA221" s="3"/>
      <c r="AD221" s="1">
        <f>IF(Table1[[#This Row],[Work Field (WF)]]="IT",1,0)</f>
        <v>0</v>
      </c>
      <c r="AE221" s="2">
        <f>IF(Table1[[#This Row],[Work Field (WF)]]="Data Science",1,0)</f>
        <v>0</v>
      </c>
      <c r="AF221" s="2">
        <f>IF(Table1[[#This Row],[Work Field (WF)]]="Health",1,0)</f>
        <v>0</v>
      </c>
      <c r="AG221" s="2">
        <f>IF(Table1[[#This Row],[Work Field (WF)]]="Marketing",1,0)</f>
        <v>0</v>
      </c>
      <c r="AH221" s="2">
        <f>IF(Table1[[#This Row],[Work Field (WF)]]="Sales",1,0)</f>
        <v>1</v>
      </c>
      <c r="AI221" s="2">
        <f>IF(Table1[[#This Row],[Work Field (WF)]]="management",1,0)</f>
        <v>0</v>
      </c>
      <c r="AJ221" s="2"/>
      <c r="AK221" s="3"/>
      <c r="AL221" s="1">
        <f>IF(Table1[[#This Row],[Education (EDU)]]="Matric",1,0)</f>
        <v>0</v>
      </c>
      <c r="AM221" s="2">
        <f>IF(Table1[[#This Row],[Education (EDU)]]="Intermediate",1,0)</f>
        <v>0</v>
      </c>
      <c r="AN221" s="2">
        <f>IF(Table1[[#This Row],[Education (EDU)]]="Graduation",1,0)</f>
        <v>1</v>
      </c>
      <c r="AO221" s="2">
        <f>IF(Table1[[#This Row],[Education (EDU)]]="Masters",1,0)</f>
        <v>0</v>
      </c>
      <c r="AP221" s="2"/>
      <c r="AQ221" s="3"/>
      <c r="AT221" s="10">
        <f>IFERROR(Table1[[#This Row],[Car Value]]/Table1[[#This Row],[Cars Owned]],"0")</f>
        <v>28894.508045833754</v>
      </c>
      <c r="AU221" s="2"/>
      <c r="AV221" s="3"/>
      <c r="AW221" s="1"/>
      <c r="AX221" s="2">
        <f>IF(Table1[[#This Row],[Person Debts]]&gt;$AW$6,1,0)</f>
        <v>0</v>
      </c>
      <c r="AY221" s="2"/>
      <c r="AZ221" s="3"/>
      <c r="BA221" s="1"/>
      <c r="BB221" s="24">
        <f>Table1[[#This Row],[Mortgage Left]]/Table1[[#This Row],[House Value]]</f>
        <v>4.7610886026092647E-2</v>
      </c>
      <c r="BC221" s="2">
        <f t="shared" si="11"/>
        <v>0</v>
      </c>
      <c r="BD221" s="2"/>
      <c r="BE221" s="3"/>
      <c r="BH221" s="1"/>
      <c r="BI221" s="2">
        <f>IF(Table1[[#This Row],[City]]="Karachi",Table1[[#This Row],[Income]],0)</f>
        <v>0</v>
      </c>
      <c r="BJ221" s="2">
        <f>IF(Table1[[#This Row],[City]]="Lahore",Table1[[#This Row],[Income]],0)</f>
        <v>64718</v>
      </c>
      <c r="BK221" s="2">
        <f>IF(Table1[[#This Row],[City]]="Islamabad",Table1[[#This Row],[Income]],0)</f>
        <v>0</v>
      </c>
      <c r="BL221" s="2">
        <f>IF(Table1[[#This Row],[City]]="Multan",Table1[[#This Row],[Income]],0)</f>
        <v>0</v>
      </c>
      <c r="BM221" s="2">
        <f>IF(Table1[[#This Row],[City]]="Peshawar",Table1[[#This Row],[Income]],0)</f>
        <v>0</v>
      </c>
      <c r="BN221" s="2">
        <f>IF(Table1[[#This Row],[City]]="Quetta",Table1[[#This Row],[Income]],0)</f>
        <v>0</v>
      </c>
      <c r="BO221" s="2">
        <f>IF(Table1[[#This Row],[City]]="Hyderabad",Table1[[#This Row],[Income]],0)</f>
        <v>0</v>
      </c>
      <c r="BP221" s="2">
        <f>IF(Table1[[#This Row],[City]]="Rawalpindi",Table1[[#This Row],[Income]],0)</f>
        <v>0</v>
      </c>
      <c r="BQ221" s="3">
        <f>IF(Table1[[#This Row],[City]]="Gwadar",Table1[[#This Row],[Income]],0)</f>
        <v>0</v>
      </c>
      <c r="BR221" s="1">
        <f>IF(Table1[[#This Row],[Person Debts]]&gt;Table1[[#This Row],[Income]],1,0)</f>
        <v>0</v>
      </c>
      <c r="BS221" s="3"/>
      <c r="BT221" s="1"/>
      <c r="BU221" s="2">
        <f>IF(Table1[[#This Row],[Net Worth]]&gt;BT221,Table1[[#This Row],[Age]],0)</f>
        <v>27</v>
      </c>
      <c r="BV221" s="3"/>
    </row>
    <row r="222" spans="2:74" x14ac:dyDescent="0.25">
      <c r="B222" t="s">
        <v>19</v>
      </c>
      <c r="C222">
        <v>45</v>
      </c>
      <c r="D222" t="s">
        <v>32</v>
      </c>
      <c r="E222">
        <v>1</v>
      </c>
      <c r="F222" t="s">
        <v>34</v>
      </c>
      <c r="G222">
        <v>4</v>
      </c>
      <c r="H222">
        <v>2</v>
      </c>
      <c r="I222">
        <v>51500</v>
      </c>
      <c r="J222" t="s">
        <v>28</v>
      </c>
      <c r="K222">
        <v>4</v>
      </c>
      <c r="L222">
        <v>257500</v>
      </c>
      <c r="M222">
        <v>46861.51256171491</v>
      </c>
      <c r="N222">
        <v>79980.779136923025</v>
      </c>
      <c r="O222">
        <v>768</v>
      </c>
      <c r="P222">
        <v>16775.385699056042</v>
      </c>
      <c r="Q222">
        <v>26607.65551734078</v>
      </c>
      <c r="R222">
        <v>364088.43465426378</v>
      </c>
      <c r="S222">
        <v>64404.898260770948</v>
      </c>
      <c r="T222">
        <v>299683.53639349283</v>
      </c>
      <c r="X222" s="1">
        <f t="shared" si="9"/>
        <v>1</v>
      </c>
      <c r="Y222" s="2">
        <f t="shared" si="10"/>
        <v>0</v>
      </c>
      <c r="Z222" s="2"/>
      <c r="AA222" s="3"/>
      <c r="AD222" s="1">
        <f>IF(Table1[[#This Row],[Work Field (WF)]]="IT",1,0)</f>
        <v>1</v>
      </c>
      <c r="AE222" s="2">
        <f>IF(Table1[[#This Row],[Work Field (WF)]]="Data Science",1,0)</f>
        <v>0</v>
      </c>
      <c r="AF222" s="2">
        <f>IF(Table1[[#This Row],[Work Field (WF)]]="Health",1,0)</f>
        <v>0</v>
      </c>
      <c r="AG222" s="2">
        <f>IF(Table1[[#This Row],[Work Field (WF)]]="Marketing",1,0)</f>
        <v>0</v>
      </c>
      <c r="AH222" s="2">
        <f>IF(Table1[[#This Row],[Work Field (WF)]]="Sales",1,0)</f>
        <v>0</v>
      </c>
      <c r="AI222" s="2">
        <f>IF(Table1[[#This Row],[Work Field (WF)]]="management",1,0)</f>
        <v>0</v>
      </c>
      <c r="AJ222" s="2"/>
      <c r="AK222" s="3"/>
      <c r="AL222" s="1">
        <f>IF(Table1[[#This Row],[Education (EDU)]]="Matric",1,0)</f>
        <v>0</v>
      </c>
      <c r="AM222" s="2">
        <f>IF(Table1[[#This Row],[Education (EDU)]]="Intermediate",1,0)</f>
        <v>0</v>
      </c>
      <c r="AN222" s="2">
        <f>IF(Table1[[#This Row],[Education (EDU)]]="Graduation",1,0)</f>
        <v>0</v>
      </c>
      <c r="AO222" s="2">
        <f>IF(Table1[[#This Row],[Education (EDU)]]="Masters",1,0)</f>
        <v>1</v>
      </c>
      <c r="AP222" s="2"/>
      <c r="AQ222" s="3"/>
      <c r="AT222" s="10">
        <f>IFERROR(Table1[[#This Row],[Car Value]]/Table1[[#This Row],[Cars Owned]],"0")</f>
        <v>39990.389568461513</v>
      </c>
      <c r="AU222" s="2"/>
      <c r="AV222" s="3"/>
      <c r="AW222" s="1"/>
      <c r="AX222" s="2">
        <f>IF(Table1[[#This Row],[Person Debts]]&gt;$AW$6,1,0)</f>
        <v>0</v>
      </c>
      <c r="AY222" s="2"/>
      <c r="AZ222" s="3"/>
      <c r="BA222" s="1"/>
      <c r="BB222" s="24">
        <f>Table1[[#This Row],[Mortgage Left]]/Table1[[#This Row],[House Value]]</f>
        <v>0.18198645655034917</v>
      </c>
      <c r="BC222" s="2">
        <f t="shared" si="11"/>
        <v>0</v>
      </c>
      <c r="BD222" s="2"/>
      <c r="BE222" s="3"/>
      <c r="BH222" s="1"/>
      <c r="BI222" s="2">
        <f>IF(Table1[[#This Row],[City]]="Karachi",Table1[[#This Row],[Income]],0)</f>
        <v>0</v>
      </c>
      <c r="BJ222" s="2">
        <f>IF(Table1[[#This Row],[City]]="Lahore",Table1[[#This Row],[Income]],0)</f>
        <v>0</v>
      </c>
      <c r="BK222" s="2">
        <f>IF(Table1[[#This Row],[City]]="Islamabad",Table1[[#This Row],[Income]],0)</f>
        <v>0</v>
      </c>
      <c r="BL222" s="2">
        <f>IF(Table1[[#This Row],[City]]="Multan",Table1[[#This Row],[Income]],0)</f>
        <v>51500</v>
      </c>
      <c r="BM222" s="2">
        <f>IF(Table1[[#This Row],[City]]="Peshawar",Table1[[#This Row],[Income]],0)</f>
        <v>0</v>
      </c>
      <c r="BN222" s="2">
        <f>IF(Table1[[#This Row],[City]]="Quetta",Table1[[#This Row],[Income]],0)</f>
        <v>0</v>
      </c>
      <c r="BO222" s="2">
        <f>IF(Table1[[#This Row],[City]]="Hyderabad",Table1[[#This Row],[Income]],0)</f>
        <v>0</v>
      </c>
      <c r="BP222" s="2">
        <f>IF(Table1[[#This Row],[City]]="Rawalpindi",Table1[[#This Row],[Income]],0)</f>
        <v>0</v>
      </c>
      <c r="BQ222" s="3">
        <f>IF(Table1[[#This Row],[City]]="Gwadar",Table1[[#This Row],[Income]],0)</f>
        <v>0</v>
      </c>
      <c r="BR222" s="1">
        <f>IF(Table1[[#This Row],[Person Debts]]&gt;Table1[[#This Row],[Income]],1,0)</f>
        <v>1</v>
      </c>
      <c r="BS222" s="3"/>
      <c r="BT222" s="1"/>
      <c r="BU222" s="2">
        <f>IF(Table1[[#This Row],[Net Worth]]&gt;BT222,Table1[[#This Row],[Age]],0)</f>
        <v>45</v>
      </c>
      <c r="BV222" s="3"/>
    </row>
    <row r="223" spans="2:74" x14ac:dyDescent="0.25">
      <c r="B223" t="s">
        <v>23</v>
      </c>
      <c r="C223">
        <v>40</v>
      </c>
      <c r="D223" t="s">
        <v>37</v>
      </c>
      <c r="E223">
        <v>5</v>
      </c>
      <c r="F223" t="s">
        <v>21</v>
      </c>
      <c r="G223">
        <v>1</v>
      </c>
      <c r="H223">
        <v>1</v>
      </c>
      <c r="I223">
        <v>61628</v>
      </c>
      <c r="J223" t="s">
        <v>31</v>
      </c>
      <c r="K223">
        <v>5</v>
      </c>
      <c r="L223">
        <v>369768</v>
      </c>
      <c r="M223">
        <v>301925.58838122169</v>
      </c>
      <c r="N223">
        <v>37764.304792107068</v>
      </c>
      <c r="O223">
        <v>30176</v>
      </c>
      <c r="P223">
        <v>28436.527136181998</v>
      </c>
      <c r="Q223">
        <v>29801.629574488928</v>
      </c>
      <c r="R223">
        <v>437333.93436659599</v>
      </c>
      <c r="S223">
        <v>360538.1155174037</v>
      </c>
      <c r="T223">
        <v>76795.818849192292</v>
      </c>
      <c r="X223" s="1">
        <f t="shared" si="9"/>
        <v>0</v>
      </c>
      <c r="Y223" s="2">
        <f t="shared" si="10"/>
        <v>1</v>
      </c>
      <c r="Z223" s="2"/>
      <c r="AA223" s="3"/>
      <c r="AD223" s="1">
        <f>IF(Table1[[#This Row],[Work Field (WF)]]="IT",1,0)</f>
        <v>0</v>
      </c>
      <c r="AE223" s="2">
        <f>IF(Table1[[#This Row],[Work Field (WF)]]="Data Science",1,0)</f>
        <v>0</v>
      </c>
      <c r="AF223" s="2">
        <f>IF(Table1[[#This Row],[Work Field (WF)]]="Health",1,0)</f>
        <v>0</v>
      </c>
      <c r="AG223" s="2">
        <f>IF(Table1[[#This Row],[Work Field (WF)]]="Marketing",1,0)</f>
        <v>0</v>
      </c>
      <c r="AH223" s="2">
        <f>IF(Table1[[#This Row],[Work Field (WF)]]="Sales",1,0)</f>
        <v>1</v>
      </c>
      <c r="AI223" s="2">
        <f>IF(Table1[[#This Row],[Work Field (WF)]]="management",1,0)</f>
        <v>0</v>
      </c>
      <c r="AJ223" s="2"/>
      <c r="AK223" s="3"/>
      <c r="AL223" s="1">
        <f>IF(Table1[[#This Row],[Education (EDU)]]="Matric",1,0)</f>
        <v>1</v>
      </c>
      <c r="AM223" s="2">
        <f>IF(Table1[[#This Row],[Education (EDU)]]="Intermediate",1,0)</f>
        <v>0</v>
      </c>
      <c r="AN223" s="2">
        <f>IF(Table1[[#This Row],[Education (EDU)]]="Graduation",1,0)</f>
        <v>0</v>
      </c>
      <c r="AO223" s="2">
        <f>IF(Table1[[#This Row],[Education (EDU)]]="Masters",1,0)</f>
        <v>0</v>
      </c>
      <c r="AP223" s="2"/>
      <c r="AQ223" s="3"/>
      <c r="AT223" s="10">
        <f>IFERROR(Table1[[#This Row],[Car Value]]/Table1[[#This Row],[Cars Owned]],"0")</f>
        <v>37764.304792107068</v>
      </c>
      <c r="AU223" s="2"/>
      <c r="AV223" s="3"/>
      <c r="AW223" s="1"/>
      <c r="AX223" s="2">
        <f>IF(Table1[[#This Row],[Person Debts]]&gt;$AW$6,1,0)</f>
        <v>1</v>
      </c>
      <c r="AY223" s="2"/>
      <c r="AZ223" s="3"/>
      <c r="BA223" s="1"/>
      <c r="BB223" s="24">
        <f>Table1[[#This Row],[Mortgage Left]]/Table1[[#This Row],[House Value]]</f>
        <v>0.81652708828568643</v>
      </c>
      <c r="BC223" s="2">
        <f t="shared" si="11"/>
        <v>1</v>
      </c>
      <c r="BD223" s="2"/>
      <c r="BE223" s="3"/>
      <c r="BH223" s="1"/>
      <c r="BI223" s="2">
        <f>IF(Table1[[#This Row],[City]]="Karachi",Table1[[#This Row],[Income]],0)</f>
        <v>0</v>
      </c>
      <c r="BJ223" s="2">
        <f>IF(Table1[[#This Row],[City]]="Lahore",Table1[[#This Row],[Income]],0)</f>
        <v>0</v>
      </c>
      <c r="BK223" s="2">
        <f>IF(Table1[[#This Row],[City]]="Islamabad",Table1[[#This Row],[Income]],0)</f>
        <v>0</v>
      </c>
      <c r="BL223" s="2">
        <f>IF(Table1[[#This Row],[City]]="Multan",Table1[[#This Row],[Income]],0)</f>
        <v>0</v>
      </c>
      <c r="BM223" s="2">
        <f>IF(Table1[[#This Row],[City]]="Peshawar",Table1[[#This Row],[Income]],0)</f>
        <v>61628</v>
      </c>
      <c r="BN223" s="2">
        <f>IF(Table1[[#This Row],[City]]="Quetta",Table1[[#This Row],[Income]],0)</f>
        <v>0</v>
      </c>
      <c r="BO223" s="2">
        <f>IF(Table1[[#This Row],[City]]="Hyderabad",Table1[[#This Row],[Income]],0)</f>
        <v>0</v>
      </c>
      <c r="BP223" s="2">
        <f>IF(Table1[[#This Row],[City]]="Rawalpindi",Table1[[#This Row],[Income]],0)</f>
        <v>0</v>
      </c>
      <c r="BQ223" s="3">
        <f>IF(Table1[[#This Row],[City]]="Gwadar",Table1[[#This Row],[Income]],0)</f>
        <v>0</v>
      </c>
      <c r="BR223" s="1">
        <f>IF(Table1[[#This Row],[Person Debts]]&gt;Table1[[#This Row],[Income]],1,0)</f>
        <v>1</v>
      </c>
      <c r="BS223" s="3"/>
      <c r="BT223" s="1"/>
      <c r="BU223" s="2">
        <f>IF(Table1[[#This Row],[Net Worth]]&gt;BT223,Table1[[#This Row],[Age]],0)</f>
        <v>40</v>
      </c>
      <c r="BV223" s="3"/>
    </row>
    <row r="224" spans="2:74" x14ac:dyDescent="0.25">
      <c r="B224" t="s">
        <v>19</v>
      </c>
      <c r="C224">
        <v>26</v>
      </c>
      <c r="D224" t="s">
        <v>37</v>
      </c>
      <c r="E224">
        <v>5</v>
      </c>
      <c r="F224" t="s">
        <v>21</v>
      </c>
      <c r="G224">
        <v>1</v>
      </c>
      <c r="H224">
        <v>1</v>
      </c>
      <c r="I224">
        <v>62812</v>
      </c>
      <c r="J224" t="s">
        <v>31</v>
      </c>
      <c r="K224">
        <v>5</v>
      </c>
      <c r="L224">
        <v>314060</v>
      </c>
      <c r="M224">
        <v>49717.968597225445</v>
      </c>
      <c r="N224">
        <v>20671.273980074369</v>
      </c>
      <c r="O224">
        <v>12217</v>
      </c>
      <c r="P224">
        <v>11596.120683660785</v>
      </c>
      <c r="Q224">
        <v>71288.867709517741</v>
      </c>
      <c r="R224">
        <v>406020.14168959216</v>
      </c>
      <c r="S224">
        <v>73531.089280886226</v>
      </c>
      <c r="T224">
        <v>332489.05240870593</v>
      </c>
      <c r="X224" s="1">
        <f t="shared" si="9"/>
        <v>1</v>
      </c>
      <c r="Y224" s="2">
        <f t="shared" si="10"/>
        <v>0</v>
      </c>
      <c r="Z224" s="2"/>
      <c r="AA224" s="3"/>
      <c r="AD224" s="1">
        <f>IF(Table1[[#This Row],[Work Field (WF)]]="IT",1,0)</f>
        <v>0</v>
      </c>
      <c r="AE224" s="2">
        <f>IF(Table1[[#This Row],[Work Field (WF)]]="Data Science",1,0)</f>
        <v>0</v>
      </c>
      <c r="AF224" s="2">
        <f>IF(Table1[[#This Row],[Work Field (WF)]]="Health",1,0)</f>
        <v>0</v>
      </c>
      <c r="AG224" s="2">
        <f>IF(Table1[[#This Row],[Work Field (WF)]]="Marketing",1,0)</f>
        <v>0</v>
      </c>
      <c r="AH224" s="2">
        <f>IF(Table1[[#This Row],[Work Field (WF)]]="Sales",1,0)</f>
        <v>1</v>
      </c>
      <c r="AI224" s="2">
        <f>IF(Table1[[#This Row],[Work Field (WF)]]="management",1,0)</f>
        <v>0</v>
      </c>
      <c r="AJ224" s="2"/>
      <c r="AK224" s="3"/>
      <c r="AL224" s="1">
        <f>IF(Table1[[#This Row],[Education (EDU)]]="Matric",1,0)</f>
        <v>1</v>
      </c>
      <c r="AM224" s="2">
        <f>IF(Table1[[#This Row],[Education (EDU)]]="Intermediate",1,0)</f>
        <v>0</v>
      </c>
      <c r="AN224" s="2">
        <f>IF(Table1[[#This Row],[Education (EDU)]]="Graduation",1,0)</f>
        <v>0</v>
      </c>
      <c r="AO224" s="2">
        <f>IF(Table1[[#This Row],[Education (EDU)]]="Masters",1,0)</f>
        <v>0</v>
      </c>
      <c r="AP224" s="2"/>
      <c r="AQ224" s="3"/>
      <c r="AT224" s="10">
        <f>IFERROR(Table1[[#This Row],[Car Value]]/Table1[[#This Row],[Cars Owned]],"0")</f>
        <v>20671.273980074369</v>
      </c>
      <c r="AU224" s="2"/>
      <c r="AV224" s="3"/>
      <c r="AW224" s="1"/>
      <c r="AX224" s="2">
        <f>IF(Table1[[#This Row],[Person Debts]]&gt;$AW$6,1,0)</f>
        <v>0</v>
      </c>
      <c r="AY224" s="2"/>
      <c r="AZ224" s="3"/>
      <c r="BA224" s="1"/>
      <c r="BB224" s="24">
        <f>Table1[[#This Row],[Mortgage Left]]/Table1[[#This Row],[House Value]]</f>
        <v>0.15830722981986067</v>
      </c>
      <c r="BC224" s="2">
        <f t="shared" si="11"/>
        <v>0</v>
      </c>
      <c r="BD224" s="2"/>
      <c r="BE224" s="3"/>
      <c r="BH224" s="1"/>
      <c r="BI224" s="2">
        <f>IF(Table1[[#This Row],[City]]="Karachi",Table1[[#This Row],[Income]],0)</f>
        <v>0</v>
      </c>
      <c r="BJ224" s="2">
        <f>IF(Table1[[#This Row],[City]]="Lahore",Table1[[#This Row],[Income]],0)</f>
        <v>0</v>
      </c>
      <c r="BK224" s="2">
        <f>IF(Table1[[#This Row],[City]]="Islamabad",Table1[[#This Row],[Income]],0)</f>
        <v>0</v>
      </c>
      <c r="BL224" s="2">
        <f>IF(Table1[[#This Row],[City]]="Multan",Table1[[#This Row],[Income]],0)</f>
        <v>0</v>
      </c>
      <c r="BM224" s="2">
        <f>IF(Table1[[#This Row],[City]]="Peshawar",Table1[[#This Row],[Income]],0)</f>
        <v>62812</v>
      </c>
      <c r="BN224" s="2">
        <f>IF(Table1[[#This Row],[City]]="Quetta",Table1[[#This Row],[Income]],0)</f>
        <v>0</v>
      </c>
      <c r="BO224" s="2">
        <f>IF(Table1[[#This Row],[City]]="Hyderabad",Table1[[#This Row],[Income]],0)</f>
        <v>0</v>
      </c>
      <c r="BP224" s="2">
        <f>IF(Table1[[#This Row],[City]]="Rawalpindi",Table1[[#This Row],[Income]],0)</f>
        <v>0</v>
      </c>
      <c r="BQ224" s="3">
        <f>IF(Table1[[#This Row],[City]]="Gwadar",Table1[[#This Row],[Income]],0)</f>
        <v>0</v>
      </c>
      <c r="BR224" s="1">
        <f>IF(Table1[[#This Row],[Person Debts]]&gt;Table1[[#This Row],[Income]],1,0)</f>
        <v>1</v>
      </c>
      <c r="BS224" s="3"/>
      <c r="BT224" s="1"/>
      <c r="BU224" s="2">
        <f>IF(Table1[[#This Row],[Net Worth]]&gt;BT224,Table1[[#This Row],[Age]],0)</f>
        <v>26</v>
      </c>
      <c r="BV224" s="3"/>
    </row>
    <row r="225" spans="2:74" x14ac:dyDescent="0.25">
      <c r="B225" t="s">
        <v>23</v>
      </c>
      <c r="C225">
        <v>48</v>
      </c>
      <c r="D225" t="s">
        <v>32</v>
      </c>
      <c r="E225">
        <v>1</v>
      </c>
      <c r="F225" t="s">
        <v>24</v>
      </c>
      <c r="G225">
        <v>3</v>
      </c>
      <c r="H225">
        <v>1</v>
      </c>
      <c r="I225">
        <v>52241</v>
      </c>
      <c r="J225" t="s">
        <v>28</v>
      </c>
      <c r="K225">
        <v>4</v>
      </c>
      <c r="L225">
        <v>261205</v>
      </c>
      <c r="M225">
        <v>176013.42661892806</v>
      </c>
      <c r="N225">
        <v>37718.696107038697</v>
      </c>
      <c r="O225">
        <v>33828</v>
      </c>
      <c r="P225">
        <v>25383.120641144502</v>
      </c>
      <c r="Q225">
        <v>48123.016114103499</v>
      </c>
      <c r="R225">
        <v>347046.7122211422</v>
      </c>
      <c r="S225">
        <v>235224.54726007255</v>
      </c>
      <c r="T225">
        <v>111822.16496106965</v>
      </c>
      <c r="X225" s="1">
        <f t="shared" si="9"/>
        <v>0</v>
      </c>
      <c r="Y225" s="2">
        <f t="shared" si="10"/>
        <v>1</v>
      </c>
      <c r="Z225" s="2"/>
      <c r="AA225" s="3"/>
      <c r="AD225" s="1">
        <f>IF(Table1[[#This Row],[Work Field (WF)]]="IT",1,0)</f>
        <v>1</v>
      </c>
      <c r="AE225" s="2">
        <f>IF(Table1[[#This Row],[Work Field (WF)]]="Data Science",1,0)</f>
        <v>0</v>
      </c>
      <c r="AF225" s="2">
        <f>IF(Table1[[#This Row],[Work Field (WF)]]="Health",1,0)</f>
        <v>0</v>
      </c>
      <c r="AG225" s="2">
        <f>IF(Table1[[#This Row],[Work Field (WF)]]="Marketing",1,0)</f>
        <v>0</v>
      </c>
      <c r="AH225" s="2">
        <f>IF(Table1[[#This Row],[Work Field (WF)]]="Sales",1,0)</f>
        <v>0</v>
      </c>
      <c r="AI225" s="2">
        <f>IF(Table1[[#This Row],[Work Field (WF)]]="management",1,0)</f>
        <v>0</v>
      </c>
      <c r="AJ225" s="2"/>
      <c r="AK225" s="3"/>
      <c r="AL225" s="1">
        <f>IF(Table1[[#This Row],[Education (EDU)]]="Matric",1,0)</f>
        <v>0</v>
      </c>
      <c r="AM225" s="2">
        <f>IF(Table1[[#This Row],[Education (EDU)]]="Intermediate",1,0)</f>
        <v>0</v>
      </c>
      <c r="AN225" s="2">
        <f>IF(Table1[[#This Row],[Education (EDU)]]="Graduation",1,0)</f>
        <v>1</v>
      </c>
      <c r="AO225" s="2">
        <f>IF(Table1[[#This Row],[Education (EDU)]]="Masters",1,0)</f>
        <v>0</v>
      </c>
      <c r="AP225" s="2"/>
      <c r="AQ225" s="3"/>
      <c r="AT225" s="10">
        <f>IFERROR(Table1[[#This Row],[Car Value]]/Table1[[#This Row],[Cars Owned]],"0")</f>
        <v>37718.696107038697</v>
      </c>
      <c r="AU225" s="2"/>
      <c r="AV225" s="3"/>
      <c r="AW225" s="1"/>
      <c r="AX225" s="2">
        <f>IF(Table1[[#This Row],[Person Debts]]&gt;$AW$6,1,0)</f>
        <v>1</v>
      </c>
      <c r="AY225" s="2"/>
      <c r="AZ225" s="3"/>
      <c r="BA225" s="1"/>
      <c r="BB225" s="24">
        <f>Table1[[#This Row],[Mortgage Left]]/Table1[[#This Row],[House Value]]</f>
        <v>0.67385167442785576</v>
      </c>
      <c r="BC225" s="2">
        <f t="shared" si="11"/>
        <v>1</v>
      </c>
      <c r="BD225" s="2"/>
      <c r="BE225" s="3"/>
      <c r="BH225" s="1"/>
      <c r="BI225" s="2">
        <f>IF(Table1[[#This Row],[City]]="Karachi",Table1[[#This Row],[Income]],0)</f>
        <v>0</v>
      </c>
      <c r="BJ225" s="2">
        <f>IF(Table1[[#This Row],[City]]="Lahore",Table1[[#This Row],[Income]],0)</f>
        <v>0</v>
      </c>
      <c r="BK225" s="2">
        <f>IF(Table1[[#This Row],[City]]="Islamabad",Table1[[#This Row],[Income]],0)</f>
        <v>0</v>
      </c>
      <c r="BL225" s="2">
        <f>IF(Table1[[#This Row],[City]]="Multan",Table1[[#This Row],[Income]],0)</f>
        <v>52241</v>
      </c>
      <c r="BM225" s="2">
        <f>IF(Table1[[#This Row],[City]]="Peshawar",Table1[[#This Row],[Income]],0)</f>
        <v>0</v>
      </c>
      <c r="BN225" s="2">
        <f>IF(Table1[[#This Row],[City]]="Quetta",Table1[[#This Row],[Income]],0)</f>
        <v>0</v>
      </c>
      <c r="BO225" s="2">
        <f>IF(Table1[[#This Row],[City]]="Hyderabad",Table1[[#This Row],[Income]],0)</f>
        <v>0</v>
      </c>
      <c r="BP225" s="2">
        <f>IF(Table1[[#This Row],[City]]="Rawalpindi",Table1[[#This Row],[Income]],0)</f>
        <v>0</v>
      </c>
      <c r="BQ225" s="3">
        <f>IF(Table1[[#This Row],[City]]="Gwadar",Table1[[#This Row],[Income]],0)</f>
        <v>0</v>
      </c>
      <c r="BR225" s="1">
        <f>IF(Table1[[#This Row],[Person Debts]]&gt;Table1[[#This Row],[Income]],1,0)</f>
        <v>1</v>
      </c>
      <c r="BS225" s="3"/>
      <c r="BT225" s="1"/>
      <c r="BU225" s="2">
        <f>IF(Table1[[#This Row],[Net Worth]]&gt;BT225,Table1[[#This Row],[Age]],0)</f>
        <v>48</v>
      </c>
      <c r="BV225" s="3"/>
    </row>
    <row r="226" spans="2:74" x14ac:dyDescent="0.25">
      <c r="B226" t="s">
        <v>19</v>
      </c>
      <c r="C226">
        <v>37</v>
      </c>
      <c r="D226" t="s">
        <v>29</v>
      </c>
      <c r="E226">
        <v>4</v>
      </c>
      <c r="F226" t="s">
        <v>34</v>
      </c>
      <c r="G226">
        <v>4</v>
      </c>
      <c r="H226">
        <v>1</v>
      </c>
      <c r="I226">
        <v>32300</v>
      </c>
      <c r="J226" t="s">
        <v>33</v>
      </c>
      <c r="K226">
        <v>8</v>
      </c>
      <c r="L226">
        <v>161500</v>
      </c>
      <c r="M226">
        <v>153621.76477596766</v>
      </c>
      <c r="N226">
        <v>30472.330906996747</v>
      </c>
      <c r="O226">
        <v>16551</v>
      </c>
      <c r="P226">
        <v>23234.785898789654</v>
      </c>
      <c r="Q226">
        <v>24340.716263734124</v>
      </c>
      <c r="R226">
        <v>216313.04717073086</v>
      </c>
      <c r="S226">
        <v>193407.55067475731</v>
      </c>
      <c r="T226">
        <v>22905.496495973552</v>
      </c>
      <c r="X226" s="1">
        <f t="shared" si="9"/>
        <v>1</v>
      </c>
      <c r="Y226" s="2">
        <f t="shared" si="10"/>
        <v>0</v>
      </c>
      <c r="Z226" s="2"/>
      <c r="AA226" s="3"/>
      <c r="AD226" s="1">
        <f>IF(Table1[[#This Row],[Work Field (WF)]]="IT",1,0)</f>
        <v>0</v>
      </c>
      <c r="AE226" s="2">
        <f>IF(Table1[[#This Row],[Work Field (WF)]]="Data Science",1,0)</f>
        <v>0</v>
      </c>
      <c r="AF226" s="2">
        <f>IF(Table1[[#This Row],[Work Field (WF)]]="Health",1,0)</f>
        <v>1</v>
      </c>
      <c r="AG226" s="2">
        <f>IF(Table1[[#This Row],[Work Field (WF)]]="Marketing",1,0)</f>
        <v>0</v>
      </c>
      <c r="AH226" s="2">
        <f>IF(Table1[[#This Row],[Work Field (WF)]]="Sales",1,0)</f>
        <v>0</v>
      </c>
      <c r="AI226" s="2">
        <f>IF(Table1[[#This Row],[Work Field (WF)]]="management",1,0)</f>
        <v>0</v>
      </c>
      <c r="AJ226" s="2"/>
      <c r="AK226" s="3"/>
      <c r="AL226" s="1">
        <f>IF(Table1[[#This Row],[Education (EDU)]]="Matric",1,0)</f>
        <v>0</v>
      </c>
      <c r="AM226" s="2">
        <f>IF(Table1[[#This Row],[Education (EDU)]]="Intermediate",1,0)</f>
        <v>0</v>
      </c>
      <c r="AN226" s="2">
        <f>IF(Table1[[#This Row],[Education (EDU)]]="Graduation",1,0)</f>
        <v>0</v>
      </c>
      <c r="AO226" s="2">
        <f>IF(Table1[[#This Row],[Education (EDU)]]="Masters",1,0)</f>
        <v>1</v>
      </c>
      <c r="AP226" s="2"/>
      <c r="AQ226" s="3"/>
      <c r="AT226" s="10">
        <f>IFERROR(Table1[[#This Row],[Car Value]]/Table1[[#This Row],[Cars Owned]],"0")</f>
        <v>30472.330906996747</v>
      </c>
      <c r="AU226" s="2"/>
      <c r="AV226" s="3"/>
      <c r="AW226" s="1"/>
      <c r="AX226" s="2">
        <f>IF(Table1[[#This Row],[Person Debts]]&gt;$AW$6,1,0)</f>
        <v>1</v>
      </c>
      <c r="AY226" s="2"/>
      <c r="AZ226" s="3"/>
      <c r="BA226" s="1"/>
      <c r="BB226" s="24">
        <f>Table1[[#This Row],[Mortgage Left]]/Table1[[#This Row],[House Value]]</f>
        <v>0.95121835774592978</v>
      </c>
      <c r="BC226" s="2">
        <f t="shared" si="11"/>
        <v>1</v>
      </c>
      <c r="BD226" s="2"/>
      <c r="BE226" s="3"/>
      <c r="BH226" s="1"/>
      <c r="BI226" s="2">
        <f>IF(Table1[[#This Row],[City]]="Karachi",Table1[[#This Row],[Income]],0)</f>
        <v>0</v>
      </c>
      <c r="BJ226" s="2">
        <f>IF(Table1[[#This Row],[City]]="Lahore",Table1[[#This Row],[Income]],0)</f>
        <v>0</v>
      </c>
      <c r="BK226" s="2">
        <f>IF(Table1[[#This Row],[City]]="Islamabad",Table1[[#This Row],[Income]],0)</f>
        <v>0</v>
      </c>
      <c r="BL226" s="2">
        <f>IF(Table1[[#This Row],[City]]="Multan",Table1[[#This Row],[Income]],0)</f>
        <v>0</v>
      </c>
      <c r="BM226" s="2">
        <f>IF(Table1[[#This Row],[City]]="Peshawar",Table1[[#This Row],[Income]],0)</f>
        <v>0</v>
      </c>
      <c r="BN226" s="2">
        <f>IF(Table1[[#This Row],[City]]="Quetta",Table1[[#This Row],[Income]],0)</f>
        <v>0</v>
      </c>
      <c r="BO226" s="2">
        <f>IF(Table1[[#This Row],[City]]="Hyderabad",Table1[[#This Row],[Income]],0)</f>
        <v>0</v>
      </c>
      <c r="BP226" s="2">
        <f>IF(Table1[[#This Row],[City]]="Rawalpindi",Table1[[#This Row],[Income]],0)</f>
        <v>32300</v>
      </c>
      <c r="BQ226" s="3">
        <f>IF(Table1[[#This Row],[City]]="Gwadar",Table1[[#This Row],[Income]],0)</f>
        <v>0</v>
      </c>
      <c r="BR226" s="1">
        <f>IF(Table1[[#This Row],[Person Debts]]&gt;Table1[[#This Row],[Income]],1,0)</f>
        <v>1</v>
      </c>
      <c r="BS226" s="3"/>
      <c r="BT226" s="1"/>
      <c r="BU226" s="2">
        <f>IF(Table1[[#This Row],[Net Worth]]&gt;BT226,Table1[[#This Row],[Age]],0)</f>
        <v>37</v>
      </c>
      <c r="BV226" s="3"/>
    </row>
    <row r="227" spans="2:74" x14ac:dyDescent="0.25">
      <c r="B227" t="s">
        <v>23</v>
      </c>
      <c r="C227">
        <v>29</v>
      </c>
      <c r="D227" t="s">
        <v>32</v>
      </c>
      <c r="E227">
        <v>1</v>
      </c>
      <c r="F227" t="s">
        <v>34</v>
      </c>
      <c r="G227">
        <v>4</v>
      </c>
      <c r="H227">
        <v>2</v>
      </c>
      <c r="I227">
        <v>59293</v>
      </c>
      <c r="J227" t="s">
        <v>39</v>
      </c>
      <c r="K227">
        <v>6</v>
      </c>
      <c r="L227">
        <v>237172</v>
      </c>
      <c r="M227">
        <v>15808.103756546254</v>
      </c>
      <c r="N227">
        <v>74516.874710644144</v>
      </c>
      <c r="O227">
        <v>50738</v>
      </c>
      <c r="P227">
        <v>22463.712358684254</v>
      </c>
      <c r="Q227">
        <v>40136.336541633522</v>
      </c>
      <c r="R227">
        <v>351825.21125227766</v>
      </c>
      <c r="S227">
        <v>89009.816115230497</v>
      </c>
      <c r="T227">
        <v>262815.39513704716</v>
      </c>
      <c r="X227" s="1">
        <f t="shared" si="9"/>
        <v>0</v>
      </c>
      <c r="Y227" s="2">
        <f t="shared" si="10"/>
        <v>1</v>
      </c>
      <c r="Z227" s="2"/>
      <c r="AA227" s="3"/>
      <c r="AD227" s="1">
        <f>IF(Table1[[#This Row],[Work Field (WF)]]="IT",1,0)</f>
        <v>1</v>
      </c>
      <c r="AE227" s="2">
        <f>IF(Table1[[#This Row],[Work Field (WF)]]="Data Science",1,0)</f>
        <v>0</v>
      </c>
      <c r="AF227" s="2">
        <f>IF(Table1[[#This Row],[Work Field (WF)]]="Health",1,0)</f>
        <v>0</v>
      </c>
      <c r="AG227" s="2">
        <f>IF(Table1[[#This Row],[Work Field (WF)]]="Marketing",1,0)</f>
        <v>0</v>
      </c>
      <c r="AH227" s="2">
        <f>IF(Table1[[#This Row],[Work Field (WF)]]="Sales",1,0)</f>
        <v>0</v>
      </c>
      <c r="AI227" s="2">
        <f>IF(Table1[[#This Row],[Work Field (WF)]]="management",1,0)</f>
        <v>0</v>
      </c>
      <c r="AJ227" s="2"/>
      <c r="AK227" s="3"/>
      <c r="AL227" s="1">
        <f>IF(Table1[[#This Row],[Education (EDU)]]="Matric",1,0)</f>
        <v>0</v>
      </c>
      <c r="AM227" s="2">
        <f>IF(Table1[[#This Row],[Education (EDU)]]="Intermediate",1,0)</f>
        <v>0</v>
      </c>
      <c r="AN227" s="2">
        <f>IF(Table1[[#This Row],[Education (EDU)]]="Graduation",1,0)</f>
        <v>0</v>
      </c>
      <c r="AO227" s="2">
        <f>IF(Table1[[#This Row],[Education (EDU)]]="Masters",1,0)</f>
        <v>1</v>
      </c>
      <c r="AP227" s="2"/>
      <c r="AQ227" s="3"/>
      <c r="AT227" s="10">
        <f>IFERROR(Table1[[#This Row],[Car Value]]/Table1[[#This Row],[Cars Owned]],"0")</f>
        <v>37258.437355322072</v>
      </c>
      <c r="AU227" s="2"/>
      <c r="AV227" s="3"/>
      <c r="AW227" s="1"/>
      <c r="AX227" s="2">
        <f>IF(Table1[[#This Row],[Person Debts]]&gt;$AW$6,1,0)</f>
        <v>0</v>
      </c>
      <c r="AY227" s="2"/>
      <c r="AZ227" s="3"/>
      <c r="BA227" s="1"/>
      <c r="BB227" s="24">
        <f>Table1[[#This Row],[Mortgage Left]]/Table1[[#This Row],[House Value]]</f>
        <v>6.6652487462880328E-2</v>
      </c>
      <c r="BC227" s="2">
        <f t="shared" si="11"/>
        <v>0</v>
      </c>
      <c r="BD227" s="2"/>
      <c r="BE227" s="3"/>
      <c r="BH227" s="1"/>
      <c r="BI227" s="2">
        <f>IF(Table1[[#This Row],[City]]="Karachi",Table1[[#This Row],[Income]],0)</f>
        <v>0</v>
      </c>
      <c r="BJ227" s="2">
        <f>IF(Table1[[#This Row],[City]]="Lahore",Table1[[#This Row],[Income]],0)</f>
        <v>0</v>
      </c>
      <c r="BK227" s="2">
        <f>IF(Table1[[#This Row],[City]]="Islamabad",Table1[[#This Row],[Income]],0)</f>
        <v>0</v>
      </c>
      <c r="BL227" s="2">
        <f>IF(Table1[[#This Row],[City]]="Multan",Table1[[#This Row],[Income]],0)</f>
        <v>0</v>
      </c>
      <c r="BM227" s="2">
        <f>IF(Table1[[#This Row],[City]]="Peshawar",Table1[[#This Row],[Income]],0)</f>
        <v>0</v>
      </c>
      <c r="BN227" s="2">
        <f>IF(Table1[[#This Row],[City]]="Quetta",Table1[[#This Row],[Income]],0)</f>
        <v>59293</v>
      </c>
      <c r="BO227" s="2">
        <f>IF(Table1[[#This Row],[City]]="Hyderabad",Table1[[#This Row],[Income]],0)</f>
        <v>0</v>
      </c>
      <c r="BP227" s="2">
        <f>IF(Table1[[#This Row],[City]]="Rawalpindi",Table1[[#This Row],[Income]],0)</f>
        <v>0</v>
      </c>
      <c r="BQ227" s="3">
        <f>IF(Table1[[#This Row],[City]]="Gwadar",Table1[[#This Row],[Income]],0)</f>
        <v>0</v>
      </c>
      <c r="BR227" s="1">
        <f>IF(Table1[[#This Row],[Person Debts]]&gt;Table1[[#This Row],[Income]],1,0)</f>
        <v>1</v>
      </c>
      <c r="BS227" s="3"/>
      <c r="BT227" s="1"/>
      <c r="BU227" s="2">
        <f>IF(Table1[[#This Row],[Net Worth]]&gt;BT227,Table1[[#This Row],[Age]],0)</f>
        <v>29</v>
      </c>
      <c r="BV227" s="3"/>
    </row>
    <row r="228" spans="2:74" x14ac:dyDescent="0.25">
      <c r="B228" t="s">
        <v>19</v>
      </c>
      <c r="C228">
        <v>37</v>
      </c>
      <c r="D228" t="s">
        <v>36</v>
      </c>
      <c r="E228">
        <v>2</v>
      </c>
      <c r="F228" t="s">
        <v>21</v>
      </c>
      <c r="G228">
        <v>1</v>
      </c>
      <c r="H228">
        <v>1</v>
      </c>
      <c r="I228">
        <v>51348</v>
      </c>
      <c r="J228" t="s">
        <v>38</v>
      </c>
      <c r="K228">
        <v>9</v>
      </c>
      <c r="L228">
        <v>154044</v>
      </c>
      <c r="M228">
        <v>23013.024214113404</v>
      </c>
      <c r="N228">
        <v>45153.451792880078</v>
      </c>
      <c r="O228">
        <v>11378</v>
      </c>
      <c r="P228">
        <v>445.94183134081095</v>
      </c>
      <c r="Q228">
        <v>40652.094120352398</v>
      </c>
      <c r="R228">
        <v>239849.54591323249</v>
      </c>
      <c r="S228">
        <v>34836.966045454217</v>
      </c>
      <c r="T228">
        <v>205012.57986777829</v>
      </c>
      <c r="X228" s="1">
        <f t="shared" si="9"/>
        <v>1</v>
      </c>
      <c r="Y228" s="2">
        <f t="shared" si="10"/>
        <v>0</v>
      </c>
      <c r="Z228" s="2"/>
      <c r="AA228" s="3"/>
      <c r="AD228" s="1">
        <f>IF(Table1[[#This Row],[Work Field (WF)]]="IT",1,0)</f>
        <v>0</v>
      </c>
      <c r="AE228" s="2">
        <f>IF(Table1[[#This Row],[Work Field (WF)]]="Data Science",1,0)</f>
        <v>1</v>
      </c>
      <c r="AF228" s="2">
        <f>IF(Table1[[#This Row],[Work Field (WF)]]="Health",1,0)</f>
        <v>0</v>
      </c>
      <c r="AG228" s="2">
        <f>IF(Table1[[#This Row],[Work Field (WF)]]="Marketing",1,0)</f>
        <v>0</v>
      </c>
      <c r="AH228" s="2">
        <f>IF(Table1[[#This Row],[Work Field (WF)]]="Sales",1,0)</f>
        <v>0</v>
      </c>
      <c r="AI228" s="2">
        <f>IF(Table1[[#This Row],[Work Field (WF)]]="management",1,0)</f>
        <v>0</v>
      </c>
      <c r="AJ228" s="2"/>
      <c r="AK228" s="3"/>
      <c r="AL228" s="1">
        <f>IF(Table1[[#This Row],[Education (EDU)]]="Matric",1,0)</f>
        <v>1</v>
      </c>
      <c r="AM228" s="2">
        <f>IF(Table1[[#This Row],[Education (EDU)]]="Intermediate",1,0)</f>
        <v>0</v>
      </c>
      <c r="AN228" s="2">
        <f>IF(Table1[[#This Row],[Education (EDU)]]="Graduation",1,0)</f>
        <v>0</v>
      </c>
      <c r="AO228" s="2">
        <f>IF(Table1[[#This Row],[Education (EDU)]]="Masters",1,0)</f>
        <v>0</v>
      </c>
      <c r="AP228" s="2"/>
      <c r="AQ228" s="3"/>
      <c r="AT228" s="10">
        <f>IFERROR(Table1[[#This Row],[Car Value]]/Table1[[#This Row],[Cars Owned]],"0")</f>
        <v>45153.451792880078</v>
      </c>
      <c r="AU228" s="2"/>
      <c r="AV228" s="3"/>
      <c r="AW228" s="1"/>
      <c r="AX228" s="2">
        <f>IF(Table1[[#This Row],[Person Debts]]&gt;$AW$6,1,0)</f>
        <v>0</v>
      </c>
      <c r="AY228" s="2"/>
      <c r="AZ228" s="3"/>
      <c r="BA228" s="1"/>
      <c r="BB228" s="24">
        <f>Table1[[#This Row],[Mortgage Left]]/Table1[[#This Row],[House Value]]</f>
        <v>0.1493925385871141</v>
      </c>
      <c r="BC228" s="2">
        <f t="shared" si="11"/>
        <v>0</v>
      </c>
      <c r="BD228" s="2"/>
      <c r="BE228" s="3"/>
      <c r="BH228" s="1"/>
      <c r="BI228" s="2">
        <f>IF(Table1[[#This Row],[City]]="Karachi",Table1[[#This Row],[Income]],0)</f>
        <v>0</v>
      </c>
      <c r="BJ228" s="2">
        <f>IF(Table1[[#This Row],[City]]="Lahore",Table1[[#This Row],[Income]],0)</f>
        <v>0</v>
      </c>
      <c r="BK228" s="2">
        <f>IF(Table1[[#This Row],[City]]="Islamabad",Table1[[#This Row],[Income]],0)</f>
        <v>0</v>
      </c>
      <c r="BL228" s="2">
        <f>IF(Table1[[#This Row],[City]]="Multan",Table1[[#This Row],[Income]],0)</f>
        <v>0</v>
      </c>
      <c r="BM228" s="2">
        <f>IF(Table1[[#This Row],[City]]="Peshawar",Table1[[#This Row],[Income]],0)</f>
        <v>0</v>
      </c>
      <c r="BN228" s="2">
        <f>IF(Table1[[#This Row],[City]]="Quetta",Table1[[#This Row],[Income]],0)</f>
        <v>0</v>
      </c>
      <c r="BO228" s="2">
        <f>IF(Table1[[#This Row],[City]]="Hyderabad",Table1[[#This Row],[Income]],0)</f>
        <v>0</v>
      </c>
      <c r="BP228" s="2">
        <f>IF(Table1[[#This Row],[City]]="Rawalpindi",Table1[[#This Row],[Income]],0)</f>
        <v>0</v>
      </c>
      <c r="BQ228" s="3">
        <f>IF(Table1[[#This Row],[City]]="Gwadar",Table1[[#This Row],[Income]],0)</f>
        <v>51348</v>
      </c>
      <c r="BR228" s="1">
        <f>IF(Table1[[#This Row],[Person Debts]]&gt;Table1[[#This Row],[Income]],1,0)</f>
        <v>0</v>
      </c>
      <c r="BS228" s="3"/>
      <c r="BT228" s="1"/>
      <c r="BU228" s="2">
        <f>IF(Table1[[#This Row],[Net Worth]]&gt;BT228,Table1[[#This Row],[Age]],0)</f>
        <v>37</v>
      </c>
      <c r="BV228" s="3"/>
    </row>
    <row r="229" spans="2:74" x14ac:dyDescent="0.25">
      <c r="B229" t="s">
        <v>23</v>
      </c>
      <c r="C229">
        <v>45</v>
      </c>
      <c r="D229" t="s">
        <v>36</v>
      </c>
      <c r="E229">
        <v>2</v>
      </c>
      <c r="F229" t="s">
        <v>24</v>
      </c>
      <c r="G229">
        <v>3</v>
      </c>
      <c r="H229">
        <v>1</v>
      </c>
      <c r="I229">
        <v>37528</v>
      </c>
      <c r="J229" t="s">
        <v>28</v>
      </c>
      <c r="K229">
        <v>4</v>
      </c>
      <c r="L229">
        <v>150112</v>
      </c>
      <c r="M229">
        <v>84522.382608901331</v>
      </c>
      <c r="N229">
        <v>6389.3231922783152</v>
      </c>
      <c r="O229">
        <v>1459</v>
      </c>
      <c r="P229">
        <v>57901.0858244068</v>
      </c>
      <c r="Q229">
        <v>43695.088105517199</v>
      </c>
      <c r="R229">
        <v>200196.41129779551</v>
      </c>
      <c r="S229">
        <v>143882.46843330812</v>
      </c>
      <c r="T229">
        <v>56313.942864487384</v>
      </c>
      <c r="X229" s="1">
        <f t="shared" si="9"/>
        <v>0</v>
      </c>
      <c r="Y229" s="2">
        <f t="shared" si="10"/>
        <v>1</v>
      </c>
      <c r="Z229" s="2"/>
      <c r="AA229" s="3"/>
      <c r="AD229" s="1">
        <f>IF(Table1[[#This Row],[Work Field (WF)]]="IT",1,0)</f>
        <v>0</v>
      </c>
      <c r="AE229" s="2">
        <f>IF(Table1[[#This Row],[Work Field (WF)]]="Data Science",1,0)</f>
        <v>1</v>
      </c>
      <c r="AF229" s="2">
        <f>IF(Table1[[#This Row],[Work Field (WF)]]="Health",1,0)</f>
        <v>0</v>
      </c>
      <c r="AG229" s="2">
        <f>IF(Table1[[#This Row],[Work Field (WF)]]="Marketing",1,0)</f>
        <v>0</v>
      </c>
      <c r="AH229" s="2">
        <f>IF(Table1[[#This Row],[Work Field (WF)]]="Sales",1,0)</f>
        <v>0</v>
      </c>
      <c r="AI229" s="2">
        <f>IF(Table1[[#This Row],[Work Field (WF)]]="management",1,0)</f>
        <v>0</v>
      </c>
      <c r="AJ229" s="2"/>
      <c r="AK229" s="3"/>
      <c r="AL229" s="1">
        <f>IF(Table1[[#This Row],[Education (EDU)]]="Matric",1,0)</f>
        <v>0</v>
      </c>
      <c r="AM229" s="2">
        <f>IF(Table1[[#This Row],[Education (EDU)]]="Intermediate",1,0)</f>
        <v>0</v>
      </c>
      <c r="AN229" s="2">
        <f>IF(Table1[[#This Row],[Education (EDU)]]="Graduation",1,0)</f>
        <v>1</v>
      </c>
      <c r="AO229" s="2">
        <f>IF(Table1[[#This Row],[Education (EDU)]]="Masters",1,0)</f>
        <v>0</v>
      </c>
      <c r="AP229" s="2"/>
      <c r="AQ229" s="3"/>
      <c r="AT229" s="10">
        <f>IFERROR(Table1[[#This Row],[Car Value]]/Table1[[#This Row],[Cars Owned]],"0")</f>
        <v>6389.3231922783152</v>
      </c>
      <c r="AU229" s="2"/>
      <c r="AV229" s="3"/>
      <c r="AW229" s="1"/>
      <c r="AX229" s="2">
        <f>IF(Table1[[#This Row],[Person Debts]]&gt;$AW$6,1,0)</f>
        <v>1</v>
      </c>
      <c r="AY229" s="2"/>
      <c r="AZ229" s="3"/>
      <c r="BA229" s="1"/>
      <c r="BB229" s="24">
        <f>Table1[[#This Row],[Mortgage Left]]/Table1[[#This Row],[House Value]]</f>
        <v>0.56306213100152769</v>
      </c>
      <c r="BC229" s="2">
        <f t="shared" si="11"/>
        <v>1</v>
      </c>
      <c r="BD229" s="2"/>
      <c r="BE229" s="3"/>
      <c r="BH229" s="1"/>
      <c r="BI229" s="2">
        <f>IF(Table1[[#This Row],[City]]="Karachi",Table1[[#This Row],[Income]],0)</f>
        <v>0</v>
      </c>
      <c r="BJ229" s="2">
        <f>IF(Table1[[#This Row],[City]]="Lahore",Table1[[#This Row],[Income]],0)</f>
        <v>0</v>
      </c>
      <c r="BK229" s="2">
        <f>IF(Table1[[#This Row],[City]]="Islamabad",Table1[[#This Row],[Income]],0)</f>
        <v>0</v>
      </c>
      <c r="BL229" s="2">
        <f>IF(Table1[[#This Row],[City]]="Multan",Table1[[#This Row],[Income]],0)</f>
        <v>37528</v>
      </c>
      <c r="BM229" s="2">
        <f>IF(Table1[[#This Row],[City]]="Peshawar",Table1[[#This Row],[Income]],0)</f>
        <v>0</v>
      </c>
      <c r="BN229" s="2">
        <f>IF(Table1[[#This Row],[City]]="Quetta",Table1[[#This Row],[Income]],0)</f>
        <v>0</v>
      </c>
      <c r="BO229" s="2">
        <f>IF(Table1[[#This Row],[City]]="Hyderabad",Table1[[#This Row],[Income]],0)</f>
        <v>0</v>
      </c>
      <c r="BP229" s="2">
        <f>IF(Table1[[#This Row],[City]]="Rawalpindi",Table1[[#This Row],[Income]],0)</f>
        <v>0</v>
      </c>
      <c r="BQ229" s="3">
        <f>IF(Table1[[#This Row],[City]]="Gwadar",Table1[[#This Row],[Income]],0)</f>
        <v>0</v>
      </c>
      <c r="BR229" s="1">
        <f>IF(Table1[[#This Row],[Person Debts]]&gt;Table1[[#This Row],[Income]],1,0)</f>
        <v>1</v>
      </c>
      <c r="BS229" s="3"/>
      <c r="BT229" s="1"/>
      <c r="BU229" s="2">
        <f>IF(Table1[[#This Row],[Net Worth]]&gt;BT229,Table1[[#This Row],[Age]],0)</f>
        <v>45</v>
      </c>
      <c r="BV229" s="3"/>
    </row>
    <row r="230" spans="2:74" x14ac:dyDescent="0.25">
      <c r="B230" t="s">
        <v>23</v>
      </c>
      <c r="C230">
        <v>39</v>
      </c>
      <c r="D230" t="s">
        <v>26</v>
      </c>
      <c r="E230">
        <v>3</v>
      </c>
      <c r="F230" t="s">
        <v>27</v>
      </c>
      <c r="G230">
        <v>2</v>
      </c>
      <c r="H230">
        <v>0</v>
      </c>
      <c r="I230">
        <v>65184</v>
      </c>
      <c r="J230" t="s">
        <v>38</v>
      </c>
      <c r="K230">
        <v>9</v>
      </c>
      <c r="L230">
        <v>260736</v>
      </c>
      <c r="M230">
        <v>53678.051377188531</v>
      </c>
      <c r="N230">
        <v>0</v>
      </c>
      <c r="O230">
        <v>0</v>
      </c>
      <c r="P230">
        <v>52579.058243834486</v>
      </c>
      <c r="Q230">
        <v>56657.902382840446</v>
      </c>
      <c r="R230">
        <v>317393.90238284046</v>
      </c>
      <c r="S230">
        <v>106257.10962102302</v>
      </c>
      <c r="T230">
        <v>211136.79276181746</v>
      </c>
      <c r="X230" s="1">
        <f t="shared" si="9"/>
        <v>0</v>
      </c>
      <c r="Y230" s="2">
        <f t="shared" si="10"/>
        <v>1</v>
      </c>
      <c r="Z230" s="2"/>
      <c r="AA230" s="3"/>
      <c r="AD230" s="1">
        <f>IF(Table1[[#This Row],[Work Field (WF)]]="IT",1,0)</f>
        <v>0</v>
      </c>
      <c r="AE230" s="2">
        <f>IF(Table1[[#This Row],[Work Field (WF)]]="Data Science",1,0)</f>
        <v>0</v>
      </c>
      <c r="AF230" s="2">
        <f>IF(Table1[[#This Row],[Work Field (WF)]]="Health",1,0)</f>
        <v>0</v>
      </c>
      <c r="AG230" s="2">
        <f>IF(Table1[[#This Row],[Work Field (WF)]]="Marketing",1,0)</f>
        <v>1</v>
      </c>
      <c r="AH230" s="2">
        <f>IF(Table1[[#This Row],[Work Field (WF)]]="Sales",1,0)</f>
        <v>0</v>
      </c>
      <c r="AI230" s="2">
        <f>IF(Table1[[#This Row],[Work Field (WF)]]="management",1,0)</f>
        <v>0</v>
      </c>
      <c r="AJ230" s="2"/>
      <c r="AK230" s="3"/>
      <c r="AL230" s="1">
        <f>IF(Table1[[#This Row],[Education (EDU)]]="Matric",1,0)</f>
        <v>0</v>
      </c>
      <c r="AM230" s="2">
        <f>IF(Table1[[#This Row],[Education (EDU)]]="Intermediate",1,0)</f>
        <v>1</v>
      </c>
      <c r="AN230" s="2">
        <f>IF(Table1[[#This Row],[Education (EDU)]]="Graduation",1,0)</f>
        <v>0</v>
      </c>
      <c r="AO230" s="2">
        <f>IF(Table1[[#This Row],[Education (EDU)]]="Masters",1,0)</f>
        <v>0</v>
      </c>
      <c r="AP230" s="2"/>
      <c r="AQ230" s="3"/>
      <c r="AT230" s="10" t="str">
        <f>IFERROR(Table1[[#This Row],[Car Value]]/Table1[[#This Row],[Cars Owned]],"0")</f>
        <v>0</v>
      </c>
      <c r="AU230" s="2"/>
      <c r="AV230" s="3"/>
      <c r="AW230" s="1"/>
      <c r="AX230" s="2">
        <f>IF(Table1[[#This Row],[Person Debts]]&gt;$AW$6,1,0)</f>
        <v>0</v>
      </c>
      <c r="AY230" s="2"/>
      <c r="AZ230" s="3"/>
      <c r="BA230" s="1"/>
      <c r="BB230" s="24">
        <f>Table1[[#This Row],[Mortgage Left]]/Table1[[#This Row],[House Value]]</f>
        <v>0.2058712697026438</v>
      </c>
      <c r="BC230" s="2">
        <f t="shared" si="11"/>
        <v>0</v>
      </c>
      <c r="BD230" s="2"/>
      <c r="BE230" s="3"/>
      <c r="BH230" s="1"/>
      <c r="BI230" s="2">
        <f>IF(Table1[[#This Row],[City]]="Karachi",Table1[[#This Row],[Income]],0)</f>
        <v>0</v>
      </c>
      <c r="BJ230" s="2">
        <f>IF(Table1[[#This Row],[City]]="Lahore",Table1[[#This Row],[Income]],0)</f>
        <v>0</v>
      </c>
      <c r="BK230" s="2">
        <f>IF(Table1[[#This Row],[City]]="Islamabad",Table1[[#This Row],[Income]],0)</f>
        <v>0</v>
      </c>
      <c r="BL230" s="2">
        <f>IF(Table1[[#This Row],[City]]="Multan",Table1[[#This Row],[Income]],0)</f>
        <v>0</v>
      </c>
      <c r="BM230" s="2">
        <f>IF(Table1[[#This Row],[City]]="Peshawar",Table1[[#This Row],[Income]],0)</f>
        <v>0</v>
      </c>
      <c r="BN230" s="2">
        <f>IF(Table1[[#This Row],[City]]="Quetta",Table1[[#This Row],[Income]],0)</f>
        <v>0</v>
      </c>
      <c r="BO230" s="2">
        <f>IF(Table1[[#This Row],[City]]="Hyderabad",Table1[[#This Row],[Income]],0)</f>
        <v>0</v>
      </c>
      <c r="BP230" s="2">
        <f>IF(Table1[[#This Row],[City]]="Rawalpindi",Table1[[#This Row],[Income]],0)</f>
        <v>0</v>
      </c>
      <c r="BQ230" s="3">
        <f>IF(Table1[[#This Row],[City]]="Gwadar",Table1[[#This Row],[Income]],0)</f>
        <v>65184</v>
      </c>
      <c r="BR230" s="1">
        <f>IF(Table1[[#This Row],[Person Debts]]&gt;Table1[[#This Row],[Income]],1,0)</f>
        <v>1</v>
      </c>
      <c r="BS230" s="3"/>
      <c r="BT230" s="1"/>
      <c r="BU230" s="2">
        <f>IF(Table1[[#This Row],[Net Worth]]&gt;BT230,Table1[[#This Row],[Age]],0)</f>
        <v>39</v>
      </c>
      <c r="BV230" s="3"/>
    </row>
    <row r="231" spans="2:74" x14ac:dyDescent="0.25">
      <c r="B231" t="s">
        <v>19</v>
      </c>
      <c r="C231">
        <v>29</v>
      </c>
      <c r="D231" t="s">
        <v>29</v>
      </c>
      <c r="E231">
        <v>4</v>
      </c>
      <c r="F231" t="s">
        <v>24</v>
      </c>
      <c r="G231">
        <v>3</v>
      </c>
      <c r="H231">
        <v>2</v>
      </c>
      <c r="I231">
        <v>38601</v>
      </c>
      <c r="J231" t="s">
        <v>39</v>
      </c>
      <c r="K231">
        <v>6</v>
      </c>
      <c r="L231">
        <v>193005</v>
      </c>
      <c r="M231">
        <v>116648.10240906986</v>
      </c>
      <c r="N231">
        <v>42164.987376457735</v>
      </c>
      <c r="O231">
        <v>24577</v>
      </c>
      <c r="P231">
        <v>30945.942878101814</v>
      </c>
      <c r="Q231">
        <v>13397.140213997131</v>
      </c>
      <c r="R231">
        <v>248567.12759045485</v>
      </c>
      <c r="S231">
        <v>172171.04528717167</v>
      </c>
      <c r="T231">
        <v>76396.082303283183</v>
      </c>
      <c r="X231" s="1">
        <f t="shared" si="9"/>
        <v>1</v>
      </c>
      <c r="Y231" s="2">
        <f t="shared" si="10"/>
        <v>0</v>
      </c>
      <c r="Z231" s="2"/>
      <c r="AA231" s="3"/>
      <c r="AD231" s="1">
        <f>IF(Table1[[#This Row],[Work Field (WF)]]="IT",1,0)</f>
        <v>0</v>
      </c>
      <c r="AE231" s="2">
        <f>IF(Table1[[#This Row],[Work Field (WF)]]="Data Science",1,0)</f>
        <v>0</v>
      </c>
      <c r="AF231" s="2">
        <f>IF(Table1[[#This Row],[Work Field (WF)]]="Health",1,0)</f>
        <v>1</v>
      </c>
      <c r="AG231" s="2">
        <f>IF(Table1[[#This Row],[Work Field (WF)]]="Marketing",1,0)</f>
        <v>0</v>
      </c>
      <c r="AH231" s="2">
        <f>IF(Table1[[#This Row],[Work Field (WF)]]="Sales",1,0)</f>
        <v>0</v>
      </c>
      <c r="AI231" s="2">
        <f>IF(Table1[[#This Row],[Work Field (WF)]]="management",1,0)</f>
        <v>0</v>
      </c>
      <c r="AJ231" s="2"/>
      <c r="AK231" s="3"/>
      <c r="AL231" s="1">
        <f>IF(Table1[[#This Row],[Education (EDU)]]="Matric",1,0)</f>
        <v>0</v>
      </c>
      <c r="AM231" s="2">
        <f>IF(Table1[[#This Row],[Education (EDU)]]="Intermediate",1,0)</f>
        <v>0</v>
      </c>
      <c r="AN231" s="2">
        <f>IF(Table1[[#This Row],[Education (EDU)]]="Graduation",1,0)</f>
        <v>1</v>
      </c>
      <c r="AO231" s="2">
        <f>IF(Table1[[#This Row],[Education (EDU)]]="Masters",1,0)</f>
        <v>0</v>
      </c>
      <c r="AP231" s="2"/>
      <c r="AQ231" s="3"/>
      <c r="AT231" s="10">
        <f>IFERROR(Table1[[#This Row],[Car Value]]/Table1[[#This Row],[Cars Owned]],"0")</f>
        <v>21082.493688228868</v>
      </c>
      <c r="AU231" s="2"/>
      <c r="AV231" s="3"/>
      <c r="AW231" s="1"/>
      <c r="AX231" s="2">
        <f>IF(Table1[[#This Row],[Person Debts]]&gt;$AW$6,1,0)</f>
        <v>1</v>
      </c>
      <c r="AY231" s="2"/>
      <c r="AZ231" s="3"/>
      <c r="BA231" s="1"/>
      <c r="BB231" s="24">
        <f>Table1[[#This Row],[Mortgage Left]]/Table1[[#This Row],[House Value]]</f>
        <v>0.60437865552223968</v>
      </c>
      <c r="BC231" s="2">
        <f t="shared" si="11"/>
        <v>1</v>
      </c>
      <c r="BD231" s="2"/>
      <c r="BE231" s="3"/>
      <c r="BH231" s="1"/>
      <c r="BI231" s="2">
        <f>IF(Table1[[#This Row],[City]]="Karachi",Table1[[#This Row],[Income]],0)</f>
        <v>0</v>
      </c>
      <c r="BJ231" s="2">
        <f>IF(Table1[[#This Row],[City]]="Lahore",Table1[[#This Row],[Income]],0)</f>
        <v>0</v>
      </c>
      <c r="BK231" s="2">
        <f>IF(Table1[[#This Row],[City]]="Islamabad",Table1[[#This Row],[Income]],0)</f>
        <v>0</v>
      </c>
      <c r="BL231" s="2">
        <f>IF(Table1[[#This Row],[City]]="Multan",Table1[[#This Row],[Income]],0)</f>
        <v>0</v>
      </c>
      <c r="BM231" s="2">
        <f>IF(Table1[[#This Row],[City]]="Peshawar",Table1[[#This Row],[Income]],0)</f>
        <v>0</v>
      </c>
      <c r="BN231" s="2">
        <f>IF(Table1[[#This Row],[City]]="Quetta",Table1[[#This Row],[Income]],0)</f>
        <v>38601</v>
      </c>
      <c r="BO231" s="2">
        <f>IF(Table1[[#This Row],[City]]="Hyderabad",Table1[[#This Row],[Income]],0)</f>
        <v>0</v>
      </c>
      <c r="BP231" s="2">
        <f>IF(Table1[[#This Row],[City]]="Rawalpindi",Table1[[#This Row],[Income]],0)</f>
        <v>0</v>
      </c>
      <c r="BQ231" s="3">
        <f>IF(Table1[[#This Row],[City]]="Gwadar",Table1[[#This Row],[Income]],0)</f>
        <v>0</v>
      </c>
      <c r="BR231" s="1">
        <f>IF(Table1[[#This Row],[Person Debts]]&gt;Table1[[#This Row],[Income]],1,0)</f>
        <v>1</v>
      </c>
      <c r="BS231" s="3"/>
      <c r="BT231" s="1"/>
      <c r="BU231" s="2">
        <f>IF(Table1[[#This Row],[Net Worth]]&gt;BT231,Table1[[#This Row],[Age]],0)</f>
        <v>29</v>
      </c>
      <c r="BV231" s="3"/>
    </row>
    <row r="232" spans="2:74" x14ac:dyDescent="0.25">
      <c r="B232" t="s">
        <v>23</v>
      </c>
      <c r="C232">
        <v>45</v>
      </c>
      <c r="D232" t="s">
        <v>26</v>
      </c>
      <c r="E232">
        <v>3</v>
      </c>
      <c r="F232" t="s">
        <v>21</v>
      </c>
      <c r="G232">
        <v>1</v>
      </c>
      <c r="H232">
        <v>0</v>
      </c>
      <c r="I232">
        <v>69716</v>
      </c>
      <c r="J232" t="s">
        <v>35</v>
      </c>
      <c r="K232">
        <v>3</v>
      </c>
      <c r="L232">
        <v>209148</v>
      </c>
      <c r="M232">
        <v>109170.99260671936</v>
      </c>
      <c r="N232">
        <v>0</v>
      </c>
      <c r="O232">
        <v>0</v>
      </c>
      <c r="P232">
        <v>62366.848073510278</v>
      </c>
      <c r="Q232">
        <v>4096.9000204592085</v>
      </c>
      <c r="R232">
        <v>213244.9000204592</v>
      </c>
      <c r="S232">
        <v>171537.84068022965</v>
      </c>
      <c r="T232">
        <v>41707.059340229549</v>
      </c>
      <c r="X232" s="1">
        <f t="shared" si="9"/>
        <v>0</v>
      </c>
      <c r="Y232" s="2">
        <f t="shared" si="10"/>
        <v>1</v>
      </c>
      <c r="Z232" s="2"/>
      <c r="AA232" s="3"/>
      <c r="AD232" s="1">
        <f>IF(Table1[[#This Row],[Work Field (WF)]]="IT",1,0)</f>
        <v>0</v>
      </c>
      <c r="AE232" s="2">
        <f>IF(Table1[[#This Row],[Work Field (WF)]]="Data Science",1,0)</f>
        <v>0</v>
      </c>
      <c r="AF232" s="2">
        <f>IF(Table1[[#This Row],[Work Field (WF)]]="Health",1,0)</f>
        <v>0</v>
      </c>
      <c r="AG232" s="2">
        <f>IF(Table1[[#This Row],[Work Field (WF)]]="Marketing",1,0)</f>
        <v>1</v>
      </c>
      <c r="AH232" s="2">
        <f>IF(Table1[[#This Row],[Work Field (WF)]]="Sales",1,0)</f>
        <v>0</v>
      </c>
      <c r="AI232" s="2">
        <f>IF(Table1[[#This Row],[Work Field (WF)]]="management",1,0)</f>
        <v>0</v>
      </c>
      <c r="AJ232" s="2"/>
      <c r="AK232" s="3"/>
      <c r="AL232" s="1">
        <f>IF(Table1[[#This Row],[Education (EDU)]]="Matric",1,0)</f>
        <v>1</v>
      </c>
      <c r="AM232" s="2">
        <f>IF(Table1[[#This Row],[Education (EDU)]]="Intermediate",1,0)</f>
        <v>0</v>
      </c>
      <c r="AN232" s="2">
        <f>IF(Table1[[#This Row],[Education (EDU)]]="Graduation",1,0)</f>
        <v>0</v>
      </c>
      <c r="AO232" s="2">
        <f>IF(Table1[[#This Row],[Education (EDU)]]="Masters",1,0)</f>
        <v>0</v>
      </c>
      <c r="AP232" s="2"/>
      <c r="AQ232" s="3"/>
      <c r="AT232" s="10" t="str">
        <f>IFERROR(Table1[[#This Row],[Car Value]]/Table1[[#This Row],[Cars Owned]],"0")</f>
        <v>0</v>
      </c>
      <c r="AU232" s="2"/>
      <c r="AV232" s="3"/>
      <c r="AW232" s="1"/>
      <c r="AX232" s="2">
        <f>IF(Table1[[#This Row],[Person Debts]]&gt;$AW$6,1,0)</f>
        <v>1</v>
      </c>
      <c r="AY232" s="2"/>
      <c r="AZ232" s="3"/>
      <c r="BA232" s="1"/>
      <c r="BB232" s="24">
        <f>Table1[[#This Row],[Mortgage Left]]/Table1[[#This Row],[House Value]]</f>
        <v>0.52197961542409854</v>
      </c>
      <c r="BC232" s="2">
        <f t="shared" si="11"/>
        <v>1</v>
      </c>
      <c r="BD232" s="2"/>
      <c r="BE232" s="3"/>
      <c r="BH232" s="1"/>
      <c r="BI232" s="2">
        <f>IF(Table1[[#This Row],[City]]="Karachi",Table1[[#This Row],[Income]],0)</f>
        <v>0</v>
      </c>
      <c r="BJ232" s="2">
        <f>IF(Table1[[#This Row],[City]]="Lahore",Table1[[#This Row],[Income]],0)</f>
        <v>0</v>
      </c>
      <c r="BK232" s="2">
        <f>IF(Table1[[#This Row],[City]]="Islamabad",Table1[[#This Row],[Income]],0)</f>
        <v>69716</v>
      </c>
      <c r="BL232" s="2">
        <f>IF(Table1[[#This Row],[City]]="Multan",Table1[[#This Row],[Income]],0)</f>
        <v>0</v>
      </c>
      <c r="BM232" s="2">
        <f>IF(Table1[[#This Row],[City]]="Peshawar",Table1[[#This Row],[Income]],0)</f>
        <v>0</v>
      </c>
      <c r="BN232" s="2">
        <f>IF(Table1[[#This Row],[City]]="Quetta",Table1[[#This Row],[Income]],0)</f>
        <v>0</v>
      </c>
      <c r="BO232" s="2">
        <f>IF(Table1[[#This Row],[City]]="Hyderabad",Table1[[#This Row],[Income]],0)</f>
        <v>0</v>
      </c>
      <c r="BP232" s="2">
        <f>IF(Table1[[#This Row],[City]]="Rawalpindi",Table1[[#This Row],[Income]],0)</f>
        <v>0</v>
      </c>
      <c r="BQ232" s="3">
        <f>IF(Table1[[#This Row],[City]]="Gwadar",Table1[[#This Row],[Income]],0)</f>
        <v>0</v>
      </c>
      <c r="BR232" s="1">
        <f>IF(Table1[[#This Row],[Person Debts]]&gt;Table1[[#This Row],[Income]],1,0)</f>
        <v>1</v>
      </c>
      <c r="BS232" s="3"/>
      <c r="BT232" s="1"/>
      <c r="BU232" s="2">
        <f>IF(Table1[[#This Row],[Net Worth]]&gt;BT232,Table1[[#This Row],[Age]],0)</f>
        <v>45</v>
      </c>
      <c r="BV232" s="3"/>
    </row>
    <row r="233" spans="2:74" x14ac:dyDescent="0.25">
      <c r="B233" t="s">
        <v>23</v>
      </c>
      <c r="C233">
        <v>30</v>
      </c>
      <c r="D233" t="s">
        <v>32</v>
      </c>
      <c r="E233">
        <v>1</v>
      </c>
      <c r="F233" t="s">
        <v>24</v>
      </c>
      <c r="G233">
        <v>3</v>
      </c>
      <c r="H233">
        <v>2</v>
      </c>
      <c r="I233">
        <v>35134</v>
      </c>
      <c r="J233" t="s">
        <v>33</v>
      </c>
      <c r="K233">
        <v>8</v>
      </c>
      <c r="L233">
        <v>210804</v>
      </c>
      <c r="M233">
        <v>67595.082727938396</v>
      </c>
      <c r="N233">
        <v>40918.872495564312</v>
      </c>
      <c r="O233">
        <v>25884</v>
      </c>
      <c r="P233">
        <v>31907.741373552497</v>
      </c>
      <c r="Q233">
        <v>42742.583237779807</v>
      </c>
      <c r="R233">
        <v>294465.45573334413</v>
      </c>
      <c r="S233">
        <v>125386.8241014909</v>
      </c>
      <c r="T233">
        <v>169078.63163185323</v>
      </c>
      <c r="X233" s="1">
        <f t="shared" si="9"/>
        <v>0</v>
      </c>
      <c r="Y233" s="2">
        <f t="shared" si="10"/>
        <v>1</v>
      </c>
      <c r="Z233" s="2"/>
      <c r="AA233" s="3"/>
      <c r="AD233" s="1">
        <f>IF(Table1[[#This Row],[Work Field (WF)]]="IT",1,0)</f>
        <v>1</v>
      </c>
      <c r="AE233" s="2">
        <f>IF(Table1[[#This Row],[Work Field (WF)]]="Data Science",1,0)</f>
        <v>0</v>
      </c>
      <c r="AF233" s="2">
        <f>IF(Table1[[#This Row],[Work Field (WF)]]="Health",1,0)</f>
        <v>0</v>
      </c>
      <c r="AG233" s="2">
        <f>IF(Table1[[#This Row],[Work Field (WF)]]="Marketing",1,0)</f>
        <v>0</v>
      </c>
      <c r="AH233" s="2">
        <f>IF(Table1[[#This Row],[Work Field (WF)]]="Sales",1,0)</f>
        <v>0</v>
      </c>
      <c r="AI233" s="2">
        <f>IF(Table1[[#This Row],[Work Field (WF)]]="management",1,0)</f>
        <v>0</v>
      </c>
      <c r="AJ233" s="2"/>
      <c r="AK233" s="3"/>
      <c r="AL233" s="1">
        <f>IF(Table1[[#This Row],[Education (EDU)]]="Matric",1,0)</f>
        <v>0</v>
      </c>
      <c r="AM233" s="2">
        <f>IF(Table1[[#This Row],[Education (EDU)]]="Intermediate",1,0)</f>
        <v>0</v>
      </c>
      <c r="AN233" s="2">
        <f>IF(Table1[[#This Row],[Education (EDU)]]="Graduation",1,0)</f>
        <v>1</v>
      </c>
      <c r="AO233" s="2">
        <f>IF(Table1[[#This Row],[Education (EDU)]]="Masters",1,0)</f>
        <v>0</v>
      </c>
      <c r="AP233" s="2"/>
      <c r="AQ233" s="3"/>
      <c r="AT233" s="10">
        <f>IFERROR(Table1[[#This Row],[Car Value]]/Table1[[#This Row],[Cars Owned]],"0")</f>
        <v>20459.436247782156</v>
      </c>
      <c r="AU233" s="2"/>
      <c r="AV233" s="3"/>
      <c r="AW233" s="1"/>
      <c r="AX233" s="2">
        <f>IF(Table1[[#This Row],[Person Debts]]&gt;$AW$6,1,0)</f>
        <v>1</v>
      </c>
      <c r="AY233" s="2"/>
      <c r="AZ233" s="3"/>
      <c r="BA233" s="1"/>
      <c r="BB233" s="24">
        <f>Table1[[#This Row],[Mortgage Left]]/Table1[[#This Row],[House Value]]</f>
        <v>0.32065370072644922</v>
      </c>
      <c r="BC233" s="2">
        <f t="shared" si="11"/>
        <v>0</v>
      </c>
      <c r="BD233" s="2"/>
      <c r="BE233" s="3"/>
      <c r="BH233" s="1"/>
      <c r="BI233" s="2">
        <f>IF(Table1[[#This Row],[City]]="Karachi",Table1[[#This Row],[Income]],0)</f>
        <v>0</v>
      </c>
      <c r="BJ233" s="2">
        <f>IF(Table1[[#This Row],[City]]="Lahore",Table1[[#This Row],[Income]],0)</f>
        <v>0</v>
      </c>
      <c r="BK233" s="2">
        <f>IF(Table1[[#This Row],[City]]="Islamabad",Table1[[#This Row],[Income]],0)</f>
        <v>0</v>
      </c>
      <c r="BL233" s="2">
        <f>IF(Table1[[#This Row],[City]]="Multan",Table1[[#This Row],[Income]],0)</f>
        <v>0</v>
      </c>
      <c r="BM233" s="2">
        <f>IF(Table1[[#This Row],[City]]="Peshawar",Table1[[#This Row],[Income]],0)</f>
        <v>0</v>
      </c>
      <c r="BN233" s="2">
        <f>IF(Table1[[#This Row],[City]]="Quetta",Table1[[#This Row],[Income]],0)</f>
        <v>0</v>
      </c>
      <c r="BO233" s="2">
        <f>IF(Table1[[#This Row],[City]]="Hyderabad",Table1[[#This Row],[Income]],0)</f>
        <v>0</v>
      </c>
      <c r="BP233" s="2">
        <f>IF(Table1[[#This Row],[City]]="Rawalpindi",Table1[[#This Row],[Income]],0)</f>
        <v>35134</v>
      </c>
      <c r="BQ233" s="3">
        <f>IF(Table1[[#This Row],[City]]="Gwadar",Table1[[#This Row],[Income]],0)</f>
        <v>0</v>
      </c>
      <c r="BR233" s="1">
        <f>IF(Table1[[#This Row],[Person Debts]]&gt;Table1[[#This Row],[Income]],1,0)</f>
        <v>1</v>
      </c>
      <c r="BS233" s="3"/>
      <c r="BT233" s="1"/>
      <c r="BU233" s="2">
        <f>IF(Table1[[#This Row],[Net Worth]]&gt;BT233,Table1[[#This Row],[Age]],0)</f>
        <v>30</v>
      </c>
      <c r="BV233" s="3"/>
    </row>
    <row r="234" spans="2:74" x14ac:dyDescent="0.25">
      <c r="B234" t="s">
        <v>23</v>
      </c>
      <c r="C234">
        <v>31</v>
      </c>
      <c r="D234" t="s">
        <v>20</v>
      </c>
      <c r="E234">
        <v>6</v>
      </c>
      <c r="F234" t="s">
        <v>34</v>
      </c>
      <c r="G234">
        <v>4</v>
      </c>
      <c r="H234">
        <v>2</v>
      </c>
      <c r="I234">
        <v>72004</v>
      </c>
      <c r="J234" t="s">
        <v>28</v>
      </c>
      <c r="K234">
        <v>4</v>
      </c>
      <c r="L234">
        <v>432024</v>
      </c>
      <c r="M234">
        <v>100221.60967017194</v>
      </c>
      <c r="N234">
        <v>89131.062418056783</v>
      </c>
      <c r="O234">
        <v>48865</v>
      </c>
      <c r="P234">
        <v>115350.09859228022</v>
      </c>
      <c r="Q234">
        <v>63751.845582085007</v>
      </c>
      <c r="R234">
        <v>584906.90800014173</v>
      </c>
      <c r="S234">
        <v>264436.70826245216</v>
      </c>
      <c r="T234">
        <v>320470.19973768957</v>
      </c>
      <c r="X234" s="1">
        <f t="shared" si="9"/>
        <v>0</v>
      </c>
      <c r="Y234" s="2">
        <f t="shared" si="10"/>
        <v>1</v>
      </c>
      <c r="Z234" s="2"/>
      <c r="AA234" s="3"/>
      <c r="AD234" s="1">
        <f>IF(Table1[[#This Row],[Work Field (WF)]]="IT",1,0)</f>
        <v>0</v>
      </c>
      <c r="AE234" s="2">
        <f>IF(Table1[[#This Row],[Work Field (WF)]]="Data Science",1,0)</f>
        <v>0</v>
      </c>
      <c r="AF234" s="2">
        <f>IF(Table1[[#This Row],[Work Field (WF)]]="Health",1,0)</f>
        <v>0</v>
      </c>
      <c r="AG234" s="2">
        <f>IF(Table1[[#This Row],[Work Field (WF)]]="Marketing",1,0)</f>
        <v>0</v>
      </c>
      <c r="AH234" s="2">
        <f>IF(Table1[[#This Row],[Work Field (WF)]]="Sales",1,0)</f>
        <v>0</v>
      </c>
      <c r="AI234" s="2">
        <f>IF(Table1[[#This Row],[Work Field (WF)]]="management",1,0)</f>
        <v>1</v>
      </c>
      <c r="AJ234" s="2"/>
      <c r="AK234" s="3"/>
      <c r="AL234" s="1">
        <f>IF(Table1[[#This Row],[Education (EDU)]]="Matric",1,0)</f>
        <v>0</v>
      </c>
      <c r="AM234" s="2">
        <f>IF(Table1[[#This Row],[Education (EDU)]]="Intermediate",1,0)</f>
        <v>0</v>
      </c>
      <c r="AN234" s="2">
        <f>IF(Table1[[#This Row],[Education (EDU)]]="Graduation",1,0)</f>
        <v>0</v>
      </c>
      <c r="AO234" s="2">
        <f>IF(Table1[[#This Row],[Education (EDU)]]="Masters",1,0)</f>
        <v>1</v>
      </c>
      <c r="AP234" s="2"/>
      <c r="AQ234" s="3"/>
      <c r="AT234" s="10">
        <f>IFERROR(Table1[[#This Row],[Car Value]]/Table1[[#This Row],[Cars Owned]],"0")</f>
        <v>44565.531209028391</v>
      </c>
      <c r="AU234" s="2"/>
      <c r="AV234" s="3"/>
      <c r="AW234" s="1"/>
      <c r="AX234" s="2">
        <f>IF(Table1[[#This Row],[Person Debts]]&gt;$AW$6,1,0)</f>
        <v>1</v>
      </c>
      <c r="AY234" s="2"/>
      <c r="AZ234" s="3"/>
      <c r="BA234" s="1"/>
      <c r="BB234" s="24">
        <f>Table1[[#This Row],[Mortgage Left]]/Table1[[#This Row],[House Value]]</f>
        <v>0.23198157896360372</v>
      </c>
      <c r="BC234" s="2">
        <f t="shared" si="11"/>
        <v>0</v>
      </c>
      <c r="BD234" s="2"/>
      <c r="BE234" s="3"/>
      <c r="BH234" s="1"/>
      <c r="BI234" s="2">
        <f>IF(Table1[[#This Row],[City]]="Karachi",Table1[[#This Row],[Income]],0)</f>
        <v>0</v>
      </c>
      <c r="BJ234" s="2">
        <f>IF(Table1[[#This Row],[City]]="Lahore",Table1[[#This Row],[Income]],0)</f>
        <v>0</v>
      </c>
      <c r="BK234" s="2">
        <f>IF(Table1[[#This Row],[City]]="Islamabad",Table1[[#This Row],[Income]],0)</f>
        <v>0</v>
      </c>
      <c r="BL234" s="2">
        <f>IF(Table1[[#This Row],[City]]="Multan",Table1[[#This Row],[Income]],0)</f>
        <v>72004</v>
      </c>
      <c r="BM234" s="2">
        <f>IF(Table1[[#This Row],[City]]="Peshawar",Table1[[#This Row],[Income]],0)</f>
        <v>0</v>
      </c>
      <c r="BN234" s="2">
        <f>IF(Table1[[#This Row],[City]]="Quetta",Table1[[#This Row],[Income]],0)</f>
        <v>0</v>
      </c>
      <c r="BO234" s="2">
        <f>IF(Table1[[#This Row],[City]]="Hyderabad",Table1[[#This Row],[Income]],0)</f>
        <v>0</v>
      </c>
      <c r="BP234" s="2">
        <f>IF(Table1[[#This Row],[City]]="Rawalpindi",Table1[[#This Row],[Income]],0)</f>
        <v>0</v>
      </c>
      <c r="BQ234" s="3">
        <f>IF(Table1[[#This Row],[City]]="Gwadar",Table1[[#This Row],[Income]],0)</f>
        <v>0</v>
      </c>
      <c r="BR234" s="1">
        <f>IF(Table1[[#This Row],[Person Debts]]&gt;Table1[[#This Row],[Income]],1,0)</f>
        <v>1</v>
      </c>
      <c r="BS234" s="3"/>
      <c r="BT234" s="1"/>
      <c r="BU234" s="2">
        <f>IF(Table1[[#This Row],[Net Worth]]&gt;BT234,Table1[[#This Row],[Age]],0)</f>
        <v>31</v>
      </c>
      <c r="BV234" s="3"/>
    </row>
    <row r="235" spans="2:74" x14ac:dyDescent="0.25">
      <c r="B235" t="s">
        <v>23</v>
      </c>
      <c r="C235">
        <v>36</v>
      </c>
      <c r="D235" t="s">
        <v>36</v>
      </c>
      <c r="E235">
        <v>2</v>
      </c>
      <c r="F235" t="s">
        <v>27</v>
      </c>
      <c r="G235">
        <v>2</v>
      </c>
      <c r="H235">
        <v>1</v>
      </c>
      <c r="I235">
        <v>72531</v>
      </c>
      <c r="J235" t="s">
        <v>31</v>
      </c>
      <c r="K235">
        <v>5</v>
      </c>
      <c r="L235">
        <v>362655</v>
      </c>
      <c r="M235">
        <v>290208.13633101579</v>
      </c>
      <c r="N235">
        <v>56164.103556375383</v>
      </c>
      <c r="O235">
        <v>13952</v>
      </c>
      <c r="P235">
        <v>2.7437599027494137</v>
      </c>
      <c r="Q235">
        <v>101478.45817209801</v>
      </c>
      <c r="R235">
        <v>520297.5617284734</v>
      </c>
      <c r="S235">
        <v>304162.88009091857</v>
      </c>
      <c r="T235">
        <v>216134.68163755484</v>
      </c>
      <c r="X235" s="1">
        <f t="shared" si="9"/>
        <v>0</v>
      </c>
      <c r="Y235" s="2">
        <f t="shared" si="10"/>
        <v>1</v>
      </c>
      <c r="Z235" s="2"/>
      <c r="AA235" s="3"/>
      <c r="AD235" s="1">
        <f>IF(Table1[[#This Row],[Work Field (WF)]]="IT",1,0)</f>
        <v>0</v>
      </c>
      <c r="AE235" s="2">
        <f>IF(Table1[[#This Row],[Work Field (WF)]]="Data Science",1,0)</f>
        <v>1</v>
      </c>
      <c r="AF235" s="2">
        <f>IF(Table1[[#This Row],[Work Field (WF)]]="Health",1,0)</f>
        <v>0</v>
      </c>
      <c r="AG235" s="2">
        <f>IF(Table1[[#This Row],[Work Field (WF)]]="Marketing",1,0)</f>
        <v>0</v>
      </c>
      <c r="AH235" s="2">
        <f>IF(Table1[[#This Row],[Work Field (WF)]]="Sales",1,0)</f>
        <v>0</v>
      </c>
      <c r="AI235" s="2">
        <f>IF(Table1[[#This Row],[Work Field (WF)]]="management",1,0)</f>
        <v>0</v>
      </c>
      <c r="AJ235" s="2"/>
      <c r="AK235" s="3"/>
      <c r="AL235" s="1">
        <f>IF(Table1[[#This Row],[Education (EDU)]]="Matric",1,0)</f>
        <v>0</v>
      </c>
      <c r="AM235" s="2">
        <f>IF(Table1[[#This Row],[Education (EDU)]]="Intermediate",1,0)</f>
        <v>1</v>
      </c>
      <c r="AN235" s="2">
        <f>IF(Table1[[#This Row],[Education (EDU)]]="Graduation",1,0)</f>
        <v>0</v>
      </c>
      <c r="AO235" s="2">
        <f>IF(Table1[[#This Row],[Education (EDU)]]="Masters",1,0)</f>
        <v>0</v>
      </c>
      <c r="AP235" s="2"/>
      <c r="AQ235" s="3"/>
      <c r="AT235" s="10">
        <f>IFERROR(Table1[[#This Row],[Car Value]]/Table1[[#This Row],[Cars Owned]],"0")</f>
        <v>56164.103556375383</v>
      </c>
      <c r="AU235" s="2"/>
      <c r="AV235" s="3"/>
      <c r="AW235" s="1"/>
      <c r="AX235" s="2">
        <f>IF(Table1[[#This Row],[Person Debts]]&gt;$AW$6,1,0)</f>
        <v>1</v>
      </c>
      <c r="AY235" s="2"/>
      <c r="AZ235" s="3"/>
      <c r="BA235" s="1"/>
      <c r="BB235" s="24">
        <f>Table1[[#This Row],[Mortgage Left]]/Table1[[#This Row],[House Value]]</f>
        <v>0.80023200102305436</v>
      </c>
      <c r="BC235" s="2">
        <f t="shared" si="11"/>
        <v>1</v>
      </c>
      <c r="BD235" s="2"/>
      <c r="BE235" s="3"/>
      <c r="BH235" s="1"/>
      <c r="BI235" s="2">
        <f>IF(Table1[[#This Row],[City]]="Karachi",Table1[[#This Row],[Income]],0)</f>
        <v>0</v>
      </c>
      <c r="BJ235" s="2">
        <f>IF(Table1[[#This Row],[City]]="Lahore",Table1[[#This Row],[Income]],0)</f>
        <v>0</v>
      </c>
      <c r="BK235" s="2">
        <f>IF(Table1[[#This Row],[City]]="Islamabad",Table1[[#This Row],[Income]],0)</f>
        <v>0</v>
      </c>
      <c r="BL235" s="2">
        <f>IF(Table1[[#This Row],[City]]="Multan",Table1[[#This Row],[Income]],0)</f>
        <v>0</v>
      </c>
      <c r="BM235" s="2">
        <f>IF(Table1[[#This Row],[City]]="Peshawar",Table1[[#This Row],[Income]],0)</f>
        <v>72531</v>
      </c>
      <c r="BN235" s="2">
        <f>IF(Table1[[#This Row],[City]]="Quetta",Table1[[#This Row],[Income]],0)</f>
        <v>0</v>
      </c>
      <c r="BO235" s="2">
        <f>IF(Table1[[#This Row],[City]]="Hyderabad",Table1[[#This Row],[Income]],0)</f>
        <v>0</v>
      </c>
      <c r="BP235" s="2">
        <f>IF(Table1[[#This Row],[City]]="Rawalpindi",Table1[[#This Row],[Income]],0)</f>
        <v>0</v>
      </c>
      <c r="BQ235" s="3">
        <f>IF(Table1[[#This Row],[City]]="Gwadar",Table1[[#This Row],[Income]],0)</f>
        <v>0</v>
      </c>
      <c r="BR235" s="1">
        <f>IF(Table1[[#This Row],[Person Debts]]&gt;Table1[[#This Row],[Income]],1,0)</f>
        <v>1</v>
      </c>
      <c r="BS235" s="3"/>
      <c r="BT235" s="1"/>
      <c r="BU235" s="2">
        <f>IF(Table1[[#This Row],[Net Worth]]&gt;BT235,Table1[[#This Row],[Age]],0)</f>
        <v>36</v>
      </c>
      <c r="BV235" s="3"/>
    </row>
    <row r="236" spans="2:74" x14ac:dyDescent="0.25">
      <c r="B236" t="s">
        <v>19</v>
      </c>
      <c r="C236">
        <v>27</v>
      </c>
      <c r="D236" t="s">
        <v>20</v>
      </c>
      <c r="E236">
        <v>6</v>
      </c>
      <c r="F236" t="s">
        <v>27</v>
      </c>
      <c r="G236">
        <v>2</v>
      </c>
      <c r="H236">
        <v>0</v>
      </c>
      <c r="I236">
        <v>65553</v>
      </c>
      <c r="J236" t="s">
        <v>31</v>
      </c>
      <c r="K236">
        <v>5</v>
      </c>
      <c r="L236">
        <v>393318</v>
      </c>
      <c r="M236">
        <v>380042.09359632444</v>
      </c>
      <c r="N236">
        <v>0</v>
      </c>
      <c r="O236">
        <v>0</v>
      </c>
      <c r="P236">
        <v>83702.45211311923</v>
      </c>
      <c r="Q236">
        <v>40122.967888820873</v>
      </c>
      <c r="R236">
        <v>433440.96788882086</v>
      </c>
      <c r="S236">
        <v>463744.54570944369</v>
      </c>
      <c r="T236">
        <v>-30303.577820622828</v>
      </c>
      <c r="X236" s="1">
        <f t="shared" si="9"/>
        <v>1</v>
      </c>
      <c r="Y236" s="2">
        <f t="shared" si="10"/>
        <v>0</v>
      </c>
      <c r="Z236" s="2"/>
      <c r="AA236" s="3"/>
      <c r="AD236" s="1">
        <f>IF(Table1[[#This Row],[Work Field (WF)]]="IT",1,0)</f>
        <v>0</v>
      </c>
      <c r="AE236" s="2">
        <f>IF(Table1[[#This Row],[Work Field (WF)]]="Data Science",1,0)</f>
        <v>0</v>
      </c>
      <c r="AF236" s="2">
        <f>IF(Table1[[#This Row],[Work Field (WF)]]="Health",1,0)</f>
        <v>0</v>
      </c>
      <c r="AG236" s="2">
        <f>IF(Table1[[#This Row],[Work Field (WF)]]="Marketing",1,0)</f>
        <v>0</v>
      </c>
      <c r="AH236" s="2">
        <f>IF(Table1[[#This Row],[Work Field (WF)]]="Sales",1,0)</f>
        <v>0</v>
      </c>
      <c r="AI236" s="2">
        <f>IF(Table1[[#This Row],[Work Field (WF)]]="management",1,0)</f>
        <v>1</v>
      </c>
      <c r="AJ236" s="2"/>
      <c r="AK236" s="3"/>
      <c r="AL236" s="1">
        <f>IF(Table1[[#This Row],[Education (EDU)]]="Matric",1,0)</f>
        <v>0</v>
      </c>
      <c r="AM236" s="2">
        <f>IF(Table1[[#This Row],[Education (EDU)]]="Intermediate",1,0)</f>
        <v>1</v>
      </c>
      <c r="AN236" s="2">
        <f>IF(Table1[[#This Row],[Education (EDU)]]="Graduation",1,0)</f>
        <v>0</v>
      </c>
      <c r="AO236" s="2">
        <f>IF(Table1[[#This Row],[Education (EDU)]]="Masters",1,0)</f>
        <v>0</v>
      </c>
      <c r="AP236" s="2"/>
      <c r="AQ236" s="3"/>
      <c r="AT236" s="10" t="str">
        <f>IFERROR(Table1[[#This Row],[Car Value]]/Table1[[#This Row],[Cars Owned]],"0")</f>
        <v>0</v>
      </c>
      <c r="AU236" s="2"/>
      <c r="AV236" s="3"/>
      <c r="AW236" s="1"/>
      <c r="AX236" s="2">
        <f>IF(Table1[[#This Row],[Person Debts]]&gt;$AW$6,1,0)</f>
        <v>1</v>
      </c>
      <c r="AY236" s="2"/>
      <c r="AZ236" s="3"/>
      <c r="BA236" s="1"/>
      <c r="BB236" s="24">
        <f>Table1[[#This Row],[Mortgage Left]]/Table1[[#This Row],[House Value]]</f>
        <v>0.96624637976478178</v>
      </c>
      <c r="BC236" s="2">
        <f t="shared" si="11"/>
        <v>1</v>
      </c>
      <c r="BD236" s="2"/>
      <c r="BE236" s="3"/>
      <c r="BH236" s="1"/>
      <c r="BI236" s="2">
        <f>IF(Table1[[#This Row],[City]]="Karachi",Table1[[#This Row],[Income]],0)</f>
        <v>0</v>
      </c>
      <c r="BJ236" s="2">
        <f>IF(Table1[[#This Row],[City]]="Lahore",Table1[[#This Row],[Income]],0)</f>
        <v>0</v>
      </c>
      <c r="BK236" s="2">
        <f>IF(Table1[[#This Row],[City]]="Islamabad",Table1[[#This Row],[Income]],0)</f>
        <v>0</v>
      </c>
      <c r="BL236" s="2">
        <f>IF(Table1[[#This Row],[City]]="Multan",Table1[[#This Row],[Income]],0)</f>
        <v>0</v>
      </c>
      <c r="BM236" s="2">
        <f>IF(Table1[[#This Row],[City]]="Peshawar",Table1[[#This Row],[Income]],0)</f>
        <v>65553</v>
      </c>
      <c r="BN236" s="2">
        <f>IF(Table1[[#This Row],[City]]="Quetta",Table1[[#This Row],[Income]],0)</f>
        <v>0</v>
      </c>
      <c r="BO236" s="2">
        <f>IF(Table1[[#This Row],[City]]="Hyderabad",Table1[[#This Row],[Income]],0)</f>
        <v>0</v>
      </c>
      <c r="BP236" s="2">
        <f>IF(Table1[[#This Row],[City]]="Rawalpindi",Table1[[#This Row],[Income]],0)</f>
        <v>0</v>
      </c>
      <c r="BQ236" s="3">
        <f>IF(Table1[[#This Row],[City]]="Gwadar",Table1[[#This Row],[Income]],0)</f>
        <v>0</v>
      </c>
      <c r="BR236" s="1">
        <f>IF(Table1[[#This Row],[Person Debts]]&gt;Table1[[#This Row],[Income]],1,0)</f>
        <v>1</v>
      </c>
      <c r="BS236" s="3"/>
      <c r="BT236" s="1"/>
      <c r="BU236" s="2">
        <f>IF(Table1[[#This Row],[Net Worth]]&gt;BT236,Table1[[#This Row],[Age]],0)</f>
        <v>0</v>
      </c>
      <c r="BV236" s="3"/>
    </row>
    <row r="237" spans="2:74" x14ac:dyDescent="0.25">
      <c r="B237" t="s">
        <v>19</v>
      </c>
      <c r="C237">
        <v>41</v>
      </c>
      <c r="D237" t="s">
        <v>20</v>
      </c>
      <c r="E237">
        <v>6</v>
      </c>
      <c r="F237" t="s">
        <v>34</v>
      </c>
      <c r="G237">
        <v>4</v>
      </c>
      <c r="H237">
        <v>1</v>
      </c>
      <c r="I237">
        <v>52140</v>
      </c>
      <c r="J237" t="s">
        <v>28</v>
      </c>
      <c r="K237">
        <v>4</v>
      </c>
      <c r="L237">
        <v>156420</v>
      </c>
      <c r="M237">
        <v>31665.858519383179</v>
      </c>
      <c r="N237">
        <v>9864.3640422907374</v>
      </c>
      <c r="O237">
        <v>1452</v>
      </c>
      <c r="P237">
        <v>98274.451784042889</v>
      </c>
      <c r="Q237">
        <v>14742.173222425135</v>
      </c>
      <c r="R237">
        <v>181026.53726471588</v>
      </c>
      <c r="S237">
        <v>131392.31030342606</v>
      </c>
      <c r="T237">
        <v>49634.226961289824</v>
      </c>
      <c r="X237" s="1">
        <f t="shared" si="9"/>
        <v>1</v>
      </c>
      <c r="Y237" s="2">
        <f t="shared" si="10"/>
        <v>0</v>
      </c>
      <c r="Z237" s="2"/>
      <c r="AA237" s="3"/>
      <c r="AD237" s="1">
        <f>IF(Table1[[#This Row],[Work Field (WF)]]="IT",1,0)</f>
        <v>0</v>
      </c>
      <c r="AE237" s="2">
        <f>IF(Table1[[#This Row],[Work Field (WF)]]="Data Science",1,0)</f>
        <v>0</v>
      </c>
      <c r="AF237" s="2">
        <f>IF(Table1[[#This Row],[Work Field (WF)]]="Health",1,0)</f>
        <v>0</v>
      </c>
      <c r="AG237" s="2">
        <f>IF(Table1[[#This Row],[Work Field (WF)]]="Marketing",1,0)</f>
        <v>0</v>
      </c>
      <c r="AH237" s="2">
        <f>IF(Table1[[#This Row],[Work Field (WF)]]="Sales",1,0)</f>
        <v>0</v>
      </c>
      <c r="AI237" s="2">
        <f>IF(Table1[[#This Row],[Work Field (WF)]]="management",1,0)</f>
        <v>1</v>
      </c>
      <c r="AJ237" s="2"/>
      <c r="AK237" s="3"/>
      <c r="AL237" s="1">
        <f>IF(Table1[[#This Row],[Education (EDU)]]="Matric",1,0)</f>
        <v>0</v>
      </c>
      <c r="AM237" s="2">
        <f>IF(Table1[[#This Row],[Education (EDU)]]="Intermediate",1,0)</f>
        <v>0</v>
      </c>
      <c r="AN237" s="2">
        <f>IF(Table1[[#This Row],[Education (EDU)]]="Graduation",1,0)</f>
        <v>0</v>
      </c>
      <c r="AO237" s="2">
        <f>IF(Table1[[#This Row],[Education (EDU)]]="Masters",1,0)</f>
        <v>1</v>
      </c>
      <c r="AP237" s="2"/>
      <c r="AQ237" s="3"/>
      <c r="AT237" s="10">
        <f>IFERROR(Table1[[#This Row],[Car Value]]/Table1[[#This Row],[Cars Owned]],"0")</f>
        <v>9864.3640422907374</v>
      </c>
      <c r="AU237" s="2"/>
      <c r="AV237" s="3"/>
      <c r="AW237" s="1"/>
      <c r="AX237" s="2">
        <f>IF(Table1[[#This Row],[Person Debts]]&gt;$AW$6,1,0)</f>
        <v>1</v>
      </c>
      <c r="AY237" s="2"/>
      <c r="AZ237" s="3"/>
      <c r="BA237" s="1"/>
      <c r="BB237" s="24">
        <f>Table1[[#This Row],[Mortgage Left]]/Table1[[#This Row],[House Value]]</f>
        <v>0.20244123845661155</v>
      </c>
      <c r="BC237" s="2">
        <f t="shared" si="11"/>
        <v>0</v>
      </c>
      <c r="BD237" s="2"/>
      <c r="BE237" s="3"/>
      <c r="BH237" s="1"/>
      <c r="BI237" s="2">
        <f>IF(Table1[[#This Row],[City]]="Karachi",Table1[[#This Row],[Income]],0)</f>
        <v>0</v>
      </c>
      <c r="BJ237" s="2">
        <f>IF(Table1[[#This Row],[City]]="Lahore",Table1[[#This Row],[Income]],0)</f>
        <v>0</v>
      </c>
      <c r="BK237" s="2">
        <f>IF(Table1[[#This Row],[City]]="Islamabad",Table1[[#This Row],[Income]],0)</f>
        <v>0</v>
      </c>
      <c r="BL237" s="2">
        <f>IF(Table1[[#This Row],[City]]="Multan",Table1[[#This Row],[Income]],0)</f>
        <v>52140</v>
      </c>
      <c r="BM237" s="2">
        <f>IF(Table1[[#This Row],[City]]="Peshawar",Table1[[#This Row],[Income]],0)</f>
        <v>0</v>
      </c>
      <c r="BN237" s="2">
        <f>IF(Table1[[#This Row],[City]]="Quetta",Table1[[#This Row],[Income]],0)</f>
        <v>0</v>
      </c>
      <c r="BO237" s="2">
        <f>IF(Table1[[#This Row],[City]]="Hyderabad",Table1[[#This Row],[Income]],0)</f>
        <v>0</v>
      </c>
      <c r="BP237" s="2">
        <f>IF(Table1[[#This Row],[City]]="Rawalpindi",Table1[[#This Row],[Income]],0)</f>
        <v>0</v>
      </c>
      <c r="BQ237" s="3">
        <f>IF(Table1[[#This Row],[City]]="Gwadar",Table1[[#This Row],[Income]],0)</f>
        <v>0</v>
      </c>
      <c r="BR237" s="1">
        <f>IF(Table1[[#This Row],[Person Debts]]&gt;Table1[[#This Row],[Income]],1,0)</f>
        <v>1</v>
      </c>
      <c r="BS237" s="3"/>
      <c r="BT237" s="1"/>
      <c r="BU237" s="2">
        <f>IF(Table1[[#This Row],[Net Worth]]&gt;BT237,Table1[[#This Row],[Age]],0)</f>
        <v>41</v>
      </c>
      <c r="BV237" s="3"/>
    </row>
    <row r="238" spans="2:74" x14ac:dyDescent="0.25">
      <c r="B238" t="s">
        <v>19</v>
      </c>
      <c r="C238">
        <v>29</v>
      </c>
      <c r="D238" t="s">
        <v>26</v>
      </c>
      <c r="E238">
        <v>3</v>
      </c>
      <c r="F238" t="s">
        <v>24</v>
      </c>
      <c r="G238">
        <v>3</v>
      </c>
      <c r="H238">
        <v>2</v>
      </c>
      <c r="I238">
        <v>67423</v>
      </c>
      <c r="J238" t="s">
        <v>22</v>
      </c>
      <c r="K238">
        <v>2</v>
      </c>
      <c r="L238">
        <v>202269</v>
      </c>
      <c r="M238">
        <v>84082.333558385973</v>
      </c>
      <c r="N238">
        <v>59799.983909594288</v>
      </c>
      <c r="O238">
        <v>59068</v>
      </c>
      <c r="P238">
        <v>44771.719770370779</v>
      </c>
      <c r="Q238">
        <v>20109.049655684274</v>
      </c>
      <c r="R238">
        <v>282178.03356527857</v>
      </c>
      <c r="S238">
        <v>187922.05332875674</v>
      </c>
      <c r="T238">
        <v>94255.980236521835</v>
      </c>
      <c r="X238" s="1">
        <f t="shared" si="9"/>
        <v>1</v>
      </c>
      <c r="Y238" s="2">
        <f t="shared" si="10"/>
        <v>0</v>
      </c>
      <c r="Z238" s="2"/>
      <c r="AA238" s="3"/>
      <c r="AD238" s="1">
        <f>IF(Table1[[#This Row],[Work Field (WF)]]="IT",1,0)</f>
        <v>0</v>
      </c>
      <c r="AE238" s="2">
        <f>IF(Table1[[#This Row],[Work Field (WF)]]="Data Science",1,0)</f>
        <v>0</v>
      </c>
      <c r="AF238" s="2">
        <f>IF(Table1[[#This Row],[Work Field (WF)]]="Health",1,0)</f>
        <v>0</v>
      </c>
      <c r="AG238" s="2">
        <f>IF(Table1[[#This Row],[Work Field (WF)]]="Marketing",1,0)</f>
        <v>1</v>
      </c>
      <c r="AH238" s="2">
        <f>IF(Table1[[#This Row],[Work Field (WF)]]="Sales",1,0)</f>
        <v>0</v>
      </c>
      <c r="AI238" s="2">
        <f>IF(Table1[[#This Row],[Work Field (WF)]]="management",1,0)</f>
        <v>0</v>
      </c>
      <c r="AJ238" s="2"/>
      <c r="AK238" s="3"/>
      <c r="AL238" s="1">
        <f>IF(Table1[[#This Row],[Education (EDU)]]="Matric",1,0)</f>
        <v>0</v>
      </c>
      <c r="AM238" s="2">
        <f>IF(Table1[[#This Row],[Education (EDU)]]="Intermediate",1,0)</f>
        <v>0</v>
      </c>
      <c r="AN238" s="2">
        <f>IF(Table1[[#This Row],[Education (EDU)]]="Graduation",1,0)</f>
        <v>1</v>
      </c>
      <c r="AO238" s="2">
        <f>IF(Table1[[#This Row],[Education (EDU)]]="Masters",1,0)</f>
        <v>0</v>
      </c>
      <c r="AP238" s="2"/>
      <c r="AQ238" s="3"/>
      <c r="AT238" s="10">
        <f>IFERROR(Table1[[#This Row],[Car Value]]/Table1[[#This Row],[Cars Owned]],"0")</f>
        <v>29899.991954797144</v>
      </c>
      <c r="AU238" s="2"/>
      <c r="AV238" s="3"/>
      <c r="AW238" s="1"/>
      <c r="AX238" s="2">
        <f>IF(Table1[[#This Row],[Person Debts]]&gt;$AW$6,1,0)</f>
        <v>1</v>
      </c>
      <c r="AY238" s="2"/>
      <c r="AZ238" s="3"/>
      <c r="BA238" s="1"/>
      <c r="BB238" s="24">
        <f>Table1[[#This Row],[Mortgage Left]]/Table1[[#This Row],[House Value]]</f>
        <v>0.41569560119635718</v>
      </c>
      <c r="BC238" s="2">
        <f t="shared" si="11"/>
        <v>1</v>
      </c>
      <c r="BD238" s="2"/>
      <c r="BE238" s="3"/>
      <c r="BH238" s="1"/>
      <c r="BI238" s="2">
        <f>IF(Table1[[#This Row],[City]]="Karachi",Table1[[#This Row],[Income]],0)</f>
        <v>0</v>
      </c>
      <c r="BJ238" s="2">
        <f>IF(Table1[[#This Row],[City]]="Lahore",Table1[[#This Row],[Income]],0)</f>
        <v>67423</v>
      </c>
      <c r="BK238" s="2">
        <f>IF(Table1[[#This Row],[City]]="Islamabad",Table1[[#This Row],[Income]],0)</f>
        <v>0</v>
      </c>
      <c r="BL238" s="2">
        <f>IF(Table1[[#This Row],[City]]="Multan",Table1[[#This Row],[Income]],0)</f>
        <v>0</v>
      </c>
      <c r="BM238" s="2">
        <f>IF(Table1[[#This Row],[City]]="Peshawar",Table1[[#This Row],[Income]],0)</f>
        <v>0</v>
      </c>
      <c r="BN238" s="2">
        <f>IF(Table1[[#This Row],[City]]="Quetta",Table1[[#This Row],[Income]],0)</f>
        <v>0</v>
      </c>
      <c r="BO238" s="2">
        <f>IF(Table1[[#This Row],[City]]="Hyderabad",Table1[[#This Row],[Income]],0)</f>
        <v>0</v>
      </c>
      <c r="BP238" s="2">
        <f>IF(Table1[[#This Row],[City]]="Rawalpindi",Table1[[#This Row],[Income]],0)</f>
        <v>0</v>
      </c>
      <c r="BQ238" s="3">
        <f>IF(Table1[[#This Row],[City]]="Gwadar",Table1[[#This Row],[Income]],0)</f>
        <v>0</v>
      </c>
      <c r="BR238" s="1">
        <f>IF(Table1[[#This Row],[Person Debts]]&gt;Table1[[#This Row],[Income]],1,0)</f>
        <v>1</v>
      </c>
      <c r="BS238" s="3"/>
      <c r="BT238" s="1"/>
      <c r="BU238" s="2">
        <f>IF(Table1[[#This Row],[Net Worth]]&gt;BT238,Table1[[#This Row],[Age]],0)</f>
        <v>29</v>
      </c>
      <c r="BV238" s="3"/>
    </row>
    <row r="239" spans="2:74" x14ac:dyDescent="0.25">
      <c r="B239" t="s">
        <v>19</v>
      </c>
      <c r="C239">
        <v>29</v>
      </c>
      <c r="D239" t="s">
        <v>20</v>
      </c>
      <c r="E239">
        <v>6</v>
      </c>
      <c r="F239" t="s">
        <v>27</v>
      </c>
      <c r="G239">
        <v>2</v>
      </c>
      <c r="H239">
        <v>1</v>
      </c>
      <c r="I239">
        <v>59646</v>
      </c>
      <c r="J239" t="s">
        <v>31</v>
      </c>
      <c r="K239">
        <v>5</v>
      </c>
      <c r="L239">
        <v>298230</v>
      </c>
      <c r="M239">
        <v>160035.93649784135</v>
      </c>
      <c r="N239">
        <v>10747.669888915269</v>
      </c>
      <c r="O239">
        <v>6232</v>
      </c>
      <c r="P239">
        <v>92869.106074569776</v>
      </c>
      <c r="Q239">
        <v>26095.345270600097</v>
      </c>
      <c r="R239">
        <v>335073.01515951537</v>
      </c>
      <c r="S239">
        <v>259137.04257241113</v>
      </c>
      <c r="T239">
        <v>75935.972587104246</v>
      </c>
      <c r="X239" s="1">
        <f t="shared" si="9"/>
        <v>1</v>
      </c>
      <c r="Y239" s="2">
        <f t="shared" si="10"/>
        <v>0</v>
      </c>
      <c r="Z239" s="2"/>
      <c r="AA239" s="3"/>
      <c r="AD239" s="1">
        <f>IF(Table1[[#This Row],[Work Field (WF)]]="IT",1,0)</f>
        <v>0</v>
      </c>
      <c r="AE239" s="2">
        <f>IF(Table1[[#This Row],[Work Field (WF)]]="Data Science",1,0)</f>
        <v>0</v>
      </c>
      <c r="AF239" s="2">
        <f>IF(Table1[[#This Row],[Work Field (WF)]]="Health",1,0)</f>
        <v>0</v>
      </c>
      <c r="AG239" s="2">
        <f>IF(Table1[[#This Row],[Work Field (WF)]]="Marketing",1,0)</f>
        <v>0</v>
      </c>
      <c r="AH239" s="2">
        <f>IF(Table1[[#This Row],[Work Field (WF)]]="Sales",1,0)</f>
        <v>0</v>
      </c>
      <c r="AI239" s="2">
        <f>IF(Table1[[#This Row],[Work Field (WF)]]="management",1,0)</f>
        <v>1</v>
      </c>
      <c r="AJ239" s="2"/>
      <c r="AK239" s="3"/>
      <c r="AL239" s="1">
        <f>IF(Table1[[#This Row],[Education (EDU)]]="Matric",1,0)</f>
        <v>0</v>
      </c>
      <c r="AM239" s="2">
        <f>IF(Table1[[#This Row],[Education (EDU)]]="Intermediate",1,0)</f>
        <v>1</v>
      </c>
      <c r="AN239" s="2">
        <f>IF(Table1[[#This Row],[Education (EDU)]]="Graduation",1,0)</f>
        <v>0</v>
      </c>
      <c r="AO239" s="2">
        <f>IF(Table1[[#This Row],[Education (EDU)]]="Masters",1,0)</f>
        <v>0</v>
      </c>
      <c r="AP239" s="2"/>
      <c r="AQ239" s="3"/>
      <c r="AT239" s="10">
        <f>IFERROR(Table1[[#This Row],[Car Value]]/Table1[[#This Row],[Cars Owned]],"0")</f>
        <v>10747.669888915269</v>
      </c>
      <c r="AU239" s="2"/>
      <c r="AV239" s="3"/>
      <c r="AW239" s="1"/>
      <c r="AX239" s="2">
        <f>IF(Table1[[#This Row],[Person Debts]]&gt;$AW$6,1,0)</f>
        <v>1</v>
      </c>
      <c r="AY239" s="2"/>
      <c r="AZ239" s="3"/>
      <c r="BA239" s="1"/>
      <c r="BB239" s="24">
        <f>Table1[[#This Row],[Mortgage Left]]/Table1[[#This Row],[House Value]]</f>
        <v>0.53661917479073651</v>
      </c>
      <c r="BC239" s="2">
        <f t="shared" si="11"/>
        <v>1</v>
      </c>
      <c r="BD239" s="2"/>
      <c r="BE239" s="3"/>
      <c r="BH239" s="1"/>
      <c r="BI239" s="2">
        <f>IF(Table1[[#This Row],[City]]="Karachi",Table1[[#This Row],[Income]],0)</f>
        <v>0</v>
      </c>
      <c r="BJ239" s="2">
        <f>IF(Table1[[#This Row],[City]]="Lahore",Table1[[#This Row],[Income]],0)</f>
        <v>0</v>
      </c>
      <c r="BK239" s="2">
        <f>IF(Table1[[#This Row],[City]]="Islamabad",Table1[[#This Row],[Income]],0)</f>
        <v>0</v>
      </c>
      <c r="BL239" s="2">
        <f>IF(Table1[[#This Row],[City]]="Multan",Table1[[#This Row],[Income]],0)</f>
        <v>0</v>
      </c>
      <c r="BM239" s="2">
        <f>IF(Table1[[#This Row],[City]]="Peshawar",Table1[[#This Row],[Income]],0)</f>
        <v>59646</v>
      </c>
      <c r="BN239" s="2">
        <f>IF(Table1[[#This Row],[City]]="Quetta",Table1[[#This Row],[Income]],0)</f>
        <v>0</v>
      </c>
      <c r="BO239" s="2">
        <f>IF(Table1[[#This Row],[City]]="Hyderabad",Table1[[#This Row],[Income]],0)</f>
        <v>0</v>
      </c>
      <c r="BP239" s="2">
        <f>IF(Table1[[#This Row],[City]]="Rawalpindi",Table1[[#This Row],[Income]],0)</f>
        <v>0</v>
      </c>
      <c r="BQ239" s="3">
        <f>IF(Table1[[#This Row],[City]]="Gwadar",Table1[[#This Row],[Income]],0)</f>
        <v>0</v>
      </c>
      <c r="BR239" s="1">
        <f>IF(Table1[[#This Row],[Person Debts]]&gt;Table1[[#This Row],[Income]],1,0)</f>
        <v>1</v>
      </c>
      <c r="BS239" s="3"/>
      <c r="BT239" s="1"/>
      <c r="BU239" s="2">
        <f>IF(Table1[[#This Row],[Net Worth]]&gt;BT239,Table1[[#This Row],[Age]],0)</f>
        <v>29</v>
      </c>
      <c r="BV239" s="3"/>
    </row>
    <row r="240" spans="2:74" x14ac:dyDescent="0.25">
      <c r="B240" t="s">
        <v>23</v>
      </c>
      <c r="C240">
        <v>28</v>
      </c>
      <c r="D240" t="s">
        <v>26</v>
      </c>
      <c r="E240">
        <v>3</v>
      </c>
      <c r="F240" t="s">
        <v>34</v>
      </c>
      <c r="G240">
        <v>4</v>
      </c>
      <c r="H240">
        <v>0</v>
      </c>
      <c r="I240">
        <v>54356</v>
      </c>
      <c r="J240" t="s">
        <v>31</v>
      </c>
      <c r="K240">
        <v>5</v>
      </c>
      <c r="L240">
        <v>163068</v>
      </c>
      <c r="M240">
        <v>13402.05873754658</v>
      </c>
      <c r="N240">
        <v>0</v>
      </c>
      <c r="O240">
        <v>0</v>
      </c>
      <c r="P240">
        <v>57251.653399040981</v>
      </c>
      <c r="Q240">
        <v>14541.305891778167</v>
      </c>
      <c r="R240">
        <v>177609.30589177817</v>
      </c>
      <c r="S240">
        <v>70653.712136587565</v>
      </c>
      <c r="T240">
        <v>106955.59375519061</v>
      </c>
      <c r="X240" s="1">
        <f t="shared" si="9"/>
        <v>0</v>
      </c>
      <c r="Y240" s="2">
        <f t="shared" si="10"/>
        <v>1</v>
      </c>
      <c r="Z240" s="2"/>
      <c r="AA240" s="3"/>
      <c r="AD240" s="1">
        <f>IF(Table1[[#This Row],[Work Field (WF)]]="IT",1,0)</f>
        <v>0</v>
      </c>
      <c r="AE240" s="2">
        <f>IF(Table1[[#This Row],[Work Field (WF)]]="Data Science",1,0)</f>
        <v>0</v>
      </c>
      <c r="AF240" s="2">
        <f>IF(Table1[[#This Row],[Work Field (WF)]]="Health",1,0)</f>
        <v>0</v>
      </c>
      <c r="AG240" s="2">
        <f>IF(Table1[[#This Row],[Work Field (WF)]]="Marketing",1,0)</f>
        <v>1</v>
      </c>
      <c r="AH240" s="2">
        <f>IF(Table1[[#This Row],[Work Field (WF)]]="Sales",1,0)</f>
        <v>0</v>
      </c>
      <c r="AI240" s="2">
        <f>IF(Table1[[#This Row],[Work Field (WF)]]="management",1,0)</f>
        <v>0</v>
      </c>
      <c r="AJ240" s="2"/>
      <c r="AK240" s="3"/>
      <c r="AL240" s="1">
        <f>IF(Table1[[#This Row],[Education (EDU)]]="Matric",1,0)</f>
        <v>0</v>
      </c>
      <c r="AM240" s="2">
        <f>IF(Table1[[#This Row],[Education (EDU)]]="Intermediate",1,0)</f>
        <v>0</v>
      </c>
      <c r="AN240" s="2">
        <f>IF(Table1[[#This Row],[Education (EDU)]]="Graduation",1,0)</f>
        <v>0</v>
      </c>
      <c r="AO240" s="2">
        <f>IF(Table1[[#This Row],[Education (EDU)]]="Masters",1,0)</f>
        <v>1</v>
      </c>
      <c r="AP240" s="2"/>
      <c r="AQ240" s="3"/>
      <c r="AT240" s="10" t="str">
        <f>IFERROR(Table1[[#This Row],[Car Value]]/Table1[[#This Row],[Cars Owned]],"0")</f>
        <v>0</v>
      </c>
      <c r="AU240" s="2"/>
      <c r="AV240" s="3"/>
      <c r="AW240" s="1"/>
      <c r="AX240" s="2">
        <f>IF(Table1[[#This Row],[Person Debts]]&gt;$AW$6,1,0)</f>
        <v>0</v>
      </c>
      <c r="AY240" s="2"/>
      <c r="AZ240" s="3"/>
      <c r="BA240" s="1"/>
      <c r="BB240" s="24">
        <f>Table1[[#This Row],[Mortgage Left]]/Table1[[#This Row],[House Value]]</f>
        <v>8.2186932675611279E-2</v>
      </c>
      <c r="BC240" s="2">
        <f t="shared" si="11"/>
        <v>0</v>
      </c>
      <c r="BD240" s="2"/>
      <c r="BE240" s="3"/>
      <c r="BH240" s="1"/>
      <c r="BI240" s="2">
        <f>IF(Table1[[#This Row],[City]]="Karachi",Table1[[#This Row],[Income]],0)</f>
        <v>0</v>
      </c>
      <c r="BJ240" s="2">
        <f>IF(Table1[[#This Row],[City]]="Lahore",Table1[[#This Row],[Income]],0)</f>
        <v>0</v>
      </c>
      <c r="BK240" s="2">
        <f>IF(Table1[[#This Row],[City]]="Islamabad",Table1[[#This Row],[Income]],0)</f>
        <v>0</v>
      </c>
      <c r="BL240" s="2">
        <f>IF(Table1[[#This Row],[City]]="Multan",Table1[[#This Row],[Income]],0)</f>
        <v>0</v>
      </c>
      <c r="BM240" s="2">
        <f>IF(Table1[[#This Row],[City]]="Peshawar",Table1[[#This Row],[Income]],0)</f>
        <v>54356</v>
      </c>
      <c r="BN240" s="2">
        <f>IF(Table1[[#This Row],[City]]="Quetta",Table1[[#This Row],[Income]],0)</f>
        <v>0</v>
      </c>
      <c r="BO240" s="2">
        <f>IF(Table1[[#This Row],[City]]="Hyderabad",Table1[[#This Row],[Income]],0)</f>
        <v>0</v>
      </c>
      <c r="BP240" s="2">
        <f>IF(Table1[[#This Row],[City]]="Rawalpindi",Table1[[#This Row],[Income]],0)</f>
        <v>0</v>
      </c>
      <c r="BQ240" s="3">
        <f>IF(Table1[[#This Row],[City]]="Gwadar",Table1[[#This Row],[Income]],0)</f>
        <v>0</v>
      </c>
      <c r="BR240" s="1">
        <f>IF(Table1[[#This Row],[Person Debts]]&gt;Table1[[#This Row],[Income]],1,0)</f>
        <v>1</v>
      </c>
      <c r="BS240" s="3"/>
      <c r="BT240" s="1"/>
      <c r="BU240" s="2">
        <f>IF(Table1[[#This Row],[Net Worth]]&gt;BT240,Table1[[#This Row],[Age]],0)</f>
        <v>28</v>
      </c>
      <c r="BV240" s="3"/>
    </row>
    <row r="241" spans="2:74" x14ac:dyDescent="0.25">
      <c r="B241" t="s">
        <v>23</v>
      </c>
      <c r="C241">
        <v>47</v>
      </c>
      <c r="D241" t="s">
        <v>29</v>
      </c>
      <c r="E241">
        <v>4</v>
      </c>
      <c r="F241" t="s">
        <v>27</v>
      </c>
      <c r="G241">
        <v>2</v>
      </c>
      <c r="H241">
        <v>1</v>
      </c>
      <c r="I241">
        <v>35362</v>
      </c>
      <c r="J241" t="s">
        <v>33</v>
      </c>
      <c r="K241">
        <v>8</v>
      </c>
      <c r="L241">
        <v>212172</v>
      </c>
      <c r="M241">
        <v>148918.24904048676</v>
      </c>
      <c r="N241">
        <v>12193.060727012751</v>
      </c>
      <c r="O241">
        <v>10798</v>
      </c>
      <c r="P241">
        <v>50197.380371406696</v>
      </c>
      <c r="Q241">
        <v>18423.568005920657</v>
      </c>
      <c r="R241">
        <v>242788.6287329334</v>
      </c>
      <c r="S241">
        <v>209913.62941189346</v>
      </c>
      <c r="T241">
        <v>32874.999321039941</v>
      </c>
      <c r="X241" s="1">
        <f t="shared" si="9"/>
        <v>0</v>
      </c>
      <c r="Y241" s="2">
        <f t="shared" si="10"/>
        <v>1</v>
      </c>
      <c r="Z241" s="2"/>
      <c r="AA241" s="3"/>
      <c r="AD241" s="1">
        <f>IF(Table1[[#This Row],[Work Field (WF)]]="IT",1,0)</f>
        <v>0</v>
      </c>
      <c r="AE241" s="2">
        <f>IF(Table1[[#This Row],[Work Field (WF)]]="Data Science",1,0)</f>
        <v>0</v>
      </c>
      <c r="AF241" s="2">
        <f>IF(Table1[[#This Row],[Work Field (WF)]]="Health",1,0)</f>
        <v>1</v>
      </c>
      <c r="AG241" s="2">
        <f>IF(Table1[[#This Row],[Work Field (WF)]]="Marketing",1,0)</f>
        <v>0</v>
      </c>
      <c r="AH241" s="2">
        <f>IF(Table1[[#This Row],[Work Field (WF)]]="Sales",1,0)</f>
        <v>0</v>
      </c>
      <c r="AI241" s="2">
        <f>IF(Table1[[#This Row],[Work Field (WF)]]="management",1,0)</f>
        <v>0</v>
      </c>
      <c r="AJ241" s="2"/>
      <c r="AK241" s="3"/>
      <c r="AL241" s="1">
        <f>IF(Table1[[#This Row],[Education (EDU)]]="Matric",1,0)</f>
        <v>0</v>
      </c>
      <c r="AM241" s="2">
        <f>IF(Table1[[#This Row],[Education (EDU)]]="Intermediate",1,0)</f>
        <v>1</v>
      </c>
      <c r="AN241" s="2">
        <f>IF(Table1[[#This Row],[Education (EDU)]]="Graduation",1,0)</f>
        <v>0</v>
      </c>
      <c r="AO241" s="2">
        <f>IF(Table1[[#This Row],[Education (EDU)]]="Masters",1,0)</f>
        <v>0</v>
      </c>
      <c r="AP241" s="2"/>
      <c r="AQ241" s="3"/>
      <c r="AT241" s="10">
        <f>IFERROR(Table1[[#This Row],[Car Value]]/Table1[[#This Row],[Cars Owned]],"0")</f>
        <v>12193.060727012751</v>
      </c>
      <c r="AU241" s="2"/>
      <c r="AV241" s="3"/>
      <c r="AW241" s="1"/>
      <c r="AX241" s="2">
        <f>IF(Table1[[#This Row],[Person Debts]]&gt;$AW$6,1,0)</f>
        <v>1</v>
      </c>
      <c r="AY241" s="2"/>
      <c r="AZ241" s="3"/>
      <c r="BA241" s="1"/>
      <c r="BB241" s="24">
        <f>Table1[[#This Row],[Mortgage Left]]/Table1[[#This Row],[House Value]]</f>
        <v>0.70187512508948757</v>
      </c>
      <c r="BC241" s="2">
        <f t="shared" si="11"/>
        <v>1</v>
      </c>
      <c r="BD241" s="2"/>
      <c r="BE241" s="3"/>
      <c r="BH241" s="1"/>
      <c r="BI241" s="2">
        <f>IF(Table1[[#This Row],[City]]="Karachi",Table1[[#This Row],[Income]],0)</f>
        <v>0</v>
      </c>
      <c r="BJ241" s="2">
        <f>IF(Table1[[#This Row],[City]]="Lahore",Table1[[#This Row],[Income]],0)</f>
        <v>0</v>
      </c>
      <c r="BK241" s="2">
        <f>IF(Table1[[#This Row],[City]]="Islamabad",Table1[[#This Row],[Income]],0)</f>
        <v>0</v>
      </c>
      <c r="BL241" s="2">
        <f>IF(Table1[[#This Row],[City]]="Multan",Table1[[#This Row],[Income]],0)</f>
        <v>0</v>
      </c>
      <c r="BM241" s="2">
        <f>IF(Table1[[#This Row],[City]]="Peshawar",Table1[[#This Row],[Income]],0)</f>
        <v>0</v>
      </c>
      <c r="BN241" s="2">
        <f>IF(Table1[[#This Row],[City]]="Quetta",Table1[[#This Row],[Income]],0)</f>
        <v>0</v>
      </c>
      <c r="BO241" s="2">
        <f>IF(Table1[[#This Row],[City]]="Hyderabad",Table1[[#This Row],[Income]],0)</f>
        <v>0</v>
      </c>
      <c r="BP241" s="2">
        <f>IF(Table1[[#This Row],[City]]="Rawalpindi",Table1[[#This Row],[Income]],0)</f>
        <v>35362</v>
      </c>
      <c r="BQ241" s="3">
        <f>IF(Table1[[#This Row],[City]]="Gwadar",Table1[[#This Row],[Income]],0)</f>
        <v>0</v>
      </c>
      <c r="BR241" s="1">
        <f>IF(Table1[[#This Row],[Person Debts]]&gt;Table1[[#This Row],[Income]],1,0)</f>
        <v>1</v>
      </c>
      <c r="BS241" s="3"/>
      <c r="BT241" s="1"/>
      <c r="BU241" s="2">
        <f>IF(Table1[[#This Row],[Net Worth]]&gt;BT241,Table1[[#This Row],[Age]],0)</f>
        <v>47</v>
      </c>
      <c r="BV241" s="3"/>
    </row>
    <row r="242" spans="2:74" x14ac:dyDescent="0.25">
      <c r="B242" t="s">
        <v>19</v>
      </c>
      <c r="C242">
        <v>40</v>
      </c>
      <c r="D242" t="s">
        <v>32</v>
      </c>
      <c r="E242">
        <v>1</v>
      </c>
      <c r="F242" t="s">
        <v>34</v>
      </c>
      <c r="G242">
        <v>4</v>
      </c>
      <c r="H242">
        <v>1</v>
      </c>
      <c r="I242">
        <v>65781</v>
      </c>
      <c r="J242" t="s">
        <v>28</v>
      </c>
      <c r="K242">
        <v>4</v>
      </c>
      <c r="L242">
        <v>328905</v>
      </c>
      <c r="M242">
        <v>198430.86135406795</v>
      </c>
      <c r="N242">
        <v>40031.945629727859</v>
      </c>
      <c r="O242">
        <v>17314</v>
      </c>
      <c r="P242">
        <v>26816.595675170993</v>
      </c>
      <c r="Q242">
        <v>39144.954995533844</v>
      </c>
      <c r="R242">
        <v>408081.90062526171</v>
      </c>
      <c r="S242">
        <v>242561.45702923895</v>
      </c>
      <c r="T242">
        <v>165520.44359602276</v>
      </c>
      <c r="X242" s="1">
        <f t="shared" si="9"/>
        <v>1</v>
      </c>
      <c r="Y242" s="2">
        <f t="shared" si="10"/>
        <v>0</v>
      </c>
      <c r="Z242" s="2"/>
      <c r="AA242" s="3"/>
      <c r="AD242" s="1">
        <f>IF(Table1[[#This Row],[Work Field (WF)]]="IT",1,0)</f>
        <v>1</v>
      </c>
      <c r="AE242" s="2">
        <f>IF(Table1[[#This Row],[Work Field (WF)]]="Data Science",1,0)</f>
        <v>0</v>
      </c>
      <c r="AF242" s="2">
        <f>IF(Table1[[#This Row],[Work Field (WF)]]="Health",1,0)</f>
        <v>0</v>
      </c>
      <c r="AG242" s="2">
        <f>IF(Table1[[#This Row],[Work Field (WF)]]="Marketing",1,0)</f>
        <v>0</v>
      </c>
      <c r="AH242" s="2">
        <f>IF(Table1[[#This Row],[Work Field (WF)]]="Sales",1,0)</f>
        <v>0</v>
      </c>
      <c r="AI242" s="2">
        <f>IF(Table1[[#This Row],[Work Field (WF)]]="management",1,0)</f>
        <v>0</v>
      </c>
      <c r="AJ242" s="2"/>
      <c r="AK242" s="3"/>
      <c r="AL242" s="1">
        <f>IF(Table1[[#This Row],[Education (EDU)]]="Matric",1,0)</f>
        <v>0</v>
      </c>
      <c r="AM242" s="2">
        <f>IF(Table1[[#This Row],[Education (EDU)]]="Intermediate",1,0)</f>
        <v>0</v>
      </c>
      <c r="AN242" s="2">
        <f>IF(Table1[[#This Row],[Education (EDU)]]="Graduation",1,0)</f>
        <v>0</v>
      </c>
      <c r="AO242" s="2">
        <f>IF(Table1[[#This Row],[Education (EDU)]]="Masters",1,0)</f>
        <v>1</v>
      </c>
      <c r="AP242" s="2"/>
      <c r="AQ242" s="3"/>
      <c r="AT242" s="10">
        <f>IFERROR(Table1[[#This Row],[Car Value]]/Table1[[#This Row],[Cars Owned]],"0")</f>
        <v>40031.945629727859</v>
      </c>
      <c r="AU242" s="2"/>
      <c r="AV242" s="3"/>
      <c r="AW242" s="1"/>
      <c r="AX242" s="2">
        <f>IF(Table1[[#This Row],[Person Debts]]&gt;$AW$6,1,0)</f>
        <v>1</v>
      </c>
      <c r="AY242" s="2"/>
      <c r="AZ242" s="3"/>
      <c r="BA242" s="1"/>
      <c r="BB242" s="24">
        <f>Table1[[#This Row],[Mortgage Left]]/Table1[[#This Row],[House Value]]</f>
        <v>0.6033075245255255</v>
      </c>
      <c r="BC242" s="2">
        <f t="shared" si="11"/>
        <v>1</v>
      </c>
      <c r="BD242" s="2"/>
      <c r="BE242" s="3"/>
      <c r="BH242" s="1"/>
      <c r="BI242" s="2">
        <f>IF(Table1[[#This Row],[City]]="Karachi",Table1[[#This Row],[Income]],0)</f>
        <v>0</v>
      </c>
      <c r="BJ242" s="2">
        <f>IF(Table1[[#This Row],[City]]="Lahore",Table1[[#This Row],[Income]],0)</f>
        <v>0</v>
      </c>
      <c r="BK242" s="2">
        <f>IF(Table1[[#This Row],[City]]="Islamabad",Table1[[#This Row],[Income]],0)</f>
        <v>0</v>
      </c>
      <c r="BL242" s="2">
        <f>IF(Table1[[#This Row],[City]]="Multan",Table1[[#This Row],[Income]],0)</f>
        <v>65781</v>
      </c>
      <c r="BM242" s="2">
        <f>IF(Table1[[#This Row],[City]]="Peshawar",Table1[[#This Row],[Income]],0)</f>
        <v>0</v>
      </c>
      <c r="BN242" s="2">
        <f>IF(Table1[[#This Row],[City]]="Quetta",Table1[[#This Row],[Income]],0)</f>
        <v>0</v>
      </c>
      <c r="BO242" s="2">
        <f>IF(Table1[[#This Row],[City]]="Hyderabad",Table1[[#This Row],[Income]],0)</f>
        <v>0</v>
      </c>
      <c r="BP242" s="2">
        <f>IF(Table1[[#This Row],[City]]="Rawalpindi",Table1[[#This Row],[Income]],0)</f>
        <v>0</v>
      </c>
      <c r="BQ242" s="3">
        <f>IF(Table1[[#This Row],[City]]="Gwadar",Table1[[#This Row],[Income]],0)</f>
        <v>0</v>
      </c>
      <c r="BR242" s="1">
        <f>IF(Table1[[#This Row],[Person Debts]]&gt;Table1[[#This Row],[Income]],1,0)</f>
        <v>1</v>
      </c>
      <c r="BS242" s="3"/>
      <c r="BT242" s="1"/>
      <c r="BU242" s="2">
        <f>IF(Table1[[#This Row],[Net Worth]]&gt;BT242,Table1[[#This Row],[Age]],0)</f>
        <v>40</v>
      </c>
      <c r="BV242" s="3"/>
    </row>
    <row r="243" spans="2:74" x14ac:dyDescent="0.25">
      <c r="B243" t="s">
        <v>19</v>
      </c>
      <c r="C243">
        <v>34</v>
      </c>
      <c r="D243" t="s">
        <v>20</v>
      </c>
      <c r="E243">
        <v>6</v>
      </c>
      <c r="F243" t="s">
        <v>27</v>
      </c>
      <c r="G243">
        <v>2</v>
      </c>
      <c r="H243">
        <v>2</v>
      </c>
      <c r="I243">
        <v>42940</v>
      </c>
      <c r="J243" t="s">
        <v>33</v>
      </c>
      <c r="K243">
        <v>8</v>
      </c>
      <c r="L243">
        <v>214700</v>
      </c>
      <c r="M243">
        <v>78887.991926729897</v>
      </c>
      <c r="N243">
        <v>6422.9139483380404</v>
      </c>
      <c r="O243">
        <v>2814</v>
      </c>
      <c r="P243">
        <v>14552.110377888495</v>
      </c>
      <c r="Q243">
        <v>3519.7834551862366</v>
      </c>
      <c r="R243">
        <v>224642.69740352427</v>
      </c>
      <c r="S243">
        <v>96254.102304618398</v>
      </c>
      <c r="T243">
        <v>128388.59509890588</v>
      </c>
      <c r="X243" s="1">
        <f t="shared" si="9"/>
        <v>1</v>
      </c>
      <c r="Y243" s="2">
        <f t="shared" si="10"/>
        <v>0</v>
      </c>
      <c r="Z243" s="2"/>
      <c r="AA243" s="3"/>
      <c r="AD243" s="1">
        <f>IF(Table1[[#This Row],[Work Field (WF)]]="IT",1,0)</f>
        <v>0</v>
      </c>
      <c r="AE243" s="2">
        <f>IF(Table1[[#This Row],[Work Field (WF)]]="Data Science",1,0)</f>
        <v>0</v>
      </c>
      <c r="AF243" s="2">
        <f>IF(Table1[[#This Row],[Work Field (WF)]]="Health",1,0)</f>
        <v>0</v>
      </c>
      <c r="AG243" s="2">
        <f>IF(Table1[[#This Row],[Work Field (WF)]]="Marketing",1,0)</f>
        <v>0</v>
      </c>
      <c r="AH243" s="2">
        <f>IF(Table1[[#This Row],[Work Field (WF)]]="Sales",1,0)</f>
        <v>0</v>
      </c>
      <c r="AI243" s="2">
        <f>IF(Table1[[#This Row],[Work Field (WF)]]="management",1,0)</f>
        <v>1</v>
      </c>
      <c r="AJ243" s="2"/>
      <c r="AK243" s="3"/>
      <c r="AL243" s="1">
        <f>IF(Table1[[#This Row],[Education (EDU)]]="Matric",1,0)</f>
        <v>0</v>
      </c>
      <c r="AM243" s="2">
        <f>IF(Table1[[#This Row],[Education (EDU)]]="Intermediate",1,0)</f>
        <v>1</v>
      </c>
      <c r="AN243" s="2">
        <f>IF(Table1[[#This Row],[Education (EDU)]]="Graduation",1,0)</f>
        <v>0</v>
      </c>
      <c r="AO243" s="2">
        <f>IF(Table1[[#This Row],[Education (EDU)]]="Masters",1,0)</f>
        <v>0</v>
      </c>
      <c r="AP243" s="2"/>
      <c r="AQ243" s="3"/>
      <c r="AT243" s="10">
        <f>IFERROR(Table1[[#This Row],[Car Value]]/Table1[[#This Row],[Cars Owned]],"0")</f>
        <v>3211.4569741690202</v>
      </c>
      <c r="AU243" s="2"/>
      <c r="AV243" s="3"/>
      <c r="AW243" s="1"/>
      <c r="AX243" s="2">
        <f>IF(Table1[[#This Row],[Person Debts]]&gt;$AW$6,1,0)</f>
        <v>0</v>
      </c>
      <c r="AY243" s="2"/>
      <c r="AZ243" s="3"/>
      <c r="BA243" s="1"/>
      <c r="BB243" s="24">
        <f>Table1[[#This Row],[Mortgage Left]]/Table1[[#This Row],[House Value]]</f>
        <v>0.36743359071602189</v>
      </c>
      <c r="BC243" s="2">
        <f t="shared" si="11"/>
        <v>0</v>
      </c>
      <c r="BD243" s="2"/>
      <c r="BE243" s="3"/>
      <c r="BH243" s="1"/>
      <c r="BI243" s="2">
        <f>IF(Table1[[#This Row],[City]]="Karachi",Table1[[#This Row],[Income]],0)</f>
        <v>0</v>
      </c>
      <c r="BJ243" s="2">
        <f>IF(Table1[[#This Row],[City]]="Lahore",Table1[[#This Row],[Income]],0)</f>
        <v>0</v>
      </c>
      <c r="BK243" s="2">
        <f>IF(Table1[[#This Row],[City]]="Islamabad",Table1[[#This Row],[Income]],0)</f>
        <v>0</v>
      </c>
      <c r="BL243" s="2">
        <f>IF(Table1[[#This Row],[City]]="Multan",Table1[[#This Row],[Income]],0)</f>
        <v>0</v>
      </c>
      <c r="BM243" s="2">
        <f>IF(Table1[[#This Row],[City]]="Peshawar",Table1[[#This Row],[Income]],0)</f>
        <v>0</v>
      </c>
      <c r="BN243" s="2">
        <f>IF(Table1[[#This Row],[City]]="Quetta",Table1[[#This Row],[Income]],0)</f>
        <v>0</v>
      </c>
      <c r="BO243" s="2">
        <f>IF(Table1[[#This Row],[City]]="Hyderabad",Table1[[#This Row],[Income]],0)</f>
        <v>0</v>
      </c>
      <c r="BP243" s="2">
        <f>IF(Table1[[#This Row],[City]]="Rawalpindi",Table1[[#This Row],[Income]],0)</f>
        <v>42940</v>
      </c>
      <c r="BQ243" s="3">
        <f>IF(Table1[[#This Row],[City]]="Gwadar",Table1[[#This Row],[Income]],0)</f>
        <v>0</v>
      </c>
      <c r="BR243" s="1">
        <f>IF(Table1[[#This Row],[Person Debts]]&gt;Table1[[#This Row],[Income]],1,0)</f>
        <v>1</v>
      </c>
      <c r="BS243" s="3"/>
      <c r="BT243" s="1"/>
      <c r="BU243" s="2">
        <f>IF(Table1[[#This Row],[Net Worth]]&gt;BT243,Table1[[#This Row],[Age]],0)</f>
        <v>34</v>
      </c>
      <c r="BV243" s="3"/>
    </row>
    <row r="244" spans="2:74" x14ac:dyDescent="0.25">
      <c r="B244" t="s">
        <v>19</v>
      </c>
      <c r="C244">
        <v>46</v>
      </c>
      <c r="D244" t="s">
        <v>36</v>
      </c>
      <c r="E244">
        <v>2</v>
      </c>
      <c r="F244" t="s">
        <v>21</v>
      </c>
      <c r="G244">
        <v>1</v>
      </c>
      <c r="H244">
        <v>2</v>
      </c>
      <c r="I244">
        <v>35638</v>
      </c>
      <c r="J244" t="s">
        <v>38</v>
      </c>
      <c r="K244">
        <v>9</v>
      </c>
      <c r="L244">
        <v>213828</v>
      </c>
      <c r="M244">
        <v>84319.246985349775</v>
      </c>
      <c r="N244">
        <v>36673.96444167741</v>
      </c>
      <c r="O244">
        <v>24784</v>
      </c>
      <c r="P244">
        <v>24021.670137978417</v>
      </c>
      <c r="Q244">
        <v>16493.218383890606</v>
      </c>
      <c r="R244">
        <v>266995.18282556802</v>
      </c>
      <c r="S244">
        <v>133124.9171233282</v>
      </c>
      <c r="T244">
        <v>133870.26570223982</v>
      </c>
      <c r="X244" s="1">
        <f t="shared" si="9"/>
        <v>1</v>
      </c>
      <c r="Y244" s="2">
        <f t="shared" si="10"/>
        <v>0</v>
      </c>
      <c r="Z244" s="2"/>
      <c r="AA244" s="3"/>
      <c r="AD244" s="1">
        <f>IF(Table1[[#This Row],[Work Field (WF)]]="IT",1,0)</f>
        <v>0</v>
      </c>
      <c r="AE244" s="2">
        <f>IF(Table1[[#This Row],[Work Field (WF)]]="Data Science",1,0)</f>
        <v>1</v>
      </c>
      <c r="AF244" s="2">
        <f>IF(Table1[[#This Row],[Work Field (WF)]]="Health",1,0)</f>
        <v>0</v>
      </c>
      <c r="AG244" s="2">
        <f>IF(Table1[[#This Row],[Work Field (WF)]]="Marketing",1,0)</f>
        <v>0</v>
      </c>
      <c r="AH244" s="2">
        <f>IF(Table1[[#This Row],[Work Field (WF)]]="Sales",1,0)</f>
        <v>0</v>
      </c>
      <c r="AI244" s="2">
        <f>IF(Table1[[#This Row],[Work Field (WF)]]="management",1,0)</f>
        <v>0</v>
      </c>
      <c r="AJ244" s="2"/>
      <c r="AK244" s="3"/>
      <c r="AL244" s="1">
        <f>IF(Table1[[#This Row],[Education (EDU)]]="Matric",1,0)</f>
        <v>1</v>
      </c>
      <c r="AM244" s="2">
        <f>IF(Table1[[#This Row],[Education (EDU)]]="Intermediate",1,0)</f>
        <v>0</v>
      </c>
      <c r="AN244" s="2">
        <f>IF(Table1[[#This Row],[Education (EDU)]]="Graduation",1,0)</f>
        <v>0</v>
      </c>
      <c r="AO244" s="2">
        <f>IF(Table1[[#This Row],[Education (EDU)]]="Masters",1,0)</f>
        <v>0</v>
      </c>
      <c r="AP244" s="2"/>
      <c r="AQ244" s="3"/>
      <c r="AT244" s="10">
        <f>IFERROR(Table1[[#This Row],[Car Value]]/Table1[[#This Row],[Cars Owned]],"0")</f>
        <v>18336.982220838705</v>
      </c>
      <c r="AU244" s="2"/>
      <c r="AV244" s="3"/>
      <c r="AW244" s="1"/>
      <c r="AX244" s="2">
        <f>IF(Table1[[#This Row],[Person Debts]]&gt;$AW$6,1,0)</f>
        <v>1</v>
      </c>
      <c r="AY244" s="2"/>
      <c r="AZ244" s="3"/>
      <c r="BA244" s="1"/>
      <c r="BB244" s="24">
        <f>Table1[[#This Row],[Mortgage Left]]/Table1[[#This Row],[House Value]]</f>
        <v>0.39433211265760226</v>
      </c>
      <c r="BC244" s="2">
        <f t="shared" si="11"/>
        <v>0</v>
      </c>
      <c r="BD244" s="2"/>
      <c r="BE244" s="3"/>
      <c r="BH244" s="1"/>
      <c r="BI244" s="2">
        <f>IF(Table1[[#This Row],[City]]="Karachi",Table1[[#This Row],[Income]],0)</f>
        <v>0</v>
      </c>
      <c r="BJ244" s="2">
        <f>IF(Table1[[#This Row],[City]]="Lahore",Table1[[#This Row],[Income]],0)</f>
        <v>0</v>
      </c>
      <c r="BK244" s="2">
        <f>IF(Table1[[#This Row],[City]]="Islamabad",Table1[[#This Row],[Income]],0)</f>
        <v>0</v>
      </c>
      <c r="BL244" s="2">
        <f>IF(Table1[[#This Row],[City]]="Multan",Table1[[#This Row],[Income]],0)</f>
        <v>0</v>
      </c>
      <c r="BM244" s="2">
        <f>IF(Table1[[#This Row],[City]]="Peshawar",Table1[[#This Row],[Income]],0)</f>
        <v>0</v>
      </c>
      <c r="BN244" s="2">
        <f>IF(Table1[[#This Row],[City]]="Quetta",Table1[[#This Row],[Income]],0)</f>
        <v>0</v>
      </c>
      <c r="BO244" s="2">
        <f>IF(Table1[[#This Row],[City]]="Hyderabad",Table1[[#This Row],[Income]],0)</f>
        <v>0</v>
      </c>
      <c r="BP244" s="2">
        <f>IF(Table1[[#This Row],[City]]="Rawalpindi",Table1[[#This Row],[Income]],0)</f>
        <v>0</v>
      </c>
      <c r="BQ244" s="3">
        <f>IF(Table1[[#This Row],[City]]="Gwadar",Table1[[#This Row],[Income]],0)</f>
        <v>35638</v>
      </c>
      <c r="BR244" s="1">
        <f>IF(Table1[[#This Row],[Person Debts]]&gt;Table1[[#This Row],[Income]],1,0)</f>
        <v>1</v>
      </c>
      <c r="BS244" s="3"/>
      <c r="BT244" s="1"/>
      <c r="BU244" s="2">
        <f>IF(Table1[[#This Row],[Net Worth]]&gt;BT244,Table1[[#This Row],[Age]],0)</f>
        <v>46</v>
      </c>
      <c r="BV244" s="3"/>
    </row>
    <row r="245" spans="2:74" x14ac:dyDescent="0.25">
      <c r="B245" t="s">
        <v>23</v>
      </c>
      <c r="C245">
        <v>35</v>
      </c>
      <c r="D245" t="s">
        <v>26</v>
      </c>
      <c r="E245">
        <v>3</v>
      </c>
      <c r="F245" t="s">
        <v>24</v>
      </c>
      <c r="G245">
        <v>3</v>
      </c>
      <c r="H245">
        <v>2</v>
      </c>
      <c r="I245">
        <v>55740</v>
      </c>
      <c r="J245" t="s">
        <v>33</v>
      </c>
      <c r="K245">
        <v>8</v>
      </c>
      <c r="L245">
        <v>278700</v>
      </c>
      <c r="M245">
        <v>264207.66903756082</v>
      </c>
      <c r="N245">
        <v>107117.20798847289</v>
      </c>
      <c r="O245">
        <v>51267</v>
      </c>
      <c r="P245">
        <v>82504.306224817701</v>
      </c>
      <c r="Q245">
        <v>4140.7366339991195</v>
      </c>
      <c r="R245">
        <v>389957.94462247199</v>
      </c>
      <c r="S245">
        <v>397978.97526237852</v>
      </c>
      <c r="T245">
        <v>-8021.0306399065303</v>
      </c>
      <c r="X245" s="1">
        <f t="shared" si="9"/>
        <v>0</v>
      </c>
      <c r="Y245" s="2">
        <f t="shared" si="10"/>
        <v>1</v>
      </c>
      <c r="Z245" s="2"/>
      <c r="AA245" s="3"/>
      <c r="AD245" s="1">
        <f>IF(Table1[[#This Row],[Work Field (WF)]]="IT",1,0)</f>
        <v>0</v>
      </c>
      <c r="AE245" s="2">
        <f>IF(Table1[[#This Row],[Work Field (WF)]]="Data Science",1,0)</f>
        <v>0</v>
      </c>
      <c r="AF245" s="2">
        <f>IF(Table1[[#This Row],[Work Field (WF)]]="Health",1,0)</f>
        <v>0</v>
      </c>
      <c r="AG245" s="2">
        <f>IF(Table1[[#This Row],[Work Field (WF)]]="Marketing",1,0)</f>
        <v>1</v>
      </c>
      <c r="AH245" s="2">
        <f>IF(Table1[[#This Row],[Work Field (WF)]]="Sales",1,0)</f>
        <v>0</v>
      </c>
      <c r="AI245" s="2">
        <f>IF(Table1[[#This Row],[Work Field (WF)]]="management",1,0)</f>
        <v>0</v>
      </c>
      <c r="AJ245" s="2"/>
      <c r="AK245" s="3"/>
      <c r="AL245" s="1">
        <f>IF(Table1[[#This Row],[Education (EDU)]]="Matric",1,0)</f>
        <v>0</v>
      </c>
      <c r="AM245" s="2">
        <f>IF(Table1[[#This Row],[Education (EDU)]]="Intermediate",1,0)</f>
        <v>0</v>
      </c>
      <c r="AN245" s="2">
        <f>IF(Table1[[#This Row],[Education (EDU)]]="Graduation",1,0)</f>
        <v>1</v>
      </c>
      <c r="AO245" s="2">
        <f>IF(Table1[[#This Row],[Education (EDU)]]="Masters",1,0)</f>
        <v>0</v>
      </c>
      <c r="AP245" s="2"/>
      <c r="AQ245" s="3"/>
      <c r="AT245" s="10">
        <f>IFERROR(Table1[[#This Row],[Car Value]]/Table1[[#This Row],[Cars Owned]],"0")</f>
        <v>53558.603994236444</v>
      </c>
      <c r="AU245" s="2"/>
      <c r="AV245" s="3"/>
      <c r="AW245" s="1"/>
      <c r="AX245" s="2">
        <f>IF(Table1[[#This Row],[Person Debts]]&gt;$AW$6,1,0)</f>
        <v>1</v>
      </c>
      <c r="AY245" s="2"/>
      <c r="AZ245" s="3"/>
      <c r="BA245" s="1"/>
      <c r="BB245" s="24">
        <f>Table1[[#This Row],[Mortgage Left]]/Table1[[#This Row],[House Value]]</f>
        <v>0.94800024771281244</v>
      </c>
      <c r="BC245" s="2">
        <f t="shared" si="11"/>
        <v>1</v>
      </c>
      <c r="BD245" s="2"/>
      <c r="BE245" s="3"/>
      <c r="BH245" s="1"/>
      <c r="BI245" s="2">
        <f>IF(Table1[[#This Row],[City]]="Karachi",Table1[[#This Row],[Income]],0)</f>
        <v>0</v>
      </c>
      <c r="BJ245" s="2">
        <f>IF(Table1[[#This Row],[City]]="Lahore",Table1[[#This Row],[Income]],0)</f>
        <v>0</v>
      </c>
      <c r="BK245" s="2">
        <f>IF(Table1[[#This Row],[City]]="Islamabad",Table1[[#This Row],[Income]],0)</f>
        <v>0</v>
      </c>
      <c r="BL245" s="2">
        <f>IF(Table1[[#This Row],[City]]="Multan",Table1[[#This Row],[Income]],0)</f>
        <v>0</v>
      </c>
      <c r="BM245" s="2">
        <f>IF(Table1[[#This Row],[City]]="Peshawar",Table1[[#This Row],[Income]],0)</f>
        <v>0</v>
      </c>
      <c r="BN245" s="2">
        <f>IF(Table1[[#This Row],[City]]="Quetta",Table1[[#This Row],[Income]],0)</f>
        <v>0</v>
      </c>
      <c r="BO245" s="2">
        <f>IF(Table1[[#This Row],[City]]="Hyderabad",Table1[[#This Row],[Income]],0)</f>
        <v>0</v>
      </c>
      <c r="BP245" s="2">
        <f>IF(Table1[[#This Row],[City]]="Rawalpindi",Table1[[#This Row],[Income]],0)</f>
        <v>55740</v>
      </c>
      <c r="BQ245" s="3">
        <f>IF(Table1[[#This Row],[City]]="Gwadar",Table1[[#This Row],[Income]],0)</f>
        <v>0</v>
      </c>
      <c r="BR245" s="1">
        <f>IF(Table1[[#This Row],[Person Debts]]&gt;Table1[[#This Row],[Income]],1,0)</f>
        <v>1</v>
      </c>
      <c r="BS245" s="3"/>
      <c r="BT245" s="1"/>
      <c r="BU245" s="2">
        <f>IF(Table1[[#This Row],[Net Worth]]&gt;BT245,Table1[[#This Row],[Age]],0)</f>
        <v>0</v>
      </c>
      <c r="BV245" s="3"/>
    </row>
    <row r="246" spans="2:74" x14ac:dyDescent="0.25">
      <c r="B246" t="s">
        <v>23</v>
      </c>
      <c r="C246">
        <v>47</v>
      </c>
      <c r="D246" t="s">
        <v>29</v>
      </c>
      <c r="E246">
        <v>4</v>
      </c>
      <c r="F246" t="s">
        <v>34</v>
      </c>
      <c r="G246">
        <v>4</v>
      </c>
      <c r="H246">
        <v>1</v>
      </c>
      <c r="I246">
        <v>43823</v>
      </c>
      <c r="J246" t="s">
        <v>25</v>
      </c>
      <c r="K246">
        <v>1</v>
      </c>
      <c r="L246">
        <v>131469</v>
      </c>
      <c r="M246">
        <v>16648.788055617944</v>
      </c>
      <c r="N246">
        <v>29485.845532118998</v>
      </c>
      <c r="O246">
        <v>16732</v>
      </c>
      <c r="P246">
        <v>83382.460028360714</v>
      </c>
      <c r="Q246">
        <v>5481.2124031672647</v>
      </c>
      <c r="R246">
        <v>166436.05793528626</v>
      </c>
      <c r="S246">
        <v>116763.24808397866</v>
      </c>
      <c r="T246">
        <v>49672.809851307597</v>
      </c>
      <c r="X246" s="1">
        <f t="shared" si="9"/>
        <v>0</v>
      </c>
      <c r="Y246" s="2">
        <f t="shared" si="10"/>
        <v>1</v>
      </c>
      <c r="Z246" s="2"/>
      <c r="AA246" s="3"/>
      <c r="AD246" s="1">
        <f>IF(Table1[[#This Row],[Work Field (WF)]]="IT",1,0)</f>
        <v>0</v>
      </c>
      <c r="AE246" s="2">
        <f>IF(Table1[[#This Row],[Work Field (WF)]]="Data Science",1,0)</f>
        <v>0</v>
      </c>
      <c r="AF246" s="2">
        <f>IF(Table1[[#This Row],[Work Field (WF)]]="Health",1,0)</f>
        <v>1</v>
      </c>
      <c r="AG246" s="2">
        <f>IF(Table1[[#This Row],[Work Field (WF)]]="Marketing",1,0)</f>
        <v>0</v>
      </c>
      <c r="AH246" s="2">
        <f>IF(Table1[[#This Row],[Work Field (WF)]]="Sales",1,0)</f>
        <v>0</v>
      </c>
      <c r="AI246" s="2">
        <f>IF(Table1[[#This Row],[Work Field (WF)]]="management",1,0)</f>
        <v>0</v>
      </c>
      <c r="AJ246" s="2"/>
      <c r="AK246" s="3"/>
      <c r="AL246" s="1">
        <f>IF(Table1[[#This Row],[Education (EDU)]]="Matric",1,0)</f>
        <v>0</v>
      </c>
      <c r="AM246" s="2">
        <f>IF(Table1[[#This Row],[Education (EDU)]]="Intermediate",1,0)</f>
        <v>0</v>
      </c>
      <c r="AN246" s="2">
        <f>IF(Table1[[#This Row],[Education (EDU)]]="Graduation",1,0)</f>
        <v>0</v>
      </c>
      <c r="AO246" s="2">
        <f>IF(Table1[[#This Row],[Education (EDU)]]="Masters",1,0)</f>
        <v>1</v>
      </c>
      <c r="AP246" s="2"/>
      <c r="AQ246" s="3"/>
      <c r="AT246" s="10">
        <f>IFERROR(Table1[[#This Row],[Car Value]]/Table1[[#This Row],[Cars Owned]],"0")</f>
        <v>29485.845532118998</v>
      </c>
      <c r="AU246" s="2"/>
      <c r="AV246" s="3"/>
      <c r="AW246" s="1"/>
      <c r="AX246" s="2">
        <f>IF(Table1[[#This Row],[Person Debts]]&gt;$AW$6,1,0)</f>
        <v>0</v>
      </c>
      <c r="AY246" s="2"/>
      <c r="AZ246" s="3"/>
      <c r="BA246" s="1"/>
      <c r="BB246" s="24">
        <f>Table1[[#This Row],[Mortgage Left]]/Table1[[#This Row],[House Value]]</f>
        <v>0.1266366067713145</v>
      </c>
      <c r="BC246" s="2">
        <f t="shared" si="11"/>
        <v>0</v>
      </c>
      <c r="BD246" s="2"/>
      <c r="BE246" s="3"/>
      <c r="BH246" s="1"/>
      <c r="BI246" s="2">
        <f>IF(Table1[[#This Row],[City]]="Karachi",Table1[[#This Row],[Income]],0)</f>
        <v>43823</v>
      </c>
      <c r="BJ246" s="2">
        <f>IF(Table1[[#This Row],[City]]="Lahore",Table1[[#This Row],[Income]],0)</f>
        <v>0</v>
      </c>
      <c r="BK246" s="2">
        <f>IF(Table1[[#This Row],[City]]="Islamabad",Table1[[#This Row],[Income]],0)</f>
        <v>0</v>
      </c>
      <c r="BL246" s="2">
        <f>IF(Table1[[#This Row],[City]]="Multan",Table1[[#This Row],[Income]],0)</f>
        <v>0</v>
      </c>
      <c r="BM246" s="2">
        <f>IF(Table1[[#This Row],[City]]="Peshawar",Table1[[#This Row],[Income]],0)</f>
        <v>0</v>
      </c>
      <c r="BN246" s="2">
        <f>IF(Table1[[#This Row],[City]]="Quetta",Table1[[#This Row],[Income]],0)</f>
        <v>0</v>
      </c>
      <c r="BO246" s="2">
        <f>IF(Table1[[#This Row],[City]]="Hyderabad",Table1[[#This Row],[Income]],0)</f>
        <v>0</v>
      </c>
      <c r="BP246" s="2">
        <f>IF(Table1[[#This Row],[City]]="Rawalpindi",Table1[[#This Row],[Income]],0)</f>
        <v>0</v>
      </c>
      <c r="BQ246" s="3">
        <f>IF(Table1[[#This Row],[City]]="Gwadar",Table1[[#This Row],[Income]],0)</f>
        <v>0</v>
      </c>
      <c r="BR246" s="1">
        <f>IF(Table1[[#This Row],[Person Debts]]&gt;Table1[[#This Row],[Income]],1,0)</f>
        <v>1</v>
      </c>
      <c r="BS246" s="3"/>
      <c r="BT246" s="1"/>
      <c r="BU246" s="2">
        <f>IF(Table1[[#This Row],[Net Worth]]&gt;BT246,Table1[[#This Row],[Age]],0)</f>
        <v>47</v>
      </c>
      <c r="BV246" s="3"/>
    </row>
    <row r="247" spans="2:74" x14ac:dyDescent="0.25">
      <c r="B247" t="s">
        <v>19</v>
      </c>
      <c r="C247">
        <v>35</v>
      </c>
      <c r="D247" t="s">
        <v>32</v>
      </c>
      <c r="E247">
        <v>1</v>
      </c>
      <c r="F247" t="s">
        <v>34</v>
      </c>
      <c r="G247">
        <v>4</v>
      </c>
      <c r="H247">
        <v>1</v>
      </c>
      <c r="I247">
        <v>67391</v>
      </c>
      <c r="J247" t="s">
        <v>22</v>
      </c>
      <c r="K247">
        <v>2</v>
      </c>
      <c r="L247">
        <v>269564</v>
      </c>
      <c r="M247">
        <v>186297.97672969828</v>
      </c>
      <c r="N247">
        <v>21922.539468767045</v>
      </c>
      <c r="O247">
        <v>9957</v>
      </c>
      <c r="P247">
        <v>77247.910077226697</v>
      </c>
      <c r="Q247">
        <v>57719.9333611408</v>
      </c>
      <c r="R247">
        <v>349206.47282990784</v>
      </c>
      <c r="S247">
        <v>273502.88680692494</v>
      </c>
      <c r="T247">
        <v>75703.586022982898</v>
      </c>
      <c r="X247" s="1">
        <f t="shared" si="9"/>
        <v>1</v>
      </c>
      <c r="Y247" s="2">
        <f t="shared" si="10"/>
        <v>0</v>
      </c>
      <c r="Z247" s="2"/>
      <c r="AA247" s="3"/>
      <c r="AD247" s="1">
        <f>IF(Table1[[#This Row],[Work Field (WF)]]="IT",1,0)</f>
        <v>1</v>
      </c>
      <c r="AE247" s="2">
        <f>IF(Table1[[#This Row],[Work Field (WF)]]="Data Science",1,0)</f>
        <v>0</v>
      </c>
      <c r="AF247" s="2">
        <f>IF(Table1[[#This Row],[Work Field (WF)]]="Health",1,0)</f>
        <v>0</v>
      </c>
      <c r="AG247" s="2">
        <f>IF(Table1[[#This Row],[Work Field (WF)]]="Marketing",1,0)</f>
        <v>0</v>
      </c>
      <c r="AH247" s="2">
        <f>IF(Table1[[#This Row],[Work Field (WF)]]="Sales",1,0)</f>
        <v>0</v>
      </c>
      <c r="AI247" s="2">
        <f>IF(Table1[[#This Row],[Work Field (WF)]]="management",1,0)</f>
        <v>0</v>
      </c>
      <c r="AJ247" s="2"/>
      <c r="AK247" s="3"/>
      <c r="AL247" s="1">
        <f>IF(Table1[[#This Row],[Education (EDU)]]="Matric",1,0)</f>
        <v>0</v>
      </c>
      <c r="AM247" s="2">
        <f>IF(Table1[[#This Row],[Education (EDU)]]="Intermediate",1,0)</f>
        <v>0</v>
      </c>
      <c r="AN247" s="2">
        <f>IF(Table1[[#This Row],[Education (EDU)]]="Graduation",1,0)</f>
        <v>0</v>
      </c>
      <c r="AO247" s="2">
        <f>IF(Table1[[#This Row],[Education (EDU)]]="Masters",1,0)</f>
        <v>1</v>
      </c>
      <c r="AP247" s="2"/>
      <c r="AQ247" s="3"/>
      <c r="AT247" s="10">
        <f>IFERROR(Table1[[#This Row],[Car Value]]/Table1[[#This Row],[Cars Owned]],"0")</f>
        <v>21922.539468767045</v>
      </c>
      <c r="AU247" s="2"/>
      <c r="AV247" s="3"/>
      <c r="AW247" s="1"/>
      <c r="AX247" s="2">
        <f>IF(Table1[[#This Row],[Person Debts]]&gt;$AW$6,1,0)</f>
        <v>1</v>
      </c>
      <c r="AY247" s="2"/>
      <c r="AZ247" s="3"/>
      <c r="BA247" s="1"/>
      <c r="BB247" s="24">
        <f>Table1[[#This Row],[Mortgage Left]]/Table1[[#This Row],[House Value]]</f>
        <v>0.69110851868090051</v>
      </c>
      <c r="BC247" s="2">
        <f t="shared" si="11"/>
        <v>1</v>
      </c>
      <c r="BD247" s="2"/>
      <c r="BE247" s="3"/>
      <c r="BH247" s="1"/>
      <c r="BI247" s="2">
        <f>IF(Table1[[#This Row],[City]]="Karachi",Table1[[#This Row],[Income]],0)</f>
        <v>0</v>
      </c>
      <c r="BJ247" s="2">
        <f>IF(Table1[[#This Row],[City]]="Lahore",Table1[[#This Row],[Income]],0)</f>
        <v>67391</v>
      </c>
      <c r="BK247" s="2">
        <f>IF(Table1[[#This Row],[City]]="Islamabad",Table1[[#This Row],[Income]],0)</f>
        <v>0</v>
      </c>
      <c r="BL247" s="2">
        <f>IF(Table1[[#This Row],[City]]="Multan",Table1[[#This Row],[Income]],0)</f>
        <v>0</v>
      </c>
      <c r="BM247" s="2">
        <f>IF(Table1[[#This Row],[City]]="Peshawar",Table1[[#This Row],[Income]],0)</f>
        <v>0</v>
      </c>
      <c r="BN247" s="2">
        <f>IF(Table1[[#This Row],[City]]="Quetta",Table1[[#This Row],[Income]],0)</f>
        <v>0</v>
      </c>
      <c r="BO247" s="2">
        <f>IF(Table1[[#This Row],[City]]="Hyderabad",Table1[[#This Row],[Income]],0)</f>
        <v>0</v>
      </c>
      <c r="BP247" s="2">
        <f>IF(Table1[[#This Row],[City]]="Rawalpindi",Table1[[#This Row],[Income]],0)</f>
        <v>0</v>
      </c>
      <c r="BQ247" s="3">
        <f>IF(Table1[[#This Row],[City]]="Gwadar",Table1[[#This Row],[Income]],0)</f>
        <v>0</v>
      </c>
      <c r="BR247" s="1">
        <f>IF(Table1[[#This Row],[Person Debts]]&gt;Table1[[#This Row],[Income]],1,0)</f>
        <v>1</v>
      </c>
      <c r="BS247" s="3"/>
      <c r="BT247" s="1"/>
      <c r="BU247" s="2">
        <f>IF(Table1[[#This Row],[Net Worth]]&gt;BT247,Table1[[#This Row],[Age]],0)</f>
        <v>35</v>
      </c>
      <c r="BV247" s="3"/>
    </row>
    <row r="248" spans="2:74" x14ac:dyDescent="0.25">
      <c r="B248" t="s">
        <v>19</v>
      </c>
      <c r="C248">
        <v>43</v>
      </c>
      <c r="D248" t="s">
        <v>36</v>
      </c>
      <c r="E248">
        <v>2</v>
      </c>
      <c r="F248" t="s">
        <v>21</v>
      </c>
      <c r="G248">
        <v>1</v>
      </c>
      <c r="H248">
        <v>2</v>
      </c>
      <c r="I248">
        <v>48315</v>
      </c>
      <c r="J248" t="s">
        <v>39</v>
      </c>
      <c r="K248">
        <v>6</v>
      </c>
      <c r="L248">
        <v>289890</v>
      </c>
      <c r="M248">
        <v>58823.274982192939</v>
      </c>
      <c r="N248">
        <v>5534.6941495780266</v>
      </c>
      <c r="O248">
        <v>4738</v>
      </c>
      <c r="P248">
        <v>78269.101077641753</v>
      </c>
      <c r="Q248">
        <v>11503.22148243972</v>
      </c>
      <c r="R248">
        <v>306927.91563201777</v>
      </c>
      <c r="S248">
        <v>141830.3760598347</v>
      </c>
      <c r="T248">
        <v>165097.53957218307</v>
      </c>
      <c r="X248" s="1">
        <f t="shared" si="9"/>
        <v>1</v>
      </c>
      <c r="Y248" s="2">
        <f t="shared" si="10"/>
        <v>0</v>
      </c>
      <c r="Z248" s="2"/>
      <c r="AA248" s="3"/>
      <c r="AD248" s="1">
        <f>IF(Table1[[#This Row],[Work Field (WF)]]="IT",1,0)</f>
        <v>0</v>
      </c>
      <c r="AE248" s="2">
        <f>IF(Table1[[#This Row],[Work Field (WF)]]="Data Science",1,0)</f>
        <v>1</v>
      </c>
      <c r="AF248" s="2">
        <f>IF(Table1[[#This Row],[Work Field (WF)]]="Health",1,0)</f>
        <v>0</v>
      </c>
      <c r="AG248" s="2">
        <f>IF(Table1[[#This Row],[Work Field (WF)]]="Marketing",1,0)</f>
        <v>0</v>
      </c>
      <c r="AH248" s="2">
        <f>IF(Table1[[#This Row],[Work Field (WF)]]="Sales",1,0)</f>
        <v>0</v>
      </c>
      <c r="AI248" s="2">
        <f>IF(Table1[[#This Row],[Work Field (WF)]]="management",1,0)</f>
        <v>0</v>
      </c>
      <c r="AJ248" s="2"/>
      <c r="AK248" s="3"/>
      <c r="AL248" s="1">
        <f>IF(Table1[[#This Row],[Education (EDU)]]="Matric",1,0)</f>
        <v>1</v>
      </c>
      <c r="AM248" s="2">
        <f>IF(Table1[[#This Row],[Education (EDU)]]="Intermediate",1,0)</f>
        <v>0</v>
      </c>
      <c r="AN248" s="2">
        <f>IF(Table1[[#This Row],[Education (EDU)]]="Graduation",1,0)</f>
        <v>0</v>
      </c>
      <c r="AO248" s="2">
        <f>IF(Table1[[#This Row],[Education (EDU)]]="Masters",1,0)</f>
        <v>0</v>
      </c>
      <c r="AP248" s="2"/>
      <c r="AQ248" s="3"/>
      <c r="AT248" s="10">
        <f>IFERROR(Table1[[#This Row],[Car Value]]/Table1[[#This Row],[Cars Owned]],"0")</f>
        <v>2767.3470747890133</v>
      </c>
      <c r="AU248" s="2"/>
      <c r="AV248" s="3"/>
      <c r="AW248" s="1"/>
      <c r="AX248" s="2">
        <f>IF(Table1[[#This Row],[Person Debts]]&gt;$AW$6,1,0)</f>
        <v>1</v>
      </c>
      <c r="AY248" s="2"/>
      <c r="AZ248" s="3"/>
      <c r="BA248" s="1"/>
      <c r="BB248" s="24">
        <f>Table1[[#This Row],[Mortgage Left]]/Table1[[#This Row],[House Value]]</f>
        <v>0.20291584732896251</v>
      </c>
      <c r="BC248" s="2">
        <f t="shared" si="11"/>
        <v>0</v>
      </c>
      <c r="BD248" s="2"/>
      <c r="BE248" s="3"/>
      <c r="BH248" s="1"/>
      <c r="BI248" s="2">
        <f>IF(Table1[[#This Row],[City]]="Karachi",Table1[[#This Row],[Income]],0)</f>
        <v>0</v>
      </c>
      <c r="BJ248" s="2">
        <f>IF(Table1[[#This Row],[City]]="Lahore",Table1[[#This Row],[Income]],0)</f>
        <v>0</v>
      </c>
      <c r="BK248" s="2">
        <f>IF(Table1[[#This Row],[City]]="Islamabad",Table1[[#This Row],[Income]],0)</f>
        <v>0</v>
      </c>
      <c r="BL248" s="2">
        <f>IF(Table1[[#This Row],[City]]="Multan",Table1[[#This Row],[Income]],0)</f>
        <v>0</v>
      </c>
      <c r="BM248" s="2">
        <f>IF(Table1[[#This Row],[City]]="Peshawar",Table1[[#This Row],[Income]],0)</f>
        <v>0</v>
      </c>
      <c r="BN248" s="2">
        <f>IF(Table1[[#This Row],[City]]="Quetta",Table1[[#This Row],[Income]],0)</f>
        <v>48315</v>
      </c>
      <c r="BO248" s="2">
        <f>IF(Table1[[#This Row],[City]]="Hyderabad",Table1[[#This Row],[Income]],0)</f>
        <v>0</v>
      </c>
      <c r="BP248" s="2">
        <f>IF(Table1[[#This Row],[City]]="Rawalpindi",Table1[[#This Row],[Income]],0)</f>
        <v>0</v>
      </c>
      <c r="BQ248" s="3">
        <f>IF(Table1[[#This Row],[City]]="Gwadar",Table1[[#This Row],[Income]],0)</f>
        <v>0</v>
      </c>
      <c r="BR248" s="1">
        <f>IF(Table1[[#This Row],[Person Debts]]&gt;Table1[[#This Row],[Income]],1,0)</f>
        <v>1</v>
      </c>
      <c r="BS248" s="3"/>
      <c r="BT248" s="1"/>
      <c r="BU248" s="2">
        <f>IF(Table1[[#This Row],[Net Worth]]&gt;BT248,Table1[[#This Row],[Age]],0)</f>
        <v>43</v>
      </c>
      <c r="BV248" s="3"/>
    </row>
    <row r="249" spans="2:74" x14ac:dyDescent="0.25">
      <c r="B249" t="s">
        <v>23</v>
      </c>
      <c r="C249">
        <v>36</v>
      </c>
      <c r="D249" t="s">
        <v>20</v>
      </c>
      <c r="E249">
        <v>6</v>
      </c>
      <c r="F249" t="s">
        <v>34</v>
      </c>
      <c r="G249">
        <v>4</v>
      </c>
      <c r="H249">
        <v>0</v>
      </c>
      <c r="I249">
        <v>51252</v>
      </c>
      <c r="J249" t="s">
        <v>22</v>
      </c>
      <c r="K249">
        <v>2</v>
      </c>
      <c r="L249">
        <v>256260</v>
      </c>
      <c r="M249">
        <v>40461.356180959505</v>
      </c>
      <c r="N249">
        <v>0</v>
      </c>
      <c r="O249">
        <v>0</v>
      </c>
      <c r="P249">
        <v>99270.947788926089</v>
      </c>
      <c r="Q249">
        <v>9652.0866501422934</v>
      </c>
      <c r="R249">
        <v>265912.08665014227</v>
      </c>
      <c r="S249">
        <v>139732.3039698856</v>
      </c>
      <c r="T249">
        <v>126179.78268025667</v>
      </c>
      <c r="X249" s="1">
        <f t="shared" si="9"/>
        <v>0</v>
      </c>
      <c r="Y249" s="2">
        <f t="shared" si="10"/>
        <v>1</v>
      </c>
      <c r="Z249" s="2"/>
      <c r="AA249" s="3"/>
      <c r="AD249" s="1">
        <f>IF(Table1[[#This Row],[Work Field (WF)]]="IT",1,0)</f>
        <v>0</v>
      </c>
      <c r="AE249" s="2">
        <f>IF(Table1[[#This Row],[Work Field (WF)]]="Data Science",1,0)</f>
        <v>0</v>
      </c>
      <c r="AF249" s="2">
        <f>IF(Table1[[#This Row],[Work Field (WF)]]="Health",1,0)</f>
        <v>0</v>
      </c>
      <c r="AG249" s="2">
        <f>IF(Table1[[#This Row],[Work Field (WF)]]="Marketing",1,0)</f>
        <v>0</v>
      </c>
      <c r="AH249" s="2">
        <f>IF(Table1[[#This Row],[Work Field (WF)]]="Sales",1,0)</f>
        <v>0</v>
      </c>
      <c r="AI249" s="2">
        <f>IF(Table1[[#This Row],[Work Field (WF)]]="management",1,0)</f>
        <v>1</v>
      </c>
      <c r="AJ249" s="2"/>
      <c r="AK249" s="3"/>
      <c r="AL249" s="1">
        <f>IF(Table1[[#This Row],[Education (EDU)]]="Matric",1,0)</f>
        <v>0</v>
      </c>
      <c r="AM249" s="2">
        <f>IF(Table1[[#This Row],[Education (EDU)]]="Intermediate",1,0)</f>
        <v>0</v>
      </c>
      <c r="AN249" s="2">
        <f>IF(Table1[[#This Row],[Education (EDU)]]="Graduation",1,0)</f>
        <v>0</v>
      </c>
      <c r="AO249" s="2">
        <f>IF(Table1[[#This Row],[Education (EDU)]]="Masters",1,0)</f>
        <v>1</v>
      </c>
      <c r="AP249" s="2"/>
      <c r="AQ249" s="3"/>
      <c r="AT249" s="10" t="str">
        <f>IFERROR(Table1[[#This Row],[Car Value]]/Table1[[#This Row],[Cars Owned]],"0")</f>
        <v>0</v>
      </c>
      <c r="AU249" s="2"/>
      <c r="AV249" s="3"/>
      <c r="AW249" s="1"/>
      <c r="AX249" s="2">
        <f>IF(Table1[[#This Row],[Person Debts]]&gt;$AW$6,1,0)</f>
        <v>1</v>
      </c>
      <c r="AY249" s="2"/>
      <c r="AZ249" s="3"/>
      <c r="BA249" s="1"/>
      <c r="BB249" s="24">
        <f>Table1[[#This Row],[Mortgage Left]]/Table1[[#This Row],[House Value]]</f>
        <v>0.1578918137085753</v>
      </c>
      <c r="BC249" s="2">
        <f t="shared" si="11"/>
        <v>0</v>
      </c>
      <c r="BD249" s="2"/>
      <c r="BE249" s="3"/>
      <c r="BH249" s="1"/>
      <c r="BI249" s="2">
        <f>IF(Table1[[#This Row],[City]]="Karachi",Table1[[#This Row],[Income]],0)</f>
        <v>0</v>
      </c>
      <c r="BJ249" s="2">
        <f>IF(Table1[[#This Row],[City]]="Lahore",Table1[[#This Row],[Income]],0)</f>
        <v>51252</v>
      </c>
      <c r="BK249" s="2">
        <f>IF(Table1[[#This Row],[City]]="Islamabad",Table1[[#This Row],[Income]],0)</f>
        <v>0</v>
      </c>
      <c r="BL249" s="2">
        <f>IF(Table1[[#This Row],[City]]="Multan",Table1[[#This Row],[Income]],0)</f>
        <v>0</v>
      </c>
      <c r="BM249" s="2">
        <f>IF(Table1[[#This Row],[City]]="Peshawar",Table1[[#This Row],[Income]],0)</f>
        <v>0</v>
      </c>
      <c r="BN249" s="2">
        <f>IF(Table1[[#This Row],[City]]="Quetta",Table1[[#This Row],[Income]],0)</f>
        <v>0</v>
      </c>
      <c r="BO249" s="2">
        <f>IF(Table1[[#This Row],[City]]="Hyderabad",Table1[[#This Row],[Income]],0)</f>
        <v>0</v>
      </c>
      <c r="BP249" s="2">
        <f>IF(Table1[[#This Row],[City]]="Rawalpindi",Table1[[#This Row],[Income]],0)</f>
        <v>0</v>
      </c>
      <c r="BQ249" s="3">
        <f>IF(Table1[[#This Row],[City]]="Gwadar",Table1[[#This Row],[Income]],0)</f>
        <v>0</v>
      </c>
      <c r="BR249" s="1">
        <f>IF(Table1[[#This Row],[Person Debts]]&gt;Table1[[#This Row],[Income]],1,0)</f>
        <v>1</v>
      </c>
      <c r="BS249" s="3"/>
      <c r="BT249" s="1"/>
      <c r="BU249" s="2">
        <f>IF(Table1[[#This Row],[Net Worth]]&gt;BT249,Table1[[#This Row],[Age]],0)</f>
        <v>36</v>
      </c>
      <c r="BV249" s="3"/>
    </row>
    <row r="250" spans="2:74" x14ac:dyDescent="0.25">
      <c r="B250" t="s">
        <v>19</v>
      </c>
      <c r="C250">
        <v>37</v>
      </c>
      <c r="D250" t="s">
        <v>37</v>
      </c>
      <c r="E250">
        <v>5</v>
      </c>
      <c r="F250" t="s">
        <v>24</v>
      </c>
      <c r="G250">
        <v>3</v>
      </c>
      <c r="H250">
        <v>2</v>
      </c>
      <c r="I250">
        <v>72704</v>
      </c>
      <c r="J250" t="s">
        <v>31</v>
      </c>
      <c r="K250">
        <v>5</v>
      </c>
      <c r="L250">
        <v>218112</v>
      </c>
      <c r="M250">
        <v>40243.638952878042</v>
      </c>
      <c r="N250">
        <v>135911.43094482992</v>
      </c>
      <c r="O250">
        <v>67343</v>
      </c>
      <c r="P250">
        <v>129900.15437707175</v>
      </c>
      <c r="Q250">
        <v>5563.8955170302124</v>
      </c>
      <c r="R250">
        <v>359587.32646186015</v>
      </c>
      <c r="S250">
        <v>237486.79332994978</v>
      </c>
      <c r="T250">
        <v>122100.53313191037</v>
      </c>
      <c r="X250" s="1">
        <f t="shared" si="9"/>
        <v>1</v>
      </c>
      <c r="Y250" s="2">
        <f t="shared" si="10"/>
        <v>0</v>
      </c>
      <c r="Z250" s="2"/>
      <c r="AA250" s="3"/>
      <c r="AD250" s="1">
        <f>IF(Table1[[#This Row],[Work Field (WF)]]="IT",1,0)</f>
        <v>0</v>
      </c>
      <c r="AE250" s="2">
        <f>IF(Table1[[#This Row],[Work Field (WF)]]="Data Science",1,0)</f>
        <v>0</v>
      </c>
      <c r="AF250" s="2">
        <f>IF(Table1[[#This Row],[Work Field (WF)]]="Health",1,0)</f>
        <v>0</v>
      </c>
      <c r="AG250" s="2">
        <f>IF(Table1[[#This Row],[Work Field (WF)]]="Marketing",1,0)</f>
        <v>0</v>
      </c>
      <c r="AH250" s="2">
        <f>IF(Table1[[#This Row],[Work Field (WF)]]="Sales",1,0)</f>
        <v>1</v>
      </c>
      <c r="AI250" s="2">
        <f>IF(Table1[[#This Row],[Work Field (WF)]]="management",1,0)</f>
        <v>0</v>
      </c>
      <c r="AJ250" s="2"/>
      <c r="AK250" s="3"/>
      <c r="AL250" s="1">
        <f>IF(Table1[[#This Row],[Education (EDU)]]="Matric",1,0)</f>
        <v>0</v>
      </c>
      <c r="AM250" s="2">
        <f>IF(Table1[[#This Row],[Education (EDU)]]="Intermediate",1,0)</f>
        <v>0</v>
      </c>
      <c r="AN250" s="2">
        <f>IF(Table1[[#This Row],[Education (EDU)]]="Graduation",1,0)</f>
        <v>1</v>
      </c>
      <c r="AO250" s="2">
        <f>IF(Table1[[#This Row],[Education (EDU)]]="Masters",1,0)</f>
        <v>0</v>
      </c>
      <c r="AP250" s="2"/>
      <c r="AQ250" s="3"/>
      <c r="AT250" s="10">
        <f>IFERROR(Table1[[#This Row],[Car Value]]/Table1[[#This Row],[Cars Owned]],"0")</f>
        <v>67955.715472414959</v>
      </c>
      <c r="AU250" s="2"/>
      <c r="AV250" s="3"/>
      <c r="AW250" s="1"/>
      <c r="AX250" s="2">
        <f>IF(Table1[[#This Row],[Person Debts]]&gt;$AW$6,1,0)</f>
        <v>1</v>
      </c>
      <c r="AY250" s="2"/>
      <c r="AZ250" s="3"/>
      <c r="BA250" s="1"/>
      <c r="BB250" s="24">
        <f>Table1[[#This Row],[Mortgage Left]]/Table1[[#This Row],[House Value]]</f>
        <v>0.18450905476488244</v>
      </c>
      <c r="BC250" s="2">
        <f t="shared" si="11"/>
        <v>0</v>
      </c>
      <c r="BD250" s="2"/>
      <c r="BE250" s="3"/>
      <c r="BH250" s="1"/>
      <c r="BI250" s="2">
        <f>IF(Table1[[#This Row],[City]]="Karachi",Table1[[#This Row],[Income]],0)</f>
        <v>0</v>
      </c>
      <c r="BJ250" s="2">
        <f>IF(Table1[[#This Row],[City]]="Lahore",Table1[[#This Row],[Income]],0)</f>
        <v>0</v>
      </c>
      <c r="BK250" s="2">
        <f>IF(Table1[[#This Row],[City]]="Islamabad",Table1[[#This Row],[Income]],0)</f>
        <v>0</v>
      </c>
      <c r="BL250" s="2">
        <f>IF(Table1[[#This Row],[City]]="Multan",Table1[[#This Row],[Income]],0)</f>
        <v>0</v>
      </c>
      <c r="BM250" s="2">
        <f>IF(Table1[[#This Row],[City]]="Peshawar",Table1[[#This Row],[Income]],0)</f>
        <v>72704</v>
      </c>
      <c r="BN250" s="2">
        <f>IF(Table1[[#This Row],[City]]="Quetta",Table1[[#This Row],[Income]],0)</f>
        <v>0</v>
      </c>
      <c r="BO250" s="2">
        <f>IF(Table1[[#This Row],[City]]="Hyderabad",Table1[[#This Row],[Income]],0)</f>
        <v>0</v>
      </c>
      <c r="BP250" s="2">
        <f>IF(Table1[[#This Row],[City]]="Rawalpindi",Table1[[#This Row],[Income]],0)</f>
        <v>0</v>
      </c>
      <c r="BQ250" s="3">
        <f>IF(Table1[[#This Row],[City]]="Gwadar",Table1[[#This Row],[Income]],0)</f>
        <v>0</v>
      </c>
      <c r="BR250" s="1">
        <f>IF(Table1[[#This Row],[Person Debts]]&gt;Table1[[#This Row],[Income]],1,0)</f>
        <v>1</v>
      </c>
      <c r="BS250" s="3"/>
      <c r="BT250" s="1"/>
      <c r="BU250" s="2">
        <f>IF(Table1[[#This Row],[Net Worth]]&gt;BT250,Table1[[#This Row],[Age]],0)</f>
        <v>37</v>
      </c>
      <c r="BV250" s="3"/>
    </row>
    <row r="251" spans="2:74" x14ac:dyDescent="0.25">
      <c r="B251" t="s">
        <v>23</v>
      </c>
      <c r="C251">
        <v>50</v>
      </c>
      <c r="D251" t="s">
        <v>26</v>
      </c>
      <c r="E251">
        <v>3</v>
      </c>
      <c r="F251" t="s">
        <v>21</v>
      </c>
      <c r="G251">
        <v>1</v>
      </c>
      <c r="H251">
        <v>1</v>
      </c>
      <c r="I251">
        <v>34840</v>
      </c>
      <c r="J251" t="s">
        <v>39</v>
      </c>
      <c r="K251">
        <v>6</v>
      </c>
      <c r="L251">
        <v>174200</v>
      </c>
      <c r="M251">
        <v>114161.53523235083</v>
      </c>
      <c r="N251">
        <v>12536.051686674453</v>
      </c>
      <c r="O251">
        <v>9437</v>
      </c>
      <c r="P251">
        <v>55431.238566853652</v>
      </c>
      <c r="Q251">
        <v>50511.967517058802</v>
      </c>
      <c r="R251">
        <v>237248.01920373325</v>
      </c>
      <c r="S251">
        <v>179029.77379920447</v>
      </c>
      <c r="T251">
        <v>58218.245404528774</v>
      </c>
      <c r="X251" s="1">
        <f t="shared" si="9"/>
        <v>0</v>
      </c>
      <c r="Y251" s="2">
        <f t="shared" si="10"/>
        <v>1</v>
      </c>
      <c r="Z251" s="2"/>
      <c r="AA251" s="3"/>
      <c r="AD251" s="1">
        <f>IF(Table1[[#This Row],[Work Field (WF)]]="IT",1,0)</f>
        <v>0</v>
      </c>
      <c r="AE251" s="2">
        <f>IF(Table1[[#This Row],[Work Field (WF)]]="Data Science",1,0)</f>
        <v>0</v>
      </c>
      <c r="AF251" s="2">
        <f>IF(Table1[[#This Row],[Work Field (WF)]]="Health",1,0)</f>
        <v>0</v>
      </c>
      <c r="AG251" s="2">
        <f>IF(Table1[[#This Row],[Work Field (WF)]]="Marketing",1,0)</f>
        <v>1</v>
      </c>
      <c r="AH251" s="2">
        <f>IF(Table1[[#This Row],[Work Field (WF)]]="Sales",1,0)</f>
        <v>0</v>
      </c>
      <c r="AI251" s="2">
        <f>IF(Table1[[#This Row],[Work Field (WF)]]="management",1,0)</f>
        <v>0</v>
      </c>
      <c r="AJ251" s="2"/>
      <c r="AK251" s="3"/>
      <c r="AL251" s="1">
        <f>IF(Table1[[#This Row],[Education (EDU)]]="Matric",1,0)</f>
        <v>1</v>
      </c>
      <c r="AM251" s="2">
        <f>IF(Table1[[#This Row],[Education (EDU)]]="Intermediate",1,0)</f>
        <v>0</v>
      </c>
      <c r="AN251" s="2">
        <f>IF(Table1[[#This Row],[Education (EDU)]]="Graduation",1,0)</f>
        <v>0</v>
      </c>
      <c r="AO251" s="2">
        <f>IF(Table1[[#This Row],[Education (EDU)]]="Masters",1,0)</f>
        <v>0</v>
      </c>
      <c r="AP251" s="2"/>
      <c r="AQ251" s="3"/>
      <c r="AT251" s="10">
        <f>IFERROR(Table1[[#This Row],[Car Value]]/Table1[[#This Row],[Cars Owned]],"0")</f>
        <v>12536.051686674453</v>
      </c>
      <c r="AU251" s="2"/>
      <c r="AV251" s="3"/>
      <c r="AW251" s="1"/>
      <c r="AX251" s="2">
        <f>IF(Table1[[#This Row],[Person Debts]]&gt;$AW$6,1,0)</f>
        <v>1</v>
      </c>
      <c r="AY251" s="2"/>
      <c r="AZ251" s="3"/>
      <c r="BA251" s="1"/>
      <c r="BB251" s="24">
        <f>Table1[[#This Row],[Mortgage Left]]/Table1[[#This Row],[House Value]]</f>
        <v>0.6553475042040805</v>
      </c>
      <c r="BC251" s="2">
        <f t="shared" si="11"/>
        <v>1</v>
      </c>
      <c r="BD251" s="2"/>
      <c r="BE251" s="3"/>
      <c r="BH251" s="1"/>
      <c r="BI251" s="2">
        <f>IF(Table1[[#This Row],[City]]="Karachi",Table1[[#This Row],[Income]],0)</f>
        <v>0</v>
      </c>
      <c r="BJ251" s="2">
        <f>IF(Table1[[#This Row],[City]]="Lahore",Table1[[#This Row],[Income]],0)</f>
        <v>0</v>
      </c>
      <c r="BK251" s="2">
        <f>IF(Table1[[#This Row],[City]]="Islamabad",Table1[[#This Row],[Income]],0)</f>
        <v>0</v>
      </c>
      <c r="BL251" s="2">
        <f>IF(Table1[[#This Row],[City]]="Multan",Table1[[#This Row],[Income]],0)</f>
        <v>0</v>
      </c>
      <c r="BM251" s="2">
        <f>IF(Table1[[#This Row],[City]]="Peshawar",Table1[[#This Row],[Income]],0)</f>
        <v>0</v>
      </c>
      <c r="BN251" s="2">
        <f>IF(Table1[[#This Row],[City]]="Quetta",Table1[[#This Row],[Income]],0)</f>
        <v>34840</v>
      </c>
      <c r="BO251" s="2">
        <f>IF(Table1[[#This Row],[City]]="Hyderabad",Table1[[#This Row],[Income]],0)</f>
        <v>0</v>
      </c>
      <c r="BP251" s="2">
        <f>IF(Table1[[#This Row],[City]]="Rawalpindi",Table1[[#This Row],[Income]],0)</f>
        <v>0</v>
      </c>
      <c r="BQ251" s="3">
        <f>IF(Table1[[#This Row],[City]]="Gwadar",Table1[[#This Row],[Income]],0)</f>
        <v>0</v>
      </c>
      <c r="BR251" s="1">
        <f>IF(Table1[[#This Row],[Person Debts]]&gt;Table1[[#This Row],[Income]],1,0)</f>
        <v>1</v>
      </c>
      <c r="BS251" s="3"/>
      <c r="BT251" s="1"/>
      <c r="BU251" s="2">
        <f>IF(Table1[[#This Row],[Net Worth]]&gt;BT251,Table1[[#This Row],[Age]],0)</f>
        <v>50</v>
      </c>
      <c r="BV251" s="3"/>
    </row>
    <row r="252" spans="2:74" x14ac:dyDescent="0.25">
      <c r="B252" t="s">
        <v>23</v>
      </c>
      <c r="C252">
        <v>49</v>
      </c>
      <c r="D252" t="s">
        <v>36</v>
      </c>
      <c r="E252">
        <v>2</v>
      </c>
      <c r="F252" t="s">
        <v>34</v>
      </c>
      <c r="G252">
        <v>4</v>
      </c>
      <c r="H252">
        <v>1</v>
      </c>
      <c r="I252">
        <v>66326</v>
      </c>
      <c r="J252" t="s">
        <v>22</v>
      </c>
      <c r="K252">
        <v>2</v>
      </c>
      <c r="L252">
        <v>265304</v>
      </c>
      <c r="M252">
        <v>62979.367452928098</v>
      </c>
      <c r="N252">
        <v>49063.141855952432</v>
      </c>
      <c r="O252">
        <v>30992</v>
      </c>
      <c r="P252">
        <v>32716.773925914513</v>
      </c>
      <c r="Q252">
        <v>65213.975002217747</v>
      </c>
      <c r="R252">
        <v>379581.11685817019</v>
      </c>
      <c r="S252">
        <v>126688.14137884261</v>
      </c>
      <c r="T252">
        <v>252892.97547932758</v>
      </c>
      <c r="X252" s="1">
        <f t="shared" si="9"/>
        <v>0</v>
      </c>
      <c r="Y252" s="2">
        <f t="shared" si="10"/>
        <v>1</v>
      </c>
      <c r="Z252" s="2"/>
      <c r="AA252" s="3"/>
      <c r="AD252" s="1">
        <f>IF(Table1[[#This Row],[Work Field (WF)]]="IT",1,0)</f>
        <v>0</v>
      </c>
      <c r="AE252" s="2">
        <f>IF(Table1[[#This Row],[Work Field (WF)]]="Data Science",1,0)</f>
        <v>1</v>
      </c>
      <c r="AF252" s="2">
        <f>IF(Table1[[#This Row],[Work Field (WF)]]="Health",1,0)</f>
        <v>0</v>
      </c>
      <c r="AG252" s="2">
        <f>IF(Table1[[#This Row],[Work Field (WF)]]="Marketing",1,0)</f>
        <v>0</v>
      </c>
      <c r="AH252" s="2">
        <f>IF(Table1[[#This Row],[Work Field (WF)]]="Sales",1,0)</f>
        <v>0</v>
      </c>
      <c r="AI252" s="2">
        <f>IF(Table1[[#This Row],[Work Field (WF)]]="management",1,0)</f>
        <v>0</v>
      </c>
      <c r="AJ252" s="2"/>
      <c r="AK252" s="3"/>
      <c r="AL252" s="1">
        <f>IF(Table1[[#This Row],[Education (EDU)]]="Matric",1,0)</f>
        <v>0</v>
      </c>
      <c r="AM252" s="2">
        <f>IF(Table1[[#This Row],[Education (EDU)]]="Intermediate",1,0)</f>
        <v>0</v>
      </c>
      <c r="AN252" s="2">
        <f>IF(Table1[[#This Row],[Education (EDU)]]="Graduation",1,0)</f>
        <v>0</v>
      </c>
      <c r="AO252" s="2">
        <f>IF(Table1[[#This Row],[Education (EDU)]]="Masters",1,0)</f>
        <v>1</v>
      </c>
      <c r="AP252" s="2"/>
      <c r="AQ252" s="3"/>
      <c r="AT252" s="10">
        <f>IFERROR(Table1[[#This Row],[Car Value]]/Table1[[#This Row],[Cars Owned]],"0")</f>
        <v>49063.141855952432</v>
      </c>
      <c r="AU252" s="2"/>
      <c r="AV252" s="3"/>
      <c r="AW252" s="1"/>
      <c r="AX252" s="2">
        <f>IF(Table1[[#This Row],[Person Debts]]&gt;$AW$6,1,0)</f>
        <v>1</v>
      </c>
      <c r="AY252" s="2"/>
      <c r="AZ252" s="3"/>
      <c r="BA252" s="1"/>
      <c r="BB252" s="24">
        <f>Table1[[#This Row],[Mortgage Left]]/Table1[[#This Row],[House Value]]</f>
        <v>0.23738566871561717</v>
      </c>
      <c r="BC252" s="2">
        <f t="shared" si="11"/>
        <v>0</v>
      </c>
      <c r="BD252" s="2"/>
      <c r="BE252" s="3"/>
      <c r="BH252" s="1"/>
      <c r="BI252" s="2">
        <f>IF(Table1[[#This Row],[City]]="Karachi",Table1[[#This Row],[Income]],0)</f>
        <v>0</v>
      </c>
      <c r="BJ252" s="2">
        <f>IF(Table1[[#This Row],[City]]="Lahore",Table1[[#This Row],[Income]],0)</f>
        <v>66326</v>
      </c>
      <c r="BK252" s="2">
        <f>IF(Table1[[#This Row],[City]]="Islamabad",Table1[[#This Row],[Income]],0)</f>
        <v>0</v>
      </c>
      <c r="BL252" s="2">
        <f>IF(Table1[[#This Row],[City]]="Multan",Table1[[#This Row],[Income]],0)</f>
        <v>0</v>
      </c>
      <c r="BM252" s="2">
        <f>IF(Table1[[#This Row],[City]]="Peshawar",Table1[[#This Row],[Income]],0)</f>
        <v>0</v>
      </c>
      <c r="BN252" s="2">
        <f>IF(Table1[[#This Row],[City]]="Quetta",Table1[[#This Row],[Income]],0)</f>
        <v>0</v>
      </c>
      <c r="BO252" s="2">
        <f>IF(Table1[[#This Row],[City]]="Hyderabad",Table1[[#This Row],[Income]],0)</f>
        <v>0</v>
      </c>
      <c r="BP252" s="2">
        <f>IF(Table1[[#This Row],[City]]="Rawalpindi",Table1[[#This Row],[Income]],0)</f>
        <v>0</v>
      </c>
      <c r="BQ252" s="3">
        <f>IF(Table1[[#This Row],[City]]="Gwadar",Table1[[#This Row],[Income]],0)</f>
        <v>0</v>
      </c>
      <c r="BR252" s="1">
        <f>IF(Table1[[#This Row],[Person Debts]]&gt;Table1[[#This Row],[Income]],1,0)</f>
        <v>1</v>
      </c>
      <c r="BS252" s="3"/>
      <c r="BT252" s="1"/>
      <c r="BU252" s="2">
        <f>IF(Table1[[#This Row],[Net Worth]]&gt;BT252,Table1[[#This Row],[Age]],0)</f>
        <v>49</v>
      </c>
      <c r="BV252" s="3"/>
    </row>
    <row r="253" spans="2:74" x14ac:dyDescent="0.25">
      <c r="B253" t="s">
        <v>19</v>
      </c>
      <c r="C253">
        <v>50</v>
      </c>
      <c r="D253" t="s">
        <v>29</v>
      </c>
      <c r="E253">
        <v>4</v>
      </c>
      <c r="F253" t="s">
        <v>34</v>
      </c>
      <c r="G253">
        <v>4</v>
      </c>
      <c r="H253">
        <v>0</v>
      </c>
      <c r="I253">
        <v>57345</v>
      </c>
      <c r="J253" t="s">
        <v>28</v>
      </c>
      <c r="K253">
        <v>4</v>
      </c>
      <c r="L253">
        <v>286725</v>
      </c>
      <c r="M253">
        <v>138154.92352214173</v>
      </c>
      <c r="N253">
        <v>0</v>
      </c>
      <c r="O253">
        <v>0</v>
      </c>
      <c r="P253">
        <v>78326.604739401475</v>
      </c>
      <c r="Q253">
        <v>26609.502801713614</v>
      </c>
      <c r="R253">
        <v>313334.50280171359</v>
      </c>
      <c r="S253">
        <v>216481.52826154319</v>
      </c>
      <c r="T253">
        <v>96852.974540170399</v>
      </c>
      <c r="X253" s="1">
        <f t="shared" si="9"/>
        <v>1</v>
      </c>
      <c r="Y253" s="2">
        <f t="shared" si="10"/>
        <v>0</v>
      </c>
      <c r="Z253" s="2"/>
      <c r="AA253" s="3"/>
      <c r="AD253" s="1">
        <f>IF(Table1[[#This Row],[Work Field (WF)]]="IT",1,0)</f>
        <v>0</v>
      </c>
      <c r="AE253" s="2">
        <f>IF(Table1[[#This Row],[Work Field (WF)]]="Data Science",1,0)</f>
        <v>0</v>
      </c>
      <c r="AF253" s="2">
        <f>IF(Table1[[#This Row],[Work Field (WF)]]="Health",1,0)</f>
        <v>1</v>
      </c>
      <c r="AG253" s="2">
        <f>IF(Table1[[#This Row],[Work Field (WF)]]="Marketing",1,0)</f>
        <v>0</v>
      </c>
      <c r="AH253" s="2">
        <f>IF(Table1[[#This Row],[Work Field (WF)]]="Sales",1,0)</f>
        <v>0</v>
      </c>
      <c r="AI253" s="2">
        <f>IF(Table1[[#This Row],[Work Field (WF)]]="management",1,0)</f>
        <v>0</v>
      </c>
      <c r="AJ253" s="2"/>
      <c r="AK253" s="3"/>
      <c r="AL253" s="1">
        <f>IF(Table1[[#This Row],[Education (EDU)]]="Matric",1,0)</f>
        <v>0</v>
      </c>
      <c r="AM253" s="2">
        <f>IF(Table1[[#This Row],[Education (EDU)]]="Intermediate",1,0)</f>
        <v>0</v>
      </c>
      <c r="AN253" s="2">
        <f>IF(Table1[[#This Row],[Education (EDU)]]="Graduation",1,0)</f>
        <v>0</v>
      </c>
      <c r="AO253" s="2">
        <f>IF(Table1[[#This Row],[Education (EDU)]]="Masters",1,0)</f>
        <v>1</v>
      </c>
      <c r="AP253" s="2"/>
      <c r="AQ253" s="3"/>
      <c r="AT253" s="10" t="str">
        <f>IFERROR(Table1[[#This Row],[Car Value]]/Table1[[#This Row],[Cars Owned]],"0")</f>
        <v>0</v>
      </c>
      <c r="AU253" s="2"/>
      <c r="AV253" s="3"/>
      <c r="AW253" s="1"/>
      <c r="AX253" s="2">
        <f>IF(Table1[[#This Row],[Person Debts]]&gt;$AW$6,1,0)</f>
        <v>1</v>
      </c>
      <c r="AY253" s="2"/>
      <c r="AZ253" s="3"/>
      <c r="BA253" s="1"/>
      <c r="BB253" s="24">
        <f>Table1[[#This Row],[Mortgage Left]]/Table1[[#This Row],[House Value]]</f>
        <v>0.48183773135283542</v>
      </c>
      <c r="BC253" s="2">
        <f t="shared" si="11"/>
        <v>1</v>
      </c>
      <c r="BD253" s="2"/>
      <c r="BE253" s="3"/>
      <c r="BH253" s="1"/>
      <c r="BI253" s="2">
        <f>IF(Table1[[#This Row],[City]]="Karachi",Table1[[#This Row],[Income]],0)</f>
        <v>0</v>
      </c>
      <c r="BJ253" s="2">
        <f>IF(Table1[[#This Row],[City]]="Lahore",Table1[[#This Row],[Income]],0)</f>
        <v>0</v>
      </c>
      <c r="BK253" s="2">
        <f>IF(Table1[[#This Row],[City]]="Islamabad",Table1[[#This Row],[Income]],0)</f>
        <v>0</v>
      </c>
      <c r="BL253" s="2">
        <f>IF(Table1[[#This Row],[City]]="Multan",Table1[[#This Row],[Income]],0)</f>
        <v>57345</v>
      </c>
      <c r="BM253" s="2">
        <f>IF(Table1[[#This Row],[City]]="Peshawar",Table1[[#This Row],[Income]],0)</f>
        <v>0</v>
      </c>
      <c r="BN253" s="2">
        <f>IF(Table1[[#This Row],[City]]="Quetta",Table1[[#This Row],[Income]],0)</f>
        <v>0</v>
      </c>
      <c r="BO253" s="2">
        <f>IF(Table1[[#This Row],[City]]="Hyderabad",Table1[[#This Row],[Income]],0)</f>
        <v>0</v>
      </c>
      <c r="BP253" s="2">
        <f>IF(Table1[[#This Row],[City]]="Rawalpindi",Table1[[#This Row],[Income]],0)</f>
        <v>0</v>
      </c>
      <c r="BQ253" s="3">
        <f>IF(Table1[[#This Row],[City]]="Gwadar",Table1[[#This Row],[Income]],0)</f>
        <v>0</v>
      </c>
      <c r="BR253" s="1">
        <f>IF(Table1[[#This Row],[Person Debts]]&gt;Table1[[#This Row],[Income]],1,0)</f>
        <v>1</v>
      </c>
      <c r="BS253" s="3"/>
      <c r="BT253" s="1"/>
      <c r="BU253" s="2">
        <f>IF(Table1[[#This Row],[Net Worth]]&gt;BT253,Table1[[#This Row],[Age]],0)</f>
        <v>50</v>
      </c>
      <c r="BV253" s="3"/>
    </row>
    <row r="254" spans="2:74" x14ac:dyDescent="0.25">
      <c r="B254" t="s">
        <v>19</v>
      </c>
      <c r="C254">
        <v>30</v>
      </c>
      <c r="D254" t="s">
        <v>32</v>
      </c>
      <c r="E254">
        <v>1</v>
      </c>
      <c r="F254" t="s">
        <v>34</v>
      </c>
      <c r="G254">
        <v>4</v>
      </c>
      <c r="H254">
        <v>2</v>
      </c>
      <c r="I254">
        <v>67148</v>
      </c>
      <c r="J254" t="s">
        <v>35</v>
      </c>
      <c r="K254">
        <v>3</v>
      </c>
      <c r="L254">
        <v>402888</v>
      </c>
      <c r="M254">
        <v>337493.23121389595</v>
      </c>
      <c r="N254">
        <v>61475.828676682446</v>
      </c>
      <c r="O254">
        <v>47587</v>
      </c>
      <c r="P254">
        <v>1054.7084542335049</v>
      </c>
      <c r="Q254">
        <v>100580.44705182176</v>
      </c>
      <c r="R254">
        <v>564944.27572850417</v>
      </c>
      <c r="S254">
        <v>386134.93966812943</v>
      </c>
      <c r="T254">
        <v>178809.33606037474</v>
      </c>
      <c r="X254" s="1">
        <f t="shared" si="9"/>
        <v>1</v>
      </c>
      <c r="Y254" s="2">
        <f t="shared" si="10"/>
        <v>0</v>
      </c>
      <c r="Z254" s="2"/>
      <c r="AA254" s="3"/>
      <c r="AD254" s="1">
        <f>IF(Table1[[#This Row],[Work Field (WF)]]="IT",1,0)</f>
        <v>1</v>
      </c>
      <c r="AE254" s="2">
        <f>IF(Table1[[#This Row],[Work Field (WF)]]="Data Science",1,0)</f>
        <v>0</v>
      </c>
      <c r="AF254" s="2">
        <f>IF(Table1[[#This Row],[Work Field (WF)]]="Health",1,0)</f>
        <v>0</v>
      </c>
      <c r="AG254" s="2">
        <f>IF(Table1[[#This Row],[Work Field (WF)]]="Marketing",1,0)</f>
        <v>0</v>
      </c>
      <c r="AH254" s="2">
        <f>IF(Table1[[#This Row],[Work Field (WF)]]="Sales",1,0)</f>
        <v>0</v>
      </c>
      <c r="AI254" s="2">
        <f>IF(Table1[[#This Row],[Work Field (WF)]]="management",1,0)</f>
        <v>0</v>
      </c>
      <c r="AJ254" s="2"/>
      <c r="AK254" s="3"/>
      <c r="AL254" s="1">
        <f>IF(Table1[[#This Row],[Education (EDU)]]="Matric",1,0)</f>
        <v>0</v>
      </c>
      <c r="AM254" s="2">
        <f>IF(Table1[[#This Row],[Education (EDU)]]="Intermediate",1,0)</f>
        <v>0</v>
      </c>
      <c r="AN254" s="2">
        <f>IF(Table1[[#This Row],[Education (EDU)]]="Graduation",1,0)</f>
        <v>0</v>
      </c>
      <c r="AO254" s="2">
        <f>IF(Table1[[#This Row],[Education (EDU)]]="Masters",1,0)</f>
        <v>1</v>
      </c>
      <c r="AP254" s="2"/>
      <c r="AQ254" s="3"/>
      <c r="AT254" s="10">
        <f>IFERROR(Table1[[#This Row],[Car Value]]/Table1[[#This Row],[Cars Owned]],"0")</f>
        <v>30737.914338341223</v>
      </c>
      <c r="AU254" s="2"/>
      <c r="AV254" s="3"/>
      <c r="AW254" s="1"/>
      <c r="AX254" s="2">
        <f>IF(Table1[[#This Row],[Person Debts]]&gt;$AW$6,1,0)</f>
        <v>1</v>
      </c>
      <c r="AY254" s="2"/>
      <c r="AZ254" s="3"/>
      <c r="BA254" s="1"/>
      <c r="BB254" s="24">
        <f>Table1[[#This Row],[Mortgage Left]]/Table1[[#This Row],[House Value]]</f>
        <v>0.8376849923896863</v>
      </c>
      <c r="BC254" s="2">
        <f t="shared" si="11"/>
        <v>1</v>
      </c>
      <c r="BD254" s="2"/>
      <c r="BE254" s="3"/>
      <c r="BH254" s="1"/>
      <c r="BI254" s="2">
        <f>IF(Table1[[#This Row],[City]]="Karachi",Table1[[#This Row],[Income]],0)</f>
        <v>0</v>
      </c>
      <c r="BJ254" s="2">
        <f>IF(Table1[[#This Row],[City]]="Lahore",Table1[[#This Row],[Income]],0)</f>
        <v>0</v>
      </c>
      <c r="BK254" s="2">
        <f>IF(Table1[[#This Row],[City]]="Islamabad",Table1[[#This Row],[Income]],0)</f>
        <v>67148</v>
      </c>
      <c r="BL254" s="2">
        <f>IF(Table1[[#This Row],[City]]="Multan",Table1[[#This Row],[Income]],0)</f>
        <v>0</v>
      </c>
      <c r="BM254" s="2">
        <f>IF(Table1[[#This Row],[City]]="Peshawar",Table1[[#This Row],[Income]],0)</f>
        <v>0</v>
      </c>
      <c r="BN254" s="2">
        <f>IF(Table1[[#This Row],[City]]="Quetta",Table1[[#This Row],[Income]],0)</f>
        <v>0</v>
      </c>
      <c r="BO254" s="2">
        <f>IF(Table1[[#This Row],[City]]="Hyderabad",Table1[[#This Row],[Income]],0)</f>
        <v>0</v>
      </c>
      <c r="BP254" s="2">
        <f>IF(Table1[[#This Row],[City]]="Rawalpindi",Table1[[#This Row],[Income]],0)</f>
        <v>0</v>
      </c>
      <c r="BQ254" s="3">
        <f>IF(Table1[[#This Row],[City]]="Gwadar",Table1[[#This Row],[Income]],0)</f>
        <v>0</v>
      </c>
      <c r="BR254" s="1">
        <f>IF(Table1[[#This Row],[Person Debts]]&gt;Table1[[#This Row],[Income]],1,0)</f>
        <v>1</v>
      </c>
      <c r="BS254" s="3"/>
      <c r="BT254" s="1"/>
      <c r="BU254" s="2">
        <f>IF(Table1[[#This Row],[Net Worth]]&gt;BT254,Table1[[#This Row],[Age]],0)</f>
        <v>30</v>
      </c>
      <c r="BV254" s="3"/>
    </row>
    <row r="255" spans="2:74" x14ac:dyDescent="0.25">
      <c r="B255" t="s">
        <v>23</v>
      </c>
      <c r="C255">
        <v>28</v>
      </c>
      <c r="D255" t="s">
        <v>32</v>
      </c>
      <c r="E255">
        <v>1</v>
      </c>
      <c r="F255" t="s">
        <v>21</v>
      </c>
      <c r="G255">
        <v>1</v>
      </c>
      <c r="H255">
        <v>1</v>
      </c>
      <c r="I255">
        <v>45985</v>
      </c>
      <c r="J255" t="s">
        <v>30</v>
      </c>
      <c r="K255">
        <v>7</v>
      </c>
      <c r="L255">
        <v>275910</v>
      </c>
      <c r="M255">
        <v>130830.61027663502</v>
      </c>
      <c r="N255">
        <v>39446.048058039582</v>
      </c>
      <c r="O255">
        <v>279</v>
      </c>
      <c r="P255">
        <v>58909.219794224788</v>
      </c>
      <c r="Q255">
        <v>28857.94797845008</v>
      </c>
      <c r="R255">
        <v>344213.99603648967</v>
      </c>
      <c r="S255">
        <v>190018.83007085981</v>
      </c>
      <c r="T255">
        <v>154195.16596562986</v>
      </c>
      <c r="X255" s="1">
        <f t="shared" si="9"/>
        <v>0</v>
      </c>
      <c r="Y255" s="2">
        <f t="shared" si="10"/>
        <v>1</v>
      </c>
      <c r="Z255" s="2"/>
      <c r="AA255" s="3"/>
      <c r="AD255" s="1">
        <f>IF(Table1[[#This Row],[Work Field (WF)]]="IT",1,0)</f>
        <v>1</v>
      </c>
      <c r="AE255" s="2">
        <f>IF(Table1[[#This Row],[Work Field (WF)]]="Data Science",1,0)</f>
        <v>0</v>
      </c>
      <c r="AF255" s="2">
        <f>IF(Table1[[#This Row],[Work Field (WF)]]="Health",1,0)</f>
        <v>0</v>
      </c>
      <c r="AG255" s="2">
        <f>IF(Table1[[#This Row],[Work Field (WF)]]="Marketing",1,0)</f>
        <v>0</v>
      </c>
      <c r="AH255" s="2">
        <f>IF(Table1[[#This Row],[Work Field (WF)]]="Sales",1,0)</f>
        <v>0</v>
      </c>
      <c r="AI255" s="2">
        <f>IF(Table1[[#This Row],[Work Field (WF)]]="management",1,0)</f>
        <v>0</v>
      </c>
      <c r="AJ255" s="2"/>
      <c r="AK255" s="3"/>
      <c r="AL255" s="1">
        <f>IF(Table1[[#This Row],[Education (EDU)]]="Matric",1,0)</f>
        <v>1</v>
      </c>
      <c r="AM255" s="2">
        <f>IF(Table1[[#This Row],[Education (EDU)]]="Intermediate",1,0)</f>
        <v>0</v>
      </c>
      <c r="AN255" s="2">
        <f>IF(Table1[[#This Row],[Education (EDU)]]="Graduation",1,0)</f>
        <v>0</v>
      </c>
      <c r="AO255" s="2">
        <f>IF(Table1[[#This Row],[Education (EDU)]]="Masters",1,0)</f>
        <v>0</v>
      </c>
      <c r="AP255" s="2"/>
      <c r="AQ255" s="3"/>
      <c r="AT255" s="10">
        <f>IFERROR(Table1[[#This Row],[Car Value]]/Table1[[#This Row],[Cars Owned]],"0")</f>
        <v>39446.048058039582</v>
      </c>
      <c r="AU255" s="2"/>
      <c r="AV255" s="3"/>
      <c r="AW255" s="1"/>
      <c r="AX255" s="2">
        <f>IF(Table1[[#This Row],[Person Debts]]&gt;$AW$6,1,0)</f>
        <v>1</v>
      </c>
      <c r="AY255" s="2"/>
      <c r="AZ255" s="3"/>
      <c r="BA255" s="1"/>
      <c r="BB255" s="24">
        <f>Table1[[#This Row],[Mortgage Left]]/Table1[[#This Row],[House Value]]</f>
        <v>0.47417857372561711</v>
      </c>
      <c r="BC255" s="2">
        <f t="shared" si="11"/>
        <v>1</v>
      </c>
      <c r="BD255" s="2"/>
      <c r="BE255" s="3"/>
      <c r="BH255" s="1"/>
      <c r="BI255" s="2">
        <f>IF(Table1[[#This Row],[City]]="Karachi",Table1[[#This Row],[Income]],0)</f>
        <v>0</v>
      </c>
      <c r="BJ255" s="2">
        <f>IF(Table1[[#This Row],[City]]="Lahore",Table1[[#This Row],[Income]],0)</f>
        <v>0</v>
      </c>
      <c r="BK255" s="2">
        <f>IF(Table1[[#This Row],[City]]="Islamabad",Table1[[#This Row],[Income]],0)</f>
        <v>0</v>
      </c>
      <c r="BL255" s="2">
        <f>IF(Table1[[#This Row],[City]]="Multan",Table1[[#This Row],[Income]],0)</f>
        <v>0</v>
      </c>
      <c r="BM255" s="2">
        <f>IF(Table1[[#This Row],[City]]="Peshawar",Table1[[#This Row],[Income]],0)</f>
        <v>0</v>
      </c>
      <c r="BN255" s="2">
        <f>IF(Table1[[#This Row],[City]]="Quetta",Table1[[#This Row],[Income]],0)</f>
        <v>0</v>
      </c>
      <c r="BO255" s="2">
        <f>IF(Table1[[#This Row],[City]]="Hyderabad",Table1[[#This Row],[Income]],0)</f>
        <v>45985</v>
      </c>
      <c r="BP255" s="2">
        <f>IF(Table1[[#This Row],[City]]="Rawalpindi",Table1[[#This Row],[Income]],0)</f>
        <v>0</v>
      </c>
      <c r="BQ255" s="3">
        <f>IF(Table1[[#This Row],[City]]="Gwadar",Table1[[#This Row],[Income]],0)</f>
        <v>0</v>
      </c>
      <c r="BR255" s="1">
        <f>IF(Table1[[#This Row],[Person Debts]]&gt;Table1[[#This Row],[Income]],1,0)</f>
        <v>1</v>
      </c>
      <c r="BS255" s="3"/>
      <c r="BT255" s="1"/>
      <c r="BU255" s="2">
        <f>IF(Table1[[#This Row],[Net Worth]]&gt;BT255,Table1[[#This Row],[Age]],0)</f>
        <v>28</v>
      </c>
      <c r="BV255" s="3"/>
    </row>
    <row r="256" spans="2:74" x14ac:dyDescent="0.25">
      <c r="B256" t="s">
        <v>23</v>
      </c>
      <c r="C256">
        <v>33</v>
      </c>
      <c r="D256" t="s">
        <v>37</v>
      </c>
      <c r="E256">
        <v>5</v>
      </c>
      <c r="F256" t="s">
        <v>21</v>
      </c>
      <c r="G256">
        <v>1</v>
      </c>
      <c r="H256">
        <v>0</v>
      </c>
      <c r="I256">
        <v>57607</v>
      </c>
      <c r="J256" t="s">
        <v>35</v>
      </c>
      <c r="K256">
        <v>3</v>
      </c>
      <c r="L256">
        <v>230428</v>
      </c>
      <c r="M256">
        <v>214884.00682826247</v>
      </c>
      <c r="N256">
        <v>0</v>
      </c>
      <c r="O256">
        <v>0</v>
      </c>
      <c r="P256">
        <v>22832.970182845638</v>
      </c>
      <c r="Q256">
        <v>38519.726567060949</v>
      </c>
      <c r="R256">
        <v>268947.72656706092</v>
      </c>
      <c r="S256">
        <v>237716.9770111081</v>
      </c>
      <c r="T256">
        <v>31230.749555952818</v>
      </c>
      <c r="X256" s="1">
        <f t="shared" si="9"/>
        <v>0</v>
      </c>
      <c r="Y256" s="2">
        <f t="shared" si="10"/>
        <v>1</v>
      </c>
      <c r="Z256" s="2"/>
      <c r="AA256" s="3"/>
      <c r="AD256" s="1">
        <f>IF(Table1[[#This Row],[Work Field (WF)]]="IT",1,0)</f>
        <v>0</v>
      </c>
      <c r="AE256" s="2">
        <f>IF(Table1[[#This Row],[Work Field (WF)]]="Data Science",1,0)</f>
        <v>0</v>
      </c>
      <c r="AF256" s="2">
        <f>IF(Table1[[#This Row],[Work Field (WF)]]="Health",1,0)</f>
        <v>0</v>
      </c>
      <c r="AG256" s="2">
        <f>IF(Table1[[#This Row],[Work Field (WF)]]="Marketing",1,0)</f>
        <v>0</v>
      </c>
      <c r="AH256" s="2">
        <f>IF(Table1[[#This Row],[Work Field (WF)]]="Sales",1,0)</f>
        <v>1</v>
      </c>
      <c r="AI256" s="2">
        <f>IF(Table1[[#This Row],[Work Field (WF)]]="management",1,0)</f>
        <v>0</v>
      </c>
      <c r="AJ256" s="2"/>
      <c r="AK256" s="3"/>
      <c r="AL256" s="1">
        <f>IF(Table1[[#This Row],[Education (EDU)]]="Matric",1,0)</f>
        <v>1</v>
      </c>
      <c r="AM256" s="2">
        <f>IF(Table1[[#This Row],[Education (EDU)]]="Intermediate",1,0)</f>
        <v>0</v>
      </c>
      <c r="AN256" s="2">
        <f>IF(Table1[[#This Row],[Education (EDU)]]="Graduation",1,0)</f>
        <v>0</v>
      </c>
      <c r="AO256" s="2">
        <f>IF(Table1[[#This Row],[Education (EDU)]]="Masters",1,0)</f>
        <v>0</v>
      </c>
      <c r="AP256" s="2"/>
      <c r="AQ256" s="3"/>
      <c r="AT256" s="10" t="str">
        <f>IFERROR(Table1[[#This Row],[Car Value]]/Table1[[#This Row],[Cars Owned]],"0")</f>
        <v>0</v>
      </c>
      <c r="AU256" s="2"/>
      <c r="AV256" s="3"/>
      <c r="AW256" s="1"/>
      <c r="AX256" s="2">
        <f>IF(Table1[[#This Row],[Person Debts]]&gt;$AW$6,1,0)</f>
        <v>1</v>
      </c>
      <c r="AY256" s="2"/>
      <c r="AZ256" s="3"/>
      <c r="BA256" s="1"/>
      <c r="BB256" s="24">
        <f>Table1[[#This Row],[Mortgage Left]]/Table1[[#This Row],[House Value]]</f>
        <v>0.93254294976418872</v>
      </c>
      <c r="BC256" s="2">
        <f t="shared" si="11"/>
        <v>1</v>
      </c>
      <c r="BD256" s="2"/>
      <c r="BE256" s="3"/>
      <c r="BH256" s="1"/>
      <c r="BI256" s="2">
        <f>IF(Table1[[#This Row],[City]]="Karachi",Table1[[#This Row],[Income]],0)</f>
        <v>0</v>
      </c>
      <c r="BJ256" s="2">
        <f>IF(Table1[[#This Row],[City]]="Lahore",Table1[[#This Row],[Income]],0)</f>
        <v>0</v>
      </c>
      <c r="BK256" s="2">
        <f>IF(Table1[[#This Row],[City]]="Islamabad",Table1[[#This Row],[Income]],0)</f>
        <v>57607</v>
      </c>
      <c r="BL256" s="2">
        <f>IF(Table1[[#This Row],[City]]="Multan",Table1[[#This Row],[Income]],0)</f>
        <v>0</v>
      </c>
      <c r="BM256" s="2">
        <f>IF(Table1[[#This Row],[City]]="Peshawar",Table1[[#This Row],[Income]],0)</f>
        <v>0</v>
      </c>
      <c r="BN256" s="2">
        <f>IF(Table1[[#This Row],[City]]="Quetta",Table1[[#This Row],[Income]],0)</f>
        <v>0</v>
      </c>
      <c r="BO256" s="2">
        <f>IF(Table1[[#This Row],[City]]="Hyderabad",Table1[[#This Row],[Income]],0)</f>
        <v>0</v>
      </c>
      <c r="BP256" s="2">
        <f>IF(Table1[[#This Row],[City]]="Rawalpindi",Table1[[#This Row],[Income]],0)</f>
        <v>0</v>
      </c>
      <c r="BQ256" s="3">
        <f>IF(Table1[[#This Row],[City]]="Gwadar",Table1[[#This Row],[Income]],0)</f>
        <v>0</v>
      </c>
      <c r="BR256" s="1">
        <f>IF(Table1[[#This Row],[Person Debts]]&gt;Table1[[#This Row],[Income]],1,0)</f>
        <v>1</v>
      </c>
      <c r="BS256" s="3"/>
      <c r="BT256" s="1"/>
      <c r="BU256" s="2">
        <f>IF(Table1[[#This Row],[Net Worth]]&gt;BT256,Table1[[#This Row],[Age]],0)</f>
        <v>33</v>
      </c>
      <c r="BV256" s="3"/>
    </row>
    <row r="257" spans="2:74" x14ac:dyDescent="0.25">
      <c r="B257" t="s">
        <v>23</v>
      </c>
      <c r="C257">
        <v>48</v>
      </c>
      <c r="D257" t="s">
        <v>37</v>
      </c>
      <c r="E257">
        <v>5</v>
      </c>
      <c r="F257" t="s">
        <v>27</v>
      </c>
      <c r="G257">
        <v>2</v>
      </c>
      <c r="H257">
        <v>1</v>
      </c>
      <c r="I257">
        <v>66671</v>
      </c>
      <c r="J257" t="s">
        <v>38</v>
      </c>
      <c r="K257">
        <v>9</v>
      </c>
      <c r="L257">
        <v>200013</v>
      </c>
      <c r="M257">
        <v>46766.629169278131</v>
      </c>
      <c r="N257">
        <v>7553.6649528195012</v>
      </c>
      <c r="O257">
        <v>4344</v>
      </c>
      <c r="P257">
        <v>125132.08549554076</v>
      </c>
      <c r="Q257">
        <v>90589.161782750569</v>
      </c>
      <c r="R257">
        <v>298155.8267355701</v>
      </c>
      <c r="S257">
        <v>176242.71466481889</v>
      </c>
      <c r="T257">
        <v>121913.1120707512</v>
      </c>
      <c r="X257" s="1">
        <f t="shared" si="9"/>
        <v>0</v>
      </c>
      <c r="Y257" s="2">
        <f t="shared" si="10"/>
        <v>1</v>
      </c>
      <c r="Z257" s="2"/>
      <c r="AA257" s="3"/>
      <c r="AD257" s="1">
        <f>IF(Table1[[#This Row],[Work Field (WF)]]="IT",1,0)</f>
        <v>0</v>
      </c>
      <c r="AE257" s="2">
        <f>IF(Table1[[#This Row],[Work Field (WF)]]="Data Science",1,0)</f>
        <v>0</v>
      </c>
      <c r="AF257" s="2">
        <f>IF(Table1[[#This Row],[Work Field (WF)]]="Health",1,0)</f>
        <v>0</v>
      </c>
      <c r="AG257" s="2">
        <f>IF(Table1[[#This Row],[Work Field (WF)]]="Marketing",1,0)</f>
        <v>0</v>
      </c>
      <c r="AH257" s="2">
        <f>IF(Table1[[#This Row],[Work Field (WF)]]="Sales",1,0)</f>
        <v>1</v>
      </c>
      <c r="AI257" s="2">
        <f>IF(Table1[[#This Row],[Work Field (WF)]]="management",1,0)</f>
        <v>0</v>
      </c>
      <c r="AJ257" s="2"/>
      <c r="AK257" s="3"/>
      <c r="AL257" s="1">
        <f>IF(Table1[[#This Row],[Education (EDU)]]="Matric",1,0)</f>
        <v>0</v>
      </c>
      <c r="AM257" s="2">
        <f>IF(Table1[[#This Row],[Education (EDU)]]="Intermediate",1,0)</f>
        <v>1</v>
      </c>
      <c r="AN257" s="2">
        <f>IF(Table1[[#This Row],[Education (EDU)]]="Graduation",1,0)</f>
        <v>0</v>
      </c>
      <c r="AO257" s="2">
        <f>IF(Table1[[#This Row],[Education (EDU)]]="Masters",1,0)</f>
        <v>0</v>
      </c>
      <c r="AP257" s="2"/>
      <c r="AQ257" s="3"/>
      <c r="AT257" s="10">
        <f>IFERROR(Table1[[#This Row],[Car Value]]/Table1[[#This Row],[Cars Owned]],"0")</f>
        <v>7553.6649528195012</v>
      </c>
      <c r="AU257" s="2"/>
      <c r="AV257" s="3"/>
      <c r="AW257" s="1"/>
      <c r="AX257" s="2">
        <f>IF(Table1[[#This Row],[Person Debts]]&gt;$AW$6,1,0)</f>
        <v>1</v>
      </c>
      <c r="AY257" s="2"/>
      <c r="AZ257" s="3"/>
      <c r="BA257" s="1"/>
      <c r="BB257" s="24">
        <f>Table1[[#This Row],[Mortgage Left]]/Table1[[#This Row],[House Value]]</f>
        <v>0.23381794767979147</v>
      </c>
      <c r="BC257" s="2">
        <f t="shared" si="11"/>
        <v>0</v>
      </c>
      <c r="BD257" s="2"/>
      <c r="BE257" s="3"/>
      <c r="BH257" s="1"/>
      <c r="BI257" s="2">
        <f>IF(Table1[[#This Row],[City]]="Karachi",Table1[[#This Row],[Income]],0)</f>
        <v>0</v>
      </c>
      <c r="BJ257" s="2">
        <f>IF(Table1[[#This Row],[City]]="Lahore",Table1[[#This Row],[Income]],0)</f>
        <v>0</v>
      </c>
      <c r="BK257" s="2">
        <f>IF(Table1[[#This Row],[City]]="Islamabad",Table1[[#This Row],[Income]],0)</f>
        <v>0</v>
      </c>
      <c r="BL257" s="2">
        <f>IF(Table1[[#This Row],[City]]="Multan",Table1[[#This Row],[Income]],0)</f>
        <v>0</v>
      </c>
      <c r="BM257" s="2">
        <f>IF(Table1[[#This Row],[City]]="Peshawar",Table1[[#This Row],[Income]],0)</f>
        <v>0</v>
      </c>
      <c r="BN257" s="2">
        <f>IF(Table1[[#This Row],[City]]="Quetta",Table1[[#This Row],[Income]],0)</f>
        <v>0</v>
      </c>
      <c r="BO257" s="2">
        <f>IF(Table1[[#This Row],[City]]="Hyderabad",Table1[[#This Row],[Income]],0)</f>
        <v>0</v>
      </c>
      <c r="BP257" s="2">
        <f>IF(Table1[[#This Row],[City]]="Rawalpindi",Table1[[#This Row],[Income]],0)</f>
        <v>0</v>
      </c>
      <c r="BQ257" s="3">
        <f>IF(Table1[[#This Row],[City]]="Gwadar",Table1[[#This Row],[Income]],0)</f>
        <v>66671</v>
      </c>
      <c r="BR257" s="1">
        <f>IF(Table1[[#This Row],[Person Debts]]&gt;Table1[[#This Row],[Income]],1,0)</f>
        <v>1</v>
      </c>
      <c r="BS257" s="3"/>
      <c r="BT257" s="1"/>
      <c r="BU257" s="2">
        <f>IF(Table1[[#This Row],[Net Worth]]&gt;BT257,Table1[[#This Row],[Age]],0)</f>
        <v>48</v>
      </c>
      <c r="BV257" s="3"/>
    </row>
    <row r="258" spans="2:74" x14ac:dyDescent="0.25">
      <c r="B258" t="s">
        <v>23</v>
      </c>
      <c r="C258">
        <v>48</v>
      </c>
      <c r="D258" t="s">
        <v>26</v>
      </c>
      <c r="E258">
        <v>3</v>
      </c>
      <c r="F258" t="s">
        <v>27</v>
      </c>
      <c r="G258">
        <v>2</v>
      </c>
      <c r="H258">
        <v>1</v>
      </c>
      <c r="I258">
        <v>43592</v>
      </c>
      <c r="J258" t="s">
        <v>38</v>
      </c>
      <c r="K258">
        <v>9</v>
      </c>
      <c r="L258">
        <v>217960</v>
      </c>
      <c r="M258">
        <v>134438.92860090695</v>
      </c>
      <c r="N258">
        <v>944.05758624840644</v>
      </c>
      <c r="O258">
        <v>792</v>
      </c>
      <c r="P258">
        <v>56511.62518863377</v>
      </c>
      <c r="Q258">
        <v>19404.58322991891</v>
      </c>
      <c r="R258">
        <v>238308.64081616732</v>
      </c>
      <c r="S258">
        <v>191742.55378954072</v>
      </c>
      <c r="T258">
        <v>46566.087026626599</v>
      </c>
      <c r="X258" s="1">
        <f t="shared" si="9"/>
        <v>0</v>
      </c>
      <c r="Y258" s="2">
        <f t="shared" si="10"/>
        <v>1</v>
      </c>
      <c r="Z258" s="2"/>
      <c r="AA258" s="3"/>
      <c r="AD258" s="1">
        <f>IF(Table1[[#This Row],[Work Field (WF)]]="IT",1,0)</f>
        <v>0</v>
      </c>
      <c r="AE258" s="2">
        <f>IF(Table1[[#This Row],[Work Field (WF)]]="Data Science",1,0)</f>
        <v>0</v>
      </c>
      <c r="AF258" s="2">
        <f>IF(Table1[[#This Row],[Work Field (WF)]]="Health",1,0)</f>
        <v>0</v>
      </c>
      <c r="AG258" s="2">
        <f>IF(Table1[[#This Row],[Work Field (WF)]]="Marketing",1,0)</f>
        <v>1</v>
      </c>
      <c r="AH258" s="2">
        <f>IF(Table1[[#This Row],[Work Field (WF)]]="Sales",1,0)</f>
        <v>0</v>
      </c>
      <c r="AI258" s="2">
        <f>IF(Table1[[#This Row],[Work Field (WF)]]="management",1,0)</f>
        <v>0</v>
      </c>
      <c r="AJ258" s="2"/>
      <c r="AK258" s="3"/>
      <c r="AL258" s="1">
        <f>IF(Table1[[#This Row],[Education (EDU)]]="Matric",1,0)</f>
        <v>0</v>
      </c>
      <c r="AM258" s="2">
        <f>IF(Table1[[#This Row],[Education (EDU)]]="Intermediate",1,0)</f>
        <v>1</v>
      </c>
      <c r="AN258" s="2">
        <f>IF(Table1[[#This Row],[Education (EDU)]]="Graduation",1,0)</f>
        <v>0</v>
      </c>
      <c r="AO258" s="2">
        <f>IF(Table1[[#This Row],[Education (EDU)]]="Masters",1,0)</f>
        <v>0</v>
      </c>
      <c r="AP258" s="2"/>
      <c r="AQ258" s="3"/>
      <c r="AT258" s="10">
        <f>IFERROR(Table1[[#This Row],[Car Value]]/Table1[[#This Row],[Cars Owned]],"0")</f>
        <v>944.05758624840644</v>
      </c>
      <c r="AU258" s="2"/>
      <c r="AV258" s="3"/>
      <c r="AW258" s="1"/>
      <c r="AX258" s="2">
        <f>IF(Table1[[#This Row],[Person Debts]]&gt;$AW$6,1,0)</f>
        <v>1</v>
      </c>
      <c r="AY258" s="2"/>
      <c r="AZ258" s="3"/>
      <c r="BA258" s="1"/>
      <c r="BB258" s="24">
        <f>Table1[[#This Row],[Mortgage Left]]/Table1[[#This Row],[House Value]]</f>
        <v>0.61680550835431702</v>
      </c>
      <c r="BC258" s="2">
        <f t="shared" si="11"/>
        <v>1</v>
      </c>
      <c r="BD258" s="2"/>
      <c r="BE258" s="3"/>
      <c r="BH258" s="1"/>
      <c r="BI258" s="2">
        <f>IF(Table1[[#This Row],[City]]="Karachi",Table1[[#This Row],[Income]],0)</f>
        <v>0</v>
      </c>
      <c r="BJ258" s="2">
        <f>IF(Table1[[#This Row],[City]]="Lahore",Table1[[#This Row],[Income]],0)</f>
        <v>0</v>
      </c>
      <c r="BK258" s="2">
        <f>IF(Table1[[#This Row],[City]]="Islamabad",Table1[[#This Row],[Income]],0)</f>
        <v>0</v>
      </c>
      <c r="BL258" s="2">
        <f>IF(Table1[[#This Row],[City]]="Multan",Table1[[#This Row],[Income]],0)</f>
        <v>0</v>
      </c>
      <c r="BM258" s="2">
        <f>IF(Table1[[#This Row],[City]]="Peshawar",Table1[[#This Row],[Income]],0)</f>
        <v>0</v>
      </c>
      <c r="BN258" s="2">
        <f>IF(Table1[[#This Row],[City]]="Quetta",Table1[[#This Row],[Income]],0)</f>
        <v>0</v>
      </c>
      <c r="BO258" s="2">
        <f>IF(Table1[[#This Row],[City]]="Hyderabad",Table1[[#This Row],[Income]],0)</f>
        <v>0</v>
      </c>
      <c r="BP258" s="2">
        <f>IF(Table1[[#This Row],[City]]="Rawalpindi",Table1[[#This Row],[Income]],0)</f>
        <v>0</v>
      </c>
      <c r="BQ258" s="3">
        <f>IF(Table1[[#This Row],[City]]="Gwadar",Table1[[#This Row],[Income]],0)</f>
        <v>43592</v>
      </c>
      <c r="BR258" s="1">
        <f>IF(Table1[[#This Row],[Person Debts]]&gt;Table1[[#This Row],[Income]],1,0)</f>
        <v>1</v>
      </c>
      <c r="BS258" s="3"/>
      <c r="BT258" s="1"/>
      <c r="BU258" s="2">
        <f>IF(Table1[[#This Row],[Net Worth]]&gt;BT258,Table1[[#This Row],[Age]],0)</f>
        <v>48</v>
      </c>
      <c r="BV258" s="3"/>
    </row>
    <row r="259" spans="2:74" x14ac:dyDescent="0.25">
      <c r="B259" t="s">
        <v>23</v>
      </c>
      <c r="C259">
        <v>36</v>
      </c>
      <c r="D259" t="s">
        <v>29</v>
      </c>
      <c r="E259">
        <v>4</v>
      </c>
      <c r="F259" t="s">
        <v>21</v>
      </c>
      <c r="G259">
        <v>1</v>
      </c>
      <c r="H259">
        <v>0</v>
      </c>
      <c r="I259">
        <v>39666</v>
      </c>
      <c r="J259" t="s">
        <v>28</v>
      </c>
      <c r="K259">
        <v>4</v>
      </c>
      <c r="L259">
        <v>118998</v>
      </c>
      <c r="M259">
        <v>97968.733734647991</v>
      </c>
      <c r="N259">
        <v>0</v>
      </c>
      <c r="O259">
        <v>0</v>
      </c>
      <c r="P259">
        <v>10558.39499754333</v>
      </c>
      <c r="Q259">
        <v>10278.730075548468</v>
      </c>
      <c r="R259">
        <v>129276.73007554846</v>
      </c>
      <c r="S259">
        <v>108527.12873219133</v>
      </c>
      <c r="T259">
        <v>20749.601343357135</v>
      </c>
      <c r="X259" s="1">
        <f t="shared" si="9"/>
        <v>0</v>
      </c>
      <c r="Y259" s="2">
        <f t="shared" si="10"/>
        <v>1</v>
      </c>
      <c r="Z259" s="2"/>
      <c r="AA259" s="3"/>
      <c r="AD259" s="1">
        <f>IF(Table1[[#This Row],[Work Field (WF)]]="IT",1,0)</f>
        <v>0</v>
      </c>
      <c r="AE259" s="2">
        <f>IF(Table1[[#This Row],[Work Field (WF)]]="Data Science",1,0)</f>
        <v>0</v>
      </c>
      <c r="AF259" s="2">
        <f>IF(Table1[[#This Row],[Work Field (WF)]]="Health",1,0)</f>
        <v>1</v>
      </c>
      <c r="AG259" s="2">
        <f>IF(Table1[[#This Row],[Work Field (WF)]]="Marketing",1,0)</f>
        <v>0</v>
      </c>
      <c r="AH259" s="2">
        <f>IF(Table1[[#This Row],[Work Field (WF)]]="Sales",1,0)</f>
        <v>0</v>
      </c>
      <c r="AI259" s="2">
        <f>IF(Table1[[#This Row],[Work Field (WF)]]="management",1,0)</f>
        <v>0</v>
      </c>
      <c r="AJ259" s="2"/>
      <c r="AK259" s="3"/>
      <c r="AL259" s="1">
        <f>IF(Table1[[#This Row],[Education (EDU)]]="Matric",1,0)</f>
        <v>1</v>
      </c>
      <c r="AM259" s="2">
        <f>IF(Table1[[#This Row],[Education (EDU)]]="Intermediate",1,0)</f>
        <v>0</v>
      </c>
      <c r="AN259" s="2">
        <f>IF(Table1[[#This Row],[Education (EDU)]]="Graduation",1,0)</f>
        <v>0</v>
      </c>
      <c r="AO259" s="2">
        <f>IF(Table1[[#This Row],[Education (EDU)]]="Masters",1,0)</f>
        <v>0</v>
      </c>
      <c r="AP259" s="2"/>
      <c r="AQ259" s="3"/>
      <c r="AT259" s="10" t="str">
        <f>IFERROR(Table1[[#This Row],[Car Value]]/Table1[[#This Row],[Cars Owned]],"0")</f>
        <v>0</v>
      </c>
      <c r="AU259" s="2"/>
      <c r="AV259" s="3"/>
      <c r="AW259" s="1"/>
      <c r="AX259" s="2">
        <f>IF(Table1[[#This Row],[Person Debts]]&gt;$AW$6,1,0)</f>
        <v>0</v>
      </c>
      <c r="AY259" s="2"/>
      <c r="AZ259" s="3"/>
      <c r="BA259" s="1"/>
      <c r="BB259" s="24">
        <f>Table1[[#This Row],[Mortgage Left]]/Table1[[#This Row],[House Value]]</f>
        <v>0.82328050668622998</v>
      </c>
      <c r="BC259" s="2">
        <f t="shared" si="11"/>
        <v>1</v>
      </c>
      <c r="BD259" s="2"/>
      <c r="BE259" s="3"/>
      <c r="BH259" s="1"/>
      <c r="BI259" s="2">
        <f>IF(Table1[[#This Row],[City]]="Karachi",Table1[[#This Row],[Income]],0)</f>
        <v>0</v>
      </c>
      <c r="BJ259" s="2">
        <f>IF(Table1[[#This Row],[City]]="Lahore",Table1[[#This Row],[Income]],0)</f>
        <v>0</v>
      </c>
      <c r="BK259" s="2">
        <f>IF(Table1[[#This Row],[City]]="Islamabad",Table1[[#This Row],[Income]],0)</f>
        <v>0</v>
      </c>
      <c r="BL259" s="2">
        <f>IF(Table1[[#This Row],[City]]="Multan",Table1[[#This Row],[Income]],0)</f>
        <v>39666</v>
      </c>
      <c r="BM259" s="2">
        <f>IF(Table1[[#This Row],[City]]="Peshawar",Table1[[#This Row],[Income]],0)</f>
        <v>0</v>
      </c>
      <c r="BN259" s="2">
        <f>IF(Table1[[#This Row],[City]]="Quetta",Table1[[#This Row],[Income]],0)</f>
        <v>0</v>
      </c>
      <c r="BO259" s="2">
        <f>IF(Table1[[#This Row],[City]]="Hyderabad",Table1[[#This Row],[Income]],0)</f>
        <v>0</v>
      </c>
      <c r="BP259" s="2">
        <f>IF(Table1[[#This Row],[City]]="Rawalpindi",Table1[[#This Row],[Income]],0)</f>
        <v>0</v>
      </c>
      <c r="BQ259" s="3">
        <f>IF(Table1[[#This Row],[City]]="Gwadar",Table1[[#This Row],[Income]],0)</f>
        <v>0</v>
      </c>
      <c r="BR259" s="1">
        <f>IF(Table1[[#This Row],[Person Debts]]&gt;Table1[[#This Row],[Income]],1,0)</f>
        <v>1</v>
      </c>
      <c r="BS259" s="3"/>
      <c r="BT259" s="1"/>
      <c r="BU259" s="2">
        <f>IF(Table1[[#This Row],[Net Worth]]&gt;BT259,Table1[[#This Row],[Age]],0)</f>
        <v>36</v>
      </c>
      <c r="BV259" s="3"/>
    </row>
    <row r="260" spans="2:74" x14ac:dyDescent="0.25">
      <c r="B260" t="s">
        <v>19</v>
      </c>
      <c r="C260">
        <v>29</v>
      </c>
      <c r="D260" t="s">
        <v>29</v>
      </c>
      <c r="E260">
        <v>4</v>
      </c>
      <c r="F260" t="s">
        <v>34</v>
      </c>
      <c r="G260">
        <v>4</v>
      </c>
      <c r="H260">
        <v>1</v>
      </c>
      <c r="I260">
        <v>63660</v>
      </c>
      <c r="J260" t="s">
        <v>33</v>
      </c>
      <c r="K260">
        <v>8</v>
      </c>
      <c r="L260">
        <v>254640</v>
      </c>
      <c r="M260">
        <v>55627.738917628769</v>
      </c>
      <c r="N260">
        <v>26133.610419812805</v>
      </c>
      <c r="O260">
        <v>10451</v>
      </c>
      <c r="P260">
        <v>118632.15043611436</v>
      </c>
      <c r="Q260">
        <v>23080.462308784878</v>
      </c>
      <c r="R260">
        <v>303854.07272859768</v>
      </c>
      <c r="S260">
        <v>184710.88935374311</v>
      </c>
      <c r="T260">
        <v>119143.18337485456</v>
      </c>
      <c r="X260" s="1">
        <f t="shared" si="9"/>
        <v>1</v>
      </c>
      <c r="Y260" s="2">
        <f t="shared" si="10"/>
        <v>0</v>
      </c>
      <c r="Z260" s="2"/>
      <c r="AA260" s="3"/>
      <c r="AD260" s="1">
        <f>IF(Table1[[#This Row],[Work Field (WF)]]="IT",1,0)</f>
        <v>0</v>
      </c>
      <c r="AE260" s="2">
        <f>IF(Table1[[#This Row],[Work Field (WF)]]="Data Science",1,0)</f>
        <v>0</v>
      </c>
      <c r="AF260" s="2">
        <f>IF(Table1[[#This Row],[Work Field (WF)]]="Health",1,0)</f>
        <v>1</v>
      </c>
      <c r="AG260" s="2">
        <f>IF(Table1[[#This Row],[Work Field (WF)]]="Marketing",1,0)</f>
        <v>0</v>
      </c>
      <c r="AH260" s="2">
        <f>IF(Table1[[#This Row],[Work Field (WF)]]="Sales",1,0)</f>
        <v>0</v>
      </c>
      <c r="AI260" s="2">
        <f>IF(Table1[[#This Row],[Work Field (WF)]]="management",1,0)</f>
        <v>0</v>
      </c>
      <c r="AJ260" s="2"/>
      <c r="AK260" s="3"/>
      <c r="AL260" s="1">
        <f>IF(Table1[[#This Row],[Education (EDU)]]="Matric",1,0)</f>
        <v>0</v>
      </c>
      <c r="AM260" s="2">
        <f>IF(Table1[[#This Row],[Education (EDU)]]="Intermediate",1,0)</f>
        <v>0</v>
      </c>
      <c r="AN260" s="2">
        <f>IF(Table1[[#This Row],[Education (EDU)]]="Graduation",1,0)</f>
        <v>0</v>
      </c>
      <c r="AO260" s="2">
        <f>IF(Table1[[#This Row],[Education (EDU)]]="Masters",1,0)</f>
        <v>1</v>
      </c>
      <c r="AP260" s="2"/>
      <c r="AQ260" s="3"/>
      <c r="AT260" s="10">
        <f>IFERROR(Table1[[#This Row],[Car Value]]/Table1[[#This Row],[Cars Owned]],"0")</f>
        <v>26133.610419812805</v>
      </c>
      <c r="AU260" s="2"/>
      <c r="AV260" s="3"/>
      <c r="AW260" s="1"/>
      <c r="AX260" s="2">
        <f>IF(Table1[[#This Row],[Person Debts]]&gt;$AW$6,1,0)</f>
        <v>1</v>
      </c>
      <c r="AY260" s="2"/>
      <c r="AZ260" s="3"/>
      <c r="BA260" s="1"/>
      <c r="BB260" s="24">
        <f>Table1[[#This Row],[Mortgage Left]]/Table1[[#This Row],[House Value]]</f>
        <v>0.21845640479747397</v>
      </c>
      <c r="BC260" s="2">
        <f t="shared" si="11"/>
        <v>0</v>
      </c>
      <c r="BD260" s="2"/>
      <c r="BE260" s="3"/>
      <c r="BH260" s="1"/>
      <c r="BI260" s="2">
        <f>IF(Table1[[#This Row],[City]]="Karachi",Table1[[#This Row],[Income]],0)</f>
        <v>0</v>
      </c>
      <c r="BJ260" s="2">
        <f>IF(Table1[[#This Row],[City]]="Lahore",Table1[[#This Row],[Income]],0)</f>
        <v>0</v>
      </c>
      <c r="BK260" s="2">
        <f>IF(Table1[[#This Row],[City]]="Islamabad",Table1[[#This Row],[Income]],0)</f>
        <v>0</v>
      </c>
      <c r="BL260" s="2">
        <f>IF(Table1[[#This Row],[City]]="Multan",Table1[[#This Row],[Income]],0)</f>
        <v>0</v>
      </c>
      <c r="BM260" s="2">
        <f>IF(Table1[[#This Row],[City]]="Peshawar",Table1[[#This Row],[Income]],0)</f>
        <v>0</v>
      </c>
      <c r="BN260" s="2">
        <f>IF(Table1[[#This Row],[City]]="Quetta",Table1[[#This Row],[Income]],0)</f>
        <v>0</v>
      </c>
      <c r="BO260" s="2">
        <f>IF(Table1[[#This Row],[City]]="Hyderabad",Table1[[#This Row],[Income]],0)</f>
        <v>0</v>
      </c>
      <c r="BP260" s="2">
        <f>IF(Table1[[#This Row],[City]]="Rawalpindi",Table1[[#This Row],[Income]],0)</f>
        <v>63660</v>
      </c>
      <c r="BQ260" s="3">
        <f>IF(Table1[[#This Row],[City]]="Gwadar",Table1[[#This Row],[Income]],0)</f>
        <v>0</v>
      </c>
      <c r="BR260" s="1">
        <f>IF(Table1[[#This Row],[Person Debts]]&gt;Table1[[#This Row],[Income]],1,0)</f>
        <v>1</v>
      </c>
      <c r="BS260" s="3"/>
      <c r="BT260" s="1"/>
      <c r="BU260" s="2">
        <f>IF(Table1[[#This Row],[Net Worth]]&gt;BT260,Table1[[#This Row],[Age]],0)</f>
        <v>29</v>
      </c>
      <c r="BV260" s="3"/>
    </row>
    <row r="261" spans="2:74" x14ac:dyDescent="0.25">
      <c r="B261" t="s">
        <v>23</v>
      </c>
      <c r="C261">
        <v>35</v>
      </c>
      <c r="D261" t="s">
        <v>37</v>
      </c>
      <c r="E261">
        <v>5</v>
      </c>
      <c r="F261" t="s">
        <v>24</v>
      </c>
      <c r="G261">
        <v>3</v>
      </c>
      <c r="H261">
        <v>2</v>
      </c>
      <c r="I261">
        <v>39156</v>
      </c>
      <c r="J261" t="s">
        <v>35</v>
      </c>
      <c r="K261">
        <v>3</v>
      </c>
      <c r="L261">
        <v>117468</v>
      </c>
      <c r="M261">
        <v>59779.776344818274</v>
      </c>
      <c r="N261">
        <v>39106.587872127478</v>
      </c>
      <c r="O261">
        <v>33452</v>
      </c>
      <c r="P261">
        <v>50813.207116565638</v>
      </c>
      <c r="Q261">
        <v>11050.428851762073</v>
      </c>
      <c r="R261">
        <v>167625.01672388957</v>
      </c>
      <c r="S261">
        <v>144044.9834613839</v>
      </c>
      <c r="T261">
        <v>23580.033262505662</v>
      </c>
      <c r="X261" s="1">
        <f t="shared" si="9"/>
        <v>0</v>
      </c>
      <c r="Y261" s="2">
        <f t="shared" si="10"/>
        <v>1</v>
      </c>
      <c r="Z261" s="2"/>
      <c r="AA261" s="3"/>
      <c r="AD261" s="1">
        <f>IF(Table1[[#This Row],[Work Field (WF)]]="IT",1,0)</f>
        <v>0</v>
      </c>
      <c r="AE261" s="2">
        <f>IF(Table1[[#This Row],[Work Field (WF)]]="Data Science",1,0)</f>
        <v>0</v>
      </c>
      <c r="AF261" s="2">
        <f>IF(Table1[[#This Row],[Work Field (WF)]]="Health",1,0)</f>
        <v>0</v>
      </c>
      <c r="AG261" s="2">
        <f>IF(Table1[[#This Row],[Work Field (WF)]]="Marketing",1,0)</f>
        <v>0</v>
      </c>
      <c r="AH261" s="2">
        <f>IF(Table1[[#This Row],[Work Field (WF)]]="Sales",1,0)</f>
        <v>1</v>
      </c>
      <c r="AI261" s="2">
        <f>IF(Table1[[#This Row],[Work Field (WF)]]="management",1,0)</f>
        <v>0</v>
      </c>
      <c r="AJ261" s="2"/>
      <c r="AK261" s="3"/>
      <c r="AL261" s="1">
        <f>IF(Table1[[#This Row],[Education (EDU)]]="Matric",1,0)</f>
        <v>0</v>
      </c>
      <c r="AM261" s="2">
        <f>IF(Table1[[#This Row],[Education (EDU)]]="Intermediate",1,0)</f>
        <v>0</v>
      </c>
      <c r="AN261" s="2">
        <f>IF(Table1[[#This Row],[Education (EDU)]]="Graduation",1,0)</f>
        <v>1</v>
      </c>
      <c r="AO261" s="2">
        <f>IF(Table1[[#This Row],[Education (EDU)]]="Masters",1,0)</f>
        <v>0</v>
      </c>
      <c r="AP261" s="2"/>
      <c r="AQ261" s="3"/>
      <c r="AT261" s="10">
        <f>IFERROR(Table1[[#This Row],[Car Value]]/Table1[[#This Row],[Cars Owned]],"0")</f>
        <v>19553.293936063739</v>
      </c>
      <c r="AU261" s="2"/>
      <c r="AV261" s="3"/>
      <c r="AW261" s="1"/>
      <c r="AX261" s="2">
        <f>IF(Table1[[#This Row],[Person Debts]]&gt;$AW$6,1,0)</f>
        <v>1</v>
      </c>
      <c r="AY261" s="2"/>
      <c r="AZ261" s="3"/>
      <c r="BA261" s="1"/>
      <c r="BB261" s="24">
        <f>Table1[[#This Row],[Mortgage Left]]/Table1[[#This Row],[House Value]]</f>
        <v>0.50890264876237168</v>
      </c>
      <c r="BC261" s="2">
        <f t="shared" si="11"/>
        <v>1</v>
      </c>
      <c r="BD261" s="2"/>
      <c r="BE261" s="3"/>
      <c r="BH261" s="1"/>
      <c r="BI261" s="2">
        <f>IF(Table1[[#This Row],[City]]="Karachi",Table1[[#This Row],[Income]],0)</f>
        <v>0</v>
      </c>
      <c r="BJ261" s="2">
        <f>IF(Table1[[#This Row],[City]]="Lahore",Table1[[#This Row],[Income]],0)</f>
        <v>0</v>
      </c>
      <c r="BK261" s="2">
        <f>IF(Table1[[#This Row],[City]]="Islamabad",Table1[[#This Row],[Income]],0)</f>
        <v>39156</v>
      </c>
      <c r="BL261" s="2">
        <f>IF(Table1[[#This Row],[City]]="Multan",Table1[[#This Row],[Income]],0)</f>
        <v>0</v>
      </c>
      <c r="BM261" s="2">
        <f>IF(Table1[[#This Row],[City]]="Peshawar",Table1[[#This Row],[Income]],0)</f>
        <v>0</v>
      </c>
      <c r="BN261" s="2">
        <f>IF(Table1[[#This Row],[City]]="Quetta",Table1[[#This Row],[Income]],0)</f>
        <v>0</v>
      </c>
      <c r="BO261" s="2">
        <f>IF(Table1[[#This Row],[City]]="Hyderabad",Table1[[#This Row],[Income]],0)</f>
        <v>0</v>
      </c>
      <c r="BP261" s="2">
        <f>IF(Table1[[#This Row],[City]]="Rawalpindi",Table1[[#This Row],[Income]],0)</f>
        <v>0</v>
      </c>
      <c r="BQ261" s="3">
        <f>IF(Table1[[#This Row],[City]]="Gwadar",Table1[[#This Row],[Income]],0)</f>
        <v>0</v>
      </c>
      <c r="BR261" s="1">
        <f>IF(Table1[[#This Row],[Person Debts]]&gt;Table1[[#This Row],[Income]],1,0)</f>
        <v>1</v>
      </c>
      <c r="BS261" s="3"/>
      <c r="BT261" s="1"/>
      <c r="BU261" s="2">
        <f>IF(Table1[[#This Row],[Net Worth]]&gt;BT261,Table1[[#This Row],[Age]],0)</f>
        <v>35</v>
      </c>
      <c r="BV261" s="3"/>
    </row>
    <row r="262" spans="2:74" x14ac:dyDescent="0.25">
      <c r="B262" t="s">
        <v>23</v>
      </c>
      <c r="C262">
        <v>35</v>
      </c>
      <c r="D262" t="s">
        <v>20</v>
      </c>
      <c r="E262">
        <v>6</v>
      </c>
      <c r="F262" t="s">
        <v>34</v>
      </c>
      <c r="G262">
        <v>4</v>
      </c>
      <c r="H262">
        <v>1</v>
      </c>
      <c r="I262">
        <v>35633</v>
      </c>
      <c r="J262" t="s">
        <v>31</v>
      </c>
      <c r="K262">
        <v>5</v>
      </c>
      <c r="L262">
        <v>142532</v>
      </c>
      <c r="M262">
        <v>126292.37602152026</v>
      </c>
      <c r="N262">
        <v>19669.622385362989</v>
      </c>
      <c r="O262">
        <v>4700</v>
      </c>
      <c r="P262">
        <v>18921.314463481973</v>
      </c>
      <c r="Q262">
        <v>40918.503438763662</v>
      </c>
      <c r="R262">
        <v>203120.12582412665</v>
      </c>
      <c r="S262">
        <v>149913.69048500224</v>
      </c>
      <c r="T262">
        <v>53206.435339124408</v>
      </c>
      <c r="X262" s="1">
        <f t="shared" si="9"/>
        <v>0</v>
      </c>
      <c r="Y262" s="2">
        <f t="shared" si="10"/>
        <v>1</v>
      </c>
      <c r="Z262" s="2"/>
      <c r="AA262" s="3"/>
      <c r="AD262" s="1">
        <f>IF(Table1[[#This Row],[Work Field (WF)]]="IT",1,0)</f>
        <v>0</v>
      </c>
      <c r="AE262" s="2">
        <f>IF(Table1[[#This Row],[Work Field (WF)]]="Data Science",1,0)</f>
        <v>0</v>
      </c>
      <c r="AF262" s="2">
        <f>IF(Table1[[#This Row],[Work Field (WF)]]="Health",1,0)</f>
        <v>0</v>
      </c>
      <c r="AG262" s="2">
        <f>IF(Table1[[#This Row],[Work Field (WF)]]="Marketing",1,0)</f>
        <v>0</v>
      </c>
      <c r="AH262" s="2">
        <f>IF(Table1[[#This Row],[Work Field (WF)]]="Sales",1,0)</f>
        <v>0</v>
      </c>
      <c r="AI262" s="2">
        <f>IF(Table1[[#This Row],[Work Field (WF)]]="management",1,0)</f>
        <v>1</v>
      </c>
      <c r="AJ262" s="2"/>
      <c r="AK262" s="3"/>
      <c r="AL262" s="1">
        <f>IF(Table1[[#This Row],[Education (EDU)]]="Matric",1,0)</f>
        <v>0</v>
      </c>
      <c r="AM262" s="2">
        <f>IF(Table1[[#This Row],[Education (EDU)]]="Intermediate",1,0)</f>
        <v>0</v>
      </c>
      <c r="AN262" s="2">
        <f>IF(Table1[[#This Row],[Education (EDU)]]="Graduation",1,0)</f>
        <v>0</v>
      </c>
      <c r="AO262" s="2">
        <f>IF(Table1[[#This Row],[Education (EDU)]]="Masters",1,0)</f>
        <v>1</v>
      </c>
      <c r="AP262" s="2"/>
      <c r="AQ262" s="3"/>
      <c r="AT262" s="10">
        <f>IFERROR(Table1[[#This Row],[Car Value]]/Table1[[#This Row],[Cars Owned]],"0")</f>
        <v>19669.622385362989</v>
      </c>
      <c r="AU262" s="2"/>
      <c r="AV262" s="3"/>
      <c r="AW262" s="1"/>
      <c r="AX262" s="2">
        <f>IF(Table1[[#This Row],[Person Debts]]&gt;$AW$6,1,0)</f>
        <v>1</v>
      </c>
      <c r="AY262" s="2"/>
      <c r="AZ262" s="3"/>
      <c r="BA262" s="1"/>
      <c r="BB262" s="24">
        <f>Table1[[#This Row],[Mortgage Left]]/Table1[[#This Row],[House Value]]</f>
        <v>0.88606331224932133</v>
      </c>
      <c r="BC262" s="2">
        <f t="shared" si="11"/>
        <v>1</v>
      </c>
      <c r="BD262" s="2"/>
      <c r="BE262" s="3"/>
      <c r="BH262" s="1"/>
      <c r="BI262" s="2">
        <f>IF(Table1[[#This Row],[City]]="Karachi",Table1[[#This Row],[Income]],0)</f>
        <v>0</v>
      </c>
      <c r="BJ262" s="2">
        <f>IF(Table1[[#This Row],[City]]="Lahore",Table1[[#This Row],[Income]],0)</f>
        <v>0</v>
      </c>
      <c r="BK262" s="2">
        <f>IF(Table1[[#This Row],[City]]="Islamabad",Table1[[#This Row],[Income]],0)</f>
        <v>0</v>
      </c>
      <c r="BL262" s="2">
        <f>IF(Table1[[#This Row],[City]]="Multan",Table1[[#This Row],[Income]],0)</f>
        <v>0</v>
      </c>
      <c r="BM262" s="2">
        <f>IF(Table1[[#This Row],[City]]="Peshawar",Table1[[#This Row],[Income]],0)</f>
        <v>35633</v>
      </c>
      <c r="BN262" s="2">
        <f>IF(Table1[[#This Row],[City]]="Quetta",Table1[[#This Row],[Income]],0)</f>
        <v>0</v>
      </c>
      <c r="BO262" s="2">
        <f>IF(Table1[[#This Row],[City]]="Hyderabad",Table1[[#This Row],[Income]],0)</f>
        <v>0</v>
      </c>
      <c r="BP262" s="2">
        <f>IF(Table1[[#This Row],[City]]="Rawalpindi",Table1[[#This Row],[Income]],0)</f>
        <v>0</v>
      </c>
      <c r="BQ262" s="3">
        <f>IF(Table1[[#This Row],[City]]="Gwadar",Table1[[#This Row],[Income]],0)</f>
        <v>0</v>
      </c>
      <c r="BR262" s="1">
        <f>IF(Table1[[#This Row],[Person Debts]]&gt;Table1[[#This Row],[Income]],1,0)</f>
        <v>1</v>
      </c>
      <c r="BS262" s="3"/>
      <c r="BT262" s="1"/>
      <c r="BU262" s="2">
        <f>IF(Table1[[#This Row],[Net Worth]]&gt;BT262,Table1[[#This Row],[Age]],0)</f>
        <v>35</v>
      </c>
      <c r="BV262" s="3"/>
    </row>
    <row r="263" spans="2:74" x14ac:dyDescent="0.25">
      <c r="B263" t="s">
        <v>23</v>
      </c>
      <c r="C263">
        <v>34</v>
      </c>
      <c r="D263" t="s">
        <v>29</v>
      </c>
      <c r="E263">
        <v>4</v>
      </c>
      <c r="F263" t="s">
        <v>21</v>
      </c>
      <c r="G263">
        <v>1</v>
      </c>
      <c r="H263">
        <v>2</v>
      </c>
      <c r="I263">
        <v>39315</v>
      </c>
      <c r="J263" t="s">
        <v>31</v>
      </c>
      <c r="K263">
        <v>5</v>
      </c>
      <c r="L263">
        <v>196575</v>
      </c>
      <c r="M263">
        <v>50066.396191706903</v>
      </c>
      <c r="N263">
        <v>5956.1352391824912</v>
      </c>
      <c r="O263">
        <v>448</v>
      </c>
      <c r="P263">
        <v>52302.60460535896</v>
      </c>
      <c r="Q263">
        <v>36626.937088669845</v>
      </c>
      <c r="R263">
        <v>239158.07232785237</v>
      </c>
      <c r="S263">
        <v>102817.00079706586</v>
      </c>
      <c r="T263">
        <v>136341.07153078652</v>
      </c>
      <c r="X263" s="1">
        <f t="shared" ref="X263:X326" si="12">IF(B263="male",1,0)</f>
        <v>0</v>
      </c>
      <c r="Y263" s="2">
        <f t="shared" ref="Y263:Y326" si="13">IF(B263="female",1,0)</f>
        <v>1</v>
      </c>
      <c r="Z263" s="2"/>
      <c r="AA263" s="3"/>
      <c r="AD263" s="1">
        <f>IF(Table1[[#This Row],[Work Field (WF)]]="IT",1,0)</f>
        <v>0</v>
      </c>
      <c r="AE263" s="2">
        <f>IF(Table1[[#This Row],[Work Field (WF)]]="Data Science",1,0)</f>
        <v>0</v>
      </c>
      <c r="AF263" s="2">
        <f>IF(Table1[[#This Row],[Work Field (WF)]]="Health",1,0)</f>
        <v>1</v>
      </c>
      <c r="AG263" s="2">
        <f>IF(Table1[[#This Row],[Work Field (WF)]]="Marketing",1,0)</f>
        <v>0</v>
      </c>
      <c r="AH263" s="2">
        <f>IF(Table1[[#This Row],[Work Field (WF)]]="Sales",1,0)</f>
        <v>0</v>
      </c>
      <c r="AI263" s="2">
        <f>IF(Table1[[#This Row],[Work Field (WF)]]="management",1,0)</f>
        <v>0</v>
      </c>
      <c r="AJ263" s="2"/>
      <c r="AK263" s="3"/>
      <c r="AL263" s="1">
        <f>IF(Table1[[#This Row],[Education (EDU)]]="Matric",1,0)</f>
        <v>1</v>
      </c>
      <c r="AM263" s="2">
        <f>IF(Table1[[#This Row],[Education (EDU)]]="Intermediate",1,0)</f>
        <v>0</v>
      </c>
      <c r="AN263" s="2">
        <f>IF(Table1[[#This Row],[Education (EDU)]]="Graduation",1,0)</f>
        <v>0</v>
      </c>
      <c r="AO263" s="2">
        <f>IF(Table1[[#This Row],[Education (EDU)]]="Masters",1,0)</f>
        <v>0</v>
      </c>
      <c r="AP263" s="2"/>
      <c r="AQ263" s="3"/>
      <c r="AT263" s="10">
        <f>IFERROR(Table1[[#This Row],[Car Value]]/Table1[[#This Row],[Cars Owned]],"0")</f>
        <v>2978.0676195912456</v>
      </c>
      <c r="AU263" s="2"/>
      <c r="AV263" s="3"/>
      <c r="AW263" s="1"/>
      <c r="AX263" s="2">
        <f>IF(Table1[[#This Row],[Person Debts]]&gt;$AW$6,1,0)</f>
        <v>0</v>
      </c>
      <c r="AY263" s="2"/>
      <c r="AZ263" s="3"/>
      <c r="BA263" s="1"/>
      <c r="BB263" s="24">
        <f>Table1[[#This Row],[Mortgage Left]]/Table1[[#This Row],[House Value]]</f>
        <v>0.25469360901288007</v>
      </c>
      <c r="BC263" s="2">
        <f t="shared" ref="BC263:BC326" si="14">IF(BB263&gt;$BA$6,1,0)</f>
        <v>0</v>
      </c>
      <c r="BD263" s="2"/>
      <c r="BE263" s="3"/>
      <c r="BH263" s="1"/>
      <c r="BI263" s="2">
        <f>IF(Table1[[#This Row],[City]]="Karachi",Table1[[#This Row],[Income]],0)</f>
        <v>0</v>
      </c>
      <c r="BJ263" s="2">
        <f>IF(Table1[[#This Row],[City]]="Lahore",Table1[[#This Row],[Income]],0)</f>
        <v>0</v>
      </c>
      <c r="BK263" s="2">
        <f>IF(Table1[[#This Row],[City]]="Islamabad",Table1[[#This Row],[Income]],0)</f>
        <v>0</v>
      </c>
      <c r="BL263" s="2">
        <f>IF(Table1[[#This Row],[City]]="Multan",Table1[[#This Row],[Income]],0)</f>
        <v>0</v>
      </c>
      <c r="BM263" s="2">
        <f>IF(Table1[[#This Row],[City]]="Peshawar",Table1[[#This Row],[Income]],0)</f>
        <v>39315</v>
      </c>
      <c r="BN263" s="2">
        <f>IF(Table1[[#This Row],[City]]="Quetta",Table1[[#This Row],[Income]],0)</f>
        <v>0</v>
      </c>
      <c r="BO263" s="2">
        <f>IF(Table1[[#This Row],[City]]="Hyderabad",Table1[[#This Row],[Income]],0)</f>
        <v>0</v>
      </c>
      <c r="BP263" s="2">
        <f>IF(Table1[[#This Row],[City]]="Rawalpindi",Table1[[#This Row],[Income]],0)</f>
        <v>0</v>
      </c>
      <c r="BQ263" s="3">
        <f>IF(Table1[[#This Row],[City]]="Gwadar",Table1[[#This Row],[Income]],0)</f>
        <v>0</v>
      </c>
      <c r="BR263" s="1">
        <f>IF(Table1[[#This Row],[Person Debts]]&gt;Table1[[#This Row],[Income]],1,0)</f>
        <v>1</v>
      </c>
      <c r="BS263" s="3"/>
      <c r="BT263" s="1"/>
      <c r="BU263" s="2">
        <f>IF(Table1[[#This Row],[Net Worth]]&gt;BT263,Table1[[#This Row],[Age]],0)</f>
        <v>34</v>
      </c>
      <c r="BV263" s="3"/>
    </row>
    <row r="264" spans="2:74" x14ac:dyDescent="0.25">
      <c r="B264" t="s">
        <v>19</v>
      </c>
      <c r="C264">
        <v>30</v>
      </c>
      <c r="D264" t="s">
        <v>32</v>
      </c>
      <c r="E264">
        <v>1</v>
      </c>
      <c r="F264" t="s">
        <v>34</v>
      </c>
      <c r="G264">
        <v>4</v>
      </c>
      <c r="H264">
        <v>2</v>
      </c>
      <c r="I264">
        <v>37300</v>
      </c>
      <c r="J264" t="s">
        <v>38</v>
      </c>
      <c r="K264">
        <v>9</v>
      </c>
      <c r="L264">
        <v>223800</v>
      </c>
      <c r="M264">
        <v>56348.060639143303</v>
      </c>
      <c r="N264">
        <v>22671.023896309565</v>
      </c>
      <c r="O264">
        <v>20138</v>
      </c>
      <c r="P264">
        <v>57592.908008805571</v>
      </c>
      <c r="Q264">
        <v>24090.278634034785</v>
      </c>
      <c r="R264">
        <v>270561.30253034434</v>
      </c>
      <c r="S264">
        <v>134078.96864794887</v>
      </c>
      <c r="T264">
        <v>136482.33388239547</v>
      </c>
      <c r="X264" s="1">
        <f t="shared" si="12"/>
        <v>1</v>
      </c>
      <c r="Y264" s="2">
        <f t="shared" si="13"/>
        <v>0</v>
      </c>
      <c r="Z264" s="2"/>
      <c r="AA264" s="3"/>
      <c r="AD264" s="1">
        <f>IF(Table1[[#This Row],[Work Field (WF)]]="IT",1,0)</f>
        <v>1</v>
      </c>
      <c r="AE264" s="2">
        <f>IF(Table1[[#This Row],[Work Field (WF)]]="Data Science",1,0)</f>
        <v>0</v>
      </c>
      <c r="AF264" s="2">
        <f>IF(Table1[[#This Row],[Work Field (WF)]]="Health",1,0)</f>
        <v>0</v>
      </c>
      <c r="AG264" s="2">
        <f>IF(Table1[[#This Row],[Work Field (WF)]]="Marketing",1,0)</f>
        <v>0</v>
      </c>
      <c r="AH264" s="2">
        <f>IF(Table1[[#This Row],[Work Field (WF)]]="Sales",1,0)</f>
        <v>0</v>
      </c>
      <c r="AI264" s="2">
        <f>IF(Table1[[#This Row],[Work Field (WF)]]="management",1,0)</f>
        <v>0</v>
      </c>
      <c r="AJ264" s="2"/>
      <c r="AK264" s="3"/>
      <c r="AL264" s="1">
        <f>IF(Table1[[#This Row],[Education (EDU)]]="Matric",1,0)</f>
        <v>0</v>
      </c>
      <c r="AM264" s="2">
        <f>IF(Table1[[#This Row],[Education (EDU)]]="Intermediate",1,0)</f>
        <v>0</v>
      </c>
      <c r="AN264" s="2">
        <f>IF(Table1[[#This Row],[Education (EDU)]]="Graduation",1,0)</f>
        <v>0</v>
      </c>
      <c r="AO264" s="2">
        <f>IF(Table1[[#This Row],[Education (EDU)]]="Masters",1,0)</f>
        <v>1</v>
      </c>
      <c r="AP264" s="2"/>
      <c r="AQ264" s="3"/>
      <c r="AT264" s="10">
        <f>IFERROR(Table1[[#This Row],[Car Value]]/Table1[[#This Row],[Cars Owned]],"0")</f>
        <v>11335.511948154783</v>
      </c>
      <c r="AU264" s="2"/>
      <c r="AV264" s="3"/>
      <c r="AW264" s="1"/>
      <c r="AX264" s="2">
        <f>IF(Table1[[#This Row],[Person Debts]]&gt;$AW$6,1,0)</f>
        <v>1</v>
      </c>
      <c r="AY264" s="2"/>
      <c r="AZ264" s="3"/>
      <c r="BA264" s="1"/>
      <c r="BB264" s="24">
        <f>Table1[[#This Row],[Mortgage Left]]/Table1[[#This Row],[House Value]]</f>
        <v>0.25177864450019349</v>
      </c>
      <c r="BC264" s="2">
        <f t="shared" si="14"/>
        <v>0</v>
      </c>
      <c r="BD264" s="2"/>
      <c r="BE264" s="3"/>
      <c r="BH264" s="1"/>
      <c r="BI264" s="2">
        <f>IF(Table1[[#This Row],[City]]="Karachi",Table1[[#This Row],[Income]],0)</f>
        <v>0</v>
      </c>
      <c r="BJ264" s="2">
        <f>IF(Table1[[#This Row],[City]]="Lahore",Table1[[#This Row],[Income]],0)</f>
        <v>0</v>
      </c>
      <c r="BK264" s="2">
        <f>IF(Table1[[#This Row],[City]]="Islamabad",Table1[[#This Row],[Income]],0)</f>
        <v>0</v>
      </c>
      <c r="BL264" s="2">
        <f>IF(Table1[[#This Row],[City]]="Multan",Table1[[#This Row],[Income]],0)</f>
        <v>0</v>
      </c>
      <c r="BM264" s="2">
        <f>IF(Table1[[#This Row],[City]]="Peshawar",Table1[[#This Row],[Income]],0)</f>
        <v>0</v>
      </c>
      <c r="BN264" s="2">
        <f>IF(Table1[[#This Row],[City]]="Quetta",Table1[[#This Row],[Income]],0)</f>
        <v>0</v>
      </c>
      <c r="BO264" s="2">
        <f>IF(Table1[[#This Row],[City]]="Hyderabad",Table1[[#This Row],[Income]],0)</f>
        <v>0</v>
      </c>
      <c r="BP264" s="2">
        <f>IF(Table1[[#This Row],[City]]="Rawalpindi",Table1[[#This Row],[Income]],0)</f>
        <v>0</v>
      </c>
      <c r="BQ264" s="3">
        <f>IF(Table1[[#This Row],[City]]="Gwadar",Table1[[#This Row],[Income]],0)</f>
        <v>37300</v>
      </c>
      <c r="BR264" s="1">
        <f>IF(Table1[[#This Row],[Person Debts]]&gt;Table1[[#This Row],[Income]],1,0)</f>
        <v>1</v>
      </c>
      <c r="BS264" s="3"/>
      <c r="BT264" s="1"/>
      <c r="BU264" s="2">
        <f>IF(Table1[[#This Row],[Net Worth]]&gt;BT264,Table1[[#This Row],[Age]],0)</f>
        <v>30</v>
      </c>
      <c r="BV264" s="3"/>
    </row>
    <row r="265" spans="2:74" x14ac:dyDescent="0.25">
      <c r="B265" t="s">
        <v>19</v>
      </c>
      <c r="C265">
        <v>43</v>
      </c>
      <c r="D265" t="s">
        <v>37</v>
      </c>
      <c r="E265">
        <v>5</v>
      </c>
      <c r="F265" t="s">
        <v>24</v>
      </c>
      <c r="G265">
        <v>3</v>
      </c>
      <c r="H265">
        <v>2</v>
      </c>
      <c r="I265">
        <v>51214</v>
      </c>
      <c r="J265" t="s">
        <v>31</v>
      </c>
      <c r="K265">
        <v>5</v>
      </c>
      <c r="L265">
        <v>153642</v>
      </c>
      <c r="M265">
        <v>108074.75138593127</v>
      </c>
      <c r="N265">
        <v>87914.08762066449</v>
      </c>
      <c r="O265">
        <v>80928</v>
      </c>
      <c r="P265">
        <v>74474.626100740148</v>
      </c>
      <c r="Q265">
        <v>53838.029219203177</v>
      </c>
      <c r="R265">
        <v>295394.11683986767</v>
      </c>
      <c r="S265">
        <v>263477.37748667144</v>
      </c>
      <c r="T265">
        <v>31916.73935319623</v>
      </c>
      <c r="X265" s="1">
        <f t="shared" si="12"/>
        <v>1</v>
      </c>
      <c r="Y265" s="2">
        <f t="shared" si="13"/>
        <v>0</v>
      </c>
      <c r="Z265" s="2"/>
      <c r="AA265" s="3"/>
      <c r="AD265" s="1">
        <f>IF(Table1[[#This Row],[Work Field (WF)]]="IT",1,0)</f>
        <v>0</v>
      </c>
      <c r="AE265" s="2">
        <f>IF(Table1[[#This Row],[Work Field (WF)]]="Data Science",1,0)</f>
        <v>0</v>
      </c>
      <c r="AF265" s="2">
        <f>IF(Table1[[#This Row],[Work Field (WF)]]="Health",1,0)</f>
        <v>0</v>
      </c>
      <c r="AG265" s="2">
        <f>IF(Table1[[#This Row],[Work Field (WF)]]="Marketing",1,0)</f>
        <v>0</v>
      </c>
      <c r="AH265" s="2">
        <f>IF(Table1[[#This Row],[Work Field (WF)]]="Sales",1,0)</f>
        <v>1</v>
      </c>
      <c r="AI265" s="2">
        <f>IF(Table1[[#This Row],[Work Field (WF)]]="management",1,0)</f>
        <v>0</v>
      </c>
      <c r="AJ265" s="2"/>
      <c r="AK265" s="3"/>
      <c r="AL265" s="1">
        <f>IF(Table1[[#This Row],[Education (EDU)]]="Matric",1,0)</f>
        <v>0</v>
      </c>
      <c r="AM265" s="2">
        <f>IF(Table1[[#This Row],[Education (EDU)]]="Intermediate",1,0)</f>
        <v>0</v>
      </c>
      <c r="AN265" s="2">
        <f>IF(Table1[[#This Row],[Education (EDU)]]="Graduation",1,0)</f>
        <v>1</v>
      </c>
      <c r="AO265" s="2">
        <f>IF(Table1[[#This Row],[Education (EDU)]]="Masters",1,0)</f>
        <v>0</v>
      </c>
      <c r="AP265" s="2"/>
      <c r="AQ265" s="3"/>
      <c r="AT265" s="10">
        <f>IFERROR(Table1[[#This Row],[Car Value]]/Table1[[#This Row],[Cars Owned]],"0")</f>
        <v>43957.043810332245</v>
      </c>
      <c r="AU265" s="2"/>
      <c r="AV265" s="3"/>
      <c r="AW265" s="1"/>
      <c r="AX265" s="2">
        <f>IF(Table1[[#This Row],[Person Debts]]&gt;$AW$6,1,0)</f>
        <v>1</v>
      </c>
      <c r="AY265" s="2"/>
      <c r="AZ265" s="3"/>
      <c r="BA265" s="1"/>
      <c r="BB265" s="24">
        <f>Table1[[#This Row],[Mortgage Left]]/Table1[[#This Row],[House Value]]</f>
        <v>0.70341932144811492</v>
      </c>
      <c r="BC265" s="2">
        <f t="shared" si="14"/>
        <v>1</v>
      </c>
      <c r="BD265" s="2"/>
      <c r="BE265" s="3"/>
      <c r="BH265" s="1"/>
      <c r="BI265" s="2">
        <f>IF(Table1[[#This Row],[City]]="Karachi",Table1[[#This Row],[Income]],0)</f>
        <v>0</v>
      </c>
      <c r="BJ265" s="2">
        <f>IF(Table1[[#This Row],[City]]="Lahore",Table1[[#This Row],[Income]],0)</f>
        <v>0</v>
      </c>
      <c r="BK265" s="2">
        <f>IF(Table1[[#This Row],[City]]="Islamabad",Table1[[#This Row],[Income]],0)</f>
        <v>0</v>
      </c>
      <c r="BL265" s="2">
        <f>IF(Table1[[#This Row],[City]]="Multan",Table1[[#This Row],[Income]],0)</f>
        <v>0</v>
      </c>
      <c r="BM265" s="2">
        <f>IF(Table1[[#This Row],[City]]="Peshawar",Table1[[#This Row],[Income]],0)</f>
        <v>51214</v>
      </c>
      <c r="BN265" s="2">
        <f>IF(Table1[[#This Row],[City]]="Quetta",Table1[[#This Row],[Income]],0)</f>
        <v>0</v>
      </c>
      <c r="BO265" s="2">
        <f>IF(Table1[[#This Row],[City]]="Hyderabad",Table1[[#This Row],[Income]],0)</f>
        <v>0</v>
      </c>
      <c r="BP265" s="2">
        <f>IF(Table1[[#This Row],[City]]="Rawalpindi",Table1[[#This Row],[Income]],0)</f>
        <v>0</v>
      </c>
      <c r="BQ265" s="3">
        <f>IF(Table1[[#This Row],[City]]="Gwadar",Table1[[#This Row],[Income]],0)</f>
        <v>0</v>
      </c>
      <c r="BR265" s="1">
        <f>IF(Table1[[#This Row],[Person Debts]]&gt;Table1[[#This Row],[Income]],1,0)</f>
        <v>1</v>
      </c>
      <c r="BS265" s="3"/>
      <c r="BT265" s="1"/>
      <c r="BU265" s="2">
        <f>IF(Table1[[#This Row],[Net Worth]]&gt;BT265,Table1[[#This Row],[Age]],0)</f>
        <v>43</v>
      </c>
      <c r="BV265" s="3"/>
    </row>
    <row r="266" spans="2:74" x14ac:dyDescent="0.25">
      <c r="B266" t="s">
        <v>19</v>
      </c>
      <c r="C266">
        <v>48</v>
      </c>
      <c r="D266" t="s">
        <v>36</v>
      </c>
      <c r="E266">
        <v>2</v>
      </c>
      <c r="F266" t="s">
        <v>34</v>
      </c>
      <c r="G266">
        <v>4</v>
      </c>
      <c r="H266">
        <v>1</v>
      </c>
      <c r="I266">
        <v>38021</v>
      </c>
      <c r="J266" t="s">
        <v>31</v>
      </c>
      <c r="K266">
        <v>5</v>
      </c>
      <c r="L266">
        <v>190105</v>
      </c>
      <c r="M266">
        <v>15059.397230706389</v>
      </c>
      <c r="N266">
        <v>13655.110353829794</v>
      </c>
      <c r="O266">
        <v>13103</v>
      </c>
      <c r="P266">
        <v>2510.281644555138</v>
      </c>
      <c r="Q266">
        <v>44682.424691618282</v>
      </c>
      <c r="R266">
        <v>248442.53504544808</v>
      </c>
      <c r="S266">
        <v>30672.678875261525</v>
      </c>
      <c r="T266">
        <v>217769.85617018654</v>
      </c>
      <c r="X266" s="1">
        <f t="shared" si="12"/>
        <v>1</v>
      </c>
      <c r="Y266" s="2">
        <f t="shared" si="13"/>
        <v>0</v>
      </c>
      <c r="Z266" s="2"/>
      <c r="AA266" s="3"/>
      <c r="AD266" s="1">
        <f>IF(Table1[[#This Row],[Work Field (WF)]]="IT",1,0)</f>
        <v>0</v>
      </c>
      <c r="AE266" s="2">
        <f>IF(Table1[[#This Row],[Work Field (WF)]]="Data Science",1,0)</f>
        <v>1</v>
      </c>
      <c r="AF266" s="2">
        <f>IF(Table1[[#This Row],[Work Field (WF)]]="Health",1,0)</f>
        <v>0</v>
      </c>
      <c r="AG266" s="2">
        <f>IF(Table1[[#This Row],[Work Field (WF)]]="Marketing",1,0)</f>
        <v>0</v>
      </c>
      <c r="AH266" s="2">
        <f>IF(Table1[[#This Row],[Work Field (WF)]]="Sales",1,0)</f>
        <v>0</v>
      </c>
      <c r="AI266" s="2">
        <f>IF(Table1[[#This Row],[Work Field (WF)]]="management",1,0)</f>
        <v>0</v>
      </c>
      <c r="AJ266" s="2"/>
      <c r="AK266" s="3"/>
      <c r="AL266" s="1">
        <f>IF(Table1[[#This Row],[Education (EDU)]]="Matric",1,0)</f>
        <v>0</v>
      </c>
      <c r="AM266" s="2">
        <f>IF(Table1[[#This Row],[Education (EDU)]]="Intermediate",1,0)</f>
        <v>0</v>
      </c>
      <c r="AN266" s="2">
        <f>IF(Table1[[#This Row],[Education (EDU)]]="Graduation",1,0)</f>
        <v>0</v>
      </c>
      <c r="AO266" s="2">
        <f>IF(Table1[[#This Row],[Education (EDU)]]="Masters",1,0)</f>
        <v>1</v>
      </c>
      <c r="AP266" s="2"/>
      <c r="AQ266" s="3"/>
      <c r="AT266" s="10">
        <f>IFERROR(Table1[[#This Row],[Car Value]]/Table1[[#This Row],[Cars Owned]],"0")</f>
        <v>13655.110353829794</v>
      </c>
      <c r="AU266" s="2"/>
      <c r="AV266" s="3"/>
      <c r="AW266" s="1"/>
      <c r="AX266" s="2">
        <f>IF(Table1[[#This Row],[Person Debts]]&gt;$AW$6,1,0)</f>
        <v>0</v>
      </c>
      <c r="AY266" s="2"/>
      <c r="AZ266" s="3"/>
      <c r="BA266" s="1"/>
      <c r="BB266" s="24">
        <f>Table1[[#This Row],[Mortgage Left]]/Table1[[#This Row],[House Value]]</f>
        <v>7.9216208046639425E-2</v>
      </c>
      <c r="BC266" s="2">
        <f t="shared" si="14"/>
        <v>0</v>
      </c>
      <c r="BD266" s="2"/>
      <c r="BE266" s="3"/>
      <c r="BH266" s="1"/>
      <c r="BI266" s="2">
        <f>IF(Table1[[#This Row],[City]]="Karachi",Table1[[#This Row],[Income]],0)</f>
        <v>0</v>
      </c>
      <c r="BJ266" s="2">
        <f>IF(Table1[[#This Row],[City]]="Lahore",Table1[[#This Row],[Income]],0)</f>
        <v>0</v>
      </c>
      <c r="BK266" s="2">
        <f>IF(Table1[[#This Row],[City]]="Islamabad",Table1[[#This Row],[Income]],0)</f>
        <v>0</v>
      </c>
      <c r="BL266" s="2">
        <f>IF(Table1[[#This Row],[City]]="Multan",Table1[[#This Row],[Income]],0)</f>
        <v>0</v>
      </c>
      <c r="BM266" s="2">
        <f>IF(Table1[[#This Row],[City]]="Peshawar",Table1[[#This Row],[Income]],0)</f>
        <v>38021</v>
      </c>
      <c r="BN266" s="2">
        <f>IF(Table1[[#This Row],[City]]="Quetta",Table1[[#This Row],[Income]],0)</f>
        <v>0</v>
      </c>
      <c r="BO266" s="2">
        <f>IF(Table1[[#This Row],[City]]="Hyderabad",Table1[[#This Row],[Income]],0)</f>
        <v>0</v>
      </c>
      <c r="BP266" s="2">
        <f>IF(Table1[[#This Row],[City]]="Rawalpindi",Table1[[#This Row],[Income]],0)</f>
        <v>0</v>
      </c>
      <c r="BQ266" s="3">
        <f>IF(Table1[[#This Row],[City]]="Gwadar",Table1[[#This Row],[Income]],0)</f>
        <v>0</v>
      </c>
      <c r="BR266" s="1">
        <f>IF(Table1[[#This Row],[Person Debts]]&gt;Table1[[#This Row],[Income]],1,0)</f>
        <v>0</v>
      </c>
      <c r="BS266" s="3"/>
      <c r="BT266" s="1"/>
      <c r="BU266" s="2">
        <f>IF(Table1[[#This Row],[Net Worth]]&gt;BT266,Table1[[#This Row],[Age]],0)</f>
        <v>48</v>
      </c>
      <c r="BV266" s="3"/>
    </row>
    <row r="267" spans="2:74" x14ac:dyDescent="0.25">
      <c r="B267" t="s">
        <v>19</v>
      </c>
      <c r="C267">
        <v>37</v>
      </c>
      <c r="D267" t="s">
        <v>29</v>
      </c>
      <c r="E267">
        <v>4</v>
      </c>
      <c r="F267" t="s">
        <v>24</v>
      </c>
      <c r="G267">
        <v>3</v>
      </c>
      <c r="H267">
        <v>2</v>
      </c>
      <c r="I267">
        <v>71787</v>
      </c>
      <c r="J267" t="s">
        <v>31</v>
      </c>
      <c r="K267">
        <v>5</v>
      </c>
      <c r="L267">
        <v>215361</v>
      </c>
      <c r="M267">
        <v>169987.08230035551</v>
      </c>
      <c r="N267">
        <v>134326.83377691777</v>
      </c>
      <c r="O267">
        <v>23753</v>
      </c>
      <c r="P267">
        <v>15970.488101286317</v>
      </c>
      <c r="Q267">
        <v>78312.492442986404</v>
      </c>
      <c r="R267">
        <v>428000.32621990418</v>
      </c>
      <c r="S267">
        <v>209710.57040164183</v>
      </c>
      <c r="T267">
        <v>218289.75581826235</v>
      </c>
      <c r="X267" s="1">
        <f t="shared" si="12"/>
        <v>1</v>
      </c>
      <c r="Y267" s="2">
        <f t="shared" si="13"/>
        <v>0</v>
      </c>
      <c r="Z267" s="2"/>
      <c r="AA267" s="3"/>
      <c r="AD267" s="1">
        <f>IF(Table1[[#This Row],[Work Field (WF)]]="IT",1,0)</f>
        <v>0</v>
      </c>
      <c r="AE267" s="2">
        <f>IF(Table1[[#This Row],[Work Field (WF)]]="Data Science",1,0)</f>
        <v>0</v>
      </c>
      <c r="AF267" s="2">
        <f>IF(Table1[[#This Row],[Work Field (WF)]]="Health",1,0)</f>
        <v>1</v>
      </c>
      <c r="AG267" s="2">
        <f>IF(Table1[[#This Row],[Work Field (WF)]]="Marketing",1,0)</f>
        <v>0</v>
      </c>
      <c r="AH267" s="2">
        <f>IF(Table1[[#This Row],[Work Field (WF)]]="Sales",1,0)</f>
        <v>0</v>
      </c>
      <c r="AI267" s="2">
        <f>IF(Table1[[#This Row],[Work Field (WF)]]="management",1,0)</f>
        <v>0</v>
      </c>
      <c r="AJ267" s="2"/>
      <c r="AK267" s="3"/>
      <c r="AL267" s="1">
        <f>IF(Table1[[#This Row],[Education (EDU)]]="Matric",1,0)</f>
        <v>0</v>
      </c>
      <c r="AM267" s="2">
        <f>IF(Table1[[#This Row],[Education (EDU)]]="Intermediate",1,0)</f>
        <v>0</v>
      </c>
      <c r="AN267" s="2">
        <f>IF(Table1[[#This Row],[Education (EDU)]]="Graduation",1,0)</f>
        <v>1</v>
      </c>
      <c r="AO267" s="2">
        <f>IF(Table1[[#This Row],[Education (EDU)]]="Masters",1,0)</f>
        <v>0</v>
      </c>
      <c r="AP267" s="2"/>
      <c r="AQ267" s="3"/>
      <c r="AT267" s="10">
        <f>IFERROR(Table1[[#This Row],[Car Value]]/Table1[[#This Row],[Cars Owned]],"0")</f>
        <v>67163.416888458887</v>
      </c>
      <c r="AU267" s="2"/>
      <c r="AV267" s="3"/>
      <c r="AW267" s="1"/>
      <c r="AX267" s="2">
        <f>IF(Table1[[#This Row],[Person Debts]]&gt;$AW$6,1,0)</f>
        <v>1</v>
      </c>
      <c r="AY267" s="2"/>
      <c r="AZ267" s="3"/>
      <c r="BA267" s="1"/>
      <c r="BB267" s="24">
        <f>Table1[[#This Row],[Mortgage Left]]/Table1[[#This Row],[House Value]]</f>
        <v>0.78931228170539469</v>
      </c>
      <c r="BC267" s="2">
        <f t="shared" si="14"/>
        <v>1</v>
      </c>
      <c r="BD267" s="2"/>
      <c r="BE267" s="3"/>
      <c r="BH267" s="1"/>
      <c r="BI267" s="2">
        <f>IF(Table1[[#This Row],[City]]="Karachi",Table1[[#This Row],[Income]],0)</f>
        <v>0</v>
      </c>
      <c r="BJ267" s="2">
        <f>IF(Table1[[#This Row],[City]]="Lahore",Table1[[#This Row],[Income]],0)</f>
        <v>0</v>
      </c>
      <c r="BK267" s="2">
        <f>IF(Table1[[#This Row],[City]]="Islamabad",Table1[[#This Row],[Income]],0)</f>
        <v>0</v>
      </c>
      <c r="BL267" s="2">
        <f>IF(Table1[[#This Row],[City]]="Multan",Table1[[#This Row],[Income]],0)</f>
        <v>0</v>
      </c>
      <c r="BM267" s="2">
        <f>IF(Table1[[#This Row],[City]]="Peshawar",Table1[[#This Row],[Income]],0)</f>
        <v>71787</v>
      </c>
      <c r="BN267" s="2">
        <f>IF(Table1[[#This Row],[City]]="Quetta",Table1[[#This Row],[Income]],0)</f>
        <v>0</v>
      </c>
      <c r="BO267" s="2">
        <f>IF(Table1[[#This Row],[City]]="Hyderabad",Table1[[#This Row],[Income]],0)</f>
        <v>0</v>
      </c>
      <c r="BP267" s="2">
        <f>IF(Table1[[#This Row],[City]]="Rawalpindi",Table1[[#This Row],[Income]],0)</f>
        <v>0</v>
      </c>
      <c r="BQ267" s="3">
        <f>IF(Table1[[#This Row],[City]]="Gwadar",Table1[[#This Row],[Income]],0)</f>
        <v>0</v>
      </c>
      <c r="BR267" s="1">
        <f>IF(Table1[[#This Row],[Person Debts]]&gt;Table1[[#This Row],[Income]],1,0)</f>
        <v>1</v>
      </c>
      <c r="BS267" s="3"/>
      <c r="BT267" s="1"/>
      <c r="BU267" s="2">
        <f>IF(Table1[[#This Row],[Net Worth]]&gt;BT267,Table1[[#This Row],[Age]],0)</f>
        <v>37</v>
      </c>
      <c r="BV267" s="3"/>
    </row>
    <row r="268" spans="2:74" x14ac:dyDescent="0.25">
      <c r="B268" t="s">
        <v>23</v>
      </c>
      <c r="C268">
        <v>38</v>
      </c>
      <c r="D268" t="s">
        <v>26</v>
      </c>
      <c r="E268">
        <v>3</v>
      </c>
      <c r="F268" t="s">
        <v>24</v>
      </c>
      <c r="G268">
        <v>3</v>
      </c>
      <c r="H268">
        <v>0</v>
      </c>
      <c r="I268">
        <v>42581</v>
      </c>
      <c r="J268" t="s">
        <v>22</v>
      </c>
      <c r="K268">
        <v>2</v>
      </c>
      <c r="L268">
        <v>212905</v>
      </c>
      <c r="M268">
        <v>135265.98580043728</v>
      </c>
      <c r="N268">
        <v>0</v>
      </c>
      <c r="O268">
        <v>0</v>
      </c>
      <c r="P268">
        <v>6234.3792895525075</v>
      </c>
      <c r="Q268">
        <v>47023.434745061015</v>
      </c>
      <c r="R268">
        <v>259928.43474506101</v>
      </c>
      <c r="S268">
        <v>141500.36508998979</v>
      </c>
      <c r="T268">
        <v>118428.06965507122</v>
      </c>
      <c r="X268" s="1">
        <f t="shared" si="12"/>
        <v>0</v>
      </c>
      <c r="Y268" s="2">
        <f t="shared" si="13"/>
        <v>1</v>
      </c>
      <c r="Z268" s="2"/>
      <c r="AA268" s="3"/>
      <c r="AD268" s="1">
        <f>IF(Table1[[#This Row],[Work Field (WF)]]="IT",1,0)</f>
        <v>0</v>
      </c>
      <c r="AE268" s="2">
        <f>IF(Table1[[#This Row],[Work Field (WF)]]="Data Science",1,0)</f>
        <v>0</v>
      </c>
      <c r="AF268" s="2">
        <f>IF(Table1[[#This Row],[Work Field (WF)]]="Health",1,0)</f>
        <v>0</v>
      </c>
      <c r="AG268" s="2">
        <f>IF(Table1[[#This Row],[Work Field (WF)]]="Marketing",1,0)</f>
        <v>1</v>
      </c>
      <c r="AH268" s="2">
        <f>IF(Table1[[#This Row],[Work Field (WF)]]="Sales",1,0)</f>
        <v>0</v>
      </c>
      <c r="AI268" s="2">
        <f>IF(Table1[[#This Row],[Work Field (WF)]]="management",1,0)</f>
        <v>0</v>
      </c>
      <c r="AJ268" s="2"/>
      <c r="AK268" s="3"/>
      <c r="AL268" s="1">
        <f>IF(Table1[[#This Row],[Education (EDU)]]="Matric",1,0)</f>
        <v>0</v>
      </c>
      <c r="AM268" s="2">
        <f>IF(Table1[[#This Row],[Education (EDU)]]="Intermediate",1,0)</f>
        <v>0</v>
      </c>
      <c r="AN268" s="2">
        <f>IF(Table1[[#This Row],[Education (EDU)]]="Graduation",1,0)</f>
        <v>1</v>
      </c>
      <c r="AO268" s="2">
        <f>IF(Table1[[#This Row],[Education (EDU)]]="Masters",1,0)</f>
        <v>0</v>
      </c>
      <c r="AP268" s="2"/>
      <c r="AQ268" s="3"/>
      <c r="AT268" s="10" t="str">
        <f>IFERROR(Table1[[#This Row],[Car Value]]/Table1[[#This Row],[Cars Owned]],"0")</f>
        <v>0</v>
      </c>
      <c r="AU268" s="2"/>
      <c r="AV268" s="3"/>
      <c r="AW268" s="1"/>
      <c r="AX268" s="2">
        <f>IF(Table1[[#This Row],[Person Debts]]&gt;$AW$6,1,0)</f>
        <v>1</v>
      </c>
      <c r="AY268" s="2"/>
      <c r="AZ268" s="3"/>
      <c r="BA268" s="1"/>
      <c r="BB268" s="24">
        <f>Table1[[#This Row],[Mortgage Left]]/Table1[[#This Row],[House Value]]</f>
        <v>0.63533494187753825</v>
      </c>
      <c r="BC268" s="2">
        <f t="shared" si="14"/>
        <v>1</v>
      </c>
      <c r="BD268" s="2"/>
      <c r="BE268" s="3"/>
      <c r="BH268" s="1"/>
      <c r="BI268" s="2">
        <f>IF(Table1[[#This Row],[City]]="Karachi",Table1[[#This Row],[Income]],0)</f>
        <v>0</v>
      </c>
      <c r="BJ268" s="2">
        <f>IF(Table1[[#This Row],[City]]="Lahore",Table1[[#This Row],[Income]],0)</f>
        <v>42581</v>
      </c>
      <c r="BK268" s="2">
        <f>IF(Table1[[#This Row],[City]]="Islamabad",Table1[[#This Row],[Income]],0)</f>
        <v>0</v>
      </c>
      <c r="BL268" s="2">
        <f>IF(Table1[[#This Row],[City]]="Multan",Table1[[#This Row],[Income]],0)</f>
        <v>0</v>
      </c>
      <c r="BM268" s="2">
        <f>IF(Table1[[#This Row],[City]]="Peshawar",Table1[[#This Row],[Income]],0)</f>
        <v>0</v>
      </c>
      <c r="BN268" s="2">
        <f>IF(Table1[[#This Row],[City]]="Quetta",Table1[[#This Row],[Income]],0)</f>
        <v>0</v>
      </c>
      <c r="BO268" s="2">
        <f>IF(Table1[[#This Row],[City]]="Hyderabad",Table1[[#This Row],[Income]],0)</f>
        <v>0</v>
      </c>
      <c r="BP268" s="2">
        <f>IF(Table1[[#This Row],[City]]="Rawalpindi",Table1[[#This Row],[Income]],0)</f>
        <v>0</v>
      </c>
      <c r="BQ268" s="3">
        <f>IF(Table1[[#This Row],[City]]="Gwadar",Table1[[#This Row],[Income]],0)</f>
        <v>0</v>
      </c>
      <c r="BR268" s="1">
        <f>IF(Table1[[#This Row],[Person Debts]]&gt;Table1[[#This Row],[Income]],1,0)</f>
        <v>1</v>
      </c>
      <c r="BS268" s="3"/>
      <c r="BT268" s="1"/>
      <c r="BU268" s="2">
        <f>IF(Table1[[#This Row],[Net Worth]]&gt;BT268,Table1[[#This Row],[Age]],0)</f>
        <v>38</v>
      </c>
      <c r="BV268" s="3"/>
    </row>
    <row r="269" spans="2:74" x14ac:dyDescent="0.25">
      <c r="B269" t="s">
        <v>19</v>
      </c>
      <c r="C269">
        <v>32</v>
      </c>
      <c r="D269" t="s">
        <v>36</v>
      </c>
      <c r="E269">
        <v>2</v>
      </c>
      <c r="F269" t="s">
        <v>27</v>
      </c>
      <c r="G269">
        <v>2</v>
      </c>
      <c r="H269">
        <v>0</v>
      </c>
      <c r="I269">
        <v>50412</v>
      </c>
      <c r="J269" t="s">
        <v>33</v>
      </c>
      <c r="K269">
        <v>8</v>
      </c>
      <c r="L269">
        <v>201648</v>
      </c>
      <c r="M269">
        <v>110845.09778817477</v>
      </c>
      <c r="N269">
        <v>0</v>
      </c>
      <c r="O269">
        <v>0</v>
      </c>
      <c r="P269">
        <v>59605.358532632359</v>
      </c>
      <c r="Q269">
        <v>44662.513753316933</v>
      </c>
      <c r="R269">
        <v>246310.51375331695</v>
      </c>
      <c r="S269">
        <v>170450.45632080713</v>
      </c>
      <c r="T269">
        <v>75860.057432509813</v>
      </c>
      <c r="X269" s="1">
        <f t="shared" si="12"/>
        <v>1</v>
      </c>
      <c r="Y269" s="2">
        <f t="shared" si="13"/>
        <v>0</v>
      </c>
      <c r="Z269" s="2"/>
      <c r="AA269" s="3"/>
      <c r="AD269" s="1">
        <f>IF(Table1[[#This Row],[Work Field (WF)]]="IT",1,0)</f>
        <v>0</v>
      </c>
      <c r="AE269" s="2">
        <f>IF(Table1[[#This Row],[Work Field (WF)]]="Data Science",1,0)</f>
        <v>1</v>
      </c>
      <c r="AF269" s="2">
        <f>IF(Table1[[#This Row],[Work Field (WF)]]="Health",1,0)</f>
        <v>0</v>
      </c>
      <c r="AG269" s="2">
        <f>IF(Table1[[#This Row],[Work Field (WF)]]="Marketing",1,0)</f>
        <v>0</v>
      </c>
      <c r="AH269" s="2">
        <f>IF(Table1[[#This Row],[Work Field (WF)]]="Sales",1,0)</f>
        <v>0</v>
      </c>
      <c r="AI269" s="2">
        <f>IF(Table1[[#This Row],[Work Field (WF)]]="management",1,0)</f>
        <v>0</v>
      </c>
      <c r="AJ269" s="2"/>
      <c r="AK269" s="3"/>
      <c r="AL269" s="1">
        <f>IF(Table1[[#This Row],[Education (EDU)]]="Matric",1,0)</f>
        <v>0</v>
      </c>
      <c r="AM269" s="2">
        <f>IF(Table1[[#This Row],[Education (EDU)]]="Intermediate",1,0)</f>
        <v>1</v>
      </c>
      <c r="AN269" s="2">
        <f>IF(Table1[[#This Row],[Education (EDU)]]="Graduation",1,0)</f>
        <v>0</v>
      </c>
      <c r="AO269" s="2">
        <f>IF(Table1[[#This Row],[Education (EDU)]]="Masters",1,0)</f>
        <v>0</v>
      </c>
      <c r="AP269" s="2"/>
      <c r="AQ269" s="3"/>
      <c r="AT269" s="10" t="str">
        <f>IFERROR(Table1[[#This Row],[Car Value]]/Table1[[#This Row],[Cars Owned]],"0")</f>
        <v>0</v>
      </c>
      <c r="AU269" s="2"/>
      <c r="AV269" s="3"/>
      <c r="AW269" s="1"/>
      <c r="AX269" s="2">
        <f>IF(Table1[[#This Row],[Person Debts]]&gt;$AW$6,1,0)</f>
        <v>1</v>
      </c>
      <c r="AY269" s="2"/>
      <c r="AZ269" s="3"/>
      <c r="BA269" s="1"/>
      <c r="BB269" s="24">
        <f>Table1[[#This Row],[Mortgage Left]]/Table1[[#This Row],[House Value]]</f>
        <v>0.54969599395071989</v>
      </c>
      <c r="BC269" s="2">
        <f t="shared" si="14"/>
        <v>1</v>
      </c>
      <c r="BD269" s="2"/>
      <c r="BE269" s="3"/>
      <c r="BH269" s="1"/>
      <c r="BI269" s="2">
        <f>IF(Table1[[#This Row],[City]]="Karachi",Table1[[#This Row],[Income]],0)</f>
        <v>0</v>
      </c>
      <c r="BJ269" s="2">
        <f>IF(Table1[[#This Row],[City]]="Lahore",Table1[[#This Row],[Income]],0)</f>
        <v>0</v>
      </c>
      <c r="BK269" s="2">
        <f>IF(Table1[[#This Row],[City]]="Islamabad",Table1[[#This Row],[Income]],0)</f>
        <v>0</v>
      </c>
      <c r="BL269" s="2">
        <f>IF(Table1[[#This Row],[City]]="Multan",Table1[[#This Row],[Income]],0)</f>
        <v>0</v>
      </c>
      <c r="BM269" s="2">
        <f>IF(Table1[[#This Row],[City]]="Peshawar",Table1[[#This Row],[Income]],0)</f>
        <v>0</v>
      </c>
      <c r="BN269" s="2">
        <f>IF(Table1[[#This Row],[City]]="Quetta",Table1[[#This Row],[Income]],0)</f>
        <v>0</v>
      </c>
      <c r="BO269" s="2">
        <f>IF(Table1[[#This Row],[City]]="Hyderabad",Table1[[#This Row],[Income]],0)</f>
        <v>0</v>
      </c>
      <c r="BP269" s="2">
        <f>IF(Table1[[#This Row],[City]]="Rawalpindi",Table1[[#This Row],[Income]],0)</f>
        <v>50412</v>
      </c>
      <c r="BQ269" s="3">
        <f>IF(Table1[[#This Row],[City]]="Gwadar",Table1[[#This Row],[Income]],0)</f>
        <v>0</v>
      </c>
      <c r="BR269" s="1">
        <f>IF(Table1[[#This Row],[Person Debts]]&gt;Table1[[#This Row],[Income]],1,0)</f>
        <v>1</v>
      </c>
      <c r="BS269" s="3"/>
      <c r="BT269" s="1"/>
      <c r="BU269" s="2">
        <f>IF(Table1[[#This Row],[Net Worth]]&gt;BT269,Table1[[#This Row],[Age]],0)</f>
        <v>32</v>
      </c>
      <c r="BV269" s="3"/>
    </row>
    <row r="270" spans="2:74" x14ac:dyDescent="0.25">
      <c r="B270" t="s">
        <v>19</v>
      </c>
      <c r="C270">
        <v>42</v>
      </c>
      <c r="D270" t="s">
        <v>37</v>
      </c>
      <c r="E270">
        <v>5</v>
      </c>
      <c r="F270" t="s">
        <v>24</v>
      </c>
      <c r="G270">
        <v>3</v>
      </c>
      <c r="H270">
        <v>2</v>
      </c>
      <c r="I270">
        <v>51638</v>
      </c>
      <c r="J270" t="s">
        <v>30</v>
      </c>
      <c r="K270">
        <v>7</v>
      </c>
      <c r="L270">
        <v>206552</v>
      </c>
      <c r="M270">
        <v>126065.00166935568</v>
      </c>
      <c r="N270">
        <v>3109.5880550448633</v>
      </c>
      <c r="O270">
        <v>541</v>
      </c>
      <c r="P270">
        <v>31997.026564117212</v>
      </c>
      <c r="Q270">
        <v>40983.496177168985</v>
      </c>
      <c r="R270">
        <v>250645.08423221385</v>
      </c>
      <c r="S270">
        <v>158603.0282334729</v>
      </c>
      <c r="T270">
        <v>92042.055998740951</v>
      </c>
      <c r="X270" s="1">
        <f t="shared" si="12"/>
        <v>1</v>
      </c>
      <c r="Y270" s="2">
        <f t="shared" si="13"/>
        <v>0</v>
      </c>
      <c r="Z270" s="2"/>
      <c r="AA270" s="3"/>
      <c r="AD270" s="1">
        <f>IF(Table1[[#This Row],[Work Field (WF)]]="IT",1,0)</f>
        <v>0</v>
      </c>
      <c r="AE270" s="2">
        <f>IF(Table1[[#This Row],[Work Field (WF)]]="Data Science",1,0)</f>
        <v>0</v>
      </c>
      <c r="AF270" s="2">
        <f>IF(Table1[[#This Row],[Work Field (WF)]]="Health",1,0)</f>
        <v>0</v>
      </c>
      <c r="AG270" s="2">
        <f>IF(Table1[[#This Row],[Work Field (WF)]]="Marketing",1,0)</f>
        <v>0</v>
      </c>
      <c r="AH270" s="2">
        <f>IF(Table1[[#This Row],[Work Field (WF)]]="Sales",1,0)</f>
        <v>1</v>
      </c>
      <c r="AI270" s="2">
        <f>IF(Table1[[#This Row],[Work Field (WF)]]="management",1,0)</f>
        <v>0</v>
      </c>
      <c r="AJ270" s="2"/>
      <c r="AK270" s="3"/>
      <c r="AL270" s="1">
        <f>IF(Table1[[#This Row],[Education (EDU)]]="Matric",1,0)</f>
        <v>0</v>
      </c>
      <c r="AM270" s="2">
        <f>IF(Table1[[#This Row],[Education (EDU)]]="Intermediate",1,0)</f>
        <v>0</v>
      </c>
      <c r="AN270" s="2">
        <f>IF(Table1[[#This Row],[Education (EDU)]]="Graduation",1,0)</f>
        <v>1</v>
      </c>
      <c r="AO270" s="2">
        <f>IF(Table1[[#This Row],[Education (EDU)]]="Masters",1,0)</f>
        <v>0</v>
      </c>
      <c r="AP270" s="2"/>
      <c r="AQ270" s="3"/>
      <c r="AT270" s="10">
        <f>IFERROR(Table1[[#This Row],[Car Value]]/Table1[[#This Row],[Cars Owned]],"0")</f>
        <v>1554.7940275224316</v>
      </c>
      <c r="AU270" s="2"/>
      <c r="AV270" s="3"/>
      <c r="AW270" s="1"/>
      <c r="AX270" s="2">
        <f>IF(Table1[[#This Row],[Person Debts]]&gt;$AW$6,1,0)</f>
        <v>1</v>
      </c>
      <c r="AY270" s="2"/>
      <c r="AZ270" s="3"/>
      <c r="BA270" s="1"/>
      <c r="BB270" s="24">
        <f>Table1[[#This Row],[Mortgage Left]]/Table1[[#This Row],[House Value]]</f>
        <v>0.61033057859210116</v>
      </c>
      <c r="BC270" s="2">
        <f t="shared" si="14"/>
        <v>1</v>
      </c>
      <c r="BD270" s="2"/>
      <c r="BE270" s="3"/>
      <c r="BH270" s="1"/>
      <c r="BI270" s="2">
        <f>IF(Table1[[#This Row],[City]]="Karachi",Table1[[#This Row],[Income]],0)</f>
        <v>0</v>
      </c>
      <c r="BJ270" s="2">
        <f>IF(Table1[[#This Row],[City]]="Lahore",Table1[[#This Row],[Income]],0)</f>
        <v>0</v>
      </c>
      <c r="BK270" s="2">
        <f>IF(Table1[[#This Row],[City]]="Islamabad",Table1[[#This Row],[Income]],0)</f>
        <v>0</v>
      </c>
      <c r="BL270" s="2">
        <f>IF(Table1[[#This Row],[City]]="Multan",Table1[[#This Row],[Income]],0)</f>
        <v>0</v>
      </c>
      <c r="BM270" s="2">
        <f>IF(Table1[[#This Row],[City]]="Peshawar",Table1[[#This Row],[Income]],0)</f>
        <v>0</v>
      </c>
      <c r="BN270" s="2">
        <f>IF(Table1[[#This Row],[City]]="Quetta",Table1[[#This Row],[Income]],0)</f>
        <v>0</v>
      </c>
      <c r="BO270" s="2">
        <f>IF(Table1[[#This Row],[City]]="Hyderabad",Table1[[#This Row],[Income]],0)</f>
        <v>51638</v>
      </c>
      <c r="BP270" s="2">
        <f>IF(Table1[[#This Row],[City]]="Rawalpindi",Table1[[#This Row],[Income]],0)</f>
        <v>0</v>
      </c>
      <c r="BQ270" s="3">
        <f>IF(Table1[[#This Row],[City]]="Gwadar",Table1[[#This Row],[Income]],0)</f>
        <v>0</v>
      </c>
      <c r="BR270" s="1">
        <f>IF(Table1[[#This Row],[Person Debts]]&gt;Table1[[#This Row],[Income]],1,0)</f>
        <v>1</v>
      </c>
      <c r="BS270" s="3"/>
      <c r="BT270" s="1"/>
      <c r="BU270" s="2">
        <f>IF(Table1[[#This Row],[Net Worth]]&gt;BT270,Table1[[#This Row],[Age]],0)</f>
        <v>42</v>
      </c>
      <c r="BV270" s="3"/>
    </row>
    <row r="271" spans="2:74" x14ac:dyDescent="0.25">
      <c r="B271" t="s">
        <v>19</v>
      </c>
      <c r="C271">
        <v>28</v>
      </c>
      <c r="D271" t="s">
        <v>36</v>
      </c>
      <c r="E271">
        <v>2</v>
      </c>
      <c r="F271" t="s">
        <v>24</v>
      </c>
      <c r="G271">
        <v>3</v>
      </c>
      <c r="H271">
        <v>1</v>
      </c>
      <c r="I271">
        <v>37825</v>
      </c>
      <c r="J271" t="s">
        <v>33</v>
      </c>
      <c r="K271">
        <v>8</v>
      </c>
      <c r="L271">
        <v>226950</v>
      </c>
      <c r="M271">
        <v>157700.44920790795</v>
      </c>
      <c r="N271">
        <v>4352.0253835259537</v>
      </c>
      <c r="O271">
        <v>1951</v>
      </c>
      <c r="P271">
        <v>57247.970376699253</v>
      </c>
      <c r="Q271">
        <v>53299.382264816348</v>
      </c>
      <c r="R271">
        <v>284601.40764834231</v>
      </c>
      <c r="S271">
        <v>216899.41958460721</v>
      </c>
      <c r="T271">
        <v>67701.988063735102</v>
      </c>
      <c r="X271" s="1">
        <f t="shared" si="12"/>
        <v>1</v>
      </c>
      <c r="Y271" s="2">
        <f t="shared" si="13"/>
        <v>0</v>
      </c>
      <c r="Z271" s="2"/>
      <c r="AA271" s="3"/>
      <c r="AD271" s="1">
        <f>IF(Table1[[#This Row],[Work Field (WF)]]="IT",1,0)</f>
        <v>0</v>
      </c>
      <c r="AE271" s="2">
        <f>IF(Table1[[#This Row],[Work Field (WF)]]="Data Science",1,0)</f>
        <v>1</v>
      </c>
      <c r="AF271" s="2">
        <f>IF(Table1[[#This Row],[Work Field (WF)]]="Health",1,0)</f>
        <v>0</v>
      </c>
      <c r="AG271" s="2">
        <f>IF(Table1[[#This Row],[Work Field (WF)]]="Marketing",1,0)</f>
        <v>0</v>
      </c>
      <c r="AH271" s="2">
        <f>IF(Table1[[#This Row],[Work Field (WF)]]="Sales",1,0)</f>
        <v>0</v>
      </c>
      <c r="AI271" s="2">
        <f>IF(Table1[[#This Row],[Work Field (WF)]]="management",1,0)</f>
        <v>0</v>
      </c>
      <c r="AJ271" s="2"/>
      <c r="AK271" s="3"/>
      <c r="AL271" s="1">
        <f>IF(Table1[[#This Row],[Education (EDU)]]="Matric",1,0)</f>
        <v>0</v>
      </c>
      <c r="AM271" s="2">
        <f>IF(Table1[[#This Row],[Education (EDU)]]="Intermediate",1,0)</f>
        <v>0</v>
      </c>
      <c r="AN271" s="2">
        <f>IF(Table1[[#This Row],[Education (EDU)]]="Graduation",1,0)</f>
        <v>1</v>
      </c>
      <c r="AO271" s="2">
        <f>IF(Table1[[#This Row],[Education (EDU)]]="Masters",1,0)</f>
        <v>0</v>
      </c>
      <c r="AP271" s="2"/>
      <c r="AQ271" s="3"/>
      <c r="AT271" s="10">
        <f>IFERROR(Table1[[#This Row],[Car Value]]/Table1[[#This Row],[Cars Owned]],"0")</f>
        <v>4352.0253835259537</v>
      </c>
      <c r="AU271" s="2"/>
      <c r="AV271" s="3"/>
      <c r="AW271" s="1"/>
      <c r="AX271" s="2">
        <f>IF(Table1[[#This Row],[Person Debts]]&gt;$AW$6,1,0)</f>
        <v>1</v>
      </c>
      <c r="AY271" s="2"/>
      <c r="AZ271" s="3"/>
      <c r="BA271" s="1"/>
      <c r="BB271" s="24">
        <f>Table1[[#This Row],[Mortgage Left]]/Table1[[#This Row],[House Value]]</f>
        <v>0.69486869005467267</v>
      </c>
      <c r="BC271" s="2">
        <f t="shared" si="14"/>
        <v>1</v>
      </c>
      <c r="BD271" s="2"/>
      <c r="BE271" s="3"/>
      <c r="BH271" s="1"/>
      <c r="BI271" s="2">
        <f>IF(Table1[[#This Row],[City]]="Karachi",Table1[[#This Row],[Income]],0)</f>
        <v>0</v>
      </c>
      <c r="BJ271" s="2">
        <f>IF(Table1[[#This Row],[City]]="Lahore",Table1[[#This Row],[Income]],0)</f>
        <v>0</v>
      </c>
      <c r="BK271" s="2">
        <f>IF(Table1[[#This Row],[City]]="Islamabad",Table1[[#This Row],[Income]],0)</f>
        <v>0</v>
      </c>
      <c r="BL271" s="2">
        <f>IF(Table1[[#This Row],[City]]="Multan",Table1[[#This Row],[Income]],0)</f>
        <v>0</v>
      </c>
      <c r="BM271" s="2">
        <f>IF(Table1[[#This Row],[City]]="Peshawar",Table1[[#This Row],[Income]],0)</f>
        <v>0</v>
      </c>
      <c r="BN271" s="2">
        <f>IF(Table1[[#This Row],[City]]="Quetta",Table1[[#This Row],[Income]],0)</f>
        <v>0</v>
      </c>
      <c r="BO271" s="2">
        <f>IF(Table1[[#This Row],[City]]="Hyderabad",Table1[[#This Row],[Income]],0)</f>
        <v>0</v>
      </c>
      <c r="BP271" s="2">
        <f>IF(Table1[[#This Row],[City]]="Rawalpindi",Table1[[#This Row],[Income]],0)</f>
        <v>37825</v>
      </c>
      <c r="BQ271" s="3">
        <f>IF(Table1[[#This Row],[City]]="Gwadar",Table1[[#This Row],[Income]],0)</f>
        <v>0</v>
      </c>
      <c r="BR271" s="1">
        <f>IF(Table1[[#This Row],[Person Debts]]&gt;Table1[[#This Row],[Income]],1,0)</f>
        <v>1</v>
      </c>
      <c r="BS271" s="3"/>
      <c r="BT271" s="1"/>
      <c r="BU271" s="2">
        <f>IF(Table1[[#This Row],[Net Worth]]&gt;BT271,Table1[[#This Row],[Age]],0)</f>
        <v>28</v>
      </c>
      <c r="BV271" s="3"/>
    </row>
    <row r="272" spans="2:74" x14ac:dyDescent="0.25">
      <c r="B272" t="s">
        <v>19</v>
      </c>
      <c r="C272">
        <v>32</v>
      </c>
      <c r="D272" t="s">
        <v>26</v>
      </c>
      <c r="E272">
        <v>3</v>
      </c>
      <c r="F272" t="s">
        <v>24</v>
      </c>
      <c r="G272">
        <v>3</v>
      </c>
      <c r="H272">
        <v>0</v>
      </c>
      <c r="I272">
        <v>60743</v>
      </c>
      <c r="J272" t="s">
        <v>22</v>
      </c>
      <c r="K272">
        <v>2</v>
      </c>
      <c r="L272">
        <v>364458</v>
      </c>
      <c r="M272">
        <v>259112.07248819526</v>
      </c>
      <c r="N272">
        <v>0</v>
      </c>
      <c r="O272">
        <v>0</v>
      </c>
      <c r="P272">
        <v>58657.581651988039</v>
      </c>
      <c r="Q272">
        <v>54342.66875649635</v>
      </c>
      <c r="R272">
        <v>418800.66875649634</v>
      </c>
      <c r="S272">
        <v>317769.65414018329</v>
      </c>
      <c r="T272">
        <v>101031.01461631304</v>
      </c>
      <c r="X272" s="1">
        <f t="shared" si="12"/>
        <v>1</v>
      </c>
      <c r="Y272" s="2">
        <f t="shared" si="13"/>
        <v>0</v>
      </c>
      <c r="Z272" s="2"/>
      <c r="AA272" s="3"/>
      <c r="AD272" s="1">
        <f>IF(Table1[[#This Row],[Work Field (WF)]]="IT",1,0)</f>
        <v>0</v>
      </c>
      <c r="AE272" s="2">
        <f>IF(Table1[[#This Row],[Work Field (WF)]]="Data Science",1,0)</f>
        <v>0</v>
      </c>
      <c r="AF272" s="2">
        <f>IF(Table1[[#This Row],[Work Field (WF)]]="Health",1,0)</f>
        <v>0</v>
      </c>
      <c r="AG272" s="2">
        <f>IF(Table1[[#This Row],[Work Field (WF)]]="Marketing",1,0)</f>
        <v>1</v>
      </c>
      <c r="AH272" s="2">
        <f>IF(Table1[[#This Row],[Work Field (WF)]]="Sales",1,0)</f>
        <v>0</v>
      </c>
      <c r="AI272" s="2">
        <f>IF(Table1[[#This Row],[Work Field (WF)]]="management",1,0)</f>
        <v>0</v>
      </c>
      <c r="AJ272" s="2"/>
      <c r="AK272" s="3"/>
      <c r="AL272" s="1">
        <f>IF(Table1[[#This Row],[Education (EDU)]]="Matric",1,0)</f>
        <v>0</v>
      </c>
      <c r="AM272" s="2">
        <f>IF(Table1[[#This Row],[Education (EDU)]]="Intermediate",1,0)</f>
        <v>0</v>
      </c>
      <c r="AN272" s="2">
        <f>IF(Table1[[#This Row],[Education (EDU)]]="Graduation",1,0)</f>
        <v>1</v>
      </c>
      <c r="AO272" s="2">
        <f>IF(Table1[[#This Row],[Education (EDU)]]="Masters",1,0)</f>
        <v>0</v>
      </c>
      <c r="AP272" s="2"/>
      <c r="AQ272" s="3"/>
      <c r="AT272" s="10" t="str">
        <f>IFERROR(Table1[[#This Row],[Car Value]]/Table1[[#This Row],[Cars Owned]],"0")</f>
        <v>0</v>
      </c>
      <c r="AU272" s="2"/>
      <c r="AV272" s="3"/>
      <c r="AW272" s="1"/>
      <c r="AX272" s="2">
        <f>IF(Table1[[#This Row],[Person Debts]]&gt;$AW$6,1,0)</f>
        <v>1</v>
      </c>
      <c r="AY272" s="2"/>
      <c r="AZ272" s="3"/>
      <c r="BA272" s="1"/>
      <c r="BB272" s="24">
        <f>Table1[[#This Row],[Mortgage Left]]/Table1[[#This Row],[House Value]]</f>
        <v>0.71095180374198197</v>
      </c>
      <c r="BC272" s="2">
        <f t="shared" si="14"/>
        <v>1</v>
      </c>
      <c r="BD272" s="2"/>
      <c r="BE272" s="3"/>
      <c r="BH272" s="1"/>
      <c r="BI272" s="2">
        <f>IF(Table1[[#This Row],[City]]="Karachi",Table1[[#This Row],[Income]],0)</f>
        <v>0</v>
      </c>
      <c r="BJ272" s="2">
        <f>IF(Table1[[#This Row],[City]]="Lahore",Table1[[#This Row],[Income]],0)</f>
        <v>60743</v>
      </c>
      <c r="BK272" s="2">
        <f>IF(Table1[[#This Row],[City]]="Islamabad",Table1[[#This Row],[Income]],0)</f>
        <v>0</v>
      </c>
      <c r="BL272" s="2">
        <f>IF(Table1[[#This Row],[City]]="Multan",Table1[[#This Row],[Income]],0)</f>
        <v>0</v>
      </c>
      <c r="BM272" s="2">
        <f>IF(Table1[[#This Row],[City]]="Peshawar",Table1[[#This Row],[Income]],0)</f>
        <v>0</v>
      </c>
      <c r="BN272" s="2">
        <f>IF(Table1[[#This Row],[City]]="Quetta",Table1[[#This Row],[Income]],0)</f>
        <v>0</v>
      </c>
      <c r="BO272" s="2">
        <f>IF(Table1[[#This Row],[City]]="Hyderabad",Table1[[#This Row],[Income]],0)</f>
        <v>0</v>
      </c>
      <c r="BP272" s="2">
        <f>IF(Table1[[#This Row],[City]]="Rawalpindi",Table1[[#This Row],[Income]],0)</f>
        <v>0</v>
      </c>
      <c r="BQ272" s="3">
        <f>IF(Table1[[#This Row],[City]]="Gwadar",Table1[[#This Row],[Income]],0)</f>
        <v>0</v>
      </c>
      <c r="BR272" s="1">
        <f>IF(Table1[[#This Row],[Person Debts]]&gt;Table1[[#This Row],[Income]],1,0)</f>
        <v>1</v>
      </c>
      <c r="BS272" s="3"/>
      <c r="BT272" s="1"/>
      <c r="BU272" s="2">
        <f>IF(Table1[[#This Row],[Net Worth]]&gt;BT272,Table1[[#This Row],[Age]],0)</f>
        <v>32</v>
      </c>
      <c r="BV272" s="3"/>
    </row>
    <row r="273" spans="2:74" x14ac:dyDescent="0.25">
      <c r="B273" t="s">
        <v>19</v>
      </c>
      <c r="C273">
        <v>42</v>
      </c>
      <c r="D273" t="s">
        <v>36</v>
      </c>
      <c r="E273">
        <v>2</v>
      </c>
      <c r="F273" t="s">
        <v>34</v>
      </c>
      <c r="G273">
        <v>4</v>
      </c>
      <c r="H273">
        <v>2</v>
      </c>
      <c r="I273">
        <v>69994</v>
      </c>
      <c r="J273" t="s">
        <v>38</v>
      </c>
      <c r="K273">
        <v>9</v>
      </c>
      <c r="L273">
        <v>279976</v>
      </c>
      <c r="M273">
        <v>187900.99562925074</v>
      </c>
      <c r="N273">
        <v>20868.920021484886</v>
      </c>
      <c r="O273">
        <v>11297</v>
      </c>
      <c r="P273">
        <v>40538.102010903487</v>
      </c>
      <c r="Q273">
        <v>34767.669447842207</v>
      </c>
      <c r="R273">
        <v>335612.58946932713</v>
      </c>
      <c r="S273">
        <v>239736.09764015424</v>
      </c>
      <c r="T273">
        <v>95876.491829172883</v>
      </c>
      <c r="X273" s="1">
        <f t="shared" si="12"/>
        <v>1</v>
      </c>
      <c r="Y273" s="2">
        <f t="shared" si="13"/>
        <v>0</v>
      </c>
      <c r="Z273" s="2"/>
      <c r="AA273" s="3"/>
      <c r="AD273" s="1">
        <f>IF(Table1[[#This Row],[Work Field (WF)]]="IT",1,0)</f>
        <v>0</v>
      </c>
      <c r="AE273" s="2">
        <f>IF(Table1[[#This Row],[Work Field (WF)]]="Data Science",1,0)</f>
        <v>1</v>
      </c>
      <c r="AF273" s="2">
        <f>IF(Table1[[#This Row],[Work Field (WF)]]="Health",1,0)</f>
        <v>0</v>
      </c>
      <c r="AG273" s="2">
        <f>IF(Table1[[#This Row],[Work Field (WF)]]="Marketing",1,0)</f>
        <v>0</v>
      </c>
      <c r="AH273" s="2">
        <f>IF(Table1[[#This Row],[Work Field (WF)]]="Sales",1,0)</f>
        <v>0</v>
      </c>
      <c r="AI273" s="2">
        <f>IF(Table1[[#This Row],[Work Field (WF)]]="management",1,0)</f>
        <v>0</v>
      </c>
      <c r="AJ273" s="2"/>
      <c r="AK273" s="3"/>
      <c r="AL273" s="1">
        <f>IF(Table1[[#This Row],[Education (EDU)]]="Matric",1,0)</f>
        <v>0</v>
      </c>
      <c r="AM273" s="2">
        <f>IF(Table1[[#This Row],[Education (EDU)]]="Intermediate",1,0)</f>
        <v>0</v>
      </c>
      <c r="AN273" s="2">
        <f>IF(Table1[[#This Row],[Education (EDU)]]="Graduation",1,0)</f>
        <v>0</v>
      </c>
      <c r="AO273" s="2">
        <f>IF(Table1[[#This Row],[Education (EDU)]]="Masters",1,0)</f>
        <v>1</v>
      </c>
      <c r="AP273" s="2"/>
      <c r="AQ273" s="3"/>
      <c r="AT273" s="10">
        <f>IFERROR(Table1[[#This Row],[Car Value]]/Table1[[#This Row],[Cars Owned]],"0")</f>
        <v>10434.460010742443</v>
      </c>
      <c r="AU273" s="2"/>
      <c r="AV273" s="3"/>
      <c r="AW273" s="1"/>
      <c r="AX273" s="2">
        <f>IF(Table1[[#This Row],[Person Debts]]&gt;$AW$6,1,0)</f>
        <v>1</v>
      </c>
      <c r="AY273" s="2"/>
      <c r="AZ273" s="3"/>
      <c r="BA273" s="1"/>
      <c r="BB273" s="24">
        <f>Table1[[#This Row],[Mortgage Left]]/Table1[[#This Row],[House Value]]</f>
        <v>0.6711325100338984</v>
      </c>
      <c r="BC273" s="2">
        <f t="shared" si="14"/>
        <v>1</v>
      </c>
      <c r="BD273" s="2"/>
      <c r="BE273" s="3"/>
      <c r="BH273" s="1"/>
      <c r="BI273" s="2">
        <f>IF(Table1[[#This Row],[City]]="Karachi",Table1[[#This Row],[Income]],0)</f>
        <v>0</v>
      </c>
      <c r="BJ273" s="2">
        <f>IF(Table1[[#This Row],[City]]="Lahore",Table1[[#This Row],[Income]],0)</f>
        <v>0</v>
      </c>
      <c r="BK273" s="2">
        <f>IF(Table1[[#This Row],[City]]="Islamabad",Table1[[#This Row],[Income]],0)</f>
        <v>0</v>
      </c>
      <c r="BL273" s="2">
        <f>IF(Table1[[#This Row],[City]]="Multan",Table1[[#This Row],[Income]],0)</f>
        <v>0</v>
      </c>
      <c r="BM273" s="2">
        <f>IF(Table1[[#This Row],[City]]="Peshawar",Table1[[#This Row],[Income]],0)</f>
        <v>0</v>
      </c>
      <c r="BN273" s="2">
        <f>IF(Table1[[#This Row],[City]]="Quetta",Table1[[#This Row],[Income]],0)</f>
        <v>0</v>
      </c>
      <c r="BO273" s="2">
        <f>IF(Table1[[#This Row],[City]]="Hyderabad",Table1[[#This Row],[Income]],0)</f>
        <v>0</v>
      </c>
      <c r="BP273" s="2">
        <f>IF(Table1[[#This Row],[City]]="Rawalpindi",Table1[[#This Row],[Income]],0)</f>
        <v>0</v>
      </c>
      <c r="BQ273" s="3">
        <f>IF(Table1[[#This Row],[City]]="Gwadar",Table1[[#This Row],[Income]],0)</f>
        <v>69994</v>
      </c>
      <c r="BR273" s="1">
        <f>IF(Table1[[#This Row],[Person Debts]]&gt;Table1[[#This Row],[Income]],1,0)</f>
        <v>1</v>
      </c>
      <c r="BS273" s="3"/>
      <c r="BT273" s="1"/>
      <c r="BU273" s="2">
        <f>IF(Table1[[#This Row],[Net Worth]]&gt;BT273,Table1[[#This Row],[Age]],0)</f>
        <v>42</v>
      </c>
      <c r="BV273" s="3"/>
    </row>
    <row r="274" spans="2:74" x14ac:dyDescent="0.25">
      <c r="B274" t="s">
        <v>19</v>
      </c>
      <c r="C274">
        <v>45</v>
      </c>
      <c r="D274" t="s">
        <v>32</v>
      </c>
      <c r="E274">
        <v>1</v>
      </c>
      <c r="F274" t="s">
        <v>24</v>
      </c>
      <c r="G274">
        <v>3</v>
      </c>
      <c r="H274">
        <v>1</v>
      </c>
      <c r="I274">
        <v>30591</v>
      </c>
      <c r="J274" t="s">
        <v>25</v>
      </c>
      <c r="K274">
        <v>1</v>
      </c>
      <c r="L274">
        <v>183546</v>
      </c>
      <c r="M274">
        <v>56247.066537713996</v>
      </c>
      <c r="N274">
        <v>9124.0313507921328</v>
      </c>
      <c r="O274">
        <v>1261</v>
      </c>
      <c r="P274">
        <v>41340.13625727161</v>
      </c>
      <c r="Q274">
        <v>40174.422090520267</v>
      </c>
      <c r="R274">
        <v>232844.45344131239</v>
      </c>
      <c r="S274">
        <v>98848.202794985613</v>
      </c>
      <c r="T274">
        <v>133996.25064632678</v>
      </c>
      <c r="X274" s="1">
        <f t="shared" si="12"/>
        <v>1</v>
      </c>
      <c r="Y274" s="2">
        <f t="shared" si="13"/>
        <v>0</v>
      </c>
      <c r="Z274" s="2"/>
      <c r="AA274" s="3"/>
      <c r="AD274" s="1">
        <f>IF(Table1[[#This Row],[Work Field (WF)]]="IT",1,0)</f>
        <v>1</v>
      </c>
      <c r="AE274" s="2">
        <f>IF(Table1[[#This Row],[Work Field (WF)]]="Data Science",1,0)</f>
        <v>0</v>
      </c>
      <c r="AF274" s="2">
        <f>IF(Table1[[#This Row],[Work Field (WF)]]="Health",1,0)</f>
        <v>0</v>
      </c>
      <c r="AG274" s="2">
        <f>IF(Table1[[#This Row],[Work Field (WF)]]="Marketing",1,0)</f>
        <v>0</v>
      </c>
      <c r="AH274" s="2">
        <f>IF(Table1[[#This Row],[Work Field (WF)]]="Sales",1,0)</f>
        <v>0</v>
      </c>
      <c r="AI274" s="2">
        <f>IF(Table1[[#This Row],[Work Field (WF)]]="management",1,0)</f>
        <v>0</v>
      </c>
      <c r="AJ274" s="2"/>
      <c r="AK274" s="3"/>
      <c r="AL274" s="1">
        <f>IF(Table1[[#This Row],[Education (EDU)]]="Matric",1,0)</f>
        <v>0</v>
      </c>
      <c r="AM274" s="2">
        <f>IF(Table1[[#This Row],[Education (EDU)]]="Intermediate",1,0)</f>
        <v>0</v>
      </c>
      <c r="AN274" s="2">
        <f>IF(Table1[[#This Row],[Education (EDU)]]="Graduation",1,0)</f>
        <v>1</v>
      </c>
      <c r="AO274" s="2">
        <f>IF(Table1[[#This Row],[Education (EDU)]]="Masters",1,0)</f>
        <v>0</v>
      </c>
      <c r="AP274" s="2"/>
      <c r="AQ274" s="3"/>
      <c r="AT274" s="10">
        <f>IFERROR(Table1[[#This Row],[Car Value]]/Table1[[#This Row],[Cars Owned]],"0")</f>
        <v>9124.0313507921328</v>
      </c>
      <c r="AU274" s="2"/>
      <c r="AV274" s="3"/>
      <c r="AW274" s="1"/>
      <c r="AX274" s="2">
        <f>IF(Table1[[#This Row],[Person Debts]]&gt;$AW$6,1,0)</f>
        <v>0</v>
      </c>
      <c r="AY274" s="2"/>
      <c r="AZ274" s="3"/>
      <c r="BA274" s="1"/>
      <c r="BB274" s="24">
        <f>Table1[[#This Row],[Mortgage Left]]/Table1[[#This Row],[House Value]]</f>
        <v>0.30644670293939391</v>
      </c>
      <c r="BC274" s="2">
        <f t="shared" si="14"/>
        <v>0</v>
      </c>
      <c r="BD274" s="2"/>
      <c r="BE274" s="3"/>
      <c r="BH274" s="1"/>
      <c r="BI274" s="2">
        <f>IF(Table1[[#This Row],[City]]="Karachi",Table1[[#This Row],[Income]],0)</f>
        <v>30591</v>
      </c>
      <c r="BJ274" s="2">
        <f>IF(Table1[[#This Row],[City]]="Lahore",Table1[[#This Row],[Income]],0)</f>
        <v>0</v>
      </c>
      <c r="BK274" s="2">
        <f>IF(Table1[[#This Row],[City]]="Islamabad",Table1[[#This Row],[Income]],0)</f>
        <v>0</v>
      </c>
      <c r="BL274" s="2">
        <f>IF(Table1[[#This Row],[City]]="Multan",Table1[[#This Row],[Income]],0)</f>
        <v>0</v>
      </c>
      <c r="BM274" s="2">
        <f>IF(Table1[[#This Row],[City]]="Peshawar",Table1[[#This Row],[Income]],0)</f>
        <v>0</v>
      </c>
      <c r="BN274" s="2">
        <f>IF(Table1[[#This Row],[City]]="Quetta",Table1[[#This Row],[Income]],0)</f>
        <v>0</v>
      </c>
      <c r="BO274" s="2">
        <f>IF(Table1[[#This Row],[City]]="Hyderabad",Table1[[#This Row],[Income]],0)</f>
        <v>0</v>
      </c>
      <c r="BP274" s="2">
        <f>IF(Table1[[#This Row],[City]]="Rawalpindi",Table1[[#This Row],[Income]],0)</f>
        <v>0</v>
      </c>
      <c r="BQ274" s="3">
        <f>IF(Table1[[#This Row],[City]]="Gwadar",Table1[[#This Row],[Income]],0)</f>
        <v>0</v>
      </c>
      <c r="BR274" s="1">
        <f>IF(Table1[[#This Row],[Person Debts]]&gt;Table1[[#This Row],[Income]],1,0)</f>
        <v>1</v>
      </c>
      <c r="BS274" s="3"/>
      <c r="BT274" s="1"/>
      <c r="BU274" s="2">
        <f>IF(Table1[[#This Row],[Net Worth]]&gt;BT274,Table1[[#This Row],[Age]],0)</f>
        <v>45</v>
      </c>
      <c r="BV274" s="3"/>
    </row>
    <row r="275" spans="2:74" x14ac:dyDescent="0.25">
      <c r="B275" t="s">
        <v>19</v>
      </c>
      <c r="C275">
        <v>48</v>
      </c>
      <c r="D275" t="s">
        <v>36</v>
      </c>
      <c r="E275">
        <v>2</v>
      </c>
      <c r="F275" t="s">
        <v>34</v>
      </c>
      <c r="G275">
        <v>4</v>
      </c>
      <c r="H275">
        <v>1</v>
      </c>
      <c r="I275">
        <v>43813</v>
      </c>
      <c r="J275" t="s">
        <v>25</v>
      </c>
      <c r="K275">
        <v>1</v>
      </c>
      <c r="L275">
        <v>262878</v>
      </c>
      <c r="M275">
        <v>172975.61503621211</v>
      </c>
      <c r="N275">
        <v>40632.831187493597</v>
      </c>
      <c r="O275">
        <v>26812</v>
      </c>
      <c r="P275">
        <v>64878.522222105385</v>
      </c>
      <c r="Q275">
        <v>8646.9089356765471</v>
      </c>
      <c r="R275">
        <v>312157.74012317014</v>
      </c>
      <c r="S275">
        <v>264666.1372583175</v>
      </c>
      <c r="T275">
        <v>47491.602864852641</v>
      </c>
      <c r="X275" s="1">
        <f t="shared" si="12"/>
        <v>1</v>
      </c>
      <c r="Y275" s="2">
        <f t="shared" si="13"/>
        <v>0</v>
      </c>
      <c r="Z275" s="2"/>
      <c r="AA275" s="3"/>
      <c r="AD275" s="1">
        <f>IF(Table1[[#This Row],[Work Field (WF)]]="IT",1,0)</f>
        <v>0</v>
      </c>
      <c r="AE275" s="2">
        <f>IF(Table1[[#This Row],[Work Field (WF)]]="Data Science",1,0)</f>
        <v>1</v>
      </c>
      <c r="AF275" s="2">
        <f>IF(Table1[[#This Row],[Work Field (WF)]]="Health",1,0)</f>
        <v>0</v>
      </c>
      <c r="AG275" s="2">
        <f>IF(Table1[[#This Row],[Work Field (WF)]]="Marketing",1,0)</f>
        <v>0</v>
      </c>
      <c r="AH275" s="2">
        <f>IF(Table1[[#This Row],[Work Field (WF)]]="Sales",1,0)</f>
        <v>0</v>
      </c>
      <c r="AI275" s="2">
        <f>IF(Table1[[#This Row],[Work Field (WF)]]="management",1,0)</f>
        <v>0</v>
      </c>
      <c r="AJ275" s="2"/>
      <c r="AK275" s="3"/>
      <c r="AL275" s="1">
        <f>IF(Table1[[#This Row],[Education (EDU)]]="Matric",1,0)</f>
        <v>0</v>
      </c>
      <c r="AM275" s="2">
        <f>IF(Table1[[#This Row],[Education (EDU)]]="Intermediate",1,0)</f>
        <v>0</v>
      </c>
      <c r="AN275" s="2">
        <f>IF(Table1[[#This Row],[Education (EDU)]]="Graduation",1,0)</f>
        <v>0</v>
      </c>
      <c r="AO275" s="2">
        <f>IF(Table1[[#This Row],[Education (EDU)]]="Masters",1,0)</f>
        <v>1</v>
      </c>
      <c r="AP275" s="2"/>
      <c r="AQ275" s="3"/>
      <c r="AT275" s="10">
        <f>IFERROR(Table1[[#This Row],[Car Value]]/Table1[[#This Row],[Cars Owned]],"0")</f>
        <v>40632.831187493597</v>
      </c>
      <c r="AU275" s="2"/>
      <c r="AV275" s="3"/>
      <c r="AW275" s="1"/>
      <c r="AX275" s="2">
        <f>IF(Table1[[#This Row],[Person Debts]]&gt;$AW$6,1,0)</f>
        <v>1</v>
      </c>
      <c r="AY275" s="2"/>
      <c r="AZ275" s="3"/>
      <c r="BA275" s="1"/>
      <c r="BB275" s="24">
        <f>Table1[[#This Row],[Mortgage Left]]/Table1[[#This Row],[House Value]]</f>
        <v>0.65800719358870696</v>
      </c>
      <c r="BC275" s="2">
        <f t="shared" si="14"/>
        <v>1</v>
      </c>
      <c r="BD275" s="2"/>
      <c r="BE275" s="3"/>
      <c r="BH275" s="1"/>
      <c r="BI275" s="2">
        <f>IF(Table1[[#This Row],[City]]="Karachi",Table1[[#This Row],[Income]],0)</f>
        <v>43813</v>
      </c>
      <c r="BJ275" s="2">
        <f>IF(Table1[[#This Row],[City]]="Lahore",Table1[[#This Row],[Income]],0)</f>
        <v>0</v>
      </c>
      <c r="BK275" s="2">
        <f>IF(Table1[[#This Row],[City]]="Islamabad",Table1[[#This Row],[Income]],0)</f>
        <v>0</v>
      </c>
      <c r="BL275" s="2">
        <f>IF(Table1[[#This Row],[City]]="Multan",Table1[[#This Row],[Income]],0)</f>
        <v>0</v>
      </c>
      <c r="BM275" s="2">
        <f>IF(Table1[[#This Row],[City]]="Peshawar",Table1[[#This Row],[Income]],0)</f>
        <v>0</v>
      </c>
      <c r="BN275" s="2">
        <f>IF(Table1[[#This Row],[City]]="Quetta",Table1[[#This Row],[Income]],0)</f>
        <v>0</v>
      </c>
      <c r="BO275" s="2">
        <f>IF(Table1[[#This Row],[City]]="Hyderabad",Table1[[#This Row],[Income]],0)</f>
        <v>0</v>
      </c>
      <c r="BP275" s="2">
        <f>IF(Table1[[#This Row],[City]]="Rawalpindi",Table1[[#This Row],[Income]],0)</f>
        <v>0</v>
      </c>
      <c r="BQ275" s="3">
        <f>IF(Table1[[#This Row],[City]]="Gwadar",Table1[[#This Row],[Income]],0)</f>
        <v>0</v>
      </c>
      <c r="BR275" s="1">
        <f>IF(Table1[[#This Row],[Person Debts]]&gt;Table1[[#This Row],[Income]],1,0)</f>
        <v>1</v>
      </c>
      <c r="BS275" s="3"/>
      <c r="BT275" s="1"/>
      <c r="BU275" s="2">
        <f>IF(Table1[[#This Row],[Net Worth]]&gt;BT275,Table1[[#This Row],[Age]],0)</f>
        <v>48</v>
      </c>
      <c r="BV275" s="3"/>
    </row>
    <row r="276" spans="2:74" x14ac:dyDescent="0.25">
      <c r="B276" t="s">
        <v>23</v>
      </c>
      <c r="C276">
        <v>40</v>
      </c>
      <c r="D276" t="s">
        <v>29</v>
      </c>
      <c r="E276">
        <v>4</v>
      </c>
      <c r="F276" t="s">
        <v>34</v>
      </c>
      <c r="G276">
        <v>4</v>
      </c>
      <c r="H276">
        <v>2</v>
      </c>
      <c r="I276">
        <v>34867</v>
      </c>
      <c r="J276" t="s">
        <v>22</v>
      </c>
      <c r="K276">
        <v>2</v>
      </c>
      <c r="L276">
        <v>174335</v>
      </c>
      <c r="M276">
        <v>103819.43902334089</v>
      </c>
      <c r="N276">
        <v>60513.278478340828</v>
      </c>
      <c r="O276">
        <v>40418</v>
      </c>
      <c r="P276">
        <v>23094.686435188345</v>
      </c>
      <c r="Q276">
        <v>16340.633350180653</v>
      </c>
      <c r="R276">
        <v>251188.91182852149</v>
      </c>
      <c r="S276">
        <v>167332.12545852922</v>
      </c>
      <c r="T276">
        <v>83856.786369992275</v>
      </c>
      <c r="X276" s="1">
        <f t="shared" si="12"/>
        <v>0</v>
      </c>
      <c r="Y276" s="2">
        <f t="shared" si="13"/>
        <v>1</v>
      </c>
      <c r="Z276" s="2"/>
      <c r="AA276" s="3"/>
      <c r="AD276" s="1">
        <f>IF(Table1[[#This Row],[Work Field (WF)]]="IT",1,0)</f>
        <v>0</v>
      </c>
      <c r="AE276" s="2">
        <f>IF(Table1[[#This Row],[Work Field (WF)]]="Data Science",1,0)</f>
        <v>0</v>
      </c>
      <c r="AF276" s="2">
        <f>IF(Table1[[#This Row],[Work Field (WF)]]="Health",1,0)</f>
        <v>1</v>
      </c>
      <c r="AG276" s="2">
        <f>IF(Table1[[#This Row],[Work Field (WF)]]="Marketing",1,0)</f>
        <v>0</v>
      </c>
      <c r="AH276" s="2">
        <f>IF(Table1[[#This Row],[Work Field (WF)]]="Sales",1,0)</f>
        <v>0</v>
      </c>
      <c r="AI276" s="2">
        <f>IF(Table1[[#This Row],[Work Field (WF)]]="management",1,0)</f>
        <v>0</v>
      </c>
      <c r="AJ276" s="2"/>
      <c r="AK276" s="3"/>
      <c r="AL276" s="1">
        <f>IF(Table1[[#This Row],[Education (EDU)]]="Matric",1,0)</f>
        <v>0</v>
      </c>
      <c r="AM276" s="2">
        <f>IF(Table1[[#This Row],[Education (EDU)]]="Intermediate",1,0)</f>
        <v>0</v>
      </c>
      <c r="AN276" s="2">
        <f>IF(Table1[[#This Row],[Education (EDU)]]="Graduation",1,0)</f>
        <v>0</v>
      </c>
      <c r="AO276" s="2">
        <f>IF(Table1[[#This Row],[Education (EDU)]]="Masters",1,0)</f>
        <v>1</v>
      </c>
      <c r="AP276" s="2"/>
      <c r="AQ276" s="3"/>
      <c r="AT276" s="10">
        <f>IFERROR(Table1[[#This Row],[Car Value]]/Table1[[#This Row],[Cars Owned]],"0")</f>
        <v>30256.639239170414</v>
      </c>
      <c r="AU276" s="2"/>
      <c r="AV276" s="3"/>
      <c r="AW276" s="1"/>
      <c r="AX276" s="2">
        <f>IF(Table1[[#This Row],[Person Debts]]&gt;$AW$6,1,0)</f>
        <v>1</v>
      </c>
      <c r="AY276" s="2"/>
      <c r="AZ276" s="3"/>
      <c r="BA276" s="1"/>
      <c r="BB276" s="24">
        <f>Table1[[#This Row],[Mortgage Left]]/Table1[[#This Row],[House Value]]</f>
        <v>0.59551690150194103</v>
      </c>
      <c r="BC276" s="2">
        <f t="shared" si="14"/>
        <v>1</v>
      </c>
      <c r="BD276" s="2"/>
      <c r="BE276" s="3"/>
      <c r="BH276" s="1"/>
      <c r="BI276" s="2">
        <f>IF(Table1[[#This Row],[City]]="Karachi",Table1[[#This Row],[Income]],0)</f>
        <v>0</v>
      </c>
      <c r="BJ276" s="2">
        <f>IF(Table1[[#This Row],[City]]="Lahore",Table1[[#This Row],[Income]],0)</f>
        <v>34867</v>
      </c>
      <c r="BK276" s="2">
        <f>IF(Table1[[#This Row],[City]]="Islamabad",Table1[[#This Row],[Income]],0)</f>
        <v>0</v>
      </c>
      <c r="BL276" s="2">
        <f>IF(Table1[[#This Row],[City]]="Multan",Table1[[#This Row],[Income]],0)</f>
        <v>0</v>
      </c>
      <c r="BM276" s="2">
        <f>IF(Table1[[#This Row],[City]]="Peshawar",Table1[[#This Row],[Income]],0)</f>
        <v>0</v>
      </c>
      <c r="BN276" s="2">
        <f>IF(Table1[[#This Row],[City]]="Quetta",Table1[[#This Row],[Income]],0)</f>
        <v>0</v>
      </c>
      <c r="BO276" s="2">
        <f>IF(Table1[[#This Row],[City]]="Hyderabad",Table1[[#This Row],[Income]],0)</f>
        <v>0</v>
      </c>
      <c r="BP276" s="2">
        <f>IF(Table1[[#This Row],[City]]="Rawalpindi",Table1[[#This Row],[Income]],0)</f>
        <v>0</v>
      </c>
      <c r="BQ276" s="3">
        <f>IF(Table1[[#This Row],[City]]="Gwadar",Table1[[#This Row],[Income]],0)</f>
        <v>0</v>
      </c>
      <c r="BR276" s="1">
        <f>IF(Table1[[#This Row],[Person Debts]]&gt;Table1[[#This Row],[Income]],1,0)</f>
        <v>1</v>
      </c>
      <c r="BS276" s="3"/>
      <c r="BT276" s="1"/>
      <c r="BU276" s="2">
        <f>IF(Table1[[#This Row],[Net Worth]]&gt;BT276,Table1[[#This Row],[Age]],0)</f>
        <v>40</v>
      </c>
      <c r="BV276" s="3"/>
    </row>
    <row r="277" spans="2:74" x14ac:dyDescent="0.25">
      <c r="B277" t="s">
        <v>23</v>
      </c>
      <c r="C277">
        <v>43</v>
      </c>
      <c r="D277" t="s">
        <v>26</v>
      </c>
      <c r="E277">
        <v>3</v>
      </c>
      <c r="F277" t="s">
        <v>27</v>
      </c>
      <c r="G277">
        <v>2</v>
      </c>
      <c r="H277">
        <v>2</v>
      </c>
      <c r="I277">
        <v>47063</v>
      </c>
      <c r="J277" t="s">
        <v>35</v>
      </c>
      <c r="K277">
        <v>3</v>
      </c>
      <c r="L277">
        <v>141189</v>
      </c>
      <c r="M277">
        <v>106675.88735962374</v>
      </c>
      <c r="N277">
        <v>71770.240986922596</v>
      </c>
      <c r="O277">
        <v>17300</v>
      </c>
      <c r="P277">
        <v>83285.005295485142</v>
      </c>
      <c r="Q277">
        <v>17828.59278997689</v>
      </c>
      <c r="R277">
        <v>230787.83377689947</v>
      </c>
      <c r="S277">
        <v>207260.89265510888</v>
      </c>
      <c r="T277">
        <v>23526.941121790587</v>
      </c>
      <c r="X277" s="1">
        <f t="shared" si="12"/>
        <v>0</v>
      </c>
      <c r="Y277" s="2">
        <f t="shared" si="13"/>
        <v>1</v>
      </c>
      <c r="Z277" s="2"/>
      <c r="AA277" s="3"/>
      <c r="AD277" s="1">
        <f>IF(Table1[[#This Row],[Work Field (WF)]]="IT",1,0)</f>
        <v>0</v>
      </c>
      <c r="AE277" s="2">
        <f>IF(Table1[[#This Row],[Work Field (WF)]]="Data Science",1,0)</f>
        <v>0</v>
      </c>
      <c r="AF277" s="2">
        <f>IF(Table1[[#This Row],[Work Field (WF)]]="Health",1,0)</f>
        <v>0</v>
      </c>
      <c r="AG277" s="2">
        <f>IF(Table1[[#This Row],[Work Field (WF)]]="Marketing",1,0)</f>
        <v>1</v>
      </c>
      <c r="AH277" s="2">
        <f>IF(Table1[[#This Row],[Work Field (WF)]]="Sales",1,0)</f>
        <v>0</v>
      </c>
      <c r="AI277" s="2">
        <f>IF(Table1[[#This Row],[Work Field (WF)]]="management",1,0)</f>
        <v>0</v>
      </c>
      <c r="AJ277" s="2"/>
      <c r="AK277" s="3"/>
      <c r="AL277" s="1">
        <f>IF(Table1[[#This Row],[Education (EDU)]]="Matric",1,0)</f>
        <v>0</v>
      </c>
      <c r="AM277" s="2">
        <f>IF(Table1[[#This Row],[Education (EDU)]]="Intermediate",1,0)</f>
        <v>1</v>
      </c>
      <c r="AN277" s="2">
        <f>IF(Table1[[#This Row],[Education (EDU)]]="Graduation",1,0)</f>
        <v>0</v>
      </c>
      <c r="AO277" s="2">
        <f>IF(Table1[[#This Row],[Education (EDU)]]="Masters",1,0)</f>
        <v>0</v>
      </c>
      <c r="AP277" s="2"/>
      <c r="AQ277" s="3"/>
      <c r="AT277" s="10">
        <f>IFERROR(Table1[[#This Row],[Car Value]]/Table1[[#This Row],[Cars Owned]],"0")</f>
        <v>35885.120493461298</v>
      </c>
      <c r="AU277" s="2"/>
      <c r="AV277" s="3"/>
      <c r="AW277" s="1"/>
      <c r="AX277" s="2">
        <f>IF(Table1[[#This Row],[Person Debts]]&gt;$AW$6,1,0)</f>
        <v>1</v>
      </c>
      <c r="AY277" s="2"/>
      <c r="AZ277" s="3"/>
      <c r="BA277" s="1"/>
      <c r="BB277" s="24">
        <f>Table1[[#This Row],[Mortgage Left]]/Table1[[#This Row],[House Value]]</f>
        <v>0.75555381339639593</v>
      </c>
      <c r="BC277" s="2">
        <f t="shared" si="14"/>
        <v>1</v>
      </c>
      <c r="BD277" s="2"/>
      <c r="BE277" s="3"/>
      <c r="BH277" s="1"/>
      <c r="BI277" s="2">
        <f>IF(Table1[[#This Row],[City]]="Karachi",Table1[[#This Row],[Income]],0)</f>
        <v>0</v>
      </c>
      <c r="BJ277" s="2">
        <f>IF(Table1[[#This Row],[City]]="Lahore",Table1[[#This Row],[Income]],0)</f>
        <v>0</v>
      </c>
      <c r="BK277" s="2">
        <f>IF(Table1[[#This Row],[City]]="Islamabad",Table1[[#This Row],[Income]],0)</f>
        <v>47063</v>
      </c>
      <c r="BL277" s="2">
        <f>IF(Table1[[#This Row],[City]]="Multan",Table1[[#This Row],[Income]],0)</f>
        <v>0</v>
      </c>
      <c r="BM277" s="2">
        <f>IF(Table1[[#This Row],[City]]="Peshawar",Table1[[#This Row],[Income]],0)</f>
        <v>0</v>
      </c>
      <c r="BN277" s="2">
        <f>IF(Table1[[#This Row],[City]]="Quetta",Table1[[#This Row],[Income]],0)</f>
        <v>0</v>
      </c>
      <c r="BO277" s="2">
        <f>IF(Table1[[#This Row],[City]]="Hyderabad",Table1[[#This Row],[Income]],0)</f>
        <v>0</v>
      </c>
      <c r="BP277" s="2">
        <f>IF(Table1[[#This Row],[City]]="Rawalpindi",Table1[[#This Row],[Income]],0)</f>
        <v>0</v>
      </c>
      <c r="BQ277" s="3">
        <f>IF(Table1[[#This Row],[City]]="Gwadar",Table1[[#This Row],[Income]],0)</f>
        <v>0</v>
      </c>
      <c r="BR277" s="1">
        <f>IF(Table1[[#This Row],[Person Debts]]&gt;Table1[[#This Row],[Income]],1,0)</f>
        <v>1</v>
      </c>
      <c r="BS277" s="3"/>
      <c r="BT277" s="1"/>
      <c r="BU277" s="2">
        <f>IF(Table1[[#This Row],[Net Worth]]&gt;BT277,Table1[[#This Row],[Age]],0)</f>
        <v>43</v>
      </c>
      <c r="BV277" s="3"/>
    </row>
    <row r="278" spans="2:74" x14ac:dyDescent="0.25">
      <c r="B278" t="s">
        <v>19</v>
      </c>
      <c r="C278">
        <v>26</v>
      </c>
      <c r="D278" t="s">
        <v>20</v>
      </c>
      <c r="E278">
        <v>6</v>
      </c>
      <c r="F278" t="s">
        <v>34</v>
      </c>
      <c r="G278">
        <v>4</v>
      </c>
      <c r="H278">
        <v>0</v>
      </c>
      <c r="I278">
        <v>64317</v>
      </c>
      <c r="J278" t="s">
        <v>22</v>
      </c>
      <c r="K278">
        <v>2</v>
      </c>
      <c r="L278">
        <v>192951</v>
      </c>
      <c r="M278">
        <v>75764.968177466711</v>
      </c>
      <c r="N278">
        <v>0</v>
      </c>
      <c r="O278">
        <v>0</v>
      </c>
      <c r="P278">
        <v>2728.7342191003509</v>
      </c>
      <c r="Q278">
        <v>45947.152403420703</v>
      </c>
      <c r="R278">
        <v>238898.15240342071</v>
      </c>
      <c r="S278">
        <v>78493.702396567067</v>
      </c>
      <c r="T278">
        <v>160404.45000685364</v>
      </c>
      <c r="X278" s="1">
        <f t="shared" si="12"/>
        <v>1</v>
      </c>
      <c r="Y278" s="2">
        <f t="shared" si="13"/>
        <v>0</v>
      </c>
      <c r="Z278" s="2"/>
      <c r="AA278" s="3"/>
      <c r="AD278" s="1">
        <f>IF(Table1[[#This Row],[Work Field (WF)]]="IT",1,0)</f>
        <v>0</v>
      </c>
      <c r="AE278" s="2">
        <f>IF(Table1[[#This Row],[Work Field (WF)]]="Data Science",1,0)</f>
        <v>0</v>
      </c>
      <c r="AF278" s="2">
        <f>IF(Table1[[#This Row],[Work Field (WF)]]="Health",1,0)</f>
        <v>0</v>
      </c>
      <c r="AG278" s="2">
        <f>IF(Table1[[#This Row],[Work Field (WF)]]="Marketing",1,0)</f>
        <v>0</v>
      </c>
      <c r="AH278" s="2">
        <f>IF(Table1[[#This Row],[Work Field (WF)]]="Sales",1,0)</f>
        <v>0</v>
      </c>
      <c r="AI278" s="2">
        <f>IF(Table1[[#This Row],[Work Field (WF)]]="management",1,0)</f>
        <v>1</v>
      </c>
      <c r="AJ278" s="2"/>
      <c r="AK278" s="3"/>
      <c r="AL278" s="1">
        <f>IF(Table1[[#This Row],[Education (EDU)]]="Matric",1,0)</f>
        <v>0</v>
      </c>
      <c r="AM278" s="2">
        <f>IF(Table1[[#This Row],[Education (EDU)]]="Intermediate",1,0)</f>
        <v>0</v>
      </c>
      <c r="AN278" s="2">
        <f>IF(Table1[[#This Row],[Education (EDU)]]="Graduation",1,0)</f>
        <v>0</v>
      </c>
      <c r="AO278" s="2">
        <f>IF(Table1[[#This Row],[Education (EDU)]]="Masters",1,0)</f>
        <v>1</v>
      </c>
      <c r="AP278" s="2"/>
      <c r="AQ278" s="3"/>
      <c r="AT278" s="10" t="str">
        <f>IFERROR(Table1[[#This Row],[Car Value]]/Table1[[#This Row],[Cars Owned]],"0")</f>
        <v>0</v>
      </c>
      <c r="AU278" s="2"/>
      <c r="AV278" s="3"/>
      <c r="AW278" s="1"/>
      <c r="AX278" s="2">
        <f>IF(Table1[[#This Row],[Person Debts]]&gt;$AW$6,1,0)</f>
        <v>0</v>
      </c>
      <c r="AY278" s="2"/>
      <c r="AZ278" s="3"/>
      <c r="BA278" s="1"/>
      <c r="BB278" s="24">
        <f>Table1[[#This Row],[Mortgage Left]]/Table1[[#This Row],[House Value]]</f>
        <v>0.39266429392678304</v>
      </c>
      <c r="BC278" s="2">
        <f t="shared" si="14"/>
        <v>0</v>
      </c>
      <c r="BD278" s="2"/>
      <c r="BE278" s="3"/>
      <c r="BH278" s="1"/>
      <c r="BI278" s="2">
        <f>IF(Table1[[#This Row],[City]]="Karachi",Table1[[#This Row],[Income]],0)</f>
        <v>0</v>
      </c>
      <c r="BJ278" s="2">
        <f>IF(Table1[[#This Row],[City]]="Lahore",Table1[[#This Row],[Income]],0)</f>
        <v>64317</v>
      </c>
      <c r="BK278" s="2">
        <f>IF(Table1[[#This Row],[City]]="Islamabad",Table1[[#This Row],[Income]],0)</f>
        <v>0</v>
      </c>
      <c r="BL278" s="2">
        <f>IF(Table1[[#This Row],[City]]="Multan",Table1[[#This Row],[Income]],0)</f>
        <v>0</v>
      </c>
      <c r="BM278" s="2">
        <f>IF(Table1[[#This Row],[City]]="Peshawar",Table1[[#This Row],[Income]],0)</f>
        <v>0</v>
      </c>
      <c r="BN278" s="2">
        <f>IF(Table1[[#This Row],[City]]="Quetta",Table1[[#This Row],[Income]],0)</f>
        <v>0</v>
      </c>
      <c r="BO278" s="2">
        <f>IF(Table1[[#This Row],[City]]="Hyderabad",Table1[[#This Row],[Income]],0)</f>
        <v>0</v>
      </c>
      <c r="BP278" s="2">
        <f>IF(Table1[[#This Row],[City]]="Rawalpindi",Table1[[#This Row],[Income]],0)</f>
        <v>0</v>
      </c>
      <c r="BQ278" s="3">
        <f>IF(Table1[[#This Row],[City]]="Gwadar",Table1[[#This Row],[Income]],0)</f>
        <v>0</v>
      </c>
      <c r="BR278" s="1">
        <f>IF(Table1[[#This Row],[Person Debts]]&gt;Table1[[#This Row],[Income]],1,0)</f>
        <v>1</v>
      </c>
      <c r="BS278" s="3"/>
      <c r="BT278" s="1"/>
      <c r="BU278" s="2">
        <f>IF(Table1[[#This Row],[Net Worth]]&gt;BT278,Table1[[#This Row],[Age]],0)</f>
        <v>26</v>
      </c>
      <c r="BV278" s="3"/>
    </row>
    <row r="279" spans="2:74" x14ac:dyDescent="0.25">
      <c r="B279" t="s">
        <v>19</v>
      </c>
      <c r="C279">
        <v>42</v>
      </c>
      <c r="D279" t="s">
        <v>36</v>
      </c>
      <c r="E279">
        <v>2</v>
      </c>
      <c r="F279" t="s">
        <v>24</v>
      </c>
      <c r="G279">
        <v>3</v>
      </c>
      <c r="H279">
        <v>1</v>
      </c>
      <c r="I279">
        <v>51076</v>
      </c>
      <c r="J279" t="s">
        <v>22</v>
      </c>
      <c r="K279">
        <v>2</v>
      </c>
      <c r="L279">
        <v>255380</v>
      </c>
      <c r="M279">
        <v>123160.58514418604</v>
      </c>
      <c r="N279">
        <v>6630.4510005226248</v>
      </c>
      <c r="O279">
        <v>4048</v>
      </c>
      <c r="P279">
        <v>30304.389560909476</v>
      </c>
      <c r="Q279">
        <v>40069.041793197408</v>
      </c>
      <c r="R279">
        <v>302079.49279372004</v>
      </c>
      <c r="S279">
        <v>157512.97470509552</v>
      </c>
      <c r="T279">
        <v>144566.51808862452</v>
      </c>
      <c r="X279" s="1">
        <f t="shared" si="12"/>
        <v>1</v>
      </c>
      <c r="Y279" s="2">
        <f t="shared" si="13"/>
        <v>0</v>
      </c>
      <c r="Z279" s="2"/>
      <c r="AA279" s="3"/>
      <c r="AD279" s="1">
        <f>IF(Table1[[#This Row],[Work Field (WF)]]="IT",1,0)</f>
        <v>0</v>
      </c>
      <c r="AE279" s="2">
        <f>IF(Table1[[#This Row],[Work Field (WF)]]="Data Science",1,0)</f>
        <v>1</v>
      </c>
      <c r="AF279" s="2">
        <f>IF(Table1[[#This Row],[Work Field (WF)]]="Health",1,0)</f>
        <v>0</v>
      </c>
      <c r="AG279" s="2">
        <f>IF(Table1[[#This Row],[Work Field (WF)]]="Marketing",1,0)</f>
        <v>0</v>
      </c>
      <c r="AH279" s="2">
        <f>IF(Table1[[#This Row],[Work Field (WF)]]="Sales",1,0)</f>
        <v>0</v>
      </c>
      <c r="AI279" s="2">
        <f>IF(Table1[[#This Row],[Work Field (WF)]]="management",1,0)</f>
        <v>0</v>
      </c>
      <c r="AJ279" s="2"/>
      <c r="AK279" s="3"/>
      <c r="AL279" s="1">
        <f>IF(Table1[[#This Row],[Education (EDU)]]="Matric",1,0)</f>
        <v>0</v>
      </c>
      <c r="AM279" s="2">
        <f>IF(Table1[[#This Row],[Education (EDU)]]="Intermediate",1,0)</f>
        <v>0</v>
      </c>
      <c r="AN279" s="2">
        <f>IF(Table1[[#This Row],[Education (EDU)]]="Graduation",1,0)</f>
        <v>1</v>
      </c>
      <c r="AO279" s="2">
        <f>IF(Table1[[#This Row],[Education (EDU)]]="Masters",1,0)</f>
        <v>0</v>
      </c>
      <c r="AP279" s="2"/>
      <c r="AQ279" s="3"/>
      <c r="AT279" s="10">
        <f>IFERROR(Table1[[#This Row],[Car Value]]/Table1[[#This Row],[Cars Owned]],"0")</f>
        <v>6630.4510005226248</v>
      </c>
      <c r="AU279" s="2"/>
      <c r="AV279" s="3"/>
      <c r="AW279" s="1"/>
      <c r="AX279" s="2">
        <f>IF(Table1[[#This Row],[Person Debts]]&gt;$AW$6,1,0)</f>
        <v>1</v>
      </c>
      <c r="AY279" s="2"/>
      <c r="AZ279" s="3"/>
      <c r="BA279" s="1"/>
      <c r="BB279" s="24">
        <f>Table1[[#This Row],[Mortgage Left]]/Table1[[#This Row],[House Value]]</f>
        <v>0.48226401889022652</v>
      </c>
      <c r="BC279" s="2">
        <f t="shared" si="14"/>
        <v>1</v>
      </c>
      <c r="BD279" s="2"/>
      <c r="BE279" s="3"/>
      <c r="BH279" s="1"/>
      <c r="BI279" s="2">
        <f>IF(Table1[[#This Row],[City]]="Karachi",Table1[[#This Row],[Income]],0)</f>
        <v>0</v>
      </c>
      <c r="BJ279" s="2">
        <f>IF(Table1[[#This Row],[City]]="Lahore",Table1[[#This Row],[Income]],0)</f>
        <v>51076</v>
      </c>
      <c r="BK279" s="2">
        <f>IF(Table1[[#This Row],[City]]="Islamabad",Table1[[#This Row],[Income]],0)</f>
        <v>0</v>
      </c>
      <c r="BL279" s="2">
        <f>IF(Table1[[#This Row],[City]]="Multan",Table1[[#This Row],[Income]],0)</f>
        <v>0</v>
      </c>
      <c r="BM279" s="2">
        <f>IF(Table1[[#This Row],[City]]="Peshawar",Table1[[#This Row],[Income]],0)</f>
        <v>0</v>
      </c>
      <c r="BN279" s="2">
        <f>IF(Table1[[#This Row],[City]]="Quetta",Table1[[#This Row],[Income]],0)</f>
        <v>0</v>
      </c>
      <c r="BO279" s="2">
        <f>IF(Table1[[#This Row],[City]]="Hyderabad",Table1[[#This Row],[Income]],0)</f>
        <v>0</v>
      </c>
      <c r="BP279" s="2">
        <f>IF(Table1[[#This Row],[City]]="Rawalpindi",Table1[[#This Row],[Income]],0)</f>
        <v>0</v>
      </c>
      <c r="BQ279" s="3">
        <f>IF(Table1[[#This Row],[City]]="Gwadar",Table1[[#This Row],[Income]],0)</f>
        <v>0</v>
      </c>
      <c r="BR279" s="1">
        <f>IF(Table1[[#This Row],[Person Debts]]&gt;Table1[[#This Row],[Income]],1,0)</f>
        <v>1</v>
      </c>
      <c r="BS279" s="3"/>
      <c r="BT279" s="1"/>
      <c r="BU279" s="2">
        <f>IF(Table1[[#This Row],[Net Worth]]&gt;BT279,Table1[[#This Row],[Age]],0)</f>
        <v>42</v>
      </c>
      <c r="BV279" s="3"/>
    </row>
    <row r="280" spans="2:74" x14ac:dyDescent="0.25">
      <c r="B280" t="s">
        <v>23</v>
      </c>
      <c r="C280">
        <v>41</v>
      </c>
      <c r="D280" t="s">
        <v>32</v>
      </c>
      <c r="E280">
        <v>1</v>
      </c>
      <c r="F280" t="s">
        <v>21</v>
      </c>
      <c r="G280">
        <v>1</v>
      </c>
      <c r="H280">
        <v>1</v>
      </c>
      <c r="I280">
        <v>64274</v>
      </c>
      <c r="J280" t="s">
        <v>39</v>
      </c>
      <c r="K280">
        <v>6</v>
      </c>
      <c r="L280">
        <v>321370</v>
      </c>
      <c r="M280">
        <v>139156.45049915678</v>
      </c>
      <c r="N280">
        <v>55687.206573709853</v>
      </c>
      <c r="O280">
        <v>38696</v>
      </c>
      <c r="P280">
        <v>116533.91308138242</v>
      </c>
      <c r="Q280">
        <v>38643.363534156997</v>
      </c>
      <c r="R280">
        <v>415700.57010786684</v>
      </c>
      <c r="S280">
        <v>294386.36358053918</v>
      </c>
      <c r="T280">
        <v>121314.20652732765</v>
      </c>
      <c r="X280" s="1">
        <f t="shared" si="12"/>
        <v>0</v>
      </c>
      <c r="Y280" s="2">
        <f t="shared" si="13"/>
        <v>1</v>
      </c>
      <c r="Z280" s="2"/>
      <c r="AA280" s="3"/>
      <c r="AD280" s="1">
        <f>IF(Table1[[#This Row],[Work Field (WF)]]="IT",1,0)</f>
        <v>1</v>
      </c>
      <c r="AE280" s="2">
        <f>IF(Table1[[#This Row],[Work Field (WF)]]="Data Science",1,0)</f>
        <v>0</v>
      </c>
      <c r="AF280" s="2">
        <f>IF(Table1[[#This Row],[Work Field (WF)]]="Health",1,0)</f>
        <v>0</v>
      </c>
      <c r="AG280" s="2">
        <f>IF(Table1[[#This Row],[Work Field (WF)]]="Marketing",1,0)</f>
        <v>0</v>
      </c>
      <c r="AH280" s="2">
        <f>IF(Table1[[#This Row],[Work Field (WF)]]="Sales",1,0)</f>
        <v>0</v>
      </c>
      <c r="AI280" s="2">
        <f>IF(Table1[[#This Row],[Work Field (WF)]]="management",1,0)</f>
        <v>0</v>
      </c>
      <c r="AJ280" s="2"/>
      <c r="AK280" s="3"/>
      <c r="AL280" s="1">
        <f>IF(Table1[[#This Row],[Education (EDU)]]="Matric",1,0)</f>
        <v>1</v>
      </c>
      <c r="AM280" s="2">
        <f>IF(Table1[[#This Row],[Education (EDU)]]="Intermediate",1,0)</f>
        <v>0</v>
      </c>
      <c r="AN280" s="2">
        <f>IF(Table1[[#This Row],[Education (EDU)]]="Graduation",1,0)</f>
        <v>0</v>
      </c>
      <c r="AO280" s="2">
        <f>IF(Table1[[#This Row],[Education (EDU)]]="Masters",1,0)</f>
        <v>0</v>
      </c>
      <c r="AP280" s="2"/>
      <c r="AQ280" s="3"/>
      <c r="AT280" s="10">
        <f>IFERROR(Table1[[#This Row],[Car Value]]/Table1[[#This Row],[Cars Owned]],"0")</f>
        <v>55687.206573709853</v>
      </c>
      <c r="AU280" s="2"/>
      <c r="AV280" s="3"/>
      <c r="AW280" s="1"/>
      <c r="AX280" s="2">
        <f>IF(Table1[[#This Row],[Person Debts]]&gt;$AW$6,1,0)</f>
        <v>1</v>
      </c>
      <c r="AY280" s="2"/>
      <c r="AZ280" s="3"/>
      <c r="BA280" s="1"/>
      <c r="BB280" s="24">
        <f>Table1[[#This Row],[Mortgage Left]]/Table1[[#This Row],[House Value]]</f>
        <v>0.43301008339035002</v>
      </c>
      <c r="BC280" s="2">
        <f t="shared" si="14"/>
        <v>1</v>
      </c>
      <c r="BD280" s="2"/>
      <c r="BE280" s="3"/>
      <c r="BH280" s="1"/>
      <c r="BI280" s="2">
        <f>IF(Table1[[#This Row],[City]]="Karachi",Table1[[#This Row],[Income]],0)</f>
        <v>0</v>
      </c>
      <c r="BJ280" s="2">
        <f>IF(Table1[[#This Row],[City]]="Lahore",Table1[[#This Row],[Income]],0)</f>
        <v>0</v>
      </c>
      <c r="BK280" s="2">
        <f>IF(Table1[[#This Row],[City]]="Islamabad",Table1[[#This Row],[Income]],0)</f>
        <v>0</v>
      </c>
      <c r="BL280" s="2">
        <f>IF(Table1[[#This Row],[City]]="Multan",Table1[[#This Row],[Income]],0)</f>
        <v>0</v>
      </c>
      <c r="BM280" s="2">
        <f>IF(Table1[[#This Row],[City]]="Peshawar",Table1[[#This Row],[Income]],0)</f>
        <v>0</v>
      </c>
      <c r="BN280" s="2">
        <f>IF(Table1[[#This Row],[City]]="Quetta",Table1[[#This Row],[Income]],0)</f>
        <v>64274</v>
      </c>
      <c r="BO280" s="2">
        <f>IF(Table1[[#This Row],[City]]="Hyderabad",Table1[[#This Row],[Income]],0)</f>
        <v>0</v>
      </c>
      <c r="BP280" s="2">
        <f>IF(Table1[[#This Row],[City]]="Rawalpindi",Table1[[#This Row],[Income]],0)</f>
        <v>0</v>
      </c>
      <c r="BQ280" s="3">
        <f>IF(Table1[[#This Row],[City]]="Gwadar",Table1[[#This Row],[Income]],0)</f>
        <v>0</v>
      </c>
      <c r="BR280" s="1">
        <f>IF(Table1[[#This Row],[Person Debts]]&gt;Table1[[#This Row],[Income]],1,0)</f>
        <v>1</v>
      </c>
      <c r="BS280" s="3"/>
      <c r="BT280" s="1"/>
      <c r="BU280" s="2">
        <f>IF(Table1[[#This Row],[Net Worth]]&gt;BT280,Table1[[#This Row],[Age]],0)</f>
        <v>41</v>
      </c>
      <c r="BV280" s="3"/>
    </row>
    <row r="281" spans="2:74" x14ac:dyDescent="0.25">
      <c r="B281" t="s">
        <v>23</v>
      </c>
      <c r="C281">
        <v>44</v>
      </c>
      <c r="D281" t="s">
        <v>32</v>
      </c>
      <c r="E281">
        <v>1</v>
      </c>
      <c r="F281" t="s">
        <v>24</v>
      </c>
      <c r="G281">
        <v>3</v>
      </c>
      <c r="H281">
        <v>1</v>
      </c>
      <c r="I281">
        <v>67974</v>
      </c>
      <c r="J281" t="s">
        <v>22</v>
      </c>
      <c r="K281">
        <v>2</v>
      </c>
      <c r="L281">
        <v>203922</v>
      </c>
      <c r="M281">
        <v>141064.15845807965</v>
      </c>
      <c r="N281">
        <v>34048.662730922537</v>
      </c>
      <c r="O281">
        <v>21942</v>
      </c>
      <c r="P281">
        <v>131342.17147721106</v>
      </c>
      <c r="Q281">
        <v>44191.860430452878</v>
      </c>
      <c r="R281">
        <v>282162.52316137543</v>
      </c>
      <c r="S281">
        <v>294348.32993529073</v>
      </c>
      <c r="T281">
        <v>-12185.806773915305</v>
      </c>
      <c r="X281" s="1">
        <f t="shared" si="12"/>
        <v>0</v>
      </c>
      <c r="Y281" s="2">
        <f t="shared" si="13"/>
        <v>1</v>
      </c>
      <c r="Z281" s="2"/>
      <c r="AA281" s="3"/>
      <c r="AD281" s="1">
        <f>IF(Table1[[#This Row],[Work Field (WF)]]="IT",1,0)</f>
        <v>1</v>
      </c>
      <c r="AE281" s="2">
        <f>IF(Table1[[#This Row],[Work Field (WF)]]="Data Science",1,0)</f>
        <v>0</v>
      </c>
      <c r="AF281" s="2">
        <f>IF(Table1[[#This Row],[Work Field (WF)]]="Health",1,0)</f>
        <v>0</v>
      </c>
      <c r="AG281" s="2">
        <f>IF(Table1[[#This Row],[Work Field (WF)]]="Marketing",1,0)</f>
        <v>0</v>
      </c>
      <c r="AH281" s="2">
        <f>IF(Table1[[#This Row],[Work Field (WF)]]="Sales",1,0)</f>
        <v>0</v>
      </c>
      <c r="AI281" s="2">
        <f>IF(Table1[[#This Row],[Work Field (WF)]]="management",1,0)</f>
        <v>0</v>
      </c>
      <c r="AJ281" s="2"/>
      <c r="AK281" s="3"/>
      <c r="AL281" s="1">
        <f>IF(Table1[[#This Row],[Education (EDU)]]="Matric",1,0)</f>
        <v>0</v>
      </c>
      <c r="AM281" s="2">
        <f>IF(Table1[[#This Row],[Education (EDU)]]="Intermediate",1,0)</f>
        <v>0</v>
      </c>
      <c r="AN281" s="2">
        <f>IF(Table1[[#This Row],[Education (EDU)]]="Graduation",1,0)</f>
        <v>1</v>
      </c>
      <c r="AO281" s="2">
        <f>IF(Table1[[#This Row],[Education (EDU)]]="Masters",1,0)</f>
        <v>0</v>
      </c>
      <c r="AP281" s="2"/>
      <c r="AQ281" s="3"/>
      <c r="AT281" s="10">
        <f>IFERROR(Table1[[#This Row],[Car Value]]/Table1[[#This Row],[Cars Owned]],"0")</f>
        <v>34048.662730922537</v>
      </c>
      <c r="AU281" s="2"/>
      <c r="AV281" s="3"/>
      <c r="AW281" s="1"/>
      <c r="AX281" s="2">
        <f>IF(Table1[[#This Row],[Person Debts]]&gt;$AW$6,1,0)</f>
        <v>1</v>
      </c>
      <c r="AY281" s="2"/>
      <c r="AZ281" s="3"/>
      <c r="BA281" s="1"/>
      <c r="BB281" s="24">
        <f>Table1[[#This Row],[Mortgage Left]]/Table1[[#This Row],[House Value]]</f>
        <v>0.69175546757132456</v>
      </c>
      <c r="BC281" s="2">
        <f t="shared" si="14"/>
        <v>1</v>
      </c>
      <c r="BD281" s="2"/>
      <c r="BE281" s="3"/>
      <c r="BH281" s="1"/>
      <c r="BI281" s="2">
        <f>IF(Table1[[#This Row],[City]]="Karachi",Table1[[#This Row],[Income]],0)</f>
        <v>0</v>
      </c>
      <c r="BJ281" s="2">
        <f>IF(Table1[[#This Row],[City]]="Lahore",Table1[[#This Row],[Income]],0)</f>
        <v>67974</v>
      </c>
      <c r="BK281" s="2">
        <f>IF(Table1[[#This Row],[City]]="Islamabad",Table1[[#This Row],[Income]],0)</f>
        <v>0</v>
      </c>
      <c r="BL281" s="2">
        <f>IF(Table1[[#This Row],[City]]="Multan",Table1[[#This Row],[Income]],0)</f>
        <v>0</v>
      </c>
      <c r="BM281" s="2">
        <f>IF(Table1[[#This Row],[City]]="Peshawar",Table1[[#This Row],[Income]],0)</f>
        <v>0</v>
      </c>
      <c r="BN281" s="2">
        <f>IF(Table1[[#This Row],[City]]="Quetta",Table1[[#This Row],[Income]],0)</f>
        <v>0</v>
      </c>
      <c r="BO281" s="2">
        <f>IF(Table1[[#This Row],[City]]="Hyderabad",Table1[[#This Row],[Income]],0)</f>
        <v>0</v>
      </c>
      <c r="BP281" s="2">
        <f>IF(Table1[[#This Row],[City]]="Rawalpindi",Table1[[#This Row],[Income]],0)</f>
        <v>0</v>
      </c>
      <c r="BQ281" s="3">
        <f>IF(Table1[[#This Row],[City]]="Gwadar",Table1[[#This Row],[Income]],0)</f>
        <v>0</v>
      </c>
      <c r="BR281" s="1">
        <f>IF(Table1[[#This Row],[Person Debts]]&gt;Table1[[#This Row],[Income]],1,0)</f>
        <v>1</v>
      </c>
      <c r="BS281" s="3"/>
      <c r="BT281" s="1"/>
      <c r="BU281" s="2">
        <f>IF(Table1[[#This Row],[Net Worth]]&gt;BT281,Table1[[#This Row],[Age]],0)</f>
        <v>0</v>
      </c>
      <c r="BV281" s="3"/>
    </row>
    <row r="282" spans="2:74" x14ac:dyDescent="0.25">
      <c r="B282" t="s">
        <v>19</v>
      </c>
      <c r="C282">
        <v>44</v>
      </c>
      <c r="D282" t="s">
        <v>29</v>
      </c>
      <c r="E282">
        <v>4</v>
      </c>
      <c r="F282" t="s">
        <v>24</v>
      </c>
      <c r="G282">
        <v>3</v>
      </c>
      <c r="H282">
        <v>2</v>
      </c>
      <c r="I282">
        <v>41186</v>
      </c>
      <c r="J282" t="s">
        <v>25</v>
      </c>
      <c r="K282">
        <v>1</v>
      </c>
      <c r="L282">
        <v>205930</v>
      </c>
      <c r="M282">
        <v>10387.051179094682</v>
      </c>
      <c r="N282">
        <v>71609.263534185084</v>
      </c>
      <c r="O282">
        <v>48984</v>
      </c>
      <c r="P282">
        <v>12261.144245153218</v>
      </c>
      <c r="Q282">
        <v>56892.841048849266</v>
      </c>
      <c r="R282">
        <v>334432.10458303435</v>
      </c>
      <c r="S282">
        <v>71632.195424247897</v>
      </c>
      <c r="T282">
        <v>262799.90915878647</v>
      </c>
      <c r="X282" s="1">
        <f t="shared" si="12"/>
        <v>1</v>
      </c>
      <c r="Y282" s="2">
        <f t="shared" si="13"/>
        <v>0</v>
      </c>
      <c r="Z282" s="2"/>
      <c r="AA282" s="3"/>
      <c r="AD282" s="1">
        <f>IF(Table1[[#This Row],[Work Field (WF)]]="IT",1,0)</f>
        <v>0</v>
      </c>
      <c r="AE282" s="2">
        <f>IF(Table1[[#This Row],[Work Field (WF)]]="Data Science",1,0)</f>
        <v>0</v>
      </c>
      <c r="AF282" s="2">
        <f>IF(Table1[[#This Row],[Work Field (WF)]]="Health",1,0)</f>
        <v>1</v>
      </c>
      <c r="AG282" s="2">
        <f>IF(Table1[[#This Row],[Work Field (WF)]]="Marketing",1,0)</f>
        <v>0</v>
      </c>
      <c r="AH282" s="2">
        <f>IF(Table1[[#This Row],[Work Field (WF)]]="Sales",1,0)</f>
        <v>0</v>
      </c>
      <c r="AI282" s="2">
        <f>IF(Table1[[#This Row],[Work Field (WF)]]="management",1,0)</f>
        <v>0</v>
      </c>
      <c r="AJ282" s="2"/>
      <c r="AK282" s="3"/>
      <c r="AL282" s="1">
        <f>IF(Table1[[#This Row],[Education (EDU)]]="Matric",1,0)</f>
        <v>0</v>
      </c>
      <c r="AM282" s="2">
        <f>IF(Table1[[#This Row],[Education (EDU)]]="Intermediate",1,0)</f>
        <v>0</v>
      </c>
      <c r="AN282" s="2">
        <f>IF(Table1[[#This Row],[Education (EDU)]]="Graduation",1,0)</f>
        <v>1</v>
      </c>
      <c r="AO282" s="2">
        <f>IF(Table1[[#This Row],[Education (EDU)]]="Masters",1,0)</f>
        <v>0</v>
      </c>
      <c r="AP282" s="2"/>
      <c r="AQ282" s="3"/>
      <c r="AT282" s="10">
        <f>IFERROR(Table1[[#This Row],[Car Value]]/Table1[[#This Row],[Cars Owned]],"0")</f>
        <v>35804.631767092542</v>
      </c>
      <c r="AU282" s="2"/>
      <c r="AV282" s="3"/>
      <c r="AW282" s="1"/>
      <c r="AX282" s="2">
        <f>IF(Table1[[#This Row],[Person Debts]]&gt;$AW$6,1,0)</f>
        <v>0</v>
      </c>
      <c r="AY282" s="2"/>
      <c r="AZ282" s="3"/>
      <c r="BA282" s="1"/>
      <c r="BB282" s="24">
        <f>Table1[[#This Row],[Mortgage Left]]/Table1[[#This Row],[House Value]]</f>
        <v>5.043971824937931E-2</v>
      </c>
      <c r="BC282" s="2">
        <f t="shared" si="14"/>
        <v>0</v>
      </c>
      <c r="BD282" s="2"/>
      <c r="BE282" s="3"/>
      <c r="BH282" s="1"/>
      <c r="BI282" s="2">
        <f>IF(Table1[[#This Row],[City]]="Karachi",Table1[[#This Row],[Income]],0)</f>
        <v>41186</v>
      </c>
      <c r="BJ282" s="2">
        <f>IF(Table1[[#This Row],[City]]="Lahore",Table1[[#This Row],[Income]],0)</f>
        <v>0</v>
      </c>
      <c r="BK282" s="2">
        <f>IF(Table1[[#This Row],[City]]="Islamabad",Table1[[#This Row],[Income]],0)</f>
        <v>0</v>
      </c>
      <c r="BL282" s="2">
        <f>IF(Table1[[#This Row],[City]]="Multan",Table1[[#This Row],[Income]],0)</f>
        <v>0</v>
      </c>
      <c r="BM282" s="2">
        <f>IF(Table1[[#This Row],[City]]="Peshawar",Table1[[#This Row],[Income]],0)</f>
        <v>0</v>
      </c>
      <c r="BN282" s="2">
        <f>IF(Table1[[#This Row],[City]]="Quetta",Table1[[#This Row],[Income]],0)</f>
        <v>0</v>
      </c>
      <c r="BO282" s="2">
        <f>IF(Table1[[#This Row],[City]]="Hyderabad",Table1[[#This Row],[Income]],0)</f>
        <v>0</v>
      </c>
      <c r="BP282" s="2">
        <f>IF(Table1[[#This Row],[City]]="Rawalpindi",Table1[[#This Row],[Income]],0)</f>
        <v>0</v>
      </c>
      <c r="BQ282" s="3">
        <f>IF(Table1[[#This Row],[City]]="Gwadar",Table1[[#This Row],[Income]],0)</f>
        <v>0</v>
      </c>
      <c r="BR282" s="1">
        <f>IF(Table1[[#This Row],[Person Debts]]&gt;Table1[[#This Row],[Income]],1,0)</f>
        <v>1</v>
      </c>
      <c r="BS282" s="3"/>
      <c r="BT282" s="1"/>
      <c r="BU282" s="2">
        <f>IF(Table1[[#This Row],[Net Worth]]&gt;BT282,Table1[[#This Row],[Age]],0)</f>
        <v>44</v>
      </c>
      <c r="BV282" s="3"/>
    </row>
    <row r="283" spans="2:74" x14ac:dyDescent="0.25">
      <c r="B283" t="s">
        <v>23</v>
      </c>
      <c r="C283">
        <v>46</v>
      </c>
      <c r="D283" t="s">
        <v>26</v>
      </c>
      <c r="E283">
        <v>3</v>
      </c>
      <c r="F283" t="s">
        <v>27</v>
      </c>
      <c r="G283">
        <v>2</v>
      </c>
      <c r="H283">
        <v>0</v>
      </c>
      <c r="I283">
        <v>33984</v>
      </c>
      <c r="J283" t="s">
        <v>33</v>
      </c>
      <c r="K283">
        <v>8</v>
      </c>
      <c r="L283">
        <v>203904</v>
      </c>
      <c r="M283">
        <v>28711.494239041738</v>
      </c>
      <c r="N283">
        <v>0</v>
      </c>
      <c r="O283">
        <v>0</v>
      </c>
      <c r="P283">
        <v>49008.795180320805</v>
      </c>
      <c r="Q283">
        <v>31760.230071191894</v>
      </c>
      <c r="R283">
        <v>235664.23007119191</v>
      </c>
      <c r="S283">
        <v>77720.28941936254</v>
      </c>
      <c r="T283">
        <v>157943.94065182935</v>
      </c>
      <c r="X283" s="1">
        <f t="shared" si="12"/>
        <v>0</v>
      </c>
      <c r="Y283" s="2">
        <f t="shared" si="13"/>
        <v>1</v>
      </c>
      <c r="Z283" s="2"/>
      <c r="AA283" s="3"/>
      <c r="AD283" s="1">
        <f>IF(Table1[[#This Row],[Work Field (WF)]]="IT",1,0)</f>
        <v>0</v>
      </c>
      <c r="AE283" s="2">
        <f>IF(Table1[[#This Row],[Work Field (WF)]]="Data Science",1,0)</f>
        <v>0</v>
      </c>
      <c r="AF283" s="2">
        <f>IF(Table1[[#This Row],[Work Field (WF)]]="Health",1,0)</f>
        <v>0</v>
      </c>
      <c r="AG283" s="2">
        <f>IF(Table1[[#This Row],[Work Field (WF)]]="Marketing",1,0)</f>
        <v>1</v>
      </c>
      <c r="AH283" s="2">
        <f>IF(Table1[[#This Row],[Work Field (WF)]]="Sales",1,0)</f>
        <v>0</v>
      </c>
      <c r="AI283" s="2">
        <f>IF(Table1[[#This Row],[Work Field (WF)]]="management",1,0)</f>
        <v>0</v>
      </c>
      <c r="AJ283" s="2"/>
      <c r="AK283" s="3"/>
      <c r="AL283" s="1">
        <f>IF(Table1[[#This Row],[Education (EDU)]]="Matric",1,0)</f>
        <v>0</v>
      </c>
      <c r="AM283" s="2">
        <f>IF(Table1[[#This Row],[Education (EDU)]]="Intermediate",1,0)</f>
        <v>1</v>
      </c>
      <c r="AN283" s="2">
        <f>IF(Table1[[#This Row],[Education (EDU)]]="Graduation",1,0)</f>
        <v>0</v>
      </c>
      <c r="AO283" s="2">
        <f>IF(Table1[[#This Row],[Education (EDU)]]="Masters",1,0)</f>
        <v>0</v>
      </c>
      <c r="AP283" s="2"/>
      <c r="AQ283" s="3"/>
      <c r="AT283" s="10" t="str">
        <f>IFERROR(Table1[[#This Row],[Car Value]]/Table1[[#This Row],[Cars Owned]],"0")</f>
        <v>0</v>
      </c>
      <c r="AU283" s="2"/>
      <c r="AV283" s="3"/>
      <c r="AW283" s="1"/>
      <c r="AX283" s="2">
        <f>IF(Table1[[#This Row],[Person Debts]]&gt;$AW$6,1,0)</f>
        <v>0</v>
      </c>
      <c r="AY283" s="2"/>
      <c r="AZ283" s="3"/>
      <c r="BA283" s="1"/>
      <c r="BB283" s="24">
        <f>Table1[[#This Row],[Mortgage Left]]/Table1[[#This Row],[House Value]]</f>
        <v>0.14080888182204243</v>
      </c>
      <c r="BC283" s="2">
        <f t="shared" si="14"/>
        <v>0</v>
      </c>
      <c r="BD283" s="2"/>
      <c r="BE283" s="3"/>
      <c r="BH283" s="1"/>
      <c r="BI283" s="2">
        <f>IF(Table1[[#This Row],[City]]="Karachi",Table1[[#This Row],[Income]],0)</f>
        <v>0</v>
      </c>
      <c r="BJ283" s="2">
        <f>IF(Table1[[#This Row],[City]]="Lahore",Table1[[#This Row],[Income]],0)</f>
        <v>0</v>
      </c>
      <c r="BK283" s="2">
        <f>IF(Table1[[#This Row],[City]]="Islamabad",Table1[[#This Row],[Income]],0)</f>
        <v>0</v>
      </c>
      <c r="BL283" s="2">
        <f>IF(Table1[[#This Row],[City]]="Multan",Table1[[#This Row],[Income]],0)</f>
        <v>0</v>
      </c>
      <c r="BM283" s="2">
        <f>IF(Table1[[#This Row],[City]]="Peshawar",Table1[[#This Row],[Income]],0)</f>
        <v>0</v>
      </c>
      <c r="BN283" s="2">
        <f>IF(Table1[[#This Row],[City]]="Quetta",Table1[[#This Row],[Income]],0)</f>
        <v>0</v>
      </c>
      <c r="BO283" s="2">
        <f>IF(Table1[[#This Row],[City]]="Hyderabad",Table1[[#This Row],[Income]],0)</f>
        <v>0</v>
      </c>
      <c r="BP283" s="2">
        <f>IF(Table1[[#This Row],[City]]="Rawalpindi",Table1[[#This Row],[Income]],0)</f>
        <v>33984</v>
      </c>
      <c r="BQ283" s="3">
        <f>IF(Table1[[#This Row],[City]]="Gwadar",Table1[[#This Row],[Income]],0)</f>
        <v>0</v>
      </c>
      <c r="BR283" s="1">
        <f>IF(Table1[[#This Row],[Person Debts]]&gt;Table1[[#This Row],[Income]],1,0)</f>
        <v>1</v>
      </c>
      <c r="BS283" s="3"/>
      <c r="BT283" s="1"/>
      <c r="BU283" s="2">
        <f>IF(Table1[[#This Row],[Net Worth]]&gt;BT283,Table1[[#This Row],[Age]],0)</f>
        <v>46</v>
      </c>
      <c r="BV283" s="3"/>
    </row>
    <row r="284" spans="2:74" x14ac:dyDescent="0.25">
      <c r="B284" t="s">
        <v>23</v>
      </c>
      <c r="C284">
        <v>50</v>
      </c>
      <c r="D284" t="s">
        <v>37</v>
      </c>
      <c r="E284">
        <v>5</v>
      </c>
      <c r="F284" t="s">
        <v>34</v>
      </c>
      <c r="G284">
        <v>4</v>
      </c>
      <c r="H284">
        <v>0</v>
      </c>
      <c r="I284">
        <v>63895</v>
      </c>
      <c r="J284" t="s">
        <v>38</v>
      </c>
      <c r="K284">
        <v>9</v>
      </c>
      <c r="L284">
        <v>319475</v>
      </c>
      <c r="M284">
        <v>309023.78081815055</v>
      </c>
      <c r="N284">
        <v>0</v>
      </c>
      <c r="O284">
        <v>0</v>
      </c>
      <c r="P284">
        <v>12298.148082124868</v>
      </c>
      <c r="Q284">
        <v>87593.872835558315</v>
      </c>
      <c r="R284">
        <v>407068.87283555832</v>
      </c>
      <c r="S284">
        <v>321321.92890027544</v>
      </c>
      <c r="T284">
        <v>85746.943935282878</v>
      </c>
      <c r="X284" s="1">
        <f t="shared" si="12"/>
        <v>0</v>
      </c>
      <c r="Y284" s="2">
        <f t="shared" si="13"/>
        <v>1</v>
      </c>
      <c r="Z284" s="2"/>
      <c r="AA284" s="3"/>
      <c r="AD284" s="1">
        <f>IF(Table1[[#This Row],[Work Field (WF)]]="IT",1,0)</f>
        <v>0</v>
      </c>
      <c r="AE284" s="2">
        <f>IF(Table1[[#This Row],[Work Field (WF)]]="Data Science",1,0)</f>
        <v>0</v>
      </c>
      <c r="AF284" s="2">
        <f>IF(Table1[[#This Row],[Work Field (WF)]]="Health",1,0)</f>
        <v>0</v>
      </c>
      <c r="AG284" s="2">
        <f>IF(Table1[[#This Row],[Work Field (WF)]]="Marketing",1,0)</f>
        <v>0</v>
      </c>
      <c r="AH284" s="2">
        <f>IF(Table1[[#This Row],[Work Field (WF)]]="Sales",1,0)</f>
        <v>1</v>
      </c>
      <c r="AI284" s="2">
        <f>IF(Table1[[#This Row],[Work Field (WF)]]="management",1,0)</f>
        <v>0</v>
      </c>
      <c r="AJ284" s="2"/>
      <c r="AK284" s="3"/>
      <c r="AL284" s="1">
        <f>IF(Table1[[#This Row],[Education (EDU)]]="Matric",1,0)</f>
        <v>0</v>
      </c>
      <c r="AM284" s="2">
        <f>IF(Table1[[#This Row],[Education (EDU)]]="Intermediate",1,0)</f>
        <v>0</v>
      </c>
      <c r="AN284" s="2">
        <f>IF(Table1[[#This Row],[Education (EDU)]]="Graduation",1,0)</f>
        <v>0</v>
      </c>
      <c r="AO284" s="2">
        <f>IF(Table1[[#This Row],[Education (EDU)]]="Masters",1,0)</f>
        <v>1</v>
      </c>
      <c r="AP284" s="2"/>
      <c r="AQ284" s="3"/>
      <c r="AT284" s="10" t="str">
        <f>IFERROR(Table1[[#This Row],[Car Value]]/Table1[[#This Row],[Cars Owned]],"0")</f>
        <v>0</v>
      </c>
      <c r="AU284" s="2"/>
      <c r="AV284" s="3"/>
      <c r="AW284" s="1"/>
      <c r="AX284" s="2">
        <f>IF(Table1[[#This Row],[Person Debts]]&gt;$AW$6,1,0)</f>
        <v>1</v>
      </c>
      <c r="AY284" s="2"/>
      <c r="AZ284" s="3"/>
      <c r="BA284" s="1"/>
      <c r="BB284" s="24">
        <f>Table1[[#This Row],[Mortgage Left]]/Table1[[#This Row],[House Value]]</f>
        <v>0.96728626909194948</v>
      </c>
      <c r="BC284" s="2">
        <f t="shared" si="14"/>
        <v>1</v>
      </c>
      <c r="BD284" s="2"/>
      <c r="BE284" s="3"/>
      <c r="BH284" s="1"/>
      <c r="BI284" s="2">
        <f>IF(Table1[[#This Row],[City]]="Karachi",Table1[[#This Row],[Income]],0)</f>
        <v>0</v>
      </c>
      <c r="BJ284" s="2">
        <f>IF(Table1[[#This Row],[City]]="Lahore",Table1[[#This Row],[Income]],0)</f>
        <v>0</v>
      </c>
      <c r="BK284" s="2">
        <f>IF(Table1[[#This Row],[City]]="Islamabad",Table1[[#This Row],[Income]],0)</f>
        <v>0</v>
      </c>
      <c r="BL284" s="2">
        <f>IF(Table1[[#This Row],[City]]="Multan",Table1[[#This Row],[Income]],0)</f>
        <v>0</v>
      </c>
      <c r="BM284" s="2">
        <f>IF(Table1[[#This Row],[City]]="Peshawar",Table1[[#This Row],[Income]],0)</f>
        <v>0</v>
      </c>
      <c r="BN284" s="2">
        <f>IF(Table1[[#This Row],[City]]="Quetta",Table1[[#This Row],[Income]],0)</f>
        <v>0</v>
      </c>
      <c r="BO284" s="2">
        <f>IF(Table1[[#This Row],[City]]="Hyderabad",Table1[[#This Row],[Income]],0)</f>
        <v>0</v>
      </c>
      <c r="BP284" s="2">
        <f>IF(Table1[[#This Row],[City]]="Rawalpindi",Table1[[#This Row],[Income]],0)</f>
        <v>0</v>
      </c>
      <c r="BQ284" s="3">
        <f>IF(Table1[[#This Row],[City]]="Gwadar",Table1[[#This Row],[Income]],0)</f>
        <v>63895</v>
      </c>
      <c r="BR284" s="1">
        <f>IF(Table1[[#This Row],[Person Debts]]&gt;Table1[[#This Row],[Income]],1,0)</f>
        <v>1</v>
      </c>
      <c r="BS284" s="3"/>
      <c r="BT284" s="1"/>
      <c r="BU284" s="2">
        <f>IF(Table1[[#This Row],[Net Worth]]&gt;BT284,Table1[[#This Row],[Age]],0)</f>
        <v>50</v>
      </c>
      <c r="BV284" s="3"/>
    </row>
    <row r="285" spans="2:74" x14ac:dyDescent="0.25">
      <c r="B285" t="s">
        <v>23</v>
      </c>
      <c r="C285">
        <v>42</v>
      </c>
      <c r="D285" t="s">
        <v>20</v>
      </c>
      <c r="E285">
        <v>6</v>
      </c>
      <c r="F285" t="s">
        <v>24</v>
      </c>
      <c r="G285">
        <v>3</v>
      </c>
      <c r="H285">
        <v>1</v>
      </c>
      <c r="I285">
        <v>48374</v>
      </c>
      <c r="J285" t="s">
        <v>38</v>
      </c>
      <c r="K285">
        <v>9</v>
      </c>
      <c r="L285">
        <v>193496</v>
      </c>
      <c r="M285">
        <v>67043.25100919469</v>
      </c>
      <c r="N285">
        <v>34460.032587214599</v>
      </c>
      <c r="O285">
        <v>22214</v>
      </c>
      <c r="P285">
        <v>81096.192685011716</v>
      </c>
      <c r="Q285">
        <v>9192.8425901052833</v>
      </c>
      <c r="R285">
        <v>237148.87517731989</v>
      </c>
      <c r="S285">
        <v>170353.44369420642</v>
      </c>
      <c r="T285">
        <v>66795.431483113469</v>
      </c>
      <c r="X285" s="1">
        <f t="shared" si="12"/>
        <v>0</v>
      </c>
      <c r="Y285" s="2">
        <f t="shared" si="13"/>
        <v>1</v>
      </c>
      <c r="Z285" s="2"/>
      <c r="AA285" s="3"/>
      <c r="AD285" s="1">
        <f>IF(Table1[[#This Row],[Work Field (WF)]]="IT",1,0)</f>
        <v>0</v>
      </c>
      <c r="AE285" s="2">
        <f>IF(Table1[[#This Row],[Work Field (WF)]]="Data Science",1,0)</f>
        <v>0</v>
      </c>
      <c r="AF285" s="2">
        <f>IF(Table1[[#This Row],[Work Field (WF)]]="Health",1,0)</f>
        <v>0</v>
      </c>
      <c r="AG285" s="2">
        <f>IF(Table1[[#This Row],[Work Field (WF)]]="Marketing",1,0)</f>
        <v>0</v>
      </c>
      <c r="AH285" s="2">
        <f>IF(Table1[[#This Row],[Work Field (WF)]]="Sales",1,0)</f>
        <v>0</v>
      </c>
      <c r="AI285" s="2">
        <f>IF(Table1[[#This Row],[Work Field (WF)]]="management",1,0)</f>
        <v>1</v>
      </c>
      <c r="AJ285" s="2"/>
      <c r="AK285" s="3"/>
      <c r="AL285" s="1">
        <f>IF(Table1[[#This Row],[Education (EDU)]]="Matric",1,0)</f>
        <v>0</v>
      </c>
      <c r="AM285" s="2">
        <f>IF(Table1[[#This Row],[Education (EDU)]]="Intermediate",1,0)</f>
        <v>0</v>
      </c>
      <c r="AN285" s="2">
        <f>IF(Table1[[#This Row],[Education (EDU)]]="Graduation",1,0)</f>
        <v>1</v>
      </c>
      <c r="AO285" s="2">
        <f>IF(Table1[[#This Row],[Education (EDU)]]="Masters",1,0)</f>
        <v>0</v>
      </c>
      <c r="AP285" s="2"/>
      <c r="AQ285" s="3"/>
      <c r="AT285" s="10">
        <f>IFERROR(Table1[[#This Row],[Car Value]]/Table1[[#This Row],[Cars Owned]],"0")</f>
        <v>34460.032587214599</v>
      </c>
      <c r="AU285" s="2"/>
      <c r="AV285" s="3"/>
      <c r="AW285" s="1"/>
      <c r="AX285" s="2">
        <f>IF(Table1[[#This Row],[Person Debts]]&gt;$AW$6,1,0)</f>
        <v>1</v>
      </c>
      <c r="AY285" s="2"/>
      <c r="AZ285" s="3"/>
      <c r="BA285" s="1"/>
      <c r="BB285" s="24">
        <f>Table1[[#This Row],[Mortgage Left]]/Table1[[#This Row],[House Value]]</f>
        <v>0.34648391185964922</v>
      </c>
      <c r="BC285" s="2">
        <f t="shared" si="14"/>
        <v>0</v>
      </c>
      <c r="BD285" s="2"/>
      <c r="BE285" s="3"/>
      <c r="BH285" s="1"/>
      <c r="BI285" s="2">
        <f>IF(Table1[[#This Row],[City]]="Karachi",Table1[[#This Row],[Income]],0)</f>
        <v>0</v>
      </c>
      <c r="BJ285" s="2">
        <f>IF(Table1[[#This Row],[City]]="Lahore",Table1[[#This Row],[Income]],0)</f>
        <v>0</v>
      </c>
      <c r="BK285" s="2">
        <f>IF(Table1[[#This Row],[City]]="Islamabad",Table1[[#This Row],[Income]],0)</f>
        <v>0</v>
      </c>
      <c r="BL285" s="2">
        <f>IF(Table1[[#This Row],[City]]="Multan",Table1[[#This Row],[Income]],0)</f>
        <v>0</v>
      </c>
      <c r="BM285" s="2">
        <f>IF(Table1[[#This Row],[City]]="Peshawar",Table1[[#This Row],[Income]],0)</f>
        <v>0</v>
      </c>
      <c r="BN285" s="2">
        <f>IF(Table1[[#This Row],[City]]="Quetta",Table1[[#This Row],[Income]],0)</f>
        <v>0</v>
      </c>
      <c r="BO285" s="2">
        <f>IF(Table1[[#This Row],[City]]="Hyderabad",Table1[[#This Row],[Income]],0)</f>
        <v>0</v>
      </c>
      <c r="BP285" s="2">
        <f>IF(Table1[[#This Row],[City]]="Rawalpindi",Table1[[#This Row],[Income]],0)</f>
        <v>0</v>
      </c>
      <c r="BQ285" s="3">
        <f>IF(Table1[[#This Row],[City]]="Gwadar",Table1[[#This Row],[Income]],0)</f>
        <v>48374</v>
      </c>
      <c r="BR285" s="1">
        <f>IF(Table1[[#This Row],[Person Debts]]&gt;Table1[[#This Row],[Income]],1,0)</f>
        <v>1</v>
      </c>
      <c r="BS285" s="3"/>
      <c r="BT285" s="1"/>
      <c r="BU285" s="2">
        <f>IF(Table1[[#This Row],[Net Worth]]&gt;BT285,Table1[[#This Row],[Age]],0)</f>
        <v>42</v>
      </c>
      <c r="BV285" s="3"/>
    </row>
    <row r="286" spans="2:74" x14ac:dyDescent="0.25">
      <c r="B286" t="s">
        <v>19</v>
      </c>
      <c r="C286">
        <v>28</v>
      </c>
      <c r="D286" t="s">
        <v>20</v>
      </c>
      <c r="E286">
        <v>6</v>
      </c>
      <c r="F286" t="s">
        <v>24</v>
      </c>
      <c r="G286">
        <v>3</v>
      </c>
      <c r="H286">
        <v>1</v>
      </c>
      <c r="I286">
        <v>48471</v>
      </c>
      <c r="J286" t="s">
        <v>22</v>
      </c>
      <c r="K286">
        <v>2</v>
      </c>
      <c r="L286">
        <v>145413</v>
      </c>
      <c r="M286">
        <v>49633.074294249731</v>
      </c>
      <c r="N286">
        <v>43596.675140055755</v>
      </c>
      <c r="O286">
        <v>37127</v>
      </c>
      <c r="P286">
        <v>44660.429882973309</v>
      </c>
      <c r="Q286">
        <v>53252.611074430664</v>
      </c>
      <c r="R286">
        <v>242262.28621448643</v>
      </c>
      <c r="S286">
        <v>131420.50417722305</v>
      </c>
      <c r="T286">
        <v>110841.78203726339</v>
      </c>
      <c r="X286" s="1">
        <f t="shared" si="12"/>
        <v>1</v>
      </c>
      <c r="Y286" s="2">
        <f t="shared" si="13"/>
        <v>0</v>
      </c>
      <c r="Z286" s="2"/>
      <c r="AA286" s="3"/>
      <c r="AD286" s="1">
        <f>IF(Table1[[#This Row],[Work Field (WF)]]="IT",1,0)</f>
        <v>0</v>
      </c>
      <c r="AE286" s="2">
        <f>IF(Table1[[#This Row],[Work Field (WF)]]="Data Science",1,0)</f>
        <v>0</v>
      </c>
      <c r="AF286" s="2">
        <f>IF(Table1[[#This Row],[Work Field (WF)]]="Health",1,0)</f>
        <v>0</v>
      </c>
      <c r="AG286" s="2">
        <f>IF(Table1[[#This Row],[Work Field (WF)]]="Marketing",1,0)</f>
        <v>0</v>
      </c>
      <c r="AH286" s="2">
        <f>IF(Table1[[#This Row],[Work Field (WF)]]="Sales",1,0)</f>
        <v>0</v>
      </c>
      <c r="AI286" s="2">
        <f>IF(Table1[[#This Row],[Work Field (WF)]]="management",1,0)</f>
        <v>1</v>
      </c>
      <c r="AJ286" s="2"/>
      <c r="AK286" s="3"/>
      <c r="AL286" s="1">
        <f>IF(Table1[[#This Row],[Education (EDU)]]="Matric",1,0)</f>
        <v>0</v>
      </c>
      <c r="AM286" s="2">
        <f>IF(Table1[[#This Row],[Education (EDU)]]="Intermediate",1,0)</f>
        <v>0</v>
      </c>
      <c r="AN286" s="2">
        <f>IF(Table1[[#This Row],[Education (EDU)]]="Graduation",1,0)</f>
        <v>1</v>
      </c>
      <c r="AO286" s="2">
        <f>IF(Table1[[#This Row],[Education (EDU)]]="Masters",1,0)</f>
        <v>0</v>
      </c>
      <c r="AP286" s="2"/>
      <c r="AQ286" s="3"/>
      <c r="AT286" s="10">
        <f>IFERROR(Table1[[#This Row],[Car Value]]/Table1[[#This Row],[Cars Owned]],"0")</f>
        <v>43596.675140055755</v>
      </c>
      <c r="AU286" s="2"/>
      <c r="AV286" s="3"/>
      <c r="AW286" s="1"/>
      <c r="AX286" s="2">
        <f>IF(Table1[[#This Row],[Person Debts]]&gt;$AW$6,1,0)</f>
        <v>1</v>
      </c>
      <c r="AY286" s="2"/>
      <c r="AZ286" s="3"/>
      <c r="BA286" s="1"/>
      <c r="BB286" s="24">
        <f>Table1[[#This Row],[Mortgage Left]]/Table1[[#This Row],[House Value]]</f>
        <v>0.34132487669087175</v>
      </c>
      <c r="BC286" s="2">
        <f t="shared" si="14"/>
        <v>0</v>
      </c>
      <c r="BD286" s="2"/>
      <c r="BE286" s="3"/>
      <c r="BH286" s="1"/>
      <c r="BI286" s="2">
        <f>IF(Table1[[#This Row],[City]]="Karachi",Table1[[#This Row],[Income]],0)</f>
        <v>0</v>
      </c>
      <c r="BJ286" s="2">
        <f>IF(Table1[[#This Row],[City]]="Lahore",Table1[[#This Row],[Income]],0)</f>
        <v>48471</v>
      </c>
      <c r="BK286" s="2">
        <f>IF(Table1[[#This Row],[City]]="Islamabad",Table1[[#This Row],[Income]],0)</f>
        <v>0</v>
      </c>
      <c r="BL286" s="2">
        <f>IF(Table1[[#This Row],[City]]="Multan",Table1[[#This Row],[Income]],0)</f>
        <v>0</v>
      </c>
      <c r="BM286" s="2">
        <f>IF(Table1[[#This Row],[City]]="Peshawar",Table1[[#This Row],[Income]],0)</f>
        <v>0</v>
      </c>
      <c r="BN286" s="2">
        <f>IF(Table1[[#This Row],[City]]="Quetta",Table1[[#This Row],[Income]],0)</f>
        <v>0</v>
      </c>
      <c r="BO286" s="2">
        <f>IF(Table1[[#This Row],[City]]="Hyderabad",Table1[[#This Row],[Income]],0)</f>
        <v>0</v>
      </c>
      <c r="BP286" s="2">
        <f>IF(Table1[[#This Row],[City]]="Rawalpindi",Table1[[#This Row],[Income]],0)</f>
        <v>0</v>
      </c>
      <c r="BQ286" s="3">
        <f>IF(Table1[[#This Row],[City]]="Gwadar",Table1[[#This Row],[Income]],0)</f>
        <v>0</v>
      </c>
      <c r="BR286" s="1">
        <f>IF(Table1[[#This Row],[Person Debts]]&gt;Table1[[#This Row],[Income]],1,0)</f>
        <v>1</v>
      </c>
      <c r="BS286" s="3"/>
      <c r="BT286" s="1"/>
      <c r="BU286" s="2">
        <f>IF(Table1[[#This Row],[Net Worth]]&gt;BT286,Table1[[#This Row],[Age]],0)</f>
        <v>28</v>
      </c>
      <c r="BV286" s="3"/>
    </row>
    <row r="287" spans="2:74" x14ac:dyDescent="0.25">
      <c r="B287" t="s">
        <v>23</v>
      </c>
      <c r="C287">
        <v>45</v>
      </c>
      <c r="D287" t="s">
        <v>32</v>
      </c>
      <c r="E287">
        <v>1</v>
      </c>
      <c r="F287" t="s">
        <v>34</v>
      </c>
      <c r="G287">
        <v>4</v>
      </c>
      <c r="H287">
        <v>1</v>
      </c>
      <c r="I287">
        <v>45020</v>
      </c>
      <c r="J287" t="s">
        <v>35</v>
      </c>
      <c r="K287">
        <v>3</v>
      </c>
      <c r="L287">
        <v>225100</v>
      </c>
      <c r="M287">
        <v>171089.25093329765</v>
      </c>
      <c r="N287">
        <v>41106.675885905723</v>
      </c>
      <c r="O287">
        <v>19209</v>
      </c>
      <c r="P287">
        <v>10641.739048462767</v>
      </c>
      <c r="Q287">
        <v>29669.972595345829</v>
      </c>
      <c r="R287">
        <v>295876.64848125156</v>
      </c>
      <c r="S287">
        <v>200939.98998176042</v>
      </c>
      <c r="T287">
        <v>94936.658499491139</v>
      </c>
      <c r="X287" s="1">
        <f t="shared" si="12"/>
        <v>0</v>
      </c>
      <c r="Y287" s="2">
        <f t="shared" si="13"/>
        <v>1</v>
      </c>
      <c r="Z287" s="2"/>
      <c r="AA287" s="3"/>
      <c r="AD287" s="1">
        <f>IF(Table1[[#This Row],[Work Field (WF)]]="IT",1,0)</f>
        <v>1</v>
      </c>
      <c r="AE287" s="2">
        <f>IF(Table1[[#This Row],[Work Field (WF)]]="Data Science",1,0)</f>
        <v>0</v>
      </c>
      <c r="AF287" s="2">
        <f>IF(Table1[[#This Row],[Work Field (WF)]]="Health",1,0)</f>
        <v>0</v>
      </c>
      <c r="AG287" s="2">
        <f>IF(Table1[[#This Row],[Work Field (WF)]]="Marketing",1,0)</f>
        <v>0</v>
      </c>
      <c r="AH287" s="2">
        <f>IF(Table1[[#This Row],[Work Field (WF)]]="Sales",1,0)</f>
        <v>0</v>
      </c>
      <c r="AI287" s="2">
        <f>IF(Table1[[#This Row],[Work Field (WF)]]="management",1,0)</f>
        <v>0</v>
      </c>
      <c r="AJ287" s="2"/>
      <c r="AK287" s="3"/>
      <c r="AL287" s="1">
        <f>IF(Table1[[#This Row],[Education (EDU)]]="Matric",1,0)</f>
        <v>0</v>
      </c>
      <c r="AM287" s="2">
        <f>IF(Table1[[#This Row],[Education (EDU)]]="Intermediate",1,0)</f>
        <v>0</v>
      </c>
      <c r="AN287" s="2">
        <f>IF(Table1[[#This Row],[Education (EDU)]]="Graduation",1,0)</f>
        <v>0</v>
      </c>
      <c r="AO287" s="2">
        <f>IF(Table1[[#This Row],[Education (EDU)]]="Masters",1,0)</f>
        <v>1</v>
      </c>
      <c r="AP287" s="2"/>
      <c r="AQ287" s="3"/>
      <c r="AT287" s="10">
        <f>IFERROR(Table1[[#This Row],[Car Value]]/Table1[[#This Row],[Cars Owned]],"0")</f>
        <v>41106.675885905723</v>
      </c>
      <c r="AU287" s="2"/>
      <c r="AV287" s="3"/>
      <c r="AW287" s="1"/>
      <c r="AX287" s="2">
        <f>IF(Table1[[#This Row],[Person Debts]]&gt;$AW$6,1,0)</f>
        <v>1</v>
      </c>
      <c r="AY287" s="2"/>
      <c r="AZ287" s="3"/>
      <c r="BA287" s="1"/>
      <c r="BB287" s="24">
        <f>Table1[[#This Row],[Mortgage Left]]/Table1[[#This Row],[House Value]]</f>
        <v>0.7600588668738234</v>
      </c>
      <c r="BC287" s="2">
        <f t="shared" si="14"/>
        <v>1</v>
      </c>
      <c r="BD287" s="2"/>
      <c r="BE287" s="3"/>
      <c r="BH287" s="1"/>
      <c r="BI287" s="2">
        <f>IF(Table1[[#This Row],[City]]="Karachi",Table1[[#This Row],[Income]],0)</f>
        <v>0</v>
      </c>
      <c r="BJ287" s="2">
        <f>IF(Table1[[#This Row],[City]]="Lahore",Table1[[#This Row],[Income]],0)</f>
        <v>0</v>
      </c>
      <c r="BK287" s="2">
        <f>IF(Table1[[#This Row],[City]]="Islamabad",Table1[[#This Row],[Income]],0)</f>
        <v>45020</v>
      </c>
      <c r="BL287" s="2">
        <f>IF(Table1[[#This Row],[City]]="Multan",Table1[[#This Row],[Income]],0)</f>
        <v>0</v>
      </c>
      <c r="BM287" s="2">
        <f>IF(Table1[[#This Row],[City]]="Peshawar",Table1[[#This Row],[Income]],0)</f>
        <v>0</v>
      </c>
      <c r="BN287" s="2">
        <f>IF(Table1[[#This Row],[City]]="Quetta",Table1[[#This Row],[Income]],0)</f>
        <v>0</v>
      </c>
      <c r="BO287" s="2">
        <f>IF(Table1[[#This Row],[City]]="Hyderabad",Table1[[#This Row],[Income]],0)</f>
        <v>0</v>
      </c>
      <c r="BP287" s="2">
        <f>IF(Table1[[#This Row],[City]]="Rawalpindi",Table1[[#This Row],[Income]],0)</f>
        <v>0</v>
      </c>
      <c r="BQ287" s="3">
        <f>IF(Table1[[#This Row],[City]]="Gwadar",Table1[[#This Row],[Income]],0)</f>
        <v>0</v>
      </c>
      <c r="BR287" s="1">
        <f>IF(Table1[[#This Row],[Person Debts]]&gt;Table1[[#This Row],[Income]],1,0)</f>
        <v>1</v>
      </c>
      <c r="BS287" s="3"/>
      <c r="BT287" s="1"/>
      <c r="BU287" s="2">
        <f>IF(Table1[[#This Row],[Net Worth]]&gt;BT287,Table1[[#This Row],[Age]],0)</f>
        <v>45</v>
      </c>
      <c r="BV287" s="3"/>
    </row>
    <row r="288" spans="2:74" x14ac:dyDescent="0.25">
      <c r="B288" t="s">
        <v>19</v>
      </c>
      <c r="C288">
        <v>26</v>
      </c>
      <c r="D288" t="s">
        <v>26</v>
      </c>
      <c r="E288">
        <v>3</v>
      </c>
      <c r="F288" t="s">
        <v>27</v>
      </c>
      <c r="G288">
        <v>2</v>
      </c>
      <c r="H288">
        <v>2</v>
      </c>
      <c r="I288">
        <v>35781</v>
      </c>
      <c r="J288" t="s">
        <v>28</v>
      </c>
      <c r="K288">
        <v>4</v>
      </c>
      <c r="L288">
        <v>143124</v>
      </c>
      <c r="M288">
        <v>20141.930104682298</v>
      </c>
      <c r="N288">
        <v>48336.489768866042</v>
      </c>
      <c r="O288">
        <v>41170</v>
      </c>
      <c r="P288">
        <v>35668.315245398881</v>
      </c>
      <c r="Q288">
        <v>7276.9523423783412</v>
      </c>
      <c r="R288">
        <v>198737.4421112444</v>
      </c>
      <c r="S288">
        <v>96980.245350081183</v>
      </c>
      <c r="T288">
        <v>101757.19676116321</v>
      </c>
      <c r="X288" s="1">
        <f t="shared" si="12"/>
        <v>1</v>
      </c>
      <c r="Y288" s="2">
        <f t="shared" si="13"/>
        <v>0</v>
      </c>
      <c r="Z288" s="2"/>
      <c r="AA288" s="3"/>
      <c r="AD288" s="1">
        <f>IF(Table1[[#This Row],[Work Field (WF)]]="IT",1,0)</f>
        <v>0</v>
      </c>
      <c r="AE288" s="2">
        <f>IF(Table1[[#This Row],[Work Field (WF)]]="Data Science",1,0)</f>
        <v>0</v>
      </c>
      <c r="AF288" s="2">
        <f>IF(Table1[[#This Row],[Work Field (WF)]]="Health",1,0)</f>
        <v>0</v>
      </c>
      <c r="AG288" s="2">
        <f>IF(Table1[[#This Row],[Work Field (WF)]]="Marketing",1,0)</f>
        <v>1</v>
      </c>
      <c r="AH288" s="2">
        <f>IF(Table1[[#This Row],[Work Field (WF)]]="Sales",1,0)</f>
        <v>0</v>
      </c>
      <c r="AI288" s="2">
        <f>IF(Table1[[#This Row],[Work Field (WF)]]="management",1,0)</f>
        <v>0</v>
      </c>
      <c r="AJ288" s="2"/>
      <c r="AK288" s="3"/>
      <c r="AL288" s="1">
        <f>IF(Table1[[#This Row],[Education (EDU)]]="Matric",1,0)</f>
        <v>0</v>
      </c>
      <c r="AM288" s="2">
        <f>IF(Table1[[#This Row],[Education (EDU)]]="Intermediate",1,0)</f>
        <v>1</v>
      </c>
      <c r="AN288" s="2">
        <f>IF(Table1[[#This Row],[Education (EDU)]]="Graduation",1,0)</f>
        <v>0</v>
      </c>
      <c r="AO288" s="2">
        <f>IF(Table1[[#This Row],[Education (EDU)]]="Masters",1,0)</f>
        <v>0</v>
      </c>
      <c r="AP288" s="2"/>
      <c r="AQ288" s="3"/>
      <c r="AT288" s="10">
        <f>IFERROR(Table1[[#This Row],[Car Value]]/Table1[[#This Row],[Cars Owned]],"0")</f>
        <v>24168.244884433021</v>
      </c>
      <c r="AU288" s="2"/>
      <c r="AV288" s="3"/>
      <c r="AW288" s="1"/>
      <c r="AX288" s="2">
        <f>IF(Table1[[#This Row],[Person Debts]]&gt;$AW$6,1,0)</f>
        <v>0</v>
      </c>
      <c r="AY288" s="2"/>
      <c r="AZ288" s="3"/>
      <c r="BA288" s="1"/>
      <c r="BB288" s="24">
        <f>Table1[[#This Row],[Mortgage Left]]/Table1[[#This Row],[House Value]]</f>
        <v>0.1407306259235509</v>
      </c>
      <c r="BC288" s="2">
        <f t="shared" si="14"/>
        <v>0</v>
      </c>
      <c r="BD288" s="2"/>
      <c r="BE288" s="3"/>
      <c r="BH288" s="1"/>
      <c r="BI288" s="2">
        <f>IF(Table1[[#This Row],[City]]="Karachi",Table1[[#This Row],[Income]],0)</f>
        <v>0</v>
      </c>
      <c r="BJ288" s="2">
        <f>IF(Table1[[#This Row],[City]]="Lahore",Table1[[#This Row],[Income]],0)</f>
        <v>0</v>
      </c>
      <c r="BK288" s="2">
        <f>IF(Table1[[#This Row],[City]]="Islamabad",Table1[[#This Row],[Income]],0)</f>
        <v>0</v>
      </c>
      <c r="BL288" s="2">
        <f>IF(Table1[[#This Row],[City]]="Multan",Table1[[#This Row],[Income]],0)</f>
        <v>35781</v>
      </c>
      <c r="BM288" s="2">
        <f>IF(Table1[[#This Row],[City]]="Peshawar",Table1[[#This Row],[Income]],0)</f>
        <v>0</v>
      </c>
      <c r="BN288" s="2">
        <f>IF(Table1[[#This Row],[City]]="Quetta",Table1[[#This Row],[Income]],0)</f>
        <v>0</v>
      </c>
      <c r="BO288" s="2">
        <f>IF(Table1[[#This Row],[City]]="Hyderabad",Table1[[#This Row],[Income]],0)</f>
        <v>0</v>
      </c>
      <c r="BP288" s="2">
        <f>IF(Table1[[#This Row],[City]]="Rawalpindi",Table1[[#This Row],[Income]],0)</f>
        <v>0</v>
      </c>
      <c r="BQ288" s="3">
        <f>IF(Table1[[#This Row],[City]]="Gwadar",Table1[[#This Row],[Income]],0)</f>
        <v>0</v>
      </c>
      <c r="BR288" s="1">
        <f>IF(Table1[[#This Row],[Person Debts]]&gt;Table1[[#This Row],[Income]],1,0)</f>
        <v>1</v>
      </c>
      <c r="BS288" s="3"/>
      <c r="BT288" s="1"/>
      <c r="BU288" s="2">
        <f>IF(Table1[[#This Row],[Net Worth]]&gt;BT288,Table1[[#This Row],[Age]],0)</f>
        <v>26</v>
      </c>
      <c r="BV288" s="3"/>
    </row>
    <row r="289" spans="2:74" x14ac:dyDescent="0.25">
      <c r="B289" t="s">
        <v>19</v>
      </c>
      <c r="C289">
        <v>36</v>
      </c>
      <c r="D289" t="s">
        <v>29</v>
      </c>
      <c r="E289">
        <v>4</v>
      </c>
      <c r="F289" t="s">
        <v>24</v>
      </c>
      <c r="G289">
        <v>3</v>
      </c>
      <c r="H289">
        <v>0</v>
      </c>
      <c r="I289">
        <v>44407</v>
      </c>
      <c r="J289" t="s">
        <v>28</v>
      </c>
      <c r="K289">
        <v>4</v>
      </c>
      <c r="L289">
        <v>177628</v>
      </c>
      <c r="M289">
        <v>173575.46398528741</v>
      </c>
      <c r="N289">
        <v>0</v>
      </c>
      <c r="O289">
        <v>0</v>
      </c>
      <c r="P289">
        <v>24337.998284685298</v>
      </c>
      <c r="Q289">
        <v>8555.444491971175</v>
      </c>
      <c r="R289">
        <v>186183.44449197117</v>
      </c>
      <c r="S289">
        <v>197913.46226997272</v>
      </c>
      <c r="T289">
        <v>-11730.017778001551</v>
      </c>
      <c r="X289" s="1">
        <f t="shared" si="12"/>
        <v>1</v>
      </c>
      <c r="Y289" s="2">
        <f t="shared" si="13"/>
        <v>0</v>
      </c>
      <c r="Z289" s="2"/>
      <c r="AA289" s="3"/>
      <c r="AD289" s="1">
        <f>IF(Table1[[#This Row],[Work Field (WF)]]="IT",1,0)</f>
        <v>0</v>
      </c>
      <c r="AE289" s="2">
        <f>IF(Table1[[#This Row],[Work Field (WF)]]="Data Science",1,0)</f>
        <v>0</v>
      </c>
      <c r="AF289" s="2">
        <f>IF(Table1[[#This Row],[Work Field (WF)]]="Health",1,0)</f>
        <v>1</v>
      </c>
      <c r="AG289" s="2">
        <f>IF(Table1[[#This Row],[Work Field (WF)]]="Marketing",1,0)</f>
        <v>0</v>
      </c>
      <c r="AH289" s="2">
        <f>IF(Table1[[#This Row],[Work Field (WF)]]="Sales",1,0)</f>
        <v>0</v>
      </c>
      <c r="AI289" s="2">
        <f>IF(Table1[[#This Row],[Work Field (WF)]]="management",1,0)</f>
        <v>0</v>
      </c>
      <c r="AJ289" s="2"/>
      <c r="AK289" s="3"/>
      <c r="AL289" s="1">
        <f>IF(Table1[[#This Row],[Education (EDU)]]="Matric",1,0)</f>
        <v>0</v>
      </c>
      <c r="AM289" s="2">
        <f>IF(Table1[[#This Row],[Education (EDU)]]="Intermediate",1,0)</f>
        <v>0</v>
      </c>
      <c r="AN289" s="2">
        <f>IF(Table1[[#This Row],[Education (EDU)]]="Graduation",1,0)</f>
        <v>1</v>
      </c>
      <c r="AO289" s="2">
        <f>IF(Table1[[#This Row],[Education (EDU)]]="Masters",1,0)</f>
        <v>0</v>
      </c>
      <c r="AP289" s="2"/>
      <c r="AQ289" s="3"/>
      <c r="AT289" s="10" t="str">
        <f>IFERROR(Table1[[#This Row],[Car Value]]/Table1[[#This Row],[Cars Owned]],"0")</f>
        <v>0</v>
      </c>
      <c r="AU289" s="2"/>
      <c r="AV289" s="3"/>
      <c r="AW289" s="1"/>
      <c r="AX289" s="2">
        <f>IF(Table1[[#This Row],[Person Debts]]&gt;$AW$6,1,0)</f>
        <v>1</v>
      </c>
      <c r="AY289" s="2"/>
      <c r="AZ289" s="3"/>
      <c r="BA289" s="1"/>
      <c r="BB289" s="24">
        <f>Table1[[#This Row],[Mortgage Left]]/Table1[[#This Row],[House Value]]</f>
        <v>0.97718526350174195</v>
      </c>
      <c r="BC289" s="2">
        <f t="shared" si="14"/>
        <v>1</v>
      </c>
      <c r="BD289" s="2"/>
      <c r="BE289" s="3"/>
      <c r="BH289" s="1"/>
      <c r="BI289" s="2">
        <f>IF(Table1[[#This Row],[City]]="Karachi",Table1[[#This Row],[Income]],0)</f>
        <v>0</v>
      </c>
      <c r="BJ289" s="2">
        <f>IF(Table1[[#This Row],[City]]="Lahore",Table1[[#This Row],[Income]],0)</f>
        <v>0</v>
      </c>
      <c r="BK289" s="2">
        <f>IF(Table1[[#This Row],[City]]="Islamabad",Table1[[#This Row],[Income]],0)</f>
        <v>0</v>
      </c>
      <c r="BL289" s="2">
        <f>IF(Table1[[#This Row],[City]]="Multan",Table1[[#This Row],[Income]],0)</f>
        <v>44407</v>
      </c>
      <c r="BM289" s="2">
        <f>IF(Table1[[#This Row],[City]]="Peshawar",Table1[[#This Row],[Income]],0)</f>
        <v>0</v>
      </c>
      <c r="BN289" s="2">
        <f>IF(Table1[[#This Row],[City]]="Quetta",Table1[[#This Row],[Income]],0)</f>
        <v>0</v>
      </c>
      <c r="BO289" s="2">
        <f>IF(Table1[[#This Row],[City]]="Hyderabad",Table1[[#This Row],[Income]],0)</f>
        <v>0</v>
      </c>
      <c r="BP289" s="2">
        <f>IF(Table1[[#This Row],[City]]="Rawalpindi",Table1[[#This Row],[Income]],0)</f>
        <v>0</v>
      </c>
      <c r="BQ289" s="3">
        <f>IF(Table1[[#This Row],[City]]="Gwadar",Table1[[#This Row],[Income]],0)</f>
        <v>0</v>
      </c>
      <c r="BR289" s="1">
        <f>IF(Table1[[#This Row],[Person Debts]]&gt;Table1[[#This Row],[Income]],1,0)</f>
        <v>1</v>
      </c>
      <c r="BS289" s="3"/>
      <c r="BT289" s="1"/>
      <c r="BU289" s="2">
        <f>IF(Table1[[#This Row],[Net Worth]]&gt;BT289,Table1[[#This Row],[Age]],0)</f>
        <v>0</v>
      </c>
      <c r="BV289" s="3"/>
    </row>
    <row r="290" spans="2:74" x14ac:dyDescent="0.25">
      <c r="B290" t="s">
        <v>23</v>
      </c>
      <c r="C290">
        <v>37</v>
      </c>
      <c r="D290" t="s">
        <v>36</v>
      </c>
      <c r="E290">
        <v>2</v>
      </c>
      <c r="F290" t="s">
        <v>27</v>
      </c>
      <c r="G290">
        <v>2</v>
      </c>
      <c r="H290">
        <v>0</v>
      </c>
      <c r="I290">
        <v>43359</v>
      </c>
      <c r="J290" t="s">
        <v>22</v>
      </c>
      <c r="K290">
        <v>2</v>
      </c>
      <c r="L290">
        <v>216795</v>
      </c>
      <c r="M290">
        <v>1594.8393116022253</v>
      </c>
      <c r="N290">
        <v>0</v>
      </c>
      <c r="O290">
        <v>0</v>
      </c>
      <c r="P290">
        <v>10788.7499007933</v>
      </c>
      <c r="Q290">
        <v>17960.080344470891</v>
      </c>
      <c r="R290">
        <v>234755.08034447089</v>
      </c>
      <c r="S290">
        <v>12383.589212395525</v>
      </c>
      <c r="T290">
        <v>222371.49113207537</v>
      </c>
      <c r="X290" s="1">
        <f t="shared" si="12"/>
        <v>0</v>
      </c>
      <c r="Y290" s="2">
        <f t="shared" si="13"/>
        <v>1</v>
      </c>
      <c r="Z290" s="2"/>
      <c r="AA290" s="3"/>
      <c r="AD290" s="1">
        <f>IF(Table1[[#This Row],[Work Field (WF)]]="IT",1,0)</f>
        <v>0</v>
      </c>
      <c r="AE290" s="2">
        <f>IF(Table1[[#This Row],[Work Field (WF)]]="Data Science",1,0)</f>
        <v>1</v>
      </c>
      <c r="AF290" s="2">
        <f>IF(Table1[[#This Row],[Work Field (WF)]]="Health",1,0)</f>
        <v>0</v>
      </c>
      <c r="AG290" s="2">
        <f>IF(Table1[[#This Row],[Work Field (WF)]]="Marketing",1,0)</f>
        <v>0</v>
      </c>
      <c r="AH290" s="2">
        <f>IF(Table1[[#This Row],[Work Field (WF)]]="Sales",1,0)</f>
        <v>0</v>
      </c>
      <c r="AI290" s="2">
        <f>IF(Table1[[#This Row],[Work Field (WF)]]="management",1,0)</f>
        <v>0</v>
      </c>
      <c r="AJ290" s="2"/>
      <c r="AK290" s="3"/>
      <c r="AL290" s="1">
        <f>IF(Table1[[#This Row],[Education (EDU)]]="Matric",1,0)</f>
        <v>0</v>
      </c>
      <c r="AM290" s="2">
        <f>IF(Table1[[#This Row],[Education (EDU)]]="Intermediate",1,0)</f>
        <v>1</v>
      </c>
      <c r="AN290" s="2">
        <f>IF(Table1[[#This Row],[Education (EDU)]]="Graduation",1,0)</f>
        <v>0</v>
      </c>
      <c r="AO290" s="2">
        <f>IF(Table1[[#This Row],[Education (EDU)]]="Masters",1,0)</f>
        <v>0</v>
      </c>
      <c r="AP290" s="2"/>
      <c r="AQ290" s="3"/>
      <c r="AT290" s="10" t="str">
        <f>IFERROR(Table1[[#This Row],[Car Value]]/Table1[[#This Row],[Cars Owned]],"0")</f>
        <v>0</v>
      </c>
      <c r="AU290" s="2"/>
      <c r="AV290" s="3"/>
      <c r="AW290" s="1"/>
      <c r="AX290" s="2">
        <f>IF(Table1[[#This Row],[Person Debts]]&gt;$AW$6,1,0)</f>
        <v>0</v>
      </c>
      <c r="AY290" s="2"/>
      <c r="AZ290" s="3"/>
      <c r="BA290" s="1"/>
      <c r="BB290" s="24">
        <f>Table1[[#This Row],[Mortgage Left]]/Table1[[#This Row],[House Value]]</f>
        <v>7.3564395470477884E-3</v>
      </c>
      <c r="BC290" s="2">
        <f t="shared" si="14"/>
        <v>0</v>
      </c>
      <c r="BD290" s="2"/>
      <c r="BE290" s="3"/>
      <c r="BH290" s="1"/>
      <c r="BI290" s="2">
        <f>IF(Table1[[#This Row],[City]]="Karachi",Table1[[#This Row],[Income]],0)</f>
        <v>0</v>
      </c>
      <c r="BJ290" s="2">
        <f>IF(Table1[[#This Row],[City]]="Lahore",Table1[[#This Row],[Income]],0)</f>
        <v>43359</v>
      </c>
      <c r="BK290" s="2">
        <f>IF(Table1[[#This Row],[City]]="Islamabad",Table1[[#This Row],[Income]],0)</f>
        <v>0</v>
      </c>
      <c r="BL290" s="2">
        <f>IF(Table1[[#This Row],[City]]="Multan",Table1[[#This Row],[Income]],0)</f>
        <v>0</v>
      </c>
      <c r="BM290" s="2">
        <f>IF(Table1[[#This Row],[City]]="Peshawar",Table1[[#This Row],[Income]],0)</f>
        <v>0</v>
      </c>
      <c r="BN290" s="2">
        <f>IF(Table1[[#This Row],[City]]="Quetta",Table1[[#This Row],[Income]],0)</f>
        <v>0</v>
      </c>
      <c r="BO290" s="2">
        <f>IF(Table1[[#This Row],[City]]="Hyderabad",Table1[[#This Row],[Income]],0)</f>
        <v>0</v>
      </c>
      <c r="BP290" s="2">
        <f>IF(Table1[[#This Row],[City]]="Rawalpindi",Table1[[#This Row],[Income]],0)</f>
        <v>0</v>
      </c>
      <c r="BQ290" s="3">
        <f>IF(Table1[[#This Row],[City]]="Gwadar",Table1[[#This Row],[Income]],0)</f>
        <v>0</v>
      </c>
      <c r="BR290" s="1">
        <f>IF(Table1[[#This Row],[Person Debts]]&gt;Table1[[#This Row],[Income]],1,0)</f>
        <v>0</v>
      </c>
      <c r="BS290" s="3"/>
      <c r="BT290" s="1"/>
      <c r="BU290" s="2">
        <f>IF(Table1[[#This Row],[Net Worth]]&gt;BT290,Table1[[#This Row],[Age]],0)</f>
        <v>37</v>
      </c>
      <c r="BV290" s="3"/>
    </row>
    <row r="291" spans="2:74" x14ac:dyDescent="0.25">
      <c r="B291" t="s">
        <v>23</v>
      </c>
      <c r="C291">
        <v>43</v>
      </c>
      <c r="D291" t="s">
        <v>37</v>
      </c>
      <c r="E291">
        <v>5</v>
      </c>
      <c r="F291" t="s">
        <v>27</v>
      </c>
      <c r="G291">
        <v>2</v>
      </c>
      <c r="H291">
        <v>2</v>
      </c>
      <c r="I291">
        <v>53703</v>
      </c>
      <c r="J291" t="s">
        <v>35</v>
      </c>
      <c r="K291">
        <v>3</v>
      </c>
      <c r="L291">
        <v>161109</v>
      </c>
      <c r="M291">
        <v>11508.591987293688</v>
      </c>
      <c r="N291">
        <v>46325.821534673079</v>
      </c>
      <c r="O291">
        <v>4761</v>
      </c>
      <c r="P291">
        <v>67062.493076179395</v>
      </c>
      <c r="Q291">
        <v>48830.092485925241</v>
      </c>
      <c r="R291">
        <v>256264.91402059831</v>
      </c>
      <c r="S291">
        <v>83332.085063473089</v>
      </c>
      <c r="T291">
        <v>172932.82895712522</v>
      </c>
      <c r="X291" s="1">
        <f t="shared" si="12"/>
        <v>0</v>
      </c>
      <c r="Y291" s="2">
        <f t="shared" si="13"/>
        <v>1</v>
      </c>
      <c r="Z291" s="2"/>
      <c r="AA291" s="3"/>
      <c r="AD291" s="1">
        <f>IF(Table1[[#This Row],[Work Field (WF)]]="IT",1,0)</f>
        <v>0</v>
      </c>
      <c r="AE291" s="2">
        <f>IF(Table1[[#This Row],[Work Field (WF)]]="Data Science",1,0)</f>
        <v>0</v>
      </c>
      <c r="AF291" s="2">
        <f>IF(Table1[[#This Row],[Work Field (WF)]]="Health",1,0)</f>
        <v>0</v>
      </c>
      <c r="AG291" s="2">
        <f>IF(Table1[[#This Row],[Work Field (WF)]]="Marketing",1,0)</f>
        <v>0</v>
      </c>
      <c r="AH291" s="2">
        <f>IF(Table1[[#This Row],[Work Field (WF)]]="Sales",1,0)</f>
        <v>1</v>
      </c>
      <c r="AI291" s="2">
        <f>IF(Table1[[#This Row],[Work Field (WF)]]="management",1,0)</f>
        <v>0</v>
      </c>
      <c r="AJ291" s="2"/>
      <c r="AK291" s="3"/>
      <c r="AL291" s="1">
        <f>IF(Table1[[#This Row],[Education (EDU)]]="Matric",1,0)</f>
        <v>0</v>
      </c>
      <c r="AM291" s="2">
        <f>IF(Table1[[#This Row],[Education (EDU)]]="Intermediate",1,0)</f>
        <v>1</v>
      </c>
      <c r="AN291" s="2">
        <f>IF(Table1[[#This Row],[Education (EDU)]]="Graduation",1,0)</f>
        <v>0</v>
      </c>
      <c r="AO291" s="2">
        <f>IF(Table1[[#This Row],[Education (EDU)]]="Masters",1,0)</f>
        <v>0</v>
      </c>
      <c r="AP291" s="2"/>
      <c r="AQ291" s="3"/>
      <c r="AT291" s="10">
        <f>IFERROR(Table1[[#This Row],[Car Value]]/Table1[[#This Row],[Cars Owned]],"0")</f>
        <v>23162.91076733654</v>
      </c>
      <c r="AU291" s="2"/>
      <c r="AV291" s="3"/>
      <c r="AW291" s="1"/>
      <c r="AX291" s="2">
        <f>IF(Table1[[#This Row],[Person Debts]]&gt;$AW$6,1,0)</f>
        <v>0</v>
      </c>
      <c r="AY291" s="2"/>
      <c r="AZ291" s="3"/>
      <c r="BA291" s="1"/>
      <c r="BB291" s="24">
        <f>Table1[[#This Row],[Mortgage Left]]/Table1[[#This Row],[House Value]]</f>
        <v>7.143357594730082E-2</v>
      </c>
      <c r="BC291" s="2">
        <f t="shared" si="14"/>
        <v>0</v>
      </c>
      <c r="BD291" s="2"/>
      <c r="BE291" s="3"/>
      <c r="BH291" s="1"/>
      <c r="BI291" s="2">
        <f>IF(Table1[[#This Row],[City]]="Karachi",Table1[[#This Row],[Income]],0)</f>
        <v>0</v>
      </c>
      <c r="BJ291" s="2">
        <f>IF(Table1[[#This Row],[City]]="Lahore",Table1[[#This Row],[Income]],0)</f>
        <v>0</v>
      </c>
      <c r="BK291" s="2">
        <f>IF(Table1[[#This Row],[City]]="Islamabad",Table1[[#This Row],[Income]],0)</f>
        <v>53703</v>
      </c>
      <c r="BL291" s="2">
        <f>IF(Table1[[#This Row],[City]]="Multan",Table1[[#This Row],[Income]],0)</f>
        <v>0</v>
      </c>
      <c r="BM291" s="2">
        <f>IF(Table1[[#This Row],[City]]="Peshawar",Table1[[#This Row],[Income]],0)</f>
        <v>0</v>
      </c>
      <c r="BN291" s="2">
        <f>IF(Table1[[#This Row],[City]]="Quetta",Table1[[#This Row],[Income]],0)</f>
        <v>0</v>
      </c>
      <c r="BO291" s="2">
        <f>IF(Table1[[#This Row],[City]]="Hyderabad",Table1[[#This Row],[Income]],0)</f>
        <v>0</v>
      </c>
      <c r="BP291" s="2">
        <f>IF(Table1[[#This Row],[City]]="Rawalpindi",Table1[[#This Row],[Income]],0)</f>
        <v>0</v>
      </c>
      <c r="BQ291" s="3">
        <f>IF(Table1[[#This Row],[City]]="Gwadar",Table1[[#This Row],[Income]],0)</f>
        <v>0</v>
      </c>
      <c r="BR291" s="1">
        <f>IF(Table1[[#This Row],[Person Debts]]&gt;Table1[[#This Row],[Income]],1,0)</f>
        <v>1</v>
      </c>
      <c r="BS291" s="3"/>
      <c r="BT291" s="1"/>
      <c r="BU291" s="2">
        <f>IF(Table1[[#This Row],[Net Worth]]&gt;BT291,Table1[[#This Row],[Age]],0)</f>
        <v>43</v>
      </c>
      <c r="BV291" s="3"/>
    </row>
    <row r="292" spans="2:74" x14ac:dyDescent="0.25">
      <c r="B292" t="s">
        <v>19</v>
      </c>
      <c r="C292">
        <v>26</v>
      </c>
      <c r="D292" t="s">
        <v>37</v>
      </c>
      <c r="E292">
        <v>5</v>
      </c>
      <c r="F292" t="s">
        <v>34</v>
      </c>
      <c r="G292">
        <v>4</v>
      </c>
      <c r="H292">
        <v>2</v>
      </c>
      <c r="I292">
        <v>51667</v>
      </c>
      <c r="J292" t="s">
        <v>31</v>
      </c>
      <c r="K292">
        <v>5</v>
      </c>
      <c r="L292">
        <v>206668</v>
      </c>
      <c r="M292">
        <v>115171.38762959995</v>
      </c>
      <c r="N292">
        <v>18399.460675721963</v>
      </c>
      <c r="O292">
        <v>7788</v>
      </c>
      <c r="P292">
        <v>16591.944591518881</v>
      </c>
      <c r="Q292">
        <v>35853.742287484165</v>
      </c>
      <c r="R292">
        <v>260921.20296320613</v>
      </c>
      <c r="S292">
        <v>139551.33222111882</v>
      </c>
      <c r="T292">
        <v>121369.87074208731</v>
      </c>
      <c r="X292" s="1">
        <f t="shared" si="12"/>
        <v>1</v>
      </c>
      <c r="Y292" s="2">
        <f t="shared" si="13"/>
        <v>0</v>
      </c>
      <c r="Z292" s="2"/>
      <c r="AA292" s="3"/>
      <c r="AD292" s="1">
        <f>IF(Table1[[#This Row],[Work Field (WF)]]="IT",1,0)</f>
        <v>0</v>
      </c>
      <c r="AE292" s="2">
        <f>IF(Table1[[#This Row],[Work Field (WF)]]="Data Science",1,0)</f>
        <v>0</v>
      </c>
      <c r="AF292" s="2">
        <f>IF(Table1[[#This Row],[Work Field (WF)]]="Health",1,0)</f>
        <v>0</v>
      </c>
      <c r="AG292" s="2">
        <f>IF(Table1[[#This Row],[Work Field (WF)]]="Marketing",1,0)</f>
        <v>0</v>
      </c>
      <c r="AH292" s="2">
        <f>IF(Table1[[#This Row],[Work Field (WF)]]="Sales",1,0)</f>
        <v>1</v>
      </c>
      <c r="AI292" s="2">
        <f>IF(Table1[[#This Row],[Work Field (WF)]]="management",1,0)</f>
        <v>0</v>
      </c>
      <c r="AJ292" s="2"/>
      <c r="AK292" s="3"/>
      <c r="AL292" s="1">
        <f>IF(Table1[[#This Row],[Education (EDU)]]="Matric",1,0)</f>
        <v>0</v>
      </c>
      <c r="AM292" s="2">
        <f>IF(Table1[[#This Row],[Education (EDU)]]="Intermediate",1,0)</f>
        <v>0</v>
      </c>
      <c r="AN292" s="2">
        <f>IF(Table1[[#This Row],[Education (EDU)]]="Graduation",1,0)</f>
        <v>0</v>
      </c>
      <c r="AO292" s="2">
        <f>IF(Table1[[#This Row],[Education (EDU)]]="Masters",1,0)</f>
        <v>1</v>
      </c>
      <c r="AP292" s="2"/>
      <c r="AQ292" s="3"/>
      <c r="AT292" s="10">
        <f>IFERROR(Table1[[#This Row],[Car Value]]/Table1[[#This Row],[Cars Owned]],"0")</f>
        <v>9199.7303378609813</v>
      </c>
      <c r="AU292" s="2"/>
      <c r="AV292" s="3"/>
      <c r="AW292" s="1"/>
      <c r="AX292" s="2">
        <f>IF(Table1[[#This Row],[Person Debts]]&gt;$AW$6,1,0)</f>
        <v>1</v>
      </c>
      <c r="AY292" s="2"/>
      <c r="AZ292" s="3"/>
      <c r="BA292" s="1"/>
      <c r="BB292" s="24">
        <f>Table1[[#This Row],[Mortgage Left]]/Table1[[#This Row],[House Value]]</f>
        <v>0.55727731254766077</v>
      </c>
      <c r="BC292" s="2">
        <f t="shared" si="14"/>
        <v>1</v>
      </c>
      <c r="BD292" s="2"/>
      <c r="BE292" s="3"/>
      <c r="BH292" s="1"/>
      <c r="BI292" s="2">
        <f>IF(Table1[[#This Row],[City]]="Karachi",Table1[[#This Row],[Income]],0)</f>
        <v>0</v>
      </c>
      <c r="BJ292" s="2">
        <f>IF(Table1[[#This Row],[City]]="Lahore",Table1[[#This Row],[Income]],0)</f>
        <v>0</v>
      </c>
      <c r="BK292" s="2">
        <f>IF(Table1[[#This Row],[City]]="Islamabad",Table1[[#This Row],[Income]],0)</f>
        <v>0</v>
      </c>
      <c r="BL292" s="2">
        <f>IF(Table1[[#This Row],[City]]="Multan",Table1[[#This Row],[Income]],0)</f>
        <v>0</v>
      </c>
      <c r="BM292" s="2">
        <f>IF(Table1[[#This Row],[City]]="Peshawar",Table1[[#This Row],[Income]],0)</f>
        <v>51667</v>
      </c>
      <c r="BN292" s="2">
        <f>IF(Table1[[#This Row],[City]]="Quetta",Table1[[#This Row],[Income]],0)</f>
        <v>0</v>
      </c>
      <c r="BO292" s="2">
        <f>IF(Table1[[#This Row],[City]]="Hyderabad",Table1[[#This Row],[Income]],0)</f>
        <v>0</v>
      </c>
      <c r="BP292" s="2">
        <f>IF(Table1[[#This Row],[City]]="Rawalpindi",Table1[[#This Row],[Income]],0)</f>
        <v>0</v>
      </c>
      <c r="BQ292" s="3">
        <f>IF(Table1[[#This Row],[City]]="Gwadar",Table1[[#This Row],[Income]],0)</f>
        <v>0</v>
      </c>
      <c r="BR292" s="1">
        <f>IF(Table1[[#This Row],[Person Debts]]&gt;Table1[[#This Row],[Income]],1,0)</f>
        <v>1</v>
      </c>
      <c r="BS292" s="3"/>
      <c r="BT292" s="1"/>
      <c r="BU292" s="2">
        <f>IF(Table1[[#This Row],[Net Worth]]&gt;BT292,Table1[[#This Row],[Age]],0)</f>
        <v>26</v>
      </c>
      <c r="BV292" s="3"/>
    </row>
    <row r="293" spans="2:74" x14ac:dyDescent="0.25">
      <c r="B293" t="s">
        <v>19</v>
      </c>
      <c r="C293">
        <v>34</v>
      </c>
      <c r="D293" t="s">
        <v>20</v>
      </c>
      <c r="E293">
        <v>6</v>
      </c>
      <c r="F293" t="s">
        <v>34</v>
      </c>
      <c r="G293">
        <v>4</v>
      </c>
      <c r="H293">
        <v>1</v>
      </c>
      <c r="I293">
        <v>74611</v>
      </c>
      <c r="J293" t="s">
        <v>28</v>
      </c>
      <c r="K293">
        <v>4</v>
      </c>
      <c r="L293">
        <v>223833</v>
      </c>
      <c r="M293">
        <v>56303.929471181415</v>
      </c>
      <c r="N293">
        <v>6522.1428998905831</v>
      </c>
      <c r="O293">
        <v>2090</v>
      </c>
      <c r="P293">
        <v>21484.756785590173</v>
      </c>
      <c r="Q293">
        <v>70838.994573998367</v>
      </c>
      <c r="R293">
        <v>301194.13747388893</v>
      </c>
      <c r="S293">
        <v>79878.686256771587</v>
      </c>
      <c r="T293">
        <v>221315.45121711734</v>
      </c>
      <c r="X293" s="1">
        <f t="shared" si="12"/>
        <v>1</v>
      </c>
      <c r="Y293" s="2">
        <f t="shared" si="13"/>
        <v>0</v>
      </c>
      <c r="Z293" s="2"/>
      <c r="AA293" s="3"/>
      <c r="AD293" s="1">
        <f>IF(Table1[[#This Row],[Work Field (WF)]]="IT",1,0)</f>
        <v>0</v>
      </c>
      <c r="AE293" s="2">
        <f>IF(Table1[[#This Row],[Work Field (WF)]]="Data Science",1,0)</f>
        <v>0</v>
      </c>
      <c r="AF293" s="2">
        <f>IF(Table1[[#This Row],[Work Field (WF)]]="Health",1,0)</f>
        <v>0</v>
      </c>
      <c r="AG293" s="2">
        <f>IF(Table1[[#This Row],[Work Field (WF)]]="Marketing",1,0)</f>
        <v>0</v>
      </c>
      <c r="AH293" s="2">
        <f>IF(Table1[[#This Row],[Work Field (WF)]]="Sales",1,0)</f>
        <v>0</v>
      </c>
      <c r="AI293" s="2">
        <f>IF(Table1[[#This Row],[Work Field (WF)]]="management",1,0)</f>
        <v>1</v>
      </c>
      <c r="AJ293" s="2"/>
      <c r="AK293" s="3"/>
      <c r="AL293" s="1">
        <f>IF(Table1[[#This Row],[Education (EDU)]]="Matric",1,0)</f>
        <v>0</v>
      </c>
      <c r="AM293" s="2">
        <f>IF(Table1[[#This Row],[Education (EDU)]]="Intermediate",1,0)</f>
        <v>0</v>
      </c>
      <c r="AN293" s="2">
        <f>IF(Table1[[#This Row],[Education (EDU)]]="Graduation",1,0)</f>
        <v>0</v>
      </c>
      <c r="AO293" s="2">
        <f>IF(Table1[[#This Row],[Education (EDU)]]="Masters",1,0)</f>
        <v>1</v>
      </c>
      <c r="AP293" s="2"/>
      <c r="AQ293" s="3"/>
      <c r="AT293" s="10">
        <f>IFERROR(Table1[[#This Row],[Car Value]]/Table1[[#This Row],[Cars Owned]],"0")</f>
        <v>6522.1428998905831</v>
      </c>
      <c r="AU293" s="2"/>
      <c r="AV293" s="3"/>
      <c r="AW293" s="1"/>
      <c r="AX293" s="2">
        <f>IF(Table1[[#This Row],[Person Debts]]&gt;$AW$6,1,0)</f>
        <v>0</v>
      </c>
      <c r="AY293" s="2"/>
      <c r="AZ293" s="3"/>
      <c r="BA293" s="1"/>
      <c r="BB293" s="24">
        <f>Table1[[#This Row],[Mortgage Left]]/Table1[[#This Row],[House Value]]</f>
        <v>0.25154436330291519</v>
      </c>
      <c r="BC293" s="2">
        <f t="shared" si="14"/>
        <v>0</v>
      </c>
      <c r="BD293" s="2"/>
      <c r="BE293" s="3"/>
      <c r="BH293" s="1"/>
      <c r="BI293" s="2">
        <f>IF(Table1[[#This Row],[City]]="Karachi",Table1[[#This Row],[Income]],0)</f>
        <v>0</v>
      </c>
      <c r="BJ293" s="2">
        <f>IF(Table1[[#This Row],[City]]="Lahore",Table1[[#This Row],[Income]],0)</f>
        <v>0</v>
      </c>
      <c r="BK293" s="2">
        <f>IF(Table1[[#This Row],[City]]="Islamabad",Table1[[#This Row],[Income]],0)</f>
        <v>0</v>
      </c>
      <c r="BL293" s="2">
        <f>IF(Table1[[#This Row],[City]]="Multan",Table1[[#This Row],[Income]],0)</f>
        <v>74611</v>
      </c>
      <c r="BM293" s="2">
        <f>IF(Table1[[#This Row],[City]]="Peshawar",Table1[[#This Row],[Income]],0)</f>
        <v>0</v>
      </c>
      <c r="BN293" s="2">
        <f>IF(Table1[[#This Row],[City]]="Quetta",Table1[[#This Row],[Income]],0)</f>
        <v>0</v>
      </c>
      <c r="BO293" s="2">
        <f>IF(Table1[[#This Row],[City]]="Hyderabad",Table1[[#This Row],[Income]],0)</f>
        <v>0</v>
      </c>
      <c r="BP293" s="2">
        <f>IF(Table1[[#This Row],[City]]="Rawalpindi",Table1[[#This Row],[Income]],0)</f>
        <v>0</v>
      </c>
      <c r="BQ293" s="3">
        <f>IF(Table1[[#This Row],[City]]="Gwadar",Table1[[#This Row],[Income]],0)</f>
        <v>0</v>
      </c>
      <c r="BR293" s="1">
        <f>IF(Table1[[#This Row],[Person Debts]]&gt;Table1[[#This Row],[Income]],1,0)</f>
        <v>1</v>
      </c>
      <c r="BS293" s="3"/>
      <c r="BT293" s="1"/>
      <c r="BU293" s="2">
        <f>IF(Table1[[#This Row],[Net Worth]]&gt;BT293,Table1[[#This Row],[Age]],0)</f>
        <v>34</v>
      </c>
      <c r="BV293" s="3"/>
    </row>
    <row r="294" spans="2:74" x14ac:dyDescent="0.25">
      <c r="B294" t="s">
        <v>19</v>
      </c>
      <c r="C294">
        <v>35</v>
      </c>
      <c r="D294" t="s">
        <v>29</v>
      </c>
      <c r="E294">
        <v>4</v>
      </c>
      <c r="F294" t="s">
        <v>21</v>
      </c>
      <c r="G294">
        <v>1</v>
      </c>
      <c r="H294">
        <v>1</v>
      </c>
      <c r="I294">
        <v>40644</v>
      </c>
      <c r="J294" t="s">
        <v>35</v>
      </c>
      <c r="K294">
        <v>3</v>
      </c>
      <c r="L294">
        <v>243864</v>
      </c>
      <c r="M294">
        <v>17470.388166725548</v>
      </c>
      <c r="N294">
        <v>24694.553916424175</v>
      </c>
      <c r="O294">
        <v>5984</v>
      </c>
      <c r="P294">
        <v>44774.159488106474</v>
      </c>
      <c r="Q294">
        <v>37159.582965705282</v>
      </c>
      <c r="R294">
        <v>305718.13688212947</v>
      </c>
      <c r="S294">
        <v>68228.547654832015</v>
      </c>
      <c r="T294">
        <v>237489.58922729746</v>
      </c>
      <c r="X294" s="1">
        <f t="shared" si="12"/>
        <v>1</v>
      </c>
      <c r="Y294" s="2">
        <f t="shared" si="13"/>
        <v>0</v>
      </c>
      <c r="Z294" s="2"/>
      <c r="AA294" s="3"/>
      <c r="AD294" s="1">
        <f>IF(Table1[[#This Row],[Work Field (WF)]]="IT",1,0)</f>
        <v>0</v>
      </c>
      <c r="AE294" s="2">
        <f>IF(Table1[[#This Row],[Work Field (WF)]]="Data Science",1,0)</f>
        <v>0</v>
      </c>
      <c r="AF294" s="2">
        <f>IF(Table1[[#This Row],[Work Field (WF)]]="Health",1,0)</f>
        <v>1</v>
      </c>
      <c r="AG294" s="2">
        <f>IF(Table1[[#This Row],[Work Field (WF)]]="Marketing",1,0)</f>
        <v>0</v>
      </c>
      <c r="AH294" s="2">
        <f>IF(Table1[[#This Row],[Work Field (WF)]]="Sales",1,0)</f>
        <v>0</v>
      </c>
      <c r="AI294" s="2">
        <f>IF(Table1[[#This Row],[Work Field (WF)]]="management",1,0)</f>
        <v>0</v>
      </c>
      <c r="AJ294" s="2"/>
      <c r="AK294" s="3"/>
      <c r="AL294" s="1">
        <f>IF(Table1[[#This Row],[Education (EDU)]]="Matric",1,0)</f>
        <v>1</v>
      </c>
      <c r="AM294" s="2">
        <f>IF(Table1[[#This Row],[Education (EDU)]]="Intermediate",1,0)</f>
        <v>0</v>
      </c>
      <c r="AN294" s="2">
        <f>IF(Table1[[#This Row],[Education (EDU)]]="Graduation",1,0)</f>
        <v>0</v>
      </c>
      <c r="AO294" s="2">
        <f>IF(Table1[[#This Row],[Education (EDU)]]="Masters",1,0)</f>
        <v>0</v>
      </c>
      <c r="AP294" s="2"/>
      <c r="AQ294" s="3"/>
      <c r="AT294" s="10">
        <f>IFERROR(Table1[[#This Row],[Car Value]]/Table1[[#This Row],[Cars Owned]],"0")</f>
        <v>24694.553916424175</v>
      </c>
      <c r="AU294" s="2"/>
      <c r="AV294" s="3"/>
      <c r="AW294" s="1"/>
      <c r="AX294" s="2">
        <f>IF(Table1[[#This Row],[Person Debts]]&gt;$AW$6,1,0)</f>
        <v>0</v>
      </c>
      <c r="AY294" s="2"/>
      <c r="AZ294" s="3"/>
      <c r="BA294" s="1"/>
      <c r="BB294" s="24">
        <f>Table1[[#This Row],[Mortgage Left]]/Table1[[#This Row],[House Value]]</f>
        <v>7.1639881928966753E-2</v>
      </c>
      <c r="BC294" s="2">
        <f t="shared" si="14"/>
        <v>0</v>
      </c>
      <c r="BD294" s="2"/>
      <c r="BE294" s="3"/>
      <c r="BH294" s="1"/>
      <c r="BI294" s="2">
        <f>IF(Table1[[#This Row],[City]]="Karachi",Table1[[#This Row],[Income]],0)</f>
        <v>0</v>
      </c>
      <c r="BJ294" s="2">
        <f>IF(Table1[[#This Row],[City]]="Lahore",Table1[[#This Row],[Income]],0)</f>
        <v>0</v>
      </c>
      <c r="BK294" s="2">
        <f>IF(Table1[[#This Row],[City]]="Islamabad",Table1[[#This Row],[Income]],0)</f>
        <v>40644</v>
      </c>
      <c r="BL294" s="2">
        <f>IF(Table1[[#This Row],[City]]="Multan",Table1[[#This Row],[Income]],0)</f>
        <v>0</v>
      </c>
      <c r="BM294" s="2">
        <f>IF(Table1[[#This Row],[City]]="Peshawar",Table1[[#This Row],[Income]],0)</f>
        <v>0</v>
      </c>
      <c r="BN294" s="2">
        <f>IF(Table1[[#This Row],[City]]="Quetta",Table1[[#This Row],[Income]],0)</f>
        <v>0</v>
      </c>
      <c r="BO294" s="2">
        <f>IF(Table1[[#This Row],[City]]="Hyderabad",Table1[[#This Row],[Income]],0)</f>
        <v>0</v>
      </c>
      <c r="BP294" s="2">
        <f>IF(Table1[[#This Row],[City]]="Rawalpindi",Table1[[#This Row],[Income]],0)</f>
        <v>0</v>
      </c>
      <c r="BQ294" s="3">
        <f>IF(Table1[[#This Row],[City]]="Gwadar",Table1[[#This Row],[Income]],0)</f>
        <v>0</v>
      </c>
      <c r="BR294" s="1">
        <f>IF(Table1[[#This Row],[Person Debts]]&gt;Table1[[#This Row],[Income]],1,0)</f>
        <v>1</v>
      </c>
      <c r="BS294" s="3"/>
      <c r="BT294" s="1"/>
      <c r="BU294" s="2">
        <f>IF(Table1[[#This Row],[Net Worth]]&gt;BT294,Table1[[#This Row],[Age]],0)</f>
        <v>35</v>
      </c>
      <c r="BV294" s="3"/>
    </row>
    <row r="295" spans="2:74" x14ac:dyDescent="0.25">
      <c r="B295" t="s">
        <v>19</v>
      </c>
      <c r="C295">
        <v>47</v>
      </c>
      <c r="D295" t="s">
        <v>37</v>
      </c>
      <c r="E295">
        <v>5</v>
      </c>
      <c r="F295" t="s">
        <v>21</v>
      </c>
      <c r="G295">
        <v>1</v>
      </c>
      <c r="H295">
        <v>0</v>
      </c>
      <c r="I295">
        <v>62992</v>
      </c>
      <c r="J295" t="s">
        <v>28</v>
      </c>
      <c r="K295">
        <v>4</v>
      </c>
      <c r="L295">
        <v>314960</v>
      </c>
      <c r="M295">
        <v>184548.29057635574</v>
      </c>
      <c r="N295">
        <v>0</v>
      </c>
      <c r="O295">
        <v>0</v>
      </c>
      <c r="P295">
        <v>39280.641762455547</v>
      </c>
      <c r="Q295">
        <v>53720.236099362242</v>
      </c>
      <c r="R295">
        <v>368680.23609936226</v>
      </c>
      <c r="S295">
        <v>223828.93233881128</v>
      </c>
      <c r="T295">
        <v>144851.30376055097</v>
      </c>
      <c r="X295" s="1">
        <f t="shared" si="12"/>
        <v>1</v>
      </c>
      <c r="Y295" s="2">
        <f t="shared" si="13"/>
        <v>0</v>
      </c>
      <c r="Z295" s="2"/>
      <c r="AA295" s="3"/>
      <c r="AD295" s="1">
        <f>IF(Table1[[#This Row],[Work Field (WF)]]="IT",1,0)</f>
        <v>0</v>
      </c>
      <c r="AE295" s="2">
        <f>IF(Table1[[#This Row],[Work Field (WF)]]="Data Science",1,0)</f>
        <v>0</v>
      </c>
      <c r="AF295" s="2">
        <f>IF(Table1[[#This Row],[Work Field (WF)]]="Health",1,0)</f>
        <v>0</v>
      </c>
      <c r="AG295" s="2">
        <f>IF(Table1[[#This Row],[Work Field (WF)]]="Marketing",1,0)</f>
        <v>0</v>
      </c>
      <c r="AH295" s="2">
        <f>IF(Table1[[#This Row],[Work Field (WF)]]="Sales",1,0)</f>
        <v>1</v>
      </c>
      <c r="AI295" s="2">
        <f>IF(Table1[[#This Row],[Work Field (WF)]]="management",1,0)</f>
        <v>0</v>
      </c>
      <c r="AJ295" s="2"/>
      <c r="AK295" s="3"/>
      <c r="AL295" s="1">
        <f>IF(Table1[[#This Row],[Education (EDU)]]="Matric",1,0)</f>
        <v>1</v>
      </c>
      <c r="AM295" s="2">
        <f>IF(Table1[[#This Row],[Education (EDU)]]="Intermediate",1,0)</f>
        <v>0</v>
      </c>
      <c r="AN295" s="2">
        <f>IF(Table1[[#This Row],[Education (EDU)]]="Graduation",1,0)</f>
        <v>0</v>
      </c>
      <c r="AO295" s="2">
        <f>IF(Table1[[#This Row],[Education (EDU)]]="Masters",1,0)</f>
        <v>0</v>
      </c>
      <c r="AP295" s="2"/>
      <c r="AQ295" s="3"/>
      <c r="AT295" s="10" t="str">
        <f>IFERROR(Table1[[#This Row],[Car Value]]/Table1[[#This Row],[Cars Owned]],"0")</f>
        <v>0</v>
      </c>
      <c r="AU295" s="2"/>
      <c r="AV295" s="3"/>
      <c r="AW295" s="1"/>
      <c r="AX295" s="2">
        <f>IF(Table1[[#This Row],[Person Debts]]&gt;$AW$6,1,0)</f>
        <v>1</v>
      </c>
      <c r="AY295" s="2"/>
      <c r="AZ295" s="3"/>
      <c r="BA295" s="1"/>
      <c r="BB295" s="24">
        <f>Table1[[#This Row],[Mortgage Left]]/Table1[[#This Row],[House Value]]</f>
        <v>0.58594199446391837</v>
      </c>
      <c r="BC295" s="2">
        <f t="shared" si="14"/>
        <v>1</v>
      </c>
      <c r="BD295" s="2"/>
      <c r="BE295" s="3"/>
      <c r="BH295" s="1"/>
      <c r="BI295" s="2">
        <f>IF(Table1[[#This Row],[City]]="Karachi",Table1[[#This Row],[Income]],0)</f>
        <v>0</v>
      </c>
      <c r="BJ295" s="2">
        <f>IF(Table1[[#This Row],[City]]="Lahore",Table1[[#This Row],[Income]],0)</f>
        <v>0</v>
      </c>
      <c r="BK295" s="2">
        <f>IF(Table1[[#This Row],[City]]="Islamabad",Table1[[#This Row],[Income]],0)</f>
        <v>0</v>
      </c>
      <c r="BL295" s="2">
        <f>IF(Table1[[#This Row],[City]]="Multan",Table1[[#This Row],[Income]],0)</f>
        <v>62992</v>
      </c>
      <c r="BM295" s="2">
        <f>IF(Table1[[#This Row],[City]]="Peshawar",Table1[[#This Row],[Income]],0)</f>
        <v>0</v>
      </c>
      <c r="BN295" s="2">
        <f>IF(Table1[[#This Row],[City]]="Quetta",Table1[[#This Row],[Income]],0)</f>
        <v>0</v>
      </c>
      <c r="BO295" s="2">
        <f>IF(Table1[[#This Row],[City]]="Hyderabad",Table1[[#This Row],[Income]],0)</f>
        <v>0</v>
      </c>
      <c r="BP295" s="2">
        <f>IF(Table1[[#This Row],[City]]="Rawalpindi",Table1[[#This Row],[Income]],0)</f>
        <v>0</v>
      </c>
      <c r="BQ295" s="3">
        <f>IF(Table1[[#This Row],[City]]="Gwadar",Table1[[#This Row],[Income]],0)</f>
        <v>0</v>
      </c>
      <c r="BR295" s="1">
        <f>IF(Table1[[#This Row],[Person Debts]]&gt;Table1[[#This Row],[Income]],1,0)</f>
        <v>1</v>
      </c>
      <c r="BS295" s="3"/>
      <c r="BT295" s="1"/>
      <c r="BU295" s="2">
        <f>IF(Table1[[#This Row],[Net Worth]]&gt;BT295,Table1[[#This Row],[Age]],0)</f>
        <v>47</v>
      </c>
      <c r="BV295" s="3"/>
    </row>
    <row r="296" spans="2:74" x14ac:dyDescent="0.25">
      <c r="B296" t="s">
        <v>23</v>
      </c>
      <c r="C296">
        <v>37</v>
      </c>
      <c r="D296" t="s">
        <v>36</v>
      </c>
      <c r="E296">
        <v>2</v>
      </c>
      <c r="F296" t="s">
        <v>34</v>
      </c>
      <c r="G296">
        <v>4</v>
      </c>
      <c r="H296">
        <v>1</v>
      </c>
      <c r="I296">
        <v>56660</v>
      </c>
      <c r="J296" t="s">
        <v>22</v>
      </c>
      <c r="K296">
        <v>2</v>
      </c>
      <c r="L296">
        <v>226640</v>
      </c>
      <c r="M296">
        <v>99380.468608161405</v>
      </c>
      <c r="N296">
        <v>24708.805912580821</v>
      </c>
      <c r="O296">
        <v>9839</v>
      </c>
      <c r="P296">
        <v>51033.372996715967</v>
      </c>
      <c r="Q296">
        <v>79304.858808060511</v>
      </c>
      <c r="R296">
        <v>330653.66472064133</v>
      </c>
      <c r="S296">
        <v>160252.84160487738</v>
      </c>
      <c r="T296">
        <v>170400.82311576395</v>
      </c>
      <c r="X296" s="1">
        <f t="shared" si="12"/>
        <v>0</v>
      </c>
      <c r="Y296" s="2">
        <f t="shared" si="13"/>
        <v>1</v>
      </c>
      <c r="Z296" s="2"/>
      <c r="AA296" s="3"/>
      <c r="AD296" s="1">
        <f>IF(Table1[[#This Row],[Work Field (WF)]]="IT",1,0)</f>
        <v>0</v>
      </c>
      <c r="AE296" s="2">
        <f>IF(Table1[[#This Row],[Work Field (WF)]]="Data Science",1,0)</f>
        <v>1</v>
      </c>
      <c r="AF296" s="2">
        <f>IF(Table1[[#This Row],[Work Field (WF)]]="Health",1,0)</f>
        <v>0</v>
      </c>
      <c r="AG296" s="2">
        <f>IF(Table1[[#This Row],[Work Field (WF)]]="Marketing",1,0)</f>
        <v>0</v>
      </c>
      <c r="AH296" s="2">
        <f>IF(Table1[[#This Row],[Work Field (WF)]]="Sales",1,0)</f>
        <v>0</v>
      </c>
      <c r="AI296" s="2">
        <f>IF(Table1[[#This Row],[Work Field (WF)]]="management",1,0)</f>
        <v>0</v>
      </c>
      <c r="AJ296" s="2"/>
      <c r="AK296" s="3"/>
      <c r="AL296" s="1">
        <f>IF(Table1[[#This Row],[Education (EDU)]]="Matric",1,0)</f>
        <v>0</v>
      </c>
      <c r="AM296" s="2">
        <f>IF(Table1[[#This Row],[Education (EDU)]]="Intermediate",1,0)</f>
        <v>0</v>
      </c>
      <c r="AN296" s="2">
        <f>IF(Table1[[#This Row],[Education (EDU)]]="Graduation",1,0)</f>
        <v>0</v>
      </c>
      <c r="AO296" s="2">
        <f>IF(Table1[[#This Row],[Education (EDU)]]="Masters",1,0)</f>
        <v>1</v>
      </c>
      <c r="AP296" s="2"/>
      <c r="AQ296" s="3"/>
      <c r="AT296" s="10">
        <f>IFERROR(Table1[[#This Row],[Car Value]]/Table1[[#This Row],[Cars Owned]],"0")</f>
        <v>24708.805912580821</v>
      </c>
      <c r="AU296" s="2"/>
      <c r="AV296" s="3"/>
      <c r="AW296" s="1"/>
      <c r="AX296" s="2">
        <f>IF(Table1[[#This Row],[Person Debts]]&gt;$AW$6,1,0)</f>
        <v>1</v>
      </c>
      <c r="AY296" s="2"/>
      <c r="AZ296" s="3"/>
      <c r="BA296" s="1"/>
      <c r="BB296" s="24">
        <f>Table1[[#This Row],[Mortgage Left]]/Table1[[#This Row],[House Value]]</f>
        <v>0.43849483148676938</v>
      </c>
      <c r="BC296" s="2">
        <f t="shared" si="14"/>
        <v>1</v>
      </c>
      <c r="BD296" s="2"/>
      <c r="BE296" s="3"/>
      <c r="BH296" s="1"/>
      <c r="BI296" s="2">
        <f>IF(Table1[[#This Row],[City]]="Karachi",Table1[[#This Row],[Income]],0)</f>
        <v>0</v>
      </c>
      <c r="BJ296" s="2">
        <f>IF(Table1[[#This Row],[City]]="Lahore",Table1[[#This Row],[Income]],0)</f>
        <v>56660</v>
      </c>
      <c r="BK296" s="2">
        <f>IF(Table1[[#This Row],[City]]="Islamabad",Table1[[#This Row],[Income]],0)</f>
        <v>0</v>
      </c>
      <c r="BL296" s="2">
        <f>IF(Table1[[#This Row],[City]]="Multan",Table1[[#This Row],[Income]],0)</f>
        <v>0</v>
      </c>
      <c r="BM296" s="2">
        <f>IF(Table1[[#This Row],[City]]="Peshawar",Table1[[#This Row],[Income]],0)</f>
        <v>0</v>
      </c>
      <c r="BN296" s="2">
        <f>IF(Table1[[#This Row],[City]]="Quetta",Table1[[#This Row],[Income]],0)</f>
        <v>0</v>
      </c>
      <c r="BO296" s="2">
        <f>IF(Table1[[#This Row],[City]]="Hyderabad",Table1[[#This Row],[Income]],0)</f>
        <v>0</v>
      </c>
      <c r="BP296" s="2">
        <f>IF(Table1[[#This Row],[City]]="Rawalpindi",Table1[[#This Row],[Income]],0)</f>
        <v>0</v>
      </c>
      <c r="BQ296" s="3">
        <f>IF(Table1[[#This Row],[City]]="Gwadar",Table1[[#This Row],[Income]],0)</f>
        <v>0</v>
      </c>
      <c r="BR296" s="1">
        <f>IF(Table1[[#This Row],[Person Debts]]&gt;Table1[[#This Row],[Income]],1,0)</f>
        <v>1</v>
      </c>
      <c r="BS296" s="3"/>
      <c r="BT296" s="1"/>
      <c r="BU296" s="2">
        <f>IF(Table1[[#This Row],[Net Worth]]&gt;BT296,Table1[[#This Row],[Age]],0)</f>
        <v>37</v>
      </c>
      <c r="BV296" s="3"/>
    </row>
    <row r="297" spans="2:74" x14ac:dyDescent="0.25">
      <c r="B297" t="s">
        <v>23</v>
      </c>
      <c r="C297">
        <v>30</v>
      </c>
      <c r="D297" t="s">
        <v>32</v>
      </c>
      <c r="E297">
        <v>1</v>
      </c>
      <c r="F297" t="s">
        <v>34</v>
      </c>
      <c r="G297">
        <v>4</v>
      </c>
      <c r="H297">
        <v>0</v>
      </c>
      <c r="I297">
        <v>46566</v>
      </c>
      <c r="J297" t="s">
        <v>28</v>
      </c>
      <c r="K297">
        <v>4</v>
      </c>
      <c r="L297">
        <v>186264</v>
      </c>
      <c r="M297">
        <v>156896.34946484401</v>
      </c>
      <c r="N297">
        <v>0</v>
      </c>
      <c r="O297">
        <v>0</v>
      </c>
      <c r="P297">
        <v>44532.359661895105</v>
      </c>
      <c r="Q297">
        <v>45722.978384127739</v>
      </c>
      <c r="R297">
        <v>231986.97838412772</v>
      </c>
      <c r="S297">
        <v>201428.70912673912</v>
      </c>
      <c r="T297">
        <v>30558.269257388602</v>
      </c>
      <c r="X297" s="1">
        <f t="shared" si="12"/>
        <v>0</v>
      </c>
      <c r="Y297" s="2">
        <f t="shared" si="13"/>
        <v>1</v>
      </c>
      <c r="Z297" s="2"/>
      <c r="AA297" s="3"/>
      <c r="AD297" s="1">
        <f>IF(Table1[[#This Row],[Work Field (WF)]]="IT",1,0)</f>
        <v>1</v>
      </c>
      <c r="AE297" s="2">
        <f>IF(Table1[[#This Row],[Work Field (WF)]]="Data Science",1,0)</f>
        <v>0</v>
      </c>
      <c r="AF297" s="2">
        <f>IF(Table1[[#This Row],[Work Field (WF)]]="Health",1,0)</f>
        <v>0</v>
      </c>
      <c r="AG297" s="2">
        <f>IF(Table1[[#This Row],[Work Field (WF)]]="Marketing",1,0)</f>
        <v>0</v>
      </c>
      <c r="AH297" s="2">
        <f>IF(Table1[[#This Row],[Work Field (WF)]]="Sales",1,0)</f>
        <v>0</v>
      </c>
      <c r="AI297" s="2">
        <f>IF(Table1[[#This Row],[Work Field (WF)]]="management",1,0)</f>
        <v>0</v>
      </c>
      <c r="AJ297" s="2"/>
      <c r="AK297" s="3"/>
      <c r="AL297" s="1">
        <f>IF(Table1[[#This Row],[Education (EDU)]]="Matric",1,0)</f>
        <v>0</v>
      </c>
      <c r="AM297" s="2">
        <f>IF(Table1[[#This Row],[Education (EDU)]]="Intermediate",1,0)</f>
        <v>0</v>
      </c>
      <c r="AN297" s="2">
        <f>IF(Table1[[#This Row],[Education (EDU)]]="Graduation",1,0)</f>
        <v>0</v>
      </c>
      <c r="AO297" s="2">
        <f>IF(Table1[[#This Row],[Education (EDU)]]="Masters",1,0)</f>
        <v>1</v>
      </c>
      <c r="AP297" s="2"/>
      <c r="AQ297" s="3"/>
      <c r="AT297" s="10" t="str">
        <f>IFERROR(Table1[[#This Row],[Car Value]]/Table1[[#This Row],[Cars Owned]],"0")</f>
        <v>0</v>
      </c>
      <c r="AU297" s="2"/>
      <c r="AV297" s="3"/>
      <c r="AW297" s="1"/>
      <c r="AX297" s="2">
        <f>IF(Table1[[#This Row],[Person Debts]]&gt;$AW$6,1,0)</f>
        <v>1</v>
      </c>
      <c r="AY297" s="2"/>
      <c r="AZ297" s="3"/>
      <c r="BA297" s="1"/>
      <c r="BB297" s="24">
        <f>Table1[[#This Row],[Mortgage Left]]/Table1[[#This Row],[House Value]]</f>
        <v>0.84233319087340552</v>
      </c>
      <c r="BC297" s="2">
        <f t="shared" si="14"/>
        <v>1</v>
      </c>
      <c r="BD297" s="2"/>
      <c r="BE297" s="3"/>
      <c r="BH297" s="1"/>
      <c r="BI297" s="2">
        <f>IF(Table1[[#This Row],[City]]="Karachi",Table1[[#This Row],[Income]],0)</f>
        <v>0</v>
      </c>
      <c r="BJ297" s="2">
        <f>IF(Table1[[#This Row],[City]]="Lahore",Table1[[#This Row],[Income]],0)</f>
        <v>0</v>
      </c>
      <c r="BK297" s="2">
        <f>IF(Table1[[#This Row],[City]]="Islamabad",Table1[[#This Row],[Income]],0)</f>
        <v>0</v>
      </c>
      <c r="BL297" s="2">
        <f>IF(Table1[[#This Row],[City]]="Multan",Table1[[#This Row],[Income]],0)</f>
        <v>46566</v>
      </c>
      <c r="BM297" s="2">
        <f>IF(Table1[[#This Row],[City]]="Peshawar",Table1[[#This Row],[Income]],0)</f>
        <v>0</v>
      </c>
      <c r="BN297" s="2">
        <f>IF(Table1[[#This Row],[City]]="Quetta",Table1[[#This Row],[Income]],0)</f>
        <v>0</v>
      </c>
      <c r="BO297" s="2">
        <f>IF(Table1[[#This Row],[City]]="Hyderabad",Table1[[#This Row],[Income]],0)</f>
        <v>0</v>
      </c>
      <c r="BP297" s="2">
        <f>IF(Table1[[#This Row],[City]]="Rawalpindi",Table1[[#This Row],[Income]],0)</f>
        <v>0</v>
      </c>
      <c r="BQ297" s="3">
        <f>IF(Table1[[#This Row],[City]]="Gwadar",Table1[[#This Row],[Income]],0)</f>
        <v>0</v>
      </c>
      <c r="BR297" s="1">
        <f>IF(Table1[[#This Row],[Person Debts]]&gt;Table1[[#This Row],[Income]],1,0)</f>
        <v>1</v>
      </c>
      <c r="BS297" s="3"/>
      <c r="BT297" s="1"/>
      <c r="BU297" s="2">
        <f>IF(Table1[[#This Row],[Net Worth]]&gt;BT297,Table1[[#This Row],[Age]],0)</f>
        <v>30</v>
      </c>
      <c r="BV297" s="3"/>
    </row>
    <row r="298" spans="2:74" x14ac:dyDescent="0.25">
      <c r="B298" t="s">
        <v>19</v>
      </c>
      <c r="C298">
        <v>39</v>
      </c>
      <c r="D298" t="s">
        <v>20</v>
      </c>
      <c r="E298">
        <v>6</v>
      </c>
      <c r="F298" t="s">
        <v>24</v>
      </c>
      <c r="G298">
        <v>3</v>
      </c>
      <c r="H298">
        <v>0</v>
      </c>
      <c r="I298">
        <v>43534</v>
      </c>
      <c r="J298" t="s">
        <v>39</v>
      </c>
      <c r="K298">
        <v>6</v>
      </c>
      <c r="L298">
        <v>261204</v>
      </c>
      <c r="M298">
        <v>7346.9080286250637</v>
      </c>
      <c r="N298">
        <v>0</v>
      </c>
      <c r="O298">
        <v>0</v>
      </c>
      <c r="P298">
        <v>17967.355095562936</v>
      </c>
      <c r="Q298">
        <v>15765.890936582282</v>
      </c>
      <c r="R298">
        <v>276969.89093658229</v>
      </c>
      <c r="S298">
        <v>25314.263124188001</v>
      </c>
      <c r="T298">
        <v>251655.62781239429</v>
      </c>
      <c r="X298" s="1">
        <f t="shared" si="12"/>
        <v>1</v>
      </c>
      <c r="Y298" s="2">
        <f t="shared" si="13"/>
        <v>0</v>
      </c>
      <c r="Z298" s="2"/>
      <c r="AA298" s="3"/>
      <c r="AD298" s="1">
        <f>IF(Table1[[#This Row],[Work Field (WF)]]="IT",1,0)</f>
        <v>0</v>
      </c>
      <c r="AE298" s="2">
        <f>IF(Table1[[#This Row],[Work Field (WF)]]="Data Science",1,0)</f>
        <v>0</v>
      </c>
      <c r="AF298" s="2">
        <f>IF(Table1[[#This Row],[Work Field (WF)]]="Health",1,0)</f>
        <v>0</v>
      </c>
      <c r="AG298" s="2">
        <f>IF(Table1[[#This Row],[Work Field (WF)]]="Marketing",1,0)</f>
        <v>0</v>
      </c>
      <c r="AH298" s="2">
        <f>IF(Table1[[#This Row],[Work Field (WF)]]="Sales",1,0)</f>
        <v>0</v>
      </c>
      <c r="AI298" s="2">
        <f>IF(Table1[[#This Row],[Work Field (WF)]]="management",1,0)</f>
        <v>1</v>
      </c>
      <c r="AJ298" s="2"/>
      <c r="AK298" s="3"/>
      <c r="AL298" s="1">
        <f>IF(Table1[[#This Row],[Education (EDU)]]="Matric",1,0)</f>
        <v>0</v>
      </c>
      <c r="AM298" s="2">
        <f>IF(Table1[[#This Row],[Education (EDU)]]="Intermediate",1,0)</f>
        <v>0</v>
      </c>
      <c r="AN298" s="2">
        <f>IF(Table1[[#This Row],[Education (EDU)]]="Graduation",1,0)</f>
        <v>1</v>
      </c>
      <c r="AO298" s="2">
        <f>IF(Table1[[#This Row],[Education (EDU)]]="Masters",1,0)</f>
        <v>0</v>
      </c>
      <c r="AP298" s="2"/>
      <c r="AQ298" s="3"/>
      <c r="AT298" s="10" t="str">
        <f>IFERROR(Table1[[#This Row],[Car Value]]/Table1[[#This Row],[Cars Owned]],"0")</f>
        <v>0</v>
      </c>
      <c r="AU298" s="2"/>
      <c r="AV298" s="3"/>
      <c r="AW298" s="1"/>
      <c r="AX298" s="2">
        <f>IF(Table1[[#This Row],[Person Debts]]&gt;$AW$6,1,0)</f>
        <v>0</v>
      </c>
      <c r="AY298" s="2"/>
      <c r="AZ298" s="3"/>
      <c r="BA298" s="1"/>
      <c r="BB298" s="24">
        <f>Table1[[#This Row],[Mortgage Left]]/Table1[[#This Row],[House Value]]</f>
        <v>2.8127088515585763E-2</v>
      </c>
      <c r="BC298" s="2">
        <f t="shared" si="14"/>
        <v>0</v>
      </c>
      <c r="BD298" s="2"/>
      <c r="BE298" s="3"/>
      <c r="BH298" s="1"/>
      <c r="BI298" s="2">
        <f>IF(Table1[[#This Row],[City]]="Karachi",Table1[[#This Row],[Income]],0)</f>
        <v>0</v>
      </c>
      <c r="BJ298" s="2">
        <f>IF(Table1[[#This Row],[City]]="Lahore",Table1[[#This Row],[Income]],0)</f>
        <v>0</v>
      </c>
      <c r="BK298" s="2">
        <f>IF(Table1[[#This Row],[City]]="Islamabad",Table1[[#This Row],[Income]],0)</f>
        <v>0</v>
      </c>
      <c r="BL298" s="2">
        <f>IF(Table1[[#This Row],[City]]="Multan",Table1[[#This Row],[Income]],0)</f>
        <v>0</v>
      </c>
      <c r="BM298" s="2">
        <f>IF(Table1[[#This Row],[City]]="Peshawar",Table1[[#This Row],[Income]],0)</f>
        <v>0</v>
      </c>
      <c r="BN298" s="2">
        <f>IF(Table1[[#This Row],[City]]="Quetta",Table1[[#This Row],[Income]],0)</f>
        <v>43534</v>
      </c>
      <c r="BO298" s="2">
        <f>IF(Table1[[#This Row],[City]]="Hyderabad",Table1[[#This Row],[Income]],0)</f>
        <v>0</v>
      </c>
      <c r="BP298" s="2">
        <f>IF(Table1[[#This Row],[City]]="Rawalpindi",Table1[[#This Row],[Income]],0)</f>
        <v>0</v>
      </c>
      <c r="BQ298" s="3">
        <f>IF(Table1[[#This Row],[City]]="Gwadar",Table1[[#This Row],[Income]],0)</f>
        <v>0</v>
      </c>
      <c r="BR298" s="1">
        <f>IF(Table1[[#This Row],[Person Debts]]&gt;Table1[[#This Row],[Income]],1,0)</f>
        <v>0</v>
      </c>
      <c r="BS298" s="3"/>
      <c r="BT298" s="1"/>
      <c r="BU298" s="2">
        <f>IF(Table1[[#This Row],[Net Worth]]&gt;BT298,Table1[[#This Row],[Age]],0)</f>
        <v>39</v>
      </c>
      <c r="BV298" s="3"/>
    </row>
    <row r="299" spans="2:74" x14ac:dyDescent="0.25">
      <c r="B299" t="s">
        <v>19</v>
      </c>
      <c r="C299">
        <v>32</v>
      </c>
      <c r="D299" t="s">
        <v>20</v>
      </c>
      <c r="E299">
        <v>6</v>
      </c>
      <c r="F299" t="s">
        <v>21</v>
      </c>
      <c r="G299">
        <v>1</v>
      </c>
      <c r="H299">
        <v>1</v>
      </c>
      <c r="I299">
        <v>67497</v>
      </c>
      <c r="J299" t="s">
        <v>28</v>
      </c>
      <c r="K299">
        <v>4</v>
      </c>
      <c r="L299">
        <v>337485</v>
      </c>
      <c r="M299">
        <v>20034.366746375799</v>
      </c>
      <c r="N299">
        <v>54101.740716509667</v>
      </c>
      <c r="O299">
        <v>186</v>
      </c>
      <c r="P299">
        <v>44265.8070027426</v>
      </c>
      <c r="Q299">
        <v>63228.993245552803</v>
      </c>
      <c r="R299">
        <v>454815.73396206246</v>
      </c>
      <c r="S299">
        <v>64486.173749118403</v>
      </c>
      <c r="T299">
        <v>390329.56021294405</v>
      </c>
      <c r="X299" s="1">
        <f t="shared" si="12"/>
        <v>1</v>
      </c>
      <c r="Y299" s="2">
        <f t="shared" si="13"/>
        <v>0</v>
      </c>
      <c r="Z299" s="2"/>
      <c r="AA299" s="3"/>
      <c r="AD299" s="1">
        <f>IF(Table1[[#This Row],[Work Field (WF)]]="IT",1,0)</f>
        <v>0</v>
      </c>
      <c r="AE299" s="2">
        <f>IF(Table1[[#This Row],[Work Field (WF)]]="Data Science",1,0)</f>
        <v>0</v>
      </c>
      <c r="AF299" s="2">
        <f>IF(Table1[[#This Row],[Work Field (WF)]]="Health",1,0)</f>
        <v>0</v>
      </c>
      <c r="AG299" s="2">
        <f>IF(Table1[[#This Row],[Work Field (WF)]]="Marketing",1,0)</f>
        <v>0</v>
      </c>
      <c r="AH299" s="2">
        <f>IF(Table1[[#This Row],[Work Field (WF)]]="Sales",1,0)</f>
        <v>0</v>
      </c>
      <c r="AI299" s="2">
        <f>IF(Table1[[#This Row],[Work Field (WF)]]="management",1,0)</f>
        <v>1</v>
      </c>
      <c r="AJ299" s="2"/>
      <c r="AK299" s="3"/>
      <c r="AL299" s="1">
        <f>IF(Table1[[#This Row],[Education (EDU)]]="Matric",1,0)</f>
        <v>1</v>
      </c>
      <c r="AM299" s="2">
        <f>IF(Table1[[#This Row],[Education (EDU)]]="Intermediate",1,0)</f>
        <v>0</v>
      </c>
      <c r="AN299" s="2">
        <f>IF(Table1[[#This Row],[Education (EDU)]]="Graduation",1,0)</f>
        <v>0</v>
      </c>
      <c r="AO299" s="2">
        <f>IF(Table1[[#This Row],[Education (EDU)]]="Masters",1,0)</f>
        <v>0</v>
      </c>
      <c r="AP299" s="2"/>
      <c r="AQ299" s="3"/>
      <c r="AT299" s="10">
        <f>IFERROR(Table1[[#This Row],[Car Value]]/Table1[[#This Row],[Cars Owned]],"0")</f>
        <v>54101.740716509667</v>
      </c>
      <c r="AU299" s="2"/>
      <c r="AV299" s="3"/>
      <c r="AW299" s="1"/>
      <c r="AX299" s="2">
        <f>IF(Table1[[#This Row],[Person Debts]]&gt;$AW$6,1,0)</f>
        <v>0</v>
      </c>
      <c r="AY299" s="2"/>
      <c r="AZ299" s="3"/>
      <c r="BA299" s="1"/>
      <c r="BB299" s="24">
        <f>Table1[[#This Row],[Mortgage Left]]/Table1[[#This Row],[House Value]]</f>
        <v>5.9363725043708016E-2</v>
      </c>
      <c r="BC299" s="2">
        <f t="shared" si="14"/>
        <v>0</v>
      </c>
      <c r="BD299" s="2"/>
      <c r="BE299" s="3"/>
      <c r="BH299" s="1"/>
      <c r="BI299" s="2">
        <f>IF(Table1[[#This Row],[City]]="Karachi",Table1[[#This Row],[Income]],0)</f>
        <v>0</v>
      </c>
      <c r="BJ299" s="2">
        <f>IF(Table1[[#This Row],[City]]="Lahore",Table1[[#This Row],[Income]],0)</f>
        <v>0</v>
      </c>
      <c r="BK299" s="2">
        <f>IF(Table1[[#This Row],[City]]="Islamabad",Table1[[#This Row],[Income]],0)</f>
        <v>0</v>
      </c>
      <c r="BL299" s="2">
        <f>IF(Table1[[#This Row],[City]]="Multan",Table1[[#This Row],[Income]],0)</f>
        <v>67497</v>
      </c>
      <c r="BM299" s="2">
        <f>IF(Table1[[#This Row],[City]]="Peshawar",Table1[[#This Row],[Income]],0)</f>
        <v>0</v>
      </c>
      <c r="BN299" s="2">
        <f>IF(Table1[[#This Row],[City]]="Quetta",Table1[[#This Row],[Income]],0)</f>
        <v>0</v>
      </c>
      <c r="BO299" s="2">
        <f>IF(Table1[[#This Row],[City]]="Hyderabad",Table1[[#This Row],[Income]],0)</f>
        <v>0</v>
      </c>
      <c r="BP299" s="2">
        <f>IF(Table1[[#This Row],[City]]="Rawalpindi",Table1[[#This Row],[Income]],0)</f>
        <v>0</v>
      </c>
      <c r="BQ299" s="3">
        <f>IF(Table1[[#This Row],[City]]="Gwadar",Table1[[#This Row],[Income]],0)</f>
        <v>0</v>
      </c>
      <c r="BR299" s="1">
        <f>IF(Table1[[#This Row],[Person Debts]]&gt;Table1[[#This Row],[Income]],1,0)</f>
        <v>0</v>
      </c>
      <c r="BS299" s="3"/>
      <c r="BT299" s="1"/>
      <c r="BU299" s="2">
        <f>IF(Table1[[#This Row],[Net Worth]]&gt;BT299,Table1[[#This Row],[Age]],0)</f>
        <v>32</v>
      </c>
      <c r="BV299" s="3"/>
    </row>
    <row r="300" spans="2:74" x14ac:dyDescent="0.25">
      <c r="B300" t="s">
        <v>19</v>
      </c>
      <c r="C300">
        <v>49</v>
      </c>
      <c r="D300" t="s">
        <v>26</v>
      </c>
      <c r="E300">
        <v>3</v>
      </c>
      <c r="F300" t="s">
        <v>34</v>
      </c>
      <c r="G300">
        <v>4</v>
      </c>
      <c r="H300">
        <v>1</v>
      </c>
      <c r="I300">
        <v>31552</v>
      </c>
      <c r="J300" t="s">
        <v>33</v>
      </c>
      <c r="K300">
        <v>8</v>
      </c>
      <c r="L300">
        <v>189312</v>
      </c>
      <c r="M300">
        <v>178772.13823847484</v>
      </c>
      <c r="N300">
        <v>24043.970360359701</v>
      </c>
      <c r="O300">
        <v>21836</v>
      </c>
      <c r="P300">
        <v>45066.348090774976</v>
      </c>
      <c r="Q300">
        <v>24926.443082300022</v>
      </c>
      <c r="R300">
        <v>238282.41344265972</v>
      </c>
      <c r="S300">
        <v>245674.4863292498</v>
      </c>
      <c r="T300">
        <v>-7392.0728865900892</v>
      </c>
      <c r="X300" s="1">
        <f t="shared" si="12"/>
        <v>1</v>
      </c>
      <c r="Y300" s="2">
        <f t="shared" si="13"/>
        <v>0</v>
      </c>
      <c r="Z300" s="2"/>
      <c r="AA300" s="3"/>
      <c r="AD300" s="1">
        <f>IF(Table1[[#This Row],[Work Field (WF)]]="IT",1,0)</f>
        <v>0</v>
      </c>
      <c r="AE300" s="2">
        <f>IF(Table1[[#This Row],[Work Field (WF)]]="Data Science",1,0)</f>
        <v>0</v>
      </c>
      <c r="AF300" s="2">
        <f>IF(Table1[[#This Row],[Work Field (WF)]]="Health",1,0)</f>
        <v>0</v>
      </c>
      <c r="AG300" s="2">
        <f>IF(Table1[[#This Row],[Work Field (WF)]]="Marketing",1,0)</f>
        <v>1</v>
      </c>
      <c r="AH300" s="2">
        <f>IF(Table1[[#This Row],[Work Field (WF)]]="Sales",1,0)</f>
        <v>0</v>
      </c>
      <c r="AI300" s="2">
        <f>IF(Table1[[#This Row],[Work Field (WF)]]="management",1,0)</f>
        <v>0</v>
      </c>
      <c r="AJ300" s="2"/>
      <c r="AK300" s="3"/>
      <c r="AL300" s="1">
        <f>IF(Table1[[#This Row],[Education (EDU)]]="Matric",1,0)</f>
        <v>0</v>
      </c>
      <c r="AM300" s="2">
        <f>IF(Table1[[#This Row],[Education (EDU)]]="Intermediate",1,0)</f>
        <v>0</v>
      </c>
      <c r="AN300" s="2">
        <f>IF(Table1[[#This Row],[Education (EDU)]]="Graduation",1,0)</f>
        <v>0</v>
      </c>
      <c r="AO300" s="2">
        <f>IF(Table1[[#This Row],[Education (EDU)]]="Masters",1,0)</f>
        <v>1</v>
      </c>
      <c r="AP300" s="2"/>
      <c r="AQ300" s="3"/>
      <c r="AT300" s="10">
        <f>IFERROR(Table1[[#This Row],[Car Value]]/Table1[[#This Row],[Cars Owned]],"0")</f>
        <v>24043.970360359701</v>
      </c>
      <c r="AU300" s="2"/>
      <c r="AV300" s="3"/>
      <c r="AW300" s="1"/>
      <c r="AX300" s="2">
        <f>IF(Table1[[#This Row],[Person Debts]]&gt;$AW$6,1,0)</f>
        <v>1</v>
      </c>
      <c r="AY300" s="2"/>
      <c r="AZ300" s="3"/>
      <c r="BA300" s="1"/>
      <c r="BB300" s="24">
        <f>Table1[[#This Row],[Mortgage Left]]/Table1[[#This Row],[House Value]]</f>
        <v>0.94432544285874553</v>
      </c>
      <c r="BC300" s="2">
        <f t="shared" si="14"/>
        <v>1</v>
      </c>
      <c r="BD300" s="2"/>
      <c r="BE300" s="3"/>
      <c r="BH300" s="1"/>
      <c r="BI300" s="2">
        <f>IF(Table1[[#This Row],[City]]="Karachi",Table1[[#This Row],[Income]],0)</f>
        <v>0</v>
      </c>
      <c r="BJ300" s="2">
        <f>IF(Table1[[#This Row],[City]]="Lahore",Table1[[#This Row],[Income]],0)</f>
        <v>0</v>
      </c>
      <c r="BK300" s="2">
        <f>IF(Table1[[#This Row],[City]]="Islamabad",Table1[[#This Row],[Income]],0)</f>
        <v>0</v>
      </c>
      <c r="BL300" s="2">
        <f>IF(Table1[[#This Row],[City]]="Multan",Table1[[#This Row],[Income]],0)</f>
        <v>0</v>
      </c>
      <c r="BM300" s="2">
        <f>IF(Table1[[#This Row],[City]]="Peshawar",Table1[[#This Row],[Income]],0)</f>
        <v>0</v>
      </c>
      <c r="BN300" s="2">
        <f>IF(Table1[[#This Row],[City]]="Quetta",Table1[[#This Row],[Income]],0)</f>
        <v>0</v>
      </c>
      <c r="BO300" s="2">
        <f>IF(Table1[[#This Row],[City]]="Hyderabad",Table1[[#This Row],[Income]],0)</f>
        <v>0</v>
      </c>
      <c r="BP300" s="2">
        <f>IF(Table1[[#This Row],[City]]="Rawalpindi",Table1[[#This Row],[Income]],0)</f>
        <v>31552</v>
      </c>
      <c r="BQ300" s="3">
        <f>IF(Table1[[#This Row],[City]]="Gwadar",Table1[[#This Row],[Income]],0)</f>
        <v>0</v>
      </c>
      <c r="BR300" s="1">
        <f>IF(Table1[[#This Row],[Person Debts]]&gt;Table1[[#This Row],[Income]],1,0)</f>
        <v>1</v>
      </c>
      <c r="BS300" s="3"/>
      <c r="BT300" s="1"/>
      <c r="BU300" s="2">
        <f>IF(Table1[[#This Row],[Net Worth]]&gt;BT300,Table1[[#This Row],[Age]],0)</f>
        <v>0</v>
      </c>
      <c r="BV300" s="3"/>
    </row>
    <row r="301" spans="2:74" x14ac:dyDescent="0.25">
      <c r="B301" t="s">
        <v>23</v>
      </c>
      <c r="C301">
        <v>39</v>
      </c>
      <c r="D301" t="s">
        <v>29</v>
      </c>
      <c r="E301">
        <v>4</v>
      </c>
      <c r="F301" t="s">
        <v>34</v>
      </c>
      <c r="G301">
        <v>4</v>
      </c>
      <c r="H301">
        <v>0</v>
      </c>
      <c r="I301">
        <v>54903</v>
      </c>
      <c r="J301" t="s">
        <v>22</v>
      </c>
      <c r="K301">
        <v>2</v>
      </c>
      <c r="L301">
        <v>219612</v>
      </c>
      <c r="M301">
        <v>165601.47880566004</v>
      </c>
      <c r="N301">
        <v>0</v>
      </c>
      <c r="O301">
        <v>0</v>
      </c>
      <c r="P301">
        <v>24841.48268888408</v>
      </c>
      <c r="Q301">
        <v>34247.950854517621</v>
      </c>
      <c r="R301">
        <v>253859.95085451764</v>
      </c>
      <c r="S301">
        <v>190442.96149454411</v>
      </c>
      <c r="T301">
        <v>63416.989359973522</v>
      </c>
      <c r="X301" s="1">
        <f t="shared" si="12"/>
        <v>0</v>
      </c>
      <c r="Y301" s="2">
        <f t="shared" si="13"/>
        <v>1</v>
      </c>
      <c r="Z301" s="2"/>
      <c r="AA301" s="3"/>
      <c r="AD301" s="1">
        <f>IF(Table1[[#This Row],[Work Field (WF)]]="IT",1,0)</f>
        <v>0</v>
      </c>
      <c r="AE301" s="2">
        <f>IF(Table1[[#This Row],[Work Field (WF)]]="Data Science",1,0)</f>
        <v>0</v>
      </c>
      <c r="AF301" s="2">
        <f>IF(Table1[[#This Row],[Work Field (WF)]]="Health",1,0)</f>
        <v>1</v>
      </c>
      <c r="AG301" s="2">
        <f>IF(Table1[[#This Row],[Work Field (WF)]]="Marketing",1,0)</f>
        <v>0</v>
      </c>
      <c r="AH301" s="2">
        <f>IF(Table1[[#This Row],[Work Field (WF)]]="Sales",1,0)</f>
        <v>0</v>
      </c>
      <c r="AI301" s="2">
        <f>IF(Table1[[#This Row],[Work Field (WF)]]="management",1,0)</f>
        <v>0</v>
      </c>
      <c r="AJ301" s="2"/>
      <c r="AK301" s="3"/>
      <c r="AL301" s="1">
        <f>IF(Table1[[#This Row],[Education (EDU)]]="Matric",1,0)</f>
        <v>0</v>
      </c>
      <c r="AM301" s="2">
        <f>IF(Table1[[#This Row],[Education (EDU)]]="Intermediate",1,0)</f>
        <v>0</v>
      </c>
      <c r="AN301" s="2">
        <f>IF(Table1[[#This Row],[Education (EDU)]]="Graduation",1,0)</f>
        <v>0</v>
      </c>
      <c r="AO301" s="2">
        <f>IF(Table1[[#This Row],[Education (EDU)]]="Masters",1,0)</f>
        <v>1</v>
      </c>
      <c r="AP301" s="2"/>
      <c r="AQ301" s="3"/>
      <c r="AT301" s="10" t="str">
        <f>IFERROR(Table1[[#This Row],[Car Value]]/Table1[[#This Row],[Cars Owned]],"0")</f>
        <v>0</v>
      </c>
      <c r="AU301" s="2"/>
      <c r="AV301" s="3"/>
      <c r="AW301" s="1"/>
      <c r="AX301" s="2">
        <f>IF(Table1[[#This Row],[Person Debts]]&gt;$AW$6,1,0)</f>
        <v>1</v>
      </c>
      <c r="AY301" s="2"/>
      <c r="AZ301" s="3"/>
      <c r="BA301" s="1"/>
      <c r="BB301" s="24">
        <f>Table1[[#This Row],[Mortgage Left]]/Table1[[#This Row],[House Value]]</f>
        <v>0.75406388906644461</v>
      </c>
      <c r="BC301" s="2">
        <f t="shared" si="14"/>
        <v>1</v>
      </c>
      <c r="BD301" s="2"/>
      <c r="BE301" s="3"/>
      <c r="BH301" s="1"/>
      <c r="BI301" s="2">
        <f>IF(Table1[[#This Row],[City]]="Karachi",Table1[[#This Row],[Income]],0)</f>
        <v>0</v>
      </c>
      <c r="BJ301" s="2">
        <f>IF(Table1[[#This Row],[City]]="Lahore",Table1[[#This Row],[Income]],0)</f>
        <v>54903</v>
      </c>
      <c r="BK301" s="2">
        <f>IF(Table1[[#This Row],[City]]="Islamabad",Table1[[#This Row],[Income]],0)</f>
        <v>0</v>
      </c>
      <c r="BL301" s="2">
        <f>IF(Table1[[#This Row],[City]]="Multan",Table1[[#This Row],[Income]],0)</f>
        <v>0</v>
      </c>
      <c r="BM301" s="2">
        <f>IF(Table1[[#This Row],[City]]="Peshawar",Table1[[#This Row],[Income]],0)</f>
        <v>0</v>
      </c>
      <c r="BN301" s="2">
        <f>IF(Table1[[#This Row],[City]]="Quetta",Table1[[#This Row],[Income]],0)</f>
        <v>0</v>
      </c>
      <c r="BO301" s="2">
        <f>IF(Table1[[#This Row],[City]]="Hyderabad",Table1[[#This Row],[Income]],0)</f>
        <v>0</v>
      </c>
      <c r="BP301" s="2">
        <f>IF(Table1[[#This Row],[City]]="Rawalpindi",Table1[[#This Row],[Income]],0)</f>
        <v>0</v>
      </c>
      <c r="BQ301" s="3">
        <f>IF(Table1[[#This Row],[City]]="Gwadar",Table1[[#This Row],[Income]],0)</f>
        <v>0</v>
      </c>
      <c r="BR301" s="1">
        <f>IF(Table1[[#This Row],[Person Debts]]&gt;Table1[[#This Row],[Income]],1,0)</f>
        <v>1</v>
      </c>
      <c r="BS301" s="3"/>
      <c r="BT301" s="1"/>
      <c r="BU301" s="2">
        <f>IF(Table1[[#This Row],[Net Worth]]&gt;BT301,Table1[[#This Row],[Age]],0)</f>
        <v>39</v>
      </c>
      <c r="BV301" s="3"/>
    </row>
    <row r="302" spans="2:74" x14ac:dyDescent="0.25">
      <c r="B302" t="s">
        <v>19</v>
      </c>
      <c r="C302">
        <v>41</v>
      </c>
      <c r="D302" t="s">
        <v>32</v>
      </c>
      <c r="E302">
        <v>1</v>
      </c>
      <c r="F302" t="s">
        <v>24</v>
      </c>
      <c r="G302">
        <v>3</v>
      </c>
      <c r="H302">
        <v>2</v>
      </c>
      <c r="I302">
        <v>67110</v>
      </c>
      <c r="J302" t="s">
        <v>35</v>
      </c>
      <c r="K302">
        <v>3</v>
      </c>
      <c r="L302">
        <v>201330</v>
      </c>
      <c r="M302">
        <v>136299.32782033295</v>
      </c>
      <c r="N302">
        <v>130393.0508478038</v>
      </c>
      <c r="O302">
        <v>102586</v>
      </c>
      <c r="P302">
        <v>33909.493862330688</v>
      </c>
      <c r="Q302">
        <v>7755.9043830384544</v>
      </c>
      <c r="R302">
        <v>339478.95523084229</v>
      </c>
      <c r="S302">
        <v>272794.82168266363</v>
      </c>
      <c r="T302">
        <v>66684.133548178652</v>
      </c>
      <c r="X302" s="1">
        <f t="shared" si="12"/>
        <v>1</v>
      </c>
      <c r="Y302" s="2">
        <f t="shared" si="13"/>
        <v>0</v>
      </c>
      <c r="Z302" s="2"/>
      <c r="AA302" s="3"/>
      <c r="AD302" s="1">
        <f>IF(Table1[[#This Row],[Work Field (WF)]]="IT",1,0)</f>
        <v>1</v>
      </c>
      <c r="AE302" s="2">
        <f>IF(Table1[[#This Row],[Work Field (WF)]]="Data Science",1,0)</f>
        <v>0</v>
      </c>
      <c r="AF302" s="2">
        <f>IF(Table1[[#This Row],[Work Field (WF)]]="Health",1,0)</f>
        <v>0</v>
      </c>
      <c r="AG302" s="2">
        <f>IF(Table1[[#This Row],[Work Field (WF)]]="Marketing",1,0)</f>
        <v>0</v>
      </c>
      <c r="AH302" s="2">
        <f>IF(Table1[[#This Row],[Work Field (WF)]]="Sales",1,0)</f>
        <v>0</v>
      </c>
      <c r="AI302" s="2">
        <f>IF(Table1[[#This Row],[Work Field (WF)]]="management",1,0)</f>
        <v>0</v>
      </c>
      <c r="AJ302" s="2"/>
      <c r="AK302" s="3"/>
      <c r="AL302" s="1">
        <f>IF(Table1[[#This Row],[Education (EDU)]]="Matric",1,0)</f>
        <v>0</v>
      </c>
      <c r="AM302" s="2">
        <f>IF(Table1[[#This Row],[Education (EDU)]]="Intermediate",1,0)</f>
        <v>0</v>
      </c>
      <c r="AN302" s="2">
        <f>IF(Table1[[#This Row],[Education (EDU)]]="Graduation",1,0)</f>
        <v>1</v>
      </c>
      <c r="AO302" s="2">
        <f>IF(Table1[[#This Row],[Education (EDU)]]="Masters",1,0)</f>
        <v>0</v>
      </c>
      <c r="AP302" s="2"/>
      <c r="AQ302" s="3"/>
      <c r="AT302" s="10">
        <f>IFERROR(Table1[[#This Row],[Car Value]]/Table1[[#This Row],[Cars Owned]],"0")</f>
        <v>65196.525423901898</v>
      </c>
      <c r="AU302" s="2"/>
      <c r="AV302" s="3"/>
      <c r="AW302" s="1"/>
      <c r="AX302" s="2">
        <f>IF(Table1[[#This Row],[Person Debts]]&gt;$AW$6,1,0)</f>
        <v>1</v>
      </c>
      <c r="AY302" s="2"/>
      <c r="AZ302" s="3"/>
      <c r="BA302" s="1"/>
      <c r="BB302" s="24">
        <f>Table1[[#This Row],[Mortgage Left]]/Table1[[#This Row],[House Value]]</f>
        <v>0.67699462484643602</v>
      </c>
      <c r="BC302" s="2">
        <f t="shared" si="14"/>
        <v>1</v>
      </c>
      <c r="BD302" s="2"/>
      <c r="BE302" s="3"/>
      <c r="BH302" s="1"/>
      <c r="BI302" s="2">
        <f>IF(Table1[[#This Row],[City]]="Karachi",Table1[[#This Row],[Income]],0)</f>
        <v>0</v>
      </c>
      <c r="BJ302" s="2">
        <f>IF(Table1[[#This Row],[City]]="Lahore",Table1[[#This Row],[Income]],0)</f>
        <v>0</v>
      </c>
      <c r="BK302" s="2">
        <f>IF(Table1[[#This Row],[City]]="Islamabad",Table1[[#This Row],[Income]],0)</f>
        <v>67110</v>
      </c>
      <c r="BL302" s="2">
        <f>IF(Table1[[#This Row],[City]]="Multan",Table1[[#This Row],[Income]],0)</f>
        <v>0</v>
      </c>
      <c r="BM302" s="2">
        <f>IF(Table1[[#This Row],[City]]="Peshawar",Table1[[#This Row],[Income]],0)</f>
        <v>0</v>
      </c>
      <c r="BN302" s="2">
        <f>IF(Table1[[#This Row],[City]]="Quetta",Table1[[#This Row],[Income]],0)</f>
        <v>0</v>
      </c>
      <c r="BO302" s="2">
        <f>IF(Table1[[#This Row],[City]]="Hyderabad",Table1[[#This Row],[Income]],0)</f>
        <v>0</v>
      </c>
      <c r="BP302" s="2">
        <f>IF(Table1[[#This Row],[City]]="Rawalpindi",Table1[[#This Row],[Income]],0)</f>
        <v>0</v>
      </c>
      <c r="BQ302" s="3">
        <f>IF(Table1[[#This Row],[City]]="Gwadar",Table1[[#This Row],[Income]],0)</f>
        <v>0</v>
      </c>
      <c r="BR302" s="1">
        <f>IF(Table1[[#This Row],[Person Debts]]&gt;Table1[[#This Row],[Income]],1,0)</f>
        <v>1</v>
      </c>
      <c r="BS302" s="3"/>
      <c r="BT302" s="1"/>
      <c r="BU302" s="2">
        <f>IF(Table1[[#This Row],[Net Worth]]&gt;BT302,Table1[[#This Row],[Age]],0)</f>
        <v>41</v>
      </c>
      <c r="BV302" s="3"/>
    </row>
    <row r="303" spans="2:74" x14ac:dyDescent="0.25">
      <c r="B303" t="s">
        <v>23</v>
      </c>
      <c r="C303">
        <v>41</v>
      </c>
      <c r="D303" t="s">
        <v>32</v>
      </c>
      <c r="E303">
        <v>1</v>
      </c>
      <c r="F303" t="s">
        <v>24</v>
      </c>
      <c r="G303">
        <v>3</v>
      </c>
      <c r="H303">
        <v>1</v>
      </c>
      <c r="I303">
        <v>63724</v>
      </c>
      <c r="J303" t="s">
        <v>25</v>
      </c>
      <c r="K303">
        <v>1</v>
      </c>
      <c r="L303">
        <v>382344</v>
      </c>
      <c r="M303">
        <v>122287.2527075875</v>
      </c>
      <c r="N303">
        <v>46755.447182378055</v>
      </c>
      <c r="O303">
        <v>19266</v>
      </c>
      <c r="P303">
        <v>126983.48277237859</v>
      </c>
      <c r="Q303">
        <v>44947.3179774706</v>
      </c>
      <c r="R303">
        <v>474046.76515984861</v>
      </c>
      <c r="S303">
        <v>268536.7354799661</v>
      </c>
      <c r="T303">
        <v>205510.02967988251</v>
      </c>
      <c r="X303" s="1">
        <f t="shared" si="12"/>
        <v>0</v>
      </c>
      <c r="Y303" s="2">
        <f t="shared" si="13"/>
        <v>1</v>
      </c>
      <c r="Z303" s="2"/>
      <c r="AA303" s="3"/>
      <c r="AD303" s="1">
        <f>IF(Table1[[#This Row],[Work Field (WF)]]="IT",1,0)</f>
        <v>1</v>
      </c>
      <c r="AE303" s="2">
        <f>IF(Table1[[#This Row],[Work Field (WF)]]="Data Science",1,0)</f>
        <v>0</v>
      </c>
      <c r="AF303" s="2">
        <f>IF(Table1[[#This Row],[Work Field (WF)]]="Health",1,0)</f>
        <v>0</v>
      </c>
      <c r="AG303" s="2">
        <f>IF(Table1[[#This Row],[Work Field (WF)]]="Marketing",1,0)</f>
        <v>0</v>
      </c>
      <c r="AH303" s="2">
        <f>IF(Table1[[#This Row],[Work Field (WF)]]="Sales",1,0)</f>
        <v>0</v>
      </c>
      <c r="AI303" s="2">
        <f>IF(Table1[[#This Row],[Work Field (WF)]]="management",1,0)</f>
        <v>0</v>
      </c>
      <c r="AJ303" s="2"/>
      <c r="AK303" s="3"/>
      <c r="AL303" s="1">
        <f>IF(Table1[[#This Row],[Education (EDU)]]="Matric",1,0)</f>
        <v>0</v>
      </c>
      <c r="AM303" s="2">
        <f>IF(Table1[[#This Row],[Education (EDU)]]="Intermediate",1,0)</f>
        <v>0</v>
      </c>
      <c r="AN303" s="2">
        <f>IF(Table1[[#This Row],[Education (EDU)]]="Graduation",1,0)</f>
        <v>1</v>
      </c>
      <c r="AO303" s="2">
        <f>IF(Table1[[#This Row],[Education (EDU)]]="Masters",1,0)</f>
        <v>0</v>
      </c>
      <c r="AP303" s="2"/>
      <c r="AQ303" s="3"/>
      <c r="AT303" s="10">
        <f>IFERROR(Table1[[#This Row],[Car Value]]/Table1[[#This Row],[Cars Owned]],"0")</f>
        <v>46755.447182378055</v>
      </c>
      <c r="AU303" s="2"/>
      <c r="AV303" s="3"/>
      <c r="AW303" s="1"/>
      <c r="AX303" s="2">
        <f>IF(Table1[[#This Row],[Person Debts]]&gt;$AW$6,1,0)</f>
        <v>1</v>
      </c>
      <c r="AY303" s="2"/>
      <c r="AZ303" s="3"/>
      <c r="BA303" s="1"/>
      <c r="BB303" s="24">
        <f>Table1[[#This Row],[Mortgage Left]]/Table1[[#This Row],[House Value]]</f>
        <v>0.31983567862340589</v>
      </c>
      <c r="BC303" s="2">
        <f t="shared" si="14"/>
        <v>0</v>
      </c>
      <c r="BD303" s="2"/>
      <c r="BE303" s="3"/>
      <c r="BH303" s="1"/>
      <c r="BI303" s="2">
        <f>IF(Table1[[#This Row],[City]]="Karachi",Table1[[#This Row],[Income]],0)</f>
        <v>63724</v>
      </c>
      <c r="BJ303" s="2">
        <f>IF(Table1[[#This Row],[City]]="Lahore",Table1[[#This Row],[Income]],0)</f>
        <v>0</v>
      </c>
      <c r="BK303" s="2">
        <f>IF(Table1[[#This Row],[City]]="Islamabad",Table1[[#This Row],[Income]],0)</f>
        <v>0</v>
      </c>
      <c r="BL303" s="2">
        <f>IF(Table1[[#This Row],[City]]="Multan",Table1[[#This Row],[Income]],0)</f>
        <v>0</v>
      </c>
      <c r="BM303" s="2">
        <f>IF(Table1[[#This Row],[City]]="Peshawar",Table1[[#This Row],[Income]],0)</f>
        <v>0</v>
      </c>
      <c r="BN303" s="2">
        <f>IF(Table1[[#This Row],[City]]="Quetta",Table1[[#This Row],[Income]],0)</f>
        <v>0</v>
      </c>
      <c r="BO303" s="2">
        <f>IF(Table1[[#This Row],[City]]="Hyderabad",Table1[[#This Row],[Income]],0)</f>
        <v>0</v>
      </c>
      <c r="BP303" s="2">
        <f>IF(Table1[[#This Row],[City]]="Rawalpindi",Table1[[#This Row],[Income]],0)</f>
        <v>0</v>
      </c>
      <c r="BQ303" s="3">
        <f>IF(Table1[[#This Row],[City]]="Gwadar",Table1[[#This Row],[Income]],0)</f>
        <v>0</v>
      </c>
      <c r="BR303" s="1">
        <f>IF(Table1[[#This Row],[Person Debts]]&gt;Table1[[#This Row],[Income]],1,0)</f>
        <v>1</v>
      </c>
      <c r="BS303" s="3"/>
      <c r="BT303" s="1"/>
      <c r="BU303" s="2">
        <f>IF(Table1[[#This Row],[Net Worth]]&gt;BT303,Table1[[#This Row],[Age]],0)</f>
        <v>41</v>
      </c>
      <c r="BV303" s="3"/>
    </row>
    <row r="304" spans="2:74" x14ac:dyDescent="0.25">
      <c r="B304" t="s">
        <v>19</v>
      </c>
      <c r="C304">
        <v>49</v>
      </c>
      <c r="D304" t="s">
        <v>36</v>
      </c>
      <c r="E304">
        <v>2</v>
      </c>
      <c r="F304" t="s">
        <v>34</v>
      </c>
      <c r="G304">
        <v>4</v>
      </c>
      <c r="H304">
        <v>1</v>
      </c>
      <c r="I304">
        <v>66386</v>
      </c>
      <c r="J304" t="s">
        <v>25</v>
      </c>
      <c r="K304">
        <v>1</v>
      </c>
      <c r="L304">
        <v>199158</v>
      </c>
      <c r="M304">
        <v>20648.082205294602</v>
      </c>
      <c r="N304">
        <v>64880.73510740474</v>
      </c>
      <c r="O304">
        <v>36294</v>
      </c>
      <c r="P304">
        <v>79697.083936872586</v>
      </c>
      <c r="Q304">
        <v>97913.944134803256</v>
      </c>
      <c r="R304">
        <v>361952.67924220802</v>
      </c>
      <c r="S304">
        <v>136639.16614216717</v>
      </c>
      <c r="T304">
        <v>225313.51310004084</v>
      </c>
      <c r="X304" s="1">
        <f t="shared" si="12"/>
        <v>1</v>
      </c>
      <c r="Y304" s="2">
        <f t="shared" si="13"/>
        <v>0</v>
      </c>
      <c r="Z304" s="2"/>
      <c r="AA304" s="3"/>
      <c r="AD304" s="1">
        <f>IF(Table1[[#This Row],[Work Field (WF)]]="IT",1,0)</f>
        <v>0</v>
      </c>
      <c r="AE304" s="2">
        <f>IF(Table1[[#This Row],[Work Field (WF)]]="Data Science",1,0)</f>
        <v>1</v>
      </c>
      <c r="AF304" s="2">
        <f>IF(Table1[[#This Row],[Work Field (WF)]]="Health",1,0)</f>
        <v>0</v>
      </c>
      <c r="AG304" s="2">
        <f>IF(Table1[[#This Row],[Work Field (WF)]]="Marketing",1,0)</f>
        <v>0</v>
      </c>
      <c r="AH304" s="2">
        <f>IF(Table1[[#This Row],[Work Field (WF)]]="Sales",1,0)</f>
        <v>0</v>
      </c>
      <c r="AI304" s="2">
        <f>IF(Table1[[#This Row],[Work Field (WF)]]="management",1,0)</f>
        <v>0</v>
      </c>
      <c r="AJ304" s="2"/>
      <c r="AK304" s="3"/>
      <c r="AL304" s="1">
        <f>IF(Table1[[#This Row],[Education (EDU)]]="Matric",1,0)</f>
        <v>0</v>
      </c>
      <c r="AM304" s="2">
        <f>IF(Table1[[#This Row],[Education (EDU)]]="Intermediate",1,0)</f>
        <v>0</v>
      </c>
      <c r="AN304" s="2">
        <f>IF(Table1[[#This Row],[Education (EDU)]]="Graduation",1,0)</f>
        <v>0</v>
      </c>
      <c r="AO304" s="2">
        <f>IF(Table1[[#This Row],[Education (EDU)]]="Masters",1,0)</f>
        <v>1</v>
      </c>
      <c r="AP304" s="2"/>
      <c r="AQ304" s="3"/>
      <c r="AT304" s="10">
        <f>IFERROR(Table1[[#This Row],[Car Value]]/Table1[[#This Row],[Cars Owned]],"0")</f>
        <v>64880.73510740474</v>
      </c>
      <c r="AU304" s="2"/>
      <c r="AV304" s="3"/>
      <c r="AW304" s="1"/>
      <c r="AX304" s="2">
        <f>IF(Table1[[#This Row],[Person Debts]]&gt;$AW$6,1,0)</f>
        <v>1</v>
      </c>
      <c r="AY304" s="2"/>
      <c r="AZ304" s="3"/>
      <c r="BA304" s="1"/>
      <c r="BB304" s="24">
        <f>Table1[[#This Row],[Mortgage Left]]/Table1[[#This Row],[House Value]]</f>
        <v>0.10367689073647357</v>
      </c>
      <c r="BC304" s="2">
        <f t="shared" si="14"/>
        <v>0</v>
      </c>
      <c r="BD304" s="2"/>
      <c r="BE304" s="3"/>
      <c r="BH304" s="1"/>
      <c r="BI304" s="2">
        <f>IF(Table1[[#This Row],[City]]="Karachi",Table1[[#This Row],[Income]],0)</f>
        <v>66386</v>
      </c>
      <c r="BJ304" s="2">
        <f>IF(Table1[[#This Row],[City]]="Lahore",Table1[[#This Row],[Income]],0)</f>
        <v>0</v>
      </c>
      <c r="BK304" s="2">
        <f>IF(Table1[[#This Row],[City]]="Islamabad",Table1[[#This Row],[Income]],0)</f>
        <v>0</v>
      </c>
      <c r="BL304" s="2">
        <f>IF(Table1[[#This Row],[City]]="Multan",Table1[[#This Row],[Income]],0)</f>
        <v>0</v>
      </c>
      <c r="BM304" s="2">
        <f>IF(Table1[[#This Row],[City]]="Peshawar",Table1[[#This Row],[Income]],0)</f>
        <v>0</v>
      </c>
      <c r="BN304" s="2">
        <f>IF(Table1[[#This Row],[City]]="Quetta",Table1[[#This Row],[Income]],0)</f>
        <v>0</v>
      </c>
      <c r="BO304" s="2">
        <f>IF(Table1[[#This Row],[City]]="Hyderabad",Table1[[#This Row],[Income]],0)</f>
        <v>0</v>
      </c>
      <c r="BP304" s="2">
        <f>IF(Table1[[#This Row],[City]]="Rawalpindi",Table1[[#This Row],[Income]],0)</f>
        <v>0</v>
      </c>
      <c r="BQ304" s="3">
        <f>IF(Table1[[#This Row],[City]]="Gwadar",Table1[[#This Row],[Income]],0)</f>
        <v>0</v>
      </c>
      <c r="BR304" s="1">
        <f>IF(Table1[[#This Row],[Person Debts]]&gt;Table1[[#This Row],[Income]],1,0)</f>
        <v>1</v>
      </c>
      <c r="BS304" s="3"/>
      <c r="BT304" s="1"/>
      <c r="BU304" s="2">
        <f>IF(Table1[[#This Row],[Net Worth]]&gt;BT304,Table1[[#This Row],[Age]],0)</f>
        <v>49</v>
      </c>
      <c r="BV304" s="3"/>
    </row>
    <row r="305" spans="2:74" x14ac:dyDescent="0.25">
      <c r="B305" t="s">
        <v>19</v>
      </c>
      <c r="C305">
        <v>29</v>
      </c>
      <c r="D305" t="s">
        <v>26</v>
      </c>
      <c r="E305">
        <v>3</v>
      </c>
      <c r="F305" t="s">
        <v>27</v>
      </c>
      <c r="G305">
        <v>2</v>
      </c>
      <c r="H305">
        <v>2</v>
      </c>
      <c r="I305">
        <v>58960</v>
      </c>
      <c r="J305" t="s">
        <v>33</v>
      </c>
      <c r="K305">
        <v>8</v>
      </c>
      <c r="L305">
        <v>176880</v>
      </c>
      <c r="M305">
        <v>8655.1253091479884</v>
      </c>
      <c r="N305">
        <v>66812.976464957348</v>
      </c>
      <c r="O305">
        <v>29980</v>
      </c>
      <c r="P305">
        <v>36475.696205141263</v>
      </c>
      <c r="Q305">
        <v>73212.014617471112</v>
      </c>
      <c r="R305">
        <v>316904.99108242849</v>
      </c>
      <c r="S305">
        <v>75110.821514289244</v>
      </c>
      <c r="T305">
        <v>241794.16956813924</v>
      </c>
      <c r="X305" s="1">
        <f t="shared" si="12"/>
        <v>1</v>
      </c>
      <c r="Y305" s="2">
        <f t="shared" si="13"/>
        <v>0</v>
      </c>
      <c r="Z305" s="2"/>
      <c r="AA305" s="3"/>
      <c r="AD305" s="1">
        <f>IF(Table1[[#This Row],[Work Field (WF)]]="IT",1,0)</f>
        <v>0</v>
      </c>
      <c r="AE305" s="2">
        <f>IF(Table1[[#This Row],[Work Field (WF)]]="Data Science",1,0)</f>
        <v>0</v>
      </c>
      <c r="AF305" s="2">
        <f>IF(Table1[[#This Row],[Work Field (WF)]]="Health",1,0)</f>
        <v>0</v>
      </c>
      <c r="AG305" s="2">
        <f>IF(Table1[[#This Row],[Work Field (WF)]]="Marketing",1,0)</f>
        <v>1</v>
      </c>
      <c r="AH305" s="2">
        <f>IF(Table1[[#This Row],[Work Field (WF)]]="Sales",1,0)</f>
        <v>0</v>
      </c>
      <c r="AI305" s="2">
        <f>IF(Table1[[#This Row],[Work Field (WF)]]="management",1,0)</f>
        <v>0</v>
      </c>
      <c r="AJ305" s="2"/>
      <c r="AK305" s="3"/>
      <c r="AL305" s="1">
        <f>IF(Table1[[#This Row],[Education (EDU)]]="Matric",1,0)</f>
        <v>0</v>
      </c>
      <c r="AM305" s="2">
        <f>IF(Table1[[#This Row],[Education (EDU)]]="Intermediate",1,0)</f>
        <v>1</v>
      </c>
      <c r="AN305" s="2">
        <f>IF(Table1[[#This Row],[Education (EDU)]]="Graduation",1,0)</f>
        <v>0</v>
      </c>
      <c r="AO305" s="2">
        <f>IF(Table1[[#This Row],[Education (EDU)]]="Masters",1,0)</f>
        <v>0</v>
      </c>
      <c r="AP305" s="2"/>
      <c r="AQ305" s="3"/>
      <c r="AT305" s="10">
        <f>IFERROR(Table1[[#This Row],[Car Value]]/Table1[[#This Row],[Cars Owned]],"0")</f>
        <v>33406.488232478674</v>
      </c>
      <c r="AU305" s="2"/>
      <c r="AV305" s="3"/>
      <c r="AW305" s="1"/>
      <c r="AX305" s="2">
        <f>IF(Table1[[#This Row],[Person Debts]]&gt;$AW$6,1,0)</f>
        <v>0</v>
      </c>
      <c r="AY305" s="2"/>
      <c r="AZ305" s="3"/>
      <c r="BA305" s="1"/>
      <c r="BB305" s="24">
        <f>Table1[[#This Row],[Mortgage Left]]/Table1[[#This Row],[House Value]]</f>
        <v>4.893218741037985E-2</v>
      </c>
      <c r="BC305" s="2">
        <f t="shared" si="14"/>
        <v>0</v>
      </c>
      <c r="BD305" s="2"/>
      <c r="BE305" s="3"/>
      <c r="BH305" s="1"/>
      <c r="BI305" s="2">
        <f>IF(Table1[[#This Row],[City]]="Karachi",Table1[[#This Row],[Income]],0)</f>
        <v>0</v>
      </c>
      <c r="BJ305" s="2">
        <f>IF(Table1[[#This Row],[City]]="Lahore",Table1[[#This Row],[Income]],0)</f>
        <v>0</v>
      </c>
      <c r="BK305" s="2">
        <f>IF(Table1[[#This Row],[City]]="Islamabad",Table1[[#This Row],[Income]],0)</f>
        <v>0</v>
      </c>
      <c r="BL305" s="2">
        <f>IF(Table1[[#This Row],[City]]="Multan",Table1[[#This Row],[Income]],0)</f>
        <v>0</v>
      </c>
      <c r="BM305" s="2">
        <f>IF(Table1[[#This Row],[City]]="Peshawar",Table1[[#This Row],[Income]],0)</f>
        <v>0</v>
      </c>
      <c r="BN305" s="2">
        <f>IF(Table1[[#This Row],[City]]="Quetta",Table1[[#This Row],[Income]],0)</f>
        <v>0</v>
      </c>
      <c r="BO305" s="2">
        <f>IF(Table1[[#This Row],[City]]="Hyderabad",Table1[[#This Row],[Income]],0)</f>
        <v>0</v>
      </c>
      <c r="BP305" s="2">
        <f>IF(Table1[[#This Row],[City]]="Rawalpindi",Table1[[#This Row],[Income]],0)</f>
        <v>58960</v>
      </c>
      <c r="BQ305" s="3">
        <f>IF(Table1[[#This Row],[City]]="Gwadar",Table1[[#This Row],[Income]],0)</f>
        <v>0</v>
      </c>
      <c r="BR305" s="1">
        <f>IF(Table1[[#This Row],[Person Debts]]&gt;Table1[[#This Row],[Income]],1,0)</f>
        <v>1</v>
      </c>
      <c r="BS305" s="3"/>
      <c r="BT305" s="1"/>
      <c r="BU305" s="2">
        <f>IF(Table1[[#This Row],[Net Worth]]&gt;BT305,Table1[[#This Row],[Age]],0)</f>
        <v>29</v>
      </c>
      <c r="BV305" s="3"/>
    </row>
    <row r="306" spans="2:74" x14ac:dyDescent="0.25">
      <c r="B306" t="s">
        <v>23</v>
      </c>
      <c r="C306">
        <v>47</v>
      </c>
      <c r="D306" t="s">
        <v>20</v>
      </c>
      <c r="E306">
        <v>6</v>
      </c>
      <c r="F306" t="s">
        <v>27</v>
      </c>
      <c r="G306">
        <v>2</v>
      </c>
      <c r="H306">
        <v>1</v>
      </c>
      <c r="I306">
        <v>53108</v>
      </c>
      <c r="J306" t="s">
        <v>30</v>
      </c>
      <c r="K306">
        <v>7</v>
      </c>
      <c r="L306">
        <v>265540</v>
      </c>
      <c r="M306">
        <v>69844.62640481416</v>
      </c>
      <c r="N306">
        <v>35524.3274492481</v>
      </c>
      <c r="O306">
        <v>29176</v>
      </c>
      <c r="P306">
        <v>13980.547998680566</v>
      </c>
      <c r="Q306">
        <v>19014.376870452201</v>
      </c>
      <c r="R306">
        <v>320078.70431970031</v>
      </c>
      <c r="S306">
        <v>113001.17440349472</v>
      </c>
      <c r="T306">
        <v>207077.52991620559</v>
      </c>
      <c r="X306" s="1">
        <f t="shared" si="12"/>
        <v>0</v>
      </c>
      <c r="Y306" s="2">
        <f t="shared" si="13"/>
        <v>1</v>
      </c>
      <c r="Z306" s="2"/>
      <c r="AA306" s="3"/>
      <c r="AD306" s="1">
        <f>IF(Table1[[#This Row],[Work Field (WF)]]="IT",1,0)</f>
        <v>0</v>
      </c>
      <c r="AE306" s="2">
        <f>IF(Table1[[#This Row],[Work Field (WF)]]="Data Science",1,0)</f>
        <v>0</v>
      </c>
      <c r="AF306" s="2">
        <f>IF(Table1[[#This Row],[Work Field (WF)]]="Health",1,0)</f>
        <v>0</v>
      </c>
      <c r="AG306" s="2">
        <f>IF(Table1[[#This Row],[Work Field (WF)]]="Marketing",1,0)</f>
        <v>0</v>
      </c>
      <c r="AH306" s="2">
        <f>IF(Table1[[#This Row],[Work Field (WF)]]="Sales",1,0)</f>
        <v>0</v>
      </c>
      <c r="AI306" s="2">
        <f>IF(Table1[[#This Row],[Work Field (WF)]]="management",1,0)</f>
        <v>1</v>
      </c>
      <c r="AJ306" s="2"/>
      <c r="AK306" s="3"/>
      <c r="AL306" s="1">
        <f>IF(Table1[[#This Row],[Education (EDU)]]="Matric",1,0)</f>
        <v>0</v>
      </c>
      <c r="AM306" s="2">
        <f>IF(Table1[[#This Row],[Education (EDU)]]="Intermediate",1,0)</f>
        <v>1</v>
      </c>
      <c r="AN306" s="2">
        <f>IF(Table1[[#This Row],[Education (EDU)]]="Graduation",1,0)</f>
        <v>0</v>
      </c>
      <c r="AO306" s="2">
        <f>IF(Table1[[#This Row],[Education (EDU)]]="Masters",1,0)</f>
        <v>0</v>
      </c>
      <c r="AP306" s="2"/>
      <c r="AQ306" s="3"/>
      <c r="AT306" s="10">
        <f>IFERROR(Table1[[#This Row],[Car Value]]/Table1[[#This Row],[Cars Owned]],"0")</f>
        <v>35524.3274492481</v>
      </c>
      <c r="AU306" s="2"/>
      <c r="AV306" s="3"/>
      <c r="AW306" s="1"/>
      <c r="AX306" s="2">
        <f>IF(Table1[[#This Row],[Person Debts]]&gt;$AW$6,1,0)</f>
        <v>0</v>
      </c>
      <c r="AY306" s="2"/>
      <c r="AZ306" s="3"/>
      <c r="BA306" s="1"/>
      <c r="BB306" s="24">
        <f>Table1[[#This Row],[Mortgage Left]]/Table1[[#This Row],[House Value]]</f>
        <v>0.26302864504336132</v>
      </c>
      <c r="BC306" s="2">
        <f t="shared" si="14"/>
        <v>0</v>
      </c>
      <c r="BD306" s="2"/>
      <c r="BE306" s="3"/>
      <c r="BH306" s="1"/>
      <c r="BI306" s="2">
        <f>IF(Table1[[#This Row],[City]]="Karachi",Table1[[#This Row],[Income]],0)</f>
        <v>0</v>
      </c>
      <c r="BJ306" s="2">
        <f>IF(Table1[[#This Row],[City]]="Lahore",Table1[[#This Row],[Income]],0)</f>
        <v>0</v>
      </c>
      <c r="BK306" s="2">
        <f>IF(Table1[[#This Row],[City]]="Islamabad",Table1[[#This Row],[Income]],0)</f>
        <v>0</v>
      </c>
      <c r="BL306" s="2">
        <f>IF(Table1[[#This Row],[City]]="Multan",Table1[[#This Row],[Income]],0)</f>
        <v>0</v>
      </c>
      <c r="BM306" s="2">
        <f>IF(Table1[[#This Row],[City]]="Peshawar",Table1[[#This Row],[Income]],0)</f>
        <v>0</v>
      </c>
      <c r="BN306" s="2">
        <f>IF(Table1[[#This Row],[City]]="Quetta",Table1[[#This Row],[Income]],0)</f>
        <v>0</v>
      </c>
      <c r="BO306" s="2">
        <f>IF(Table1[[#This Row],[City]]="Hyderabad",Table1[[#This Row],[Income]],0)</f>
        <v>53108</v>
      </c>
      <c r="BP306" s="2">
        <f>IF(Table1[[#This Row],[City]]="Rawalpindi",Table1[[#This Row],[Income]],0)</f>
        <v>0</v>
      </c>
      <c r="BQ306" s="3">
        <f>IF(Table1[[#This Row],[City]]="Gwadar",Table1[[#This Row],[Income]],0)</f>
        <v>0</v>
      </c>
      <c r="BR306" s="1">
        <f>IF(Table1[[#This Row],[Person Debts]]&gt;Table1[[#This Row],[Income]],1,0)</f>
        <v>1</v>
      </c>
      <c r="BS306" s="3"/>
      <c r="BT306" s="1"/>
      <c r="BU306" s="2">
        <f>IF(Table1[[#This Row],[Net Worth]]&gt;BT306,Table1[[#This Row],[Age]],0)</f>
        <v>47</v>
      </c>
      <c r="BV306" s="3"/>
    </row>
    <row r="307" spans="2:74" x14ac:dyDescent="0.25">
      <c r="B307" t="s">
        <v>19</v>
      </c>
      <c r="C307">
        <v>43</v>
      </c>
      <c r="D307" t="s">
        <v>36</v>
      </c>
      <c r="E307">
        <v>2</v>
      </c>
      <c r="F307" t="s">
        <v>21</v>
      </c>
      <c r="G307">
        <v>1</v>
      </c>
      <c r="H307">
        <v>1</v>
      </c>
      <c r="I307">
        <v>48015</v>
      </c>
      <c r="J307" t="s">
        <v>39</v>
      </c>
      <c r="K307">
        <v>6</v>
      </c>
      <c r="L307">
        <v>144045</v>
      </c>
      <c r="M307">
        <v>25338.588715158945</v>
      </c>
      <c r="N307">
        <v>24041.830735688585</v>
      </c>
      <c r="O307">
        <v>12689</v>
      </c>
      <c r="P307">
        <v>25856.433012310947</v>
      </c>
      <c r="Q307">
        <v>54393.164611056854</v>
      </c>
      <c r="R307">
        <v>222479.99534674545</v>
      </c>
      <c r="S307">
        <v>63884.021727469888</v>
      </c>
      <c r="T307">
        <v>158595.97361927555</v>
      </c>
      <c r="X307" s="1">
        <f t="shared" si="12"/>
        <v>1</v>
      </c>
      <c r="Y307" s="2">
        <f t="shared" si="13"/>
        <v>0</v>
      </c>
      <c r="Z307" s="2"/>
      <c r="AA307" s="3"/>
      <c r="AD307" s="1">
        <f>IF(Table1[[#This Row],[Work Field (WF)]]="IT",1,0)</f>
        <v>0</v>
      </c>
      <c r="AE307" s="2">
        <f>IF(Table1[[#This Row],[Work Field (WF)]]="Data Science",1,0)</f>
        <v>1</v>
      </c>
      <c r="AF307" s="2">
        <f>IF(Table1[[#This Row],[Work Field (WF)]]="Health",1,0)</f>
        <v>0</v>
      </c>
      <c r="AG307" s="2">
        <f>IF(Table1[[#This Row],[Work Field (WF)]]="Marketing",1,0)</f>
        <v>0</v>
      </c>
      <c r="AH307" s="2">
        <f>IF(Table1[[#This Row],[Work Field (WF)]]="Sales",1,0)</f>
        <v>0</v>
      </c>
      <c r="AI307" s="2">
        <f>IF(Table1[[#This Row],[Work Field (WF)]]="management",1,0)</f>
        <v>0</v>
      </c>
      <c r="AJ307" s="2"/>
      <c r="AK307" s="3"/>
      <c r="AL307" s="1">
        <f>IF(Table1[[#This Row],[Education (EDU)]]="Matric",1,0)</f>
        <v>1</v>
      </c>
      <c r="AM307" s="2">
        <f>IF(Table1[[#This Row],[Education (EDU)]]="Intermediate",1,0)</f>
        <v>0</v>
      </c>
      <c r="AN307" s="2">
        <f>IF(Table1[[#This Row],[Education (EDU)]]="Graduation",1,0)</f>
        <v>0</v>
      </c>
      <c r="AO307" s="2">
        <f>IF(Table1[[#This Row],[Education (EDU)]]="Masters",1,0)</f>
        <v>0</v>
      </c>
      <c r="AP307" s="2"/>
      <c r="AQ307" s="3"/>
      <c r="AT307" s="10">
        <f>IFERROR(Table1[[#This Row],[Car Value]]/Table1[[#This Row],[Cars Owned]],"0")</f>
        <v>24041.830735688585</v>
      </c>
      <c r="AU307" s="2"/>
      <c r="AV307" s="3"/>
      <c r="AW307" s="1"/>
      <c r="AX307" s="2">
        <f>IF(Table1[[#This Row],[Person Debts]]&gt;$AW$6,1,0)</f>
        <v>0</v>
      </c>
      <c r="AY307" s="2"/>
      <c r="AZ307" s="3"/>
      <c r="BA307" s="1"/>
      <c r="BB307" s="24">
        <f>Table1[[#This Row],[Mortgage Left]]/Table1[[#This Row],[House Value]]</f>
        <v>0.17590745055474988</v>
      </c>
      <c r="BC307" s="2">
        <f t="shared" si="14"/>
        <v>0</v>
      </c>
      <c r="BD307" s="2"/>
      <c r="BE307" s="3"/>
      <c r="BH307" s="1"/>
      <c r="BI307" s="2">
        <f>IF(Table1[[#This Row],[City]]="Karachi",Table1[[#This Row],[Income]],0)</f>
        <v>0</v>
      </c>
      <c r="BJ307" s="2">
        <f>IF(Table1[[#This Row],[City]]="Lahore",Table1[[#This Row],[Income]],0)</f>
        <v>0</v>
      </c>
      <c r="BK307" s="2">
        <f>IF(Table1[[#This Row],[City]]="Islamabad",Table1[[#This Row],[Income]],0)</f>
        <v>0</v>
      </c>
      <c r="BL307" s="2">
        <f>IF(Table1[[#This Row],[City]]="Multan",Table1[[#This Row],[Income]],0)</f>
        <v>0</v>
      </c>
      <c r="BM307" s="2">
        <f>IF(Table1[[#This Row],[City]]="Peshawar",Table1[[#This Row],[Income]],0)</f>
        <v>0</v>
      </c>
      <c r="BN307" s="2">
        <f>IF(Table1[[#This Row],[City]]="Quetta",Table1[[#This Row],[Income]],0)</f>
        <v>48015</v>
      </c>
      <c r="BO307" s="2">
        <f>IF(Table1[[#This Row],[City]]="Hyderabad",Table1[[#This Row],[Income]],0)</f>
        <v>0</v>
      </c>
      <c r="BP307" s="2">
        <f>IF(Table1[[#This Row],[City]]="Rawalpindi",Table1[[#This Row],[Income]],0)</f>
        <v>0</v>
      </c>
      <c r="BQ307" s="3">
        <f>IF(Table1[[#This Row],[City]]="Gwadar",Table1[[#This Row],[Income]],0)</f>
        <v>0</v>
      </c>
      <c r="BR307" s="1">
        <f>IF(Table1[[#This Row],[Person Debts]]&gt;Table1[[#This Row],[Income]],1,0)</f>
        <v>1</v>
      </c>
      <c r="BS307" s="3"/>
      <c r="BT307" s="1"/>
      <c r="BU307" s="2">
        <f>IF(Table1[[#This Row],[Net Worth]]&gt;BT307,Table1[[#This Row],[Age]],0)</f>
        <v>43</v>
      </c>
      <c r="BV307" s="3"/>
    </row>
    <row r="308" spans="2:74" x14ac:dyDescent="0.25">
      <c r="B308" t="s">
        <v>23</v>
      </c>
      <c r="C308">
        <v>31</v>
      </c>
      <c r="D308" t="s">
        <v>37</v>
      </c>
      <c r="E308">
        <v>5</v>
      </c>
      <c r="F308" t="s">
        <v>34</v>
      </c>
      <c r="G308">
        <v>4</v>
      </c>
      <c r="H308">
        <v>1</v>
      </c>
      <c r="I308">
        <v>68733</v>
      </c>
      <c r="J308" t="s">
        <v>39</v>
      </c>
      <c r="K308">
        <v>6</v>
      </c>
      <c r="L308">
        <v>412398</v>
      </c>
      <c r="M308">
        <v>73862.882968427497</v>
      </c>
      <c r="N308">
        <v>18618.303260893397</v>
      </c>
      <c r="O308">
        <v>8788</v>
      </c>
      <c r="P308">
        <v>15570.06049760257</v>
      </c>
      <c r="Q308">
        <v>61009.932953394673</v>
      </c>
      <c r="R308">
        <v>492026.23621428804</v>
      </c>
      <c r="S308">
        <v>98220.943466030061</v>
      </c>
      <c r="T308">
        <v>393805.29274825798</v>
      </c>
      <c r="X308" s="1">
        <f t="shared" si="12"/>
        <v>0</v>
      </c>
      <c r="Y308" s="2">
        <f t="shared" si="13"/>
        <v>1</v>
      </c>
      <c r="Z308" s="2"/>
      <c r="AA308" s="3"/>
      <c r="AD308" s="1">
        <f>IF(Table1[[#This Row],[Work Field (WF)]]="IT",1,0)</f>
        <v>0</v>
      </c>
      <c r="AE308" s="2">
        <f>IF(Table1[[#This Row],[Work Field (WF)]]="Data Science",1,0)</f>
        <v>0</v>
      </c>
      <c r="AF308" s="2">
        <f>IF(Table1[[#This Row],[Work Field (WF)]]="Health",1,0)</f>
        <v>0</v>
      </c>
      <c r="AG308" s="2">
        <f>IF(Table1[[#This Row],[Work Field (WF)]]="Marketing",1,0)</f>
        <v>0</v>
      </c>
      <c r="AH308" s="2">
        <f>IF(Table1[[#This Row],[Work Field (WF)]]="Sales",1,0)</f>
        <v>1</v>
      </c>
      <c r="AI308" s="2">
        <f>IF(Table1[[#This Row],[Work Field (WF)]]="management",1,0)</f>
        <v>0</v>
      </c>
      <c r="AJ308" s="2"/>
      <c r="AK308" s="3"/>
      <c r="AL308" s="1">
        <f>IF(Table1[[#This Row],[Education (EDU)]]="Matric",1,0)</f>
        <v>0</v>
      </c>
      <c r="AM308" s="2">
        <f>IF(Table1[[#This Row],[Education (EDU)]]="Intermediate",1,0)</f>
        <v>0</v>
      </c>
      <c r="AN308" s="2">
        <f>IF(Table1[[#This Row],[Education (EDU)]]="Graduation",1,0)</f>
        <v>0</v>
      </c>
      <c r="AO308" s="2">
        <f>IF(Table1[[#This Row],[Education (EDU)]]="Masters",1,0)</f>
        <v>1</v>
      </c>
      <c r="AP308" s="2"/>
      <c r="AQ308" s="3"/>
      <c r="AT308" s="10">
        <f>IFERROR(Table1[[#This Row],[Car Value]]/Table1[[#This Row],[Cars Owned]],"0")</f>
        <v>18618.303260893397</v>
      </c>
      <c r="AU308" s="2"/>
      <c r="AV308" s="3"/>
      <c r="AW308" s="1"/>
      <c r="AX308" s="2">
        <f>IF(Table1[[#This Row],[Person Debts]]&gt;$AW$6,1,0)</f>
        <v>0</v>
      </c>
      <c r="AY308" s="2"/>
      <c r="AZ308" s="3"/>
      <c r="BA308" s="1"/>
      <c r="BB308" s="24">
        <f>Table1[[#This Row],[Mortgage Left]]/Table1[[#This Row],[House Value]]</f>
        <v>0.17910582245410381</v>
      </c>
      <c r="BC308" s="2">
        <f t="shared" si="14"/>
        <v>0</v>
      </c>
      <c r="BD308" s="2"/>
      <c r="BE308" s="3"/>
      <c r="BH308" s="1"/>
      <c r="BI308" s="2">
        <f>IF(Table1[[#This Row],[City]]="Karachi",Table1[[#This Row],[Income]],0)</f>
        <v>0</v>
      </c>
      <c r="BJ308" s="2">
        <f>IF(Table1[[#This Row],[City]]="Lahore",Table1[[#This Row],[Income]],0)</f>
        <v>0</v>
      </c>
      <c r="BK308" s="2">
        <f>IF(Table1[[#This Row],[City]]="Islamabad",Table1[[#This Row],[Income]],0)</f>
        <v>0</v>
      </c>
      <c r="BL308" s="2">
        <f>IF(Table1[[#This Row],[City]]="Multan",Table1[[#This Row],[Income]],0)</f>
        <v>0</v>
      </c>
      <c r="BM308" s="2">
        <f>IF(Table1[[#This Row],[City]]="Peshawar",Table1[[#This Row],[Income]],0)</f>
        <v>0</v>
      </c>
      <c r="BN308" s="2">
        <f>IF(Table1[[#This Row],[City]]="Quetta",Table1[[#This Row],[Income]],0)</f>
        <v>68733</v>
      </c>
      <c r="BO308" s="2">
        <f>IF(Table1[[#This Row],[City]]="Hyderabad",Table1[[#This Row],[Income]],0)</f>
        <v>0</v>
      </c>
      <c r="BP308" s="2">
        <f>IF(Table1[[#This Row],[City]]="Rawalpindi",Table1[[#This Row],[Income]],0)</f>
        <v>0</v>
      </c>
      <c r="BQ308" s="3">
        <f>IF(Table1[[#This Row],[City]]="Gwadar",Table1[[#This Row],[Income]],0)</f>
        <v>0</v>
      </c>
      <c r="BR308" s="1">
        <f>IF(Table1[[#This Row],[Person Debts]]&gt;Table1[[#This Row],[Income]],1,0)</f>
        <v>1</v>
      </c>
      <c r="BS308" s="3"/>
      <c r="BT308" s="1"/>
      <c r="BU308" s="2">
        <f>IF(Table1[[#This Row],[Net Worth]]&gt;BT308,Table1[[#This Row],[Age]],0)</f>
        <v>31</v>
      </c>
      <c r="BV308" s="3"/>
    </row>
    <row r="309" spans="2:74" x14ac:dyDescent="0.25">
      <c r="B309" t="s">
        <v>19</v>
      </c>
      <c r="C309">
        <v>32</v>
      </c>
      <c r="D309" t="s">
        <v>37</v>
      </c>
      <c r="E309">
        <v>5</v>
      </c>
      <c r="F309" t="s">
        <v>24</v>
      </c>
      <c r="G309">
        <v>3</v>
      </c>
      <c r="H309">
        <v>2</v>
      </c>
      <c r="I309">
        <v>39010</v>
      </c>
      <c r="J309" t="s">
        <v>31</v>
      </c>
      <c r="K309">
        <v>5</v>
      </c>
      <c r="L309">
        <v>234060</v>
      </c>
      <c r="M309">
        <v>131456.68827280213</v>
      </c>
      <c r="N309">
        <v>26717.002665125514</v>
      </c>
      <c r="O309">
        <v>15555</v>
      </c>
      <c r="P309">
        <v>22228.584416333255</v>
      </c>
      <c r="Q309">
        <v>8408.2799988650768</v>
      </c>
      <c r="R309">
        <v>269185.28266399057</v>
      </c>
      <c r="S309">
        <v>169240.2726891354</v>
      </c>
      <c r="T309">
        <v>99945.009974855173</v>
      </c>
      <c r="X309" s="1">
        <f t="shared" si="12"/>
        <v>1</v>
      </c>
      <c r="Y309" s="2">
        <f t="shared" si="13"/>
        <v>0</v>
      </c>
      <c r="Z309" s="2"/>
      <c r="AA309" s="3"/>
      <c r="AD309" s="1">
        <f>IF(Table1[[#This Row],[Work Field (WF)]]="IT",1,0)</f>
        <v>0</v>
      </c>
      <c r="AE309" s="2">
        <f>IF(Table1[[#This Row],[Work Field (WF)]]="Data Science",1,0)</f>
        <v>0</v>
      </c>
      <c r="AF309" s="2">
        <f>IF(Table1[[#This Row],[Work Field (WF)]]="Health",1,0)</f>
        <v>0</v>
      </c>
      <c r="AG309" s="2">
        <f>IF(Table1[[#This Row],[Work Field (WF)]]="Marketing",1,0)</f>
        <v>0</v>
      </c>
      <c r="AH309" s="2">
        <f>IF(Table1[[#This Row],[Work Field (WF)]]="Sales",1,0)</f>
        <v>1</v>
      </c>
      <c r="AI309" s="2">
        <f>IF(Table1[[#This Row],[Work Field (WF)]]="management",1,0)</f>
        <v>0</v>
      </c>
      <c r="AJ309" s="2"/>
      <c r="AK309" s="3"/>
      <c r="AL309" s="1">
        <f>IF(Table1[[#This Row],[Education (EDU)]]="Matric",1,0)</f>
        <v>0</v>
      </c>
      <c r="AM309" s="2">
        <f>IF(Table1[[#This Row],[Education (EDU)]]="Intermediate",1,0)</f>
        <v>0</v>
      </c>
      <c r="AN309" s="2">
        <f>IF(Table1[[#This Row],[Education (EDU)]]="Graduation",1,0)</f>
        <v>1</v>
      </c>
      <c r="AO309" s="2">
        <f>IF(Table1[[#This Row],[Education (EDU)]]="Masters",1,0)</f>
        <v>0</v>
      </c>
      <c r="AP309" s="2"/>
      <c r="AQ309" s="3"/>
      <c r="AT309" s="10">
        <f>IFERROR(Table1[[#This Row],[Car Value]]/Table1[[#This Row],[Cars Owned]],"0")</f>
        <v>13358.501332562757</v>
      </c>
      <c r="AU309" s="2"/>
      <c r="AV309" s="3"/>
      <c r="AW309" s="1"/>
      <c r="AX309" s="2">
        <f>IF(Table1[[#This Row],[Person Debts]]&gt;$AW$6,1,0)</f>
        <v>1</v>
      </c>
      <c r="AY309" s="2"/>
      <c r="AZ309" s="3"/>
      <c r="BA309" s="1"/>
      <c r="BB309" s="24">
        <f>Table1[[#This Row],[Mortgage Left]]/Table1[[#This Row],[House Value]]</f>
        <v>0.56163670970179502</v>
      </c>
      <c r="BC309" s="2">
        <f t="shared" si="14"/>
        <v>1</v>
      </c>
      <c r="BD309" s="2"/>
      <c r="BE309" s="3"/>
      <c r="BH309" s="1"/>
      <c r="BI309" s="2">
        <f>IF(Table1[[#This Row],[City]]="Karachi",Table1[[#This Row],[Income]],0)</f>
        <v>0</v>
      </c>
      <c r="BJ309" s="2">
        <f>IF(Table1[[#This Row],[City]]="Lahore",Table1[[#This Row],[Income]],0)</f>
        <v>0</v>
      </c>
      <c r="BK309" s="2">
        <f>IF(Table1[[#This Row],[City]]="Islamabad",Table1[[#This Row],[Income]],0)</f>
        <v>0</v>
      </c>
      <c r="BL309" s="2">
        <f>IF(Table1[[#This Row],[City]]="Multan",Table1[[#This Row],[Income]],0)</f>
        <v>0</v>
      </c>
      <c r="BM309" s="2">
        <f>IF(Table1[[#This Row],[City]]="Peshawar",Table1[[#This Row],[Income]],0)</f>
        <v>39010</v>
      </c>
      <c r="BN309" s="2">
        <f>IF(Table1[[#This Row],[City]]="Quetta",Table1[[#This Row],[Income]],0)</f>
        <v>0</v>
      </c>
      <c r="BO309" s="2">
        <f>IF(Table1[[#This Row],[City]]="Hyderabad",Table1[[#This Row],[Income]],0)</f>
        <v>0</v>
      </c>
      <c r="BP309" s="2">
        <f>IF(Table1[[#This Row],[City]]="Rawalpindi",Table1[[#This Row],[Income]],0)</f>
        <v>0</v>
      </c>
      <c r="BQ309" s="3">
        <f>IF(Table1[[#This Row],[City]]="Gwadar",Table1[[#This Row],[Income]],0)</f>
        <v>0</v>
      </c>
      <c r="BR309" s="1">
        <f>IF(Table1[[#This Row],[Person Debts]]&gt;Table1[[#This Row],[Income]],1,0)</f>
        <v>1</v>
      </c>
      <c r="BS309" s="3"/>
      <c r="BT309" s="1"/>
      <c r="BU309" s="2">
        <f>IF(Table1[[#This Row],[Net Worth]]&gt;BT309,Table1[[#This Row],[Age]],0)</f>
        <v>32</v>
      </c>
      <c r="BV309" s="3"/>
    </row>
    <row r="310" spans="2:74" x14ac:dyDescent="0.25">
      <c r="B310" t="s">
        <v>19</v>
      </c>
      <c r="C310">
        <v>43</v>
      </c>
      <c r="D310" t="s">
        <v>29</v>
      </c>
      <c r="E310">
        <v>4</v>
      </c>
      <c r="F310" t="s">
        <v>27</v>
      </c>
      <c r="G310">
        <v>2</v>
      </c>
      <c r="H310">
        <v>1</v>
      </c>
      <c r="I310">
        <v>41889</v>
      </c>
      <c r="J310" t="s">
        <v>31</v>
      </c>
      <c r="K310">
        <v>5</v>
      </c>
      <c r="L310">
        <v>251334</v>
      </c>
      <c r="M310">
        <v>48951.847822568569</v>
      </c>
      <c r="N310">
        <v>17544.385426949299</v>
      </c>
      <c r="O310">
        <v>14157</v>
      </c>
      <c r="P310">
        <v>63900.892857698083</v>
      </c>
      <c r="Q310">
        <v>15207.140296979607</v>
      </c>
      <c r="R310">
        <v>284085.52572392893</v>
      </c>
      <c r="S310">
        <v>127009.74068026665</v>
      </c>
      <c r="T310">
        <v>157075.7850436623</v>
      </c>
      <c r="X310" s="1">
        <f t="shared" si="12"/>
        <v>1</v>
      </c>
      <c r="Y310" s="2">
        <f t="shared" si="13"/>
        <v>0</v>
      </c>
      <c r="Z310" s="2"/>
      <c r="AA310" s="3"/>
      <c r="AD310" s="1">
        <f>IF(Table1[[#This Row],[Work Field (WF)]]="IT",1,0)</f>
        <v>0</v>
      </c>
      <c r="AE310" s="2">
        <f>IF(Table1[[#This Row],[Work Field (WF)]]="Data Science",1,0)</f>
        <v>0</v>
      </c>
      <c r="AF310" s="2">
        <f>IF(Table1[[#This Row],[Work Field (WF)]]="Health",1,0)</f>
        <v>1</v>
      </c>
      <c r="AG310" s="2">
        <f>IF(Table1[[#This Row],[Work Field (WF)]]="Marketing",1,0)</f>
        <v>0</v>
      </c>
      <c r="AH310" s="2">
        <f>IF(Table1[[#This Row],[Work Field (WF)]]="Sales",1,0)</f>
        <v>0</v>
      </c>
      <c r="AI310" s="2">
        <f>IF(Table1[[#This Row],[Work Field (WF)]]="management",1,0)</f>
        <v>0</v>
      </c>
      <c r="AJ310" s="2"/>
      <c r="AK310" s="3"/>
      <c r="AL310" s="1">
        <f>IF(Table1[[#This Row],[Education (EDU)]]="Matric",1,0)</f>
        <v>0</v>
      </c>
      <c r="AM310" s="2">
        <f>IF(Table1[[#This Row],[Education (EDU)]]="Intermediate",1,0)</f>
        <v>1</v>
      </c>
      <c r="AN310" s="2">
        <f>IF(Table1[[#This Row],[Education (EDU)]]="Graduation",1,0)</f>
        <v>0</v>
      </c>
      <c r="AO310" s="2">
        <f>IF(Table1[[#This Row],[Education (EDU)]]="Masters",1,0)</f>
        <v>0</v>
      </c>
      <c r="AP310" s="2"/>
      <c r="AQ310" s="3"/>
      <c r="AT310" s="10">
        <f>IFERROR(Table1[[#This Row],[Car Value]]/Table1[[#This Row],[Cars Owned]],"0")</f>
        <v>17544.385426949299</v>
      </c>
      <c r="AU310" s="2"/>
      <c r="AV310" s="3"/>
      <c r="AW310" s="1"/>
      <c r="AX310" s="2">
        <f>IF(Table1[[#This Row],[Person Debts]]&gt;$AW$6,1,0)</f>
        <v>1</v>
      </c>
      <c r="AY310" s="2"/>
      <c r="AZ310" s="3"/>
      <c r="BA310" s="1"/>
      <c r="BB310" s="24">
        <f>Table1[[#This Row],[Mortgage Left]]/Table1[[#This Row],[House Value]]</f>
        <v>0.19476810866245142</v>
      </c>
      <c r="BC310" s="2">
        <f t="shared" si="14"/>
        <v>0</v>
      </c>
      <c r="BD310" s="2"/>
      <c r="BE310" s="3"/>
      <c r="BH310" s="1"/>
      <c r="BI310" s="2">
        <f>IF(Table1[[#This Row],[City]]="Karachi",Table1[[#This Row],[Income]],0)</f>
        <v>0</v>
      </c>
      <c r="BJ310" s="2">
        <f>IF(Table1[[#This Row],[City]]="Lahore",Table1[[#This Row],[Income]],0)</f>
        <v>0</v>
      </c>
      <c r="BK310" s="2">
        <f>IF(Table1[[#This Row],[City]]="Islamabad",Table1[[#This Row],[Income]],0)</f>
        <v>0</v>
      </c>
      <c r="BL310" s="2">
        <f>IF(Table1[[#This Row],[City]]="Multan",Table1[[#This Row],[Income]],0)</f>
        <v>0</v>
      </c>
      <c r="BM310" s="2">
        <f>IF(Table1[[#This Row],[City]]="Peshawar",Table1[[#This Row],[Income]],0)</f>
        <v>41889</v>
      </c>
      <c r="BN310" s="2">
        <f>IF(Table1[[#This Row],[City]]="Quetta",Table1[[#This Row],[Income]],0)</f>
        <v>0</v>
      </c>
      <c r="BO310" s="2">
        <f>IF(Table1[[#This Row],[City]]="Hyderabad",Table1[[#This Row],[Income]],0)</f>
        <v>0</v>
      </c>
      <c r="BP310" s="2">
        <f>IF(Table1[[#This Row],[City]]="Rawalpindi",Table1[[#This Row],[Income]],0)</f>
        <v>0</v>
      </c>
      <c r="BQ310" s="3">
        <f>IF(Table1[[#This Row],[City]]="Gwadar",Table1[[#This Row],[Income]],0)</f>
        <v>0</v>
      </c>
      <c r="BR310" s="1">
        <f>IF(Table1[[#This Row],[Person Debts]]&gt;Table1[[#This Row],[Income]],1,0)</f>
        <v>1</v>
      </c>
      <c r="BS310" s="3"/>
      <c r="BT310" s="1"/>
      <c r="BU310" s="2">
        <f>IF(Table1[[#This Row],[Net Worth]]&gt;BT310,Table1[[#This Row],[Age]],0)</f>
        <v>43</v>
      </c>
      <c r="BV310" s="3"/>
    </row>
    <row r="311" spans="2:74" x14ac:dyDescent="0.25">
      <c r="B311" t="s">
        <v>19</v>
      </c>
      <c r="C311">
        <v>27</v>
      </c>
      <c r="D311" t="s">
        <v>29</v>
      </c>
      <c r="E311">
        <v>4</v>
      </c>
      <c r="F311" t="s">
        <v>21</v>
      </c>
      <c r="G311">
        <v>1</v>
      </c>
      <c r="H311">
        <v>2</v>
      </c>
      <c r="I311">
        <v>56211</v>
      </c>
      <c r="J311" t="s">
        <v>39</v>
      </c>
      <c r="K311">
        <v>6</v>
      </c>
      <c r="L311">
        <v>337266</v>
      </c>
      <c r="M311">
        <v>47927.891832755799</v>
      </c>
      <c r="N311">
        <v>86281.525026106567</v>
      </c>
      <c r="O311">
        <v>51832</v>
      </c>
      <c r="P311">
        <v>36081.976143530293</v>
      </c>
      <c r="Q311">
        <v>5514.3758538997736</v>
      </c>
      <c r="R311">
        <v>429061.90088000632</v>
      </c>
      <c r="S311">
        <v>135841.8679762861</v>
      </c>
      <c r="T311">
        <v>293220.03290372022</v>
      </c>
      <c r="X311" s="1">
        <f t="shared" si="12"/>
        <v>1</v>
      </c>
      <c r="Y311" s="2">
        <f t="shared" si="13"/>
        <v>0</v>
      </c>
      <c r="Z311" s="2"/>
      <c r="AA311" s="3"/>
      <c r="AD311" s="1">
        <f>IF(Table1[[#This Row],[Work Field (WF)]]="IT",1,0)</f>
        <v>0</v>
      </c>
      <c r="AE311" s="2">
        <f>IF(Table1[[#This Row],[Work Field (WF)]]="Data Science",1,0)</f>
        <v>0</v>
      </c>
      <c r="AF311" s="2">
        <f>IF(Table1[[#This Row],[Work Field (WF)]]="Health",1,0)</f>
        <v>1</v>
      </c>
      <c r="AG311" s="2">
        <f>IF(Table1[[#This Row],[Work Field (WF)]]="Marketing",1,0)</f>
        <v>0</v>
      </c>
      <c r="AH311" s="2">
        <f>IF(Table1[[#This Row],[Work Field (WF)]]="Sales",1,0)</f>
        <v>0</v>
      </c>
      <c r="AI311" s="2">
        <f>IF(Table1[[#This Row],[Work Field (WF)]]="management",1,0)</f>
        <v>0</v>
      </c>
      <c r="AJ311" s="2"/>
      <c r="AK311" s="3"/>
      <c r="AL311" s="1">
        <f>IF(Table1[[#This Row],[Education (EDU)]]="Matric",1,0)</f>
        <v>1</v>
      </c>
      <c r="AM311" s="2">
        <f>IF(Table1[[#This Row],[Education (EDU)]]="Intermediate",1,0)</f>
        <v>0</v>
      </c>
      <c r="AN311" s="2">
        <f>IF(Table1[[#This Row],[Education (EDU)]]="Graduation",1,0)</f>
        <v>0</v>
      </c>
      <c r="AO311" s="2">
        <f>IF(Table1[[#This Row],[Education (EDU)]]="Masters",1,0)</f>
        <v>0</v>
      </c>
      <c r="AP311" s="2"/>
      <c r="AQ311" s="3"/>
      <c r="AT311" s="10">
        <f>IFERROR(Table1[[#This Row],[Car Value]]/Table1[[#This Row],[Cars Owned]],"0")</f>
        <v>43140.762513053283</v>
      </c>
      <c r="AU311" s="2"/>
      <c r="AV311" s="3"/>
      <c r="AW311" s="1"/>
      <c r="AX311" s="2">
        <f>IF(Table1[[#This Row],[Person Debts]]&gt;$AW$6,1,0)</f>
        <v>1</v>
      </c>
      <c r="AY311" s="2"/>
      <c r="AZ311" s="3"/>
      <c r="BA311" s="1"/>
      <c r="BB311" s="24">
        <f>Table1[[#This Row],[Mortgage Left]]/Table1[[#This Row],[House Value]]</f>
        <v>0.14210709597989657</v>
      </c>
      <c r="BC311" s="2">
        <f t="shared" si="14"/>
        <v>0</v>
      </c>
      <c r="BD311" s="2"/>
      <c r="BE311" s="3"/>
      <c r="BH311" s="1"/>
      <c r="BI311" s="2">
        <f>IF(Table1[[#This Row],[City]]="Karachi",Table1[[#This Row],[Income]],0)</f>
        <v>0</v>
      </c>
      <c r="BJ311" s="2">
        <f>IF(Table1[[#This Row],[City]]="Lahore",Table1[[#This Row],[Income]],0)</f>
        <v>0</v>
      </c>
      <c r="BK311" s="2">
        <f>IF(Table1[[#This Row],[City]]="Islamabad",Table1[[#This Row],[Income]],0)</f>
        <v>0</v>
      </c>
      <c r="BL311" s="2">
        <f>IF(Table1[[#This Row],[City]]="Multan",Table1[[#This Row],[Income]],0)</f>
        <v>0</v>
      </c>
      <c r="BM311" s="2">
        <f>IF(Table1[[#This Row],[City]]="Peshawar",Table1[[#This Row],[Income]],0)</f>
        <v>0</v>
      </c>
      <c r="BN311" s="2">
        <f>IF(Table1[[#This Row],[City]]="Quetta",Table1[[#This Row],[Income]],0)</f>
        <v>56211</v>
      </c>
      <c r="BO311" s="2">
        <f>IF(Table1[[#This Row],[City]]="Hyderabad",Table1[[#This Row],[Income]],0)</f>
        <v>0</v>
      </c>
      <c r="BP311" s="2">
        <f>IF(Table1[[#This Row],[City]]="Rawalpindi",Table1[[#This Row],[Income]],0)</f>
        <v>0</v>
      </c>
      <c r="BQ311" s="3">
        <f>IF(Table1[[#This Row],[City]]="Gwadar",Table1[[#This Row],[Income]],0)</f>
        <v>0</v>
      </c>
      <c r="BR311" s="1">
        <f>IF(Table1[[#This Row],[Person Debts]]&gt;Table1[[#This Row],[Income]],1,0)</f>
        <v>1</v>
      </c>
      <c r="BS311" s="3"/>
      <c r="BT311" s="1"/>
      <c r="BU311" s="2">
        <f>IF(Table1[[#This Row],[Net Worth]]&gt;BT311,Table1[[#This Row],[Age]],0)</f>
        <v>27</v>
      </c>
      <c r="BV311" s="3"/>
    </row>
    <row r="312" spans="2:74" x14ac:dyDescent="0.25">
      <c r="B312" t="s">
        <v>19</v>
      </c>
      <c r="C312">
        <v>39</v>
      </c>
      <c r="D312" t="s">
        <v>26</v>
      </c>
      <c r="E312">
        <v>3</v>
      </c>
      <c r="F312" t="s">
        <v>24</v>
      </c>
      <c r="G312">
        <v>3</v>
      </c>
      <c r="H312">
        <v>0</v>
      </c>
      <c r="I312">
        <v>70571</v>
      </c>
      <c r="J312" t="s">
        <v>39</v>
      </c>
      <c r="K312">
        <v>6</v>
      </c>
      <c r="L312">
        <v>211713</v>
      </c>
      <c r="M312">
        <v>53718.980809532542</v>
      </c>
      <c r="N312">
        <v>0</v>
      </c>
      <c r="O312">
        <v>0</v>
      </c>
      <c r="P312">
        <v>11056.71832924877</v>
      </c>
      <c r="Q312">
        <v>64742.975509951721</v>
      </c>
      <c r="R312">
        <v>276455.97550995171</v>
      </c>
      <c r="S312">
        <v>64775.69913878131</v>
      </c>
      <c r="T312">
        <v>211680.27637117039</v>
      </c>
      <c r="X312" s="1">
        <f t="shared" si="12"/>
        <v>1</v>
      </c>
      <c r="Y312" s="2">
        <f t="shared" si="13"/>
        <v>0</v>
      </c>
      <c r="Z312" s="2"/>
      <c r="AA312" s="3"/>
      <c r="AD312" s="1">
        <f>IF(Table1[[#This Row],[Work Field (WF)]]="IT",1,0)</f>
        <v>0</v>
      </c>
      <c r="AE312" s="2">
        <f>IF(Table1[[#This Row],[Work Field (WF)]]="Data Science",1,0)</f>
        <v>0</v>
      </c>
      <c r="AF312" s="2">
        <f>IF(Table1[[#This Row],[Work Field (WF)]]="Health",1,0)</f>
        <v>0</v>
      </c>
      <c r="AG312" s="2">
        <f>IF(Table1[[#This Row],[Work Field (WF)]]="Marketing",1,0)</f>
        <v>1</v>
      </c>
      <c r="AH312" s="2">
        <f>IF(Table1[[#This Row],[Work Field (WF)]]="Sales",1,0)</f>
        <v>0</v>
      </c>
      <c r="AI312" s="2">
        <f>IF(Table1[[#This Row],[Work Field (WF)]]="management",1,0)</f>
        <v>0</v>
      </c>
      <c r="AJ312" s="2"/>
      <c r="AK312" s="3"/>
      <c r="AL312" s="1">
        <f>IF(Table1[[#This Row],[Education (EDU)]]="Matric",1,0)</f>
        <v>0</v>
      </c>
      <c r="AM312" s="2">
        <f>IF(Table1[[#This Row],[Education (EDU)]]="Intermediate",1,0)</f>
        <v>0</v>
      </c>
      <c r="AN312" s="2">
        <f>IF(Table1[[#This Row],[Education (EDU)]]="Graduation",1,0)</f>
        <v>1</v>
      </c>
      <c r="AO312" s="2">
        <f>IF(Table1[[#This Row],[Education (EDU)]]="Masters",1,0)</f>
        <v>0</v>
      </c>
      <c r="AP312" s="2"/>
      <c r="AQ312" s="3"/>
      <c r="AT312" s="10" t="str">
        <f>IFERROR(Table1[[#This Row],[Car Value]]/Table1[[#This Row],[Cars Owned]],"0")</f>
        <v>0</v>
      </c>
      <c r="AU312" s="2"/>
      <c r="AV312" s="3"/>
      <c r="AW312" s="1"/>
      <c r="AX312" s="2">
        <f>IF(Table1[[#This Row],[Person Debts]]&gt;$AW$6,1,0)</f>
        <v>0</v>
      </c>
      <c r="AY312" s="2"/>
      <c r="AZ312" s="3"/>
      <c r="BA312" s="1"/>
      <c r="BB312" s="24">
        <f>Table1[[#This Row],[Mortgage Left]]/Table1[[#This Row],[House Value]]</f>
        <v>0.25373491854318131</v>
      </c>
      <c r="BC312" s="2">
        <f t="shared" si="14"/>
        <v>0</v>
      </c>
      <c r="BD312" s="2"/>
      <c r="BE312" s="3"/>
      <c r="BH312" s="1"/>
      <c r="BI312" s="2">
        <f>IF(Table1[[#This Row],[City]]="Karachi",Table1[[#This Row],[Income]],0)</f>
        <v>0</v>
      </c>
      <c r="BJ312" s="2">
        <f>IF(Table1[[#This Row],[City]]="Lahore",Table1[[#This Row],[Income]],0)</f>
        <v>0</v>
      </c>
      <c r="BK312" s="2">
        <f>IF(Table1[[#This Row],[City]]="Islamabad",Table1[[#This Row],[Income]],0)</f>
        <v>0</v>
      </c>
      <c r="BL312" s="2">
        <f>IF(Table1[[#This Row],[City]]="Multan",Table1[[#This Row],[Income]],0)</f>
        <v>0</v>
      </c>
      <c r="BM312" s="2">
        <f>IF(Table1[[#This Row],[City]]="Peshawar",Table1[[#This Row],[Income]],0)</f>
        <v>0</v>
      </c>
      <c r="BN312" s="2">
        <f>IF(Table1[[#This Row],[City]]="Quetta",Table1[[#This Row],[Income]],0)</f>
        <v>70571</v>
      </c>
      <c r="BO312" s="2">
        <f>IF(Table1[[#This Row],[City]]="Hyderabad",Table1[[#This Row],[Income]],0)</f>
        <v>0</v>
      </c>
      <c r="BP312" s="2">
        <f>IF(Table1[[#This Row],[City]]="Rawalpindi",Table1[[#This Row],[Income]],0)</f>
        <v>0</v>
      </c>
      <c r="BQ312" s="3">
        <f>IF(Table1[[#This Row],[City]]="Gwadar",Table1[[#This Row],[Income]],0)</f>
        <v>0</v>
      </c>
      <c r="BR312" s="1">
        <f>IF(Table1[[#This Row],[Person Debts]]&gt;Table1[[#This Row],[Income]],1,0)</f>
        <v>0</v>
      </c>
      <c r="BS312" s="3"/>
      <c r="BT312" s="1"/>
      <c r="BU312" s="2">
        <f>IF(Table1[[#This Row],[Net Worth]]&gt;BT312,Table1[[#This Row],[Age]],0)</f>
        <v>39</v>
      </c>
      <c r="BV312" s="3"/>
    </row>
    <row r="313" spans="2:74" x14ac:dyDescent="0.25">
      <c r="B313" t="s">
        <v>23</v>
      </c>
      <c r="C313">
        <v>34</v>
      </c>
      <c r="D313" t="s">
        <v>20</v>
      </c>
      <c r="E313">
        <v>6</v>
      </c>
      <c r="F313" t="s">
        <v>21</v>
      </c>
      <c r="G313">
        <v>1</v>
      </c>
      <c r="H313">
        <v>2</v>
      </c>
      <c r="I313">
        <v>35626</v>
      </c>
      <c r="J313" t="s">
        <v>22</v>
      </c>
      <c r="K313">
        <v>2</v>
      </c>
      <c r="L313">
        <v>106878</v>
      </c>
      <c r="M313">
        <v>62195.347123817948</v>
      </c>
      <c r="N313">
        <v>2488.9312452174586</v>
      </c>
      <c r="O313">
        <v>198</v>
      </c>
      <c r="P313">
        <v>64179.019561127374</v>
      </c>
      <c r="Q313">
        <v>51554.488416458051</v>
      </c>
      <c r="R313">
        <v>160921.41966167552</v>
      </c>
      <c r="S313">
        <v>126572.36668494533</v>
      </c>
      <c r="T313">
        <v>34349.052976730192</v>
      </c>
      <c r="X313" s="1">
        <f t="shared" si="12"/>
        <v>0</v>
      </c>
      <c r="Y313" s="2">
        <f t="shared" si="13"/>
        <v>1</v>
      </c>
      <c r="Z313" s="2"/>
      <c r="AA313" s="3"/>
      <c r="AD313" s="1">
        <f>IF(Table1[[#This Row],[Work Field (WF)]]="IT",1,0)</f>
        <v>0</v>
      </c>
      <c r="AE313" s="2">
        <f>IF(Table1[[#This Row],[Work Field (WF)]]="Data Science",1,0)</f>
        <v>0</v>
      </c>
      <c r="AF313" s="2">
        <f>IF(Table1[[#This Row],[Work Field (WF)]]="Health",1,0)</f>
        <v>0</v>
      </c>
      <c r="AG313" s="2">
        <f>IF(Table1[[#This Row],[Work Field (WF)]]="Marketing",1,0)</f>
        <v>0</v>
      </c>
      <c r="AH313" s="2">
        <f>IF(Table1[[#This Row],[Work Field (WF)]]="Sales",1,0)</f>
        <v>0</v>
      </c>
      <c r="AI313" s="2">
        <f>IF(Table1[[#This Row],[Work Field (WF)]]="management",1,0)</f>
        <v>1</v>
      </c>
      <c r="AJ313" s="2"/>
      <c r="AK313" s="3"/>
      <c r="AL313" s="1">
        <f>IF(Table1[[#This Row],[Education (EDU)]]="Matric",1,0)</f>
        <v>1</v>
      </c>
      <c r="AM313" s="2">
        <f>IF(Table1[[#This Row],[Education (EDU)]]="Intermediate",1,0)</f>
        <v>0</v>
      </c>
      <c r="AN313" s="2">
        <f>IF(Table1[[#This Row],[Education (EDU)]]="Graduation",1,0)</f>
        <v>0</v>
      </c>
      <c r="AO313" s="2">
        <f>IF(Table1[[#This Row],[Education (EDU)]]="Masters",1,0)</f>
        <v>0</v>
      </c>
      <c r="AP313" s="2"/>
      <c r="AQ313" s="3"/>
      <c r="AT313" s="10">
        <f>IFERROR(Table1[[#This Row],[Car Value]]/Table1[[#This Row],[Cars Owned]],"0")</f>
        <v>1244.4656226087293</v>
      </c>
      <c r="AU313" s="2"/>
      <c r="AV313" s="3"/>
      <c r="AW313" s="1"/>
      <c r="AX313" s="2">
        <f>IF(Table1[[#This Row],[Person Debts]]&gt;$AW$6,1,0)</f>
        <v>1</v>
      </c>
      <c r="AY313" s="2"/>
      <c r="AZ313" s="3"/>
      <c r="BA313" s="1"/>
      <c r="BB313" s="24">
        <f>Table1[[#This Row],[Mortgage Left]]/Table1[[#This Row],[House Value]]</f>
        <v>0.58192843357676927</v>
      </c>
      <c r="BC313" s="2">
        <f t="shared" si="14"/>
        <v>1</v>
      </c>
      <c r="BD313" s="2"/>
      <c r="BE313" s="3"/>
      <c r="BH313" s="1"/>
      <c r="BI313" s="2">
        <f>IF(Table1[[#This Row],[City]]="Karachi",Table1[[#This Row],[Income]],0)</f>
        <v>0</v>
      </c>
      <c r="BJ313" s="2">
        <f>IF(Table1[[#This Row],[City]]="Lahore",Table1[[#This Row],[Income]],0)</f>
        <v>35626</v>
      </c>
      <c r="BK313" s="2">
        <f>IF(Table1[[#This Row],[City]]="Islamabad",Table1[[#This Row],[Income]],0)</f>
        <v>0</v>
      </c>
      <c r="BL313" s="2">
        <f>IF(Table1[[#This Row],[City]]="Multan",Table1[[#This Row],[Income]],0)</f>
        <v>0</v>
      </c>
      <c r="BM313" s="2">
        <f>IF(Table1[[#This Row],[City]]="Peshawar",Table1[[#This Row],[Income]],0)</f>
        <v>0</v>
      </c>
      <c r="BN313" s="2">
        <f>IF(Table1[[#This Row],[City]]="Quetta",Table1[[#This Row],[Income]],0)</f>
        <v>0</v>
      </c>
      <c r="BO313" s="2">
        <f>IF(Table1[[#This Row],[City]]="Hyderabad",Table1[[#This Row],[Income]],0)</f>
        <v>0</v>
      </c>
      <c r="BP313" s="2">
        <f>IF(Table1[[#This Row],[City]]="Rawalpindi",Table1[[#This Row],[Income]],0)</f>
        <v>0</v>
      </c>
      <c r="BQ313" s="3">
        <f>IF(Table1[[#This Row],[City]]="Gwadar",Table1[[#This Row],[Income]],0)</f>
        <v>0</v>
      </c>
      <c r="BR313" s="1">
        <f>IF(Table1[[#This Row],[Person Debts]]&gt;Table1[[#This Row],[Income]],1,0)</f>
        <v>1</v>
      </c>
      <c r="BS313" s="3"/>
      <c r="BT313" s="1"/>
      <c r="BU313" s="2">
        <f>IF(Table1[[#This Row],[Net Worth]]&gt;BT313,Table1[[#This Row],[Age]],0)</f>
        <v>34</v>
      </c>
      <c r="BV313" s="3"/>
    </row>
    <row r="314" spans="2:74" x14ac:dyDescent="0.25">
      <c r="B314" t="s">
        <v>19</v>
      </c>
      <c r="C314">
        <v>40</v>
      </c>
      <c r="D314" t="s">
        <v>29</v>
      </c>
      <c r="E314">
        <v>4</v>
      </c>
      <c r="F314" t="s">
        <v>21</v>
      </c>
      <c r="G314">
        <v>1</v>
      </c>
      <c r="H314">
        <v>0</v>
      </c>
      <c r="I314">
        <v>56986</v>
      </c>
      <c r="J314" t="s">
        <v>39</v>
      </c>
      <c r="K314">
        <v>6</v>
      </c>
      <c r="L314">
        <v>284930</v>
      </c>
      <c r="M314">
        <v>283555.97404220235</v>
      </c>
      <c r="N314">
        <v>0</v>
      </c>
      <c r="O314">
        <v>0</v>
      </c>
      <c r="P314">
        <v>9529.4598520560066</v>
      </c>
      <c r="Q314">
        <v>45408.663213433669</v>
      </c>
      <c r="R314">
        <v>330338.6632134337</v>
      </c>
      <c r="S314">
        <v>293085.43389425834</v>
      </c>
      <c r="T314">
        <v>37253.229319175356</v>
      </c>
      <c r="X314" s="1">
        <f t="shared" si="12"/>
        <v>1</v>
      </c>
      <c r="Y314" s="2">
        <f t="shared" si="13"/>
        <v>0</v>
      </c>
      <c r="Z314" s="2"/>
      <c r="AA314" s="3"/>
      <c r="AD314" s="1">
        <f>IF(Table1[[#This Row],[Work Field (WF)]]="IT",1,0)</f>
        <v>0</v>
      </c>
      <c r="AE314" s="2">
        <f>IF(Table1[[#This Row],[Work Field (WF)]]="Data Science",1,0)</f>
        <v>0</v>
      </c>
      <c r="AF314" s="2">
        <f>IF(Table1[[#This Row],[Work Field (WF)]]="Health",1,0)</f>
        <v>1</v>
      </c>
      <c r="AG314" s="2">
        <f>IF(Table1[[#This Row],[Work Field (WF)]]="Marketing",1,0)</f>
        <v>0</v>
      </c>
      <c r="AH314" s="2">
        <f>IF(Table1[[#This Row],[Work Field (WF)]]="Sales",1,0)</f>
        <v>0</v>
      </c>
      <c r="AI314" s="2">
        <f>IF(Table1[[#This Row],[Work Field (WF)]]="management",1,0)</f>
        <v>0</v>
      </c>
      <c r="AJ314" s="2"/>
      <c r="AK314" s="3"/>
      <c r="AL314" s="1">
        <f>IF(Table1[[#This Row],[Education (EDU)]]="Matric",1,0)</f>
        <v>1</v>
      </c>
      <c r="AM314" s="2">
        <f>IF(Table1[[#This Row],[Education (EDU)]]="Intermediate",1,0)</f>
        <v>0</v>
      </c>
      <c r="AN314" s="2">
        <f>IF(Table1[[#This Row],[Education (EDU)]]="Graduation",1,0)</f>
        <v>0</v>
      </c>
      <c r="AO314" s="2">
        <f>IF(Table1[[#This Row],[Education (EDU)]]="Masters",1,0)</f>
        <v>0</v>
      </c>
      <c r="AP314" s="2"/>
      <c r="AQ314" s="3"/>
      <c r="AT314" s="10" t="str">
        <f>IFERROR(Table1[[#This Row],[Car Value]]/Table1[[#This Row],[Cars Owned]],"0")</f>
        <v>0</v>
      </c>
      <c r="AU314" s="2"/>
      <c r="AV314" s="3"/>
      <c r="AW314" s="1"/>
      <c r="AX314" s="2">
        <f>IF(Table1[[#This Row],[Person Debts]]&gt;$AW$6,1,0)</f>
        <v>1</v>
      </c>
      <c r="AY314" s="2"/>
      <c r="AZ314" s="3"/>
      <c r="BA314" s="1"/>
      <c r="BB314" s="24">
        <f>Table1[[#This Row],[Mortgage Left]]/Table1[[#This Row],[House Value]]</f>
        <v>0.9951776718569556</v>
      </c>
      <c r="BC314" s="2">
        <f t="shared" si="14"/>
        <v>1</v>
      </c>
      <c r="BD314" s="2"/>
      <c r="BE314" s="3"/>
      <c r="BH314" s="1"/>
      <c r="BI314" s="2">
        <f>IF(Table1[[#This Row],[City]]="Karachi",Table1[[#This Row],[Income]],0)</f>
        <v>0</v>
      </c>
      <c r="BJ314" s="2">
        <f>IF(Table1[[#This Row],[City]]="Lahore",Table1[[#This Row],[Income]],0)</f>
        <v>0</v>
      </c>
      <c r="BK314" s="2">
        <f>IF(Table1[[#This Row],[City]]="Islamabad",Table1[[#This Row],[Income]],0)</f>
        <v>0</v>
      </c>
      <c r="BL314" s="2">
        <f>IF(Table1[[#This Row],[City]]="Multan",Table1[[#This Row],[Income]],0)</f>
        <v>0</v>
      </c>
      <c r="BM314" s="2">
        <f>IF(Table1[[#This Row],[City]]="Peshawar",Table1[[#This Row],[Income]],0)</f>
        <v>0</v>
      </c>
      <c r="BN314" s="2">
        <f>IF(Table1[[#This Row],[City]]="Quetta",Table1[[#This Row],[Income]],0)</f>
        <v>56986</v>
      </c>
      <c r="BO314" s="2">
        <f>IF(Table1[[#This Row],[City]]="Hyderabad",Table1[[#This Row],[Income]],0)</f>
        <v>0</v>
      </c>
      <c r="BP314" s="2">
        <f>IF(Table1[[#This Row],[City]]="Rawalpindi",Table1[[#This Row],[Income]],0)</f>
        <v>0</v>
      </c>
      <c r="BQ314" s="3">
        <f>IF(Table1[[#This Row],[City]]="Gwadar",Table1[[#This Row],[Income]],0)</f>
        <v>0</v>
      </c>
      <c r="BR314" s="1">
        <f>IF(Table1[[#This Row],[Person Debts]]&gt;Table1[[#This Row],[Income]],1,0)</f>
        <v>1</v>
      </c>
      <c r="BS314" s="3"/>
      <c r="BT314" s="1"/>
      <c r="BU314" s="2">
        <f>IF(Table1[[#This Row],[Net Worth]]&gt;BT314,Table1[[#This Row],[Age]],0)</f>
        <v>40</v>
      </c>
      <c r="BV314" s="3"/>
    </row>
    <row r="315" spans="2:74" x14ac:dyDescent="0.25">
      <c r="B315" t="s">
        <v>23</v>
      </c>
      <c r="C315">
        <v>48</v>
      </c>
      <c r="D315" t="s">
        <v>26</v>
      </c>
      <c r="E315">
        <v>3</v>
      </c>
      <c r="F315" t="s">
        <v>21</v>
      </c>
      <c r="G315">
        <v>1</v>
      </c>
      <c r="H315">
        <v>2</v>
      </c>
      <c r="I315">
        <v>58549</v>
      </c>
      <c r="J315" t="s">
        <v>30</v>
      </c>
      <c r="K315">
        <v>7</v>
      </c>
      <c r="L315">
        <v>351294</v>
      </c>
      <c r="M315">
        <v>251530.33193454143</v>
      </c>
      <c r="N315">
        <v>89716.871348831381</v>
      </c>
      <c r="O315">
        <v>84444</v>
      </c>
      <c r="P315">
        <v>110956.38005068823</v>
      </c>
      <c r="Q315">
        <v>72645.900371451135</v>
      </c>
      <c r="R315">
        <v>513656.7717202825</v>
      </c>
      <c r="S315">
        <v>446930.71198522969</v>
      </c>
      <c r="T315">
        <v>66726.059735052811</v>
      </c>
      <c r="X315" s="1">
        <f t="shared" si="12"/>
        <v>0</v>
      </c>
      <c r="Y315" s="2">
        <f t="shared" si="13"/>
        <v>1</v>
      </c>
      <c r="Z315" s="2"/>
      <c r="AA315" s="3"/>
      <c r="AD315" s="1">
        <f>IF(Table1[[#This Row],[Work Field (WF)]]="IT",1,0)</f>
        <v>0</v>
      </c>
      <c r="AE315" s="2">
        <f>IF(Table1[[#This Row],[Work Field (WF)]]="Data Science",1,0)</f>
        <v>0</v>
      </c>
      <c r="AF315" s="2">
        <f>IF(Table1[[#This Row],[Work Field (WF)]]="Health",1,0)</f>
        <v>0</v>
      </c>
      <c r="AG315" s="2">
        <f>IF(Table1[[#This Row],[Work Field (WF)]]="Marketing",1,0)</f>
        <v>1</v>
      </c>
      <c r="AH315" s="2">
        <f>IF(Table1[[#This Row],[Work Field (WF)]]="Sales",1,0)</f>
        <v>0</v>
      </c>
      <c r="AI315" s="2">
        <f>IF(Table1[[#This Row],[Work Field (WF)]]="management",1,0)</f>
        <v>0</v>
      </c>
      <c r="AJ315" s="2"/>
      <c r="AK315" s="3"/>
      <c r="AL315" s="1">
        <f>IF(Table1[[#This Row],[Education (EDU)]]="Matric",1,0)</f>
        <v>1</v>
      </c>
      <c r="AM315" s="2">
        <f>IF(Table1[[#This Row],[Education (EDU)]]="Intermediate",1,0)</f>
        <v>0</v>
      </c>
      <c r="AN315" s="2">
        <f>IF(Table1[[#This Row],[Education (EDU)]]="Graduation",1,0)</f>
        <v>0</v>
      </c>
      <c r="AO315" s="2">
        <f>IF(Table1[[#This Row],[Education (EDU)]]="Masters",1,0)</f>
        <v>0</v>
      </c>
      <c r="AP315" s="2"/>
      <c r="AQ315" s="3"/>
      <c r="AT315" s="10">
        <f>IFERROR(Table1[[#This Row],[Car Value]]/Table1[[#This Row],[Cars Owned]],"0")</f>
        <v>44858.43567441569</v>
      </c>
      <c r="AU315" s="2"/>
      <c r="AV315" s="3"/>
      <c r="AW315" s="1"/>
      <c r="AX315" s="2">
        <f>IF(Table1[[#This Row],[Person Debts]]&gt;$AW$6,1,0)</f>
        <v>1</v>
      </c>
      <c r="AY315" s="2"/>
      <c r="AZ315" s="3"/>
      <c r="BA315" s="1"/>
      <c r="BB315" s="24">
        <f>Table1[[#This Row],[Mortgage Left]]/Table1[[#This Row],[House Value]]</f>
        <v>0.71601089666928963</v>
      </c>
      <c r="BC315" s="2">
        <f t="shared" si="14"/>
        <v>1</v>
      </c>
      <c r="BD315" s="2"/>
      <c r="BE315" s="3"/>
      <c r="BH315" s="1"/>
      <c r="BI315" s="2">
        <f>IF(Table1[[#This Row],[City]]="Karachi",Table1[[#This Row],[Income]],0)</f>
        <v>0</v>
      </c>
      <c r="BJ315" s="2">
        <f>IF(Table1[[#This Row],[City]]="Lahore",Table1[[#This Row],[Income]],0)</f>
        <v>0</v>
      </c>
      <c r="BK315" s="2">
        <f>IF(Table1[[#This Row],[City]]="Islamabad",Table1[[#This Row],[Income]],0)</f>
        <v>0</v>
      </c>
      <c r="BL315" s="2">
        <f>IF(Table1[[#This Row],[City]]="Multan",Table1[[#This Row],[Income]],0)</f>
        <v>0</v>
      </c>
      <c r="BM315" s="2">
        <f>IF(Table1[[#This Row],[City]]="Peshawar",Table1[[#This Row],[Income]],0)</f>
        <v>0</v>
      </c>
      <c r="BN315" s="2">
        <f>IF(Table1[[#This Row],[City]]="Quetta",Table1[[#This Row],[Income]],0)</f>
        <v>0</v>
      </c>
      <c r="BO315" s="2">
        <f>IF(Table1[[#This Row],[City]]="Hyderabad",Table1[[#This Row],[Income]],0)</f>
        <v>58549</v>
      </c>
      <c r="BP315" s="2">
        <f>IF(Table1[[#This Row],[City]]="Rawalpindi",Table1[[#This Row],[Income]],0)</f>
        <v>0</v>
      </c>
      <c r="BQ315" s="3">
        <f>IF(Table1[[#This Row],[City]]="Gwadar",Table1[[#This Row],[Income]],0)</f>
        <v>0</v>
      </c>
      <c r="BR315" s="1">
        <f>IF(Table1[[#This Row],[Person Debts]]&gt;Table1[[#This Row],[Income]],1,0)</f>
        <v>1</v>
      </c>
      <c r="BS315" s="3"/>
      <c r="BT315" s="1"/>
      <c r="BU315" s="2">
        <f>IF(Table1[[#This Row],[Net Worth]]&gt;BT315,Table1[[#This Row],[Age]],0)</f>
        <v>48</v>
      </c>
      <c r="BV315" s="3"/>
    </row>
    <row r="316" spans="2:74" x14ac:dyDescent="0.25">
      <c r="B316" t="s">
        <v>19</v>
      </c>
      <c r="C316">
        <v>42</v>
      </c>
      <c r="D316" t="s">
        <v>36</v>
      </c>
      <c r="E316">
        <v>2</v>
      </c>
      <c r="F316" t="s">
        <v>21</v>
      </c>
      <c r="G316">
        <v>1</v>
      </c>
      <c r="H316">
        <v>1</v>
      </c>
      <c r="I316">
        <v>58250</v>
      </c>
      <c r="J316" t="s">
        <v>30</v>
      </c>
      <c r="K316">
        <v>7</v>
      </c>
      <c r="L316">
        <v>349500</v>
      </c>
      <c r="M316">
        <v>51737.04499850142</v>
      </c>
      <c r="N316">
        <v>11937.792944378794</v>
      </c>
      <c r="O316">
        <v>1910</v>
      </c>
      <c r="P316">
        <v>67293.464860602122</v>
      </c>
      <c r="Q316">
        <v>8427.9064409429593</v>
      </c>
      <c r="R316">
        <v>369865.69938532176</v>
      </c>
      <c r="S316">
        <v>120940.50985910353</v>
      </c>
      <c r="T316">
        <v>248925.18952621822</v>
      </c>
      <c r="X316" s="1">
        <f t="shared" si="12"/>
        <v>1</v>
      </c>
      <c r="Y316" s="2">
        <f t="shared" si="13"/>
        <v>0</v>
      </c>
      <c r="Z316" s="2"/>
      <c r="AA316" s="3"/>
      <c r="AD316" s="1">
        <f>IF(Table1[[#This Row],[Work Field (WF)]]="IT",1,0)</f>
        <v>0</v>
      </c>
      <c r="AE316" s="2">
        <f>IF(Table1[[#This Row],[Work Field (WF)]]="Data Science",1,0)</f>
        <v>1</v>
      </c>
      <c r="AF316" s="2">
        <f>IF(Table1[[#This Row],[Work Field (WF)]]="Health",1,0)</f>
        <v>0</v>
      </c>
      <c r="AG316" s="2">
        <f>IF(Table1[[#This Row],[Work Field (WF)]]="Marketing",1,0)</f>
        <v>0</v>
      </c>
      <c r="AH316" s="2">
        <f>IF(Table1[[#This Row],[Work Field (WF)]]="Sales",1,0)</f>
        <v>0</v>
      </c>
      <c r="AI316" s="2">
        <f>IF(Table1[[#This Row],[Work Field (WF)]]="management",1,0)</f>
        <v>0</v>
      </c>
      <c r="AJ316" s="2"/>
      <c r="AK316" s="3"/>
      <c r="AL316" s="1">
        <f>IF(Table1[[#This Row],[Education (EDU)]]="Matric",1,0)</f>
        <v>1</v>
      </c>
      <c r="AM316" s="2">
        <f>IF(Table1[[#This Row],[Education (EDU)]]="Intermediate",1,0)</f>
        <v>0</v>
      </c>
      <c r="AN316" s="2">
        <f>IF(Table1[[#This Row],[Education (EDU)]]="Graduation",1,0)</f>
        <v>0</v>
      </c>
      <c r="AO316" s="2">
        <f>IF(Table1[[#This Row],[Education (EDU)]]="Masters",1,0)</f>
        <v>0</v>
      </c>
      <c r="AP316" s="2"/>
      <c r="AQ316" s="3"/>
      <c r="AT316" s="10">
        <f>IFERROR(Table1[[#This Row],[Car Value]]/Table1[[#This Row],[Cars Owned]],"0")</f>
        <v>11937.792944378794</v>
      </c>
      <c r="AU316" s="2"/>
      <c r="AV316" s="3"/>
      <c r="AW316" s="1"/>
      <c r="AX316" s="2">
        <f>IF(Table1[[#This Row],[Person Debts]]&gt;$AW$6,1,0)</f>
        <v>0</v>
      </c>
      <c r="AY316" s="2"/>
      <c r="AZ316" s="3"/>
      <c r="BA316" s="1"/>
      <c r="BB316" s="24">
        <f>Table1[[#This Row],[Mortgage Left]]/Table1[[#This Row],[House Value]]</f>
        <v>0.14803160228469647</v>
      </c>
      <c r="BC316" s="2">
        <f t="shared" si="14"/>
        <v>0</v>
      </c>
      <c r="BD316" s="2"/>
      <c r="BE316" s="3"/>
      <c r="BH316" s="1"/>
      <c r="BI316" s="2">
        <f>IF(Table1[[#This Row],[City]]="Karachi",Table1[[#This Row],[Income]],0)</f>
        <v>0</v>
      </c>
      <c r="BJ316" s="2">
        <f>IF(Table1[[#This Row],[City]]="Lahore",Table1[[#This Row],[Income]],0)</f>
        <v>0</v>
      </c>
      <c r="BK316" s="2">
        <f>IF(Table1[[#This Row],[City]]="Islamabad",Table1[[#This Row],[Income]],0)</f>
        <v>0</v>
      </c>
      <c r="BL316" s="2">
        <f>IF(Table1[[#This Row],[City]]="Multan",Table1[[#This Row],[Income]],0)</f>
        <v>0</v>
      </c>
      <c r="BM316" s="2">
        <f>IF(Table1[[#This Row],[City]]="Peshawar",Table1[[#This Row],[Income]],0)</f>
        <v>0</v>
      </c>
      <c r="BN316" s="2">
        <f>IF(Table1[[#This Row],[City]]="Quetta",Table1[[#This Row],[Income]],0)</f>
        <v>0</v>
      </c>
      <c r="BO316" s="2">
        <f>IF(Table1[[#This Row],[City]]="Hyderabad",Table1[[#This Row],[Income]],0)</f>
        <v>58250</v>
      </c>
      <c r="BP316" s="2">
        <f>IF(Table1[[#This Row],[City]]="Rawalpindi",Table1[[#This Row],[Income]],0)</f>
        <v>0</v>
      </c>
      <c r="BQ316" s="3">
        <f>IF(Table1[[#This Row],[City]]="Gwadar",Table1[[#This Row],[Income]],0)</f>
        <v>0</v>
      </c>
      <c r="BR316" s="1">
        <f>IF(Table1[[#This Row],[Person Debts]]&gt;Table1[[#This Row],[Income]],1,0)</f>
        <v>1</v>
      </c>
      <c r="BS316" s="3"/>
      <c r="BT316" s="1"/>
      <c r="BU316" s="2">
        <f>IF(Table1[[#This Row],[Net Worth]]&gt;BT316,Table1[[#This Row],[Age]],0)</f>
        <v>42</v>
      </c>
      <c r="BV316" s="3"/>
    </row>
    <row r="317" spans="2:74" x14ac:dyDescent="0.25">
      <c r="B317" t="s">
        <v>23</v>
      </c>
      <c r="C317">
        <v>40</v>
      </c>
      <c r="D317" t="s">
        <v>32</v>
      </c>
      <c r="E317">
        <v>1</v>
      </c>
      <c r="F317" t="s">
        <v>24</v>
      </c>
      <c r="G317">
        <v>3</v>
      </c>
      <c r="H317">
        <v>0</v>
      </c>
      <c r="I317">
        <v>60700</v>
      </c>
      <c r="J317" t="s">
        <v>38</v>
      </c>
      <c r="K317">
        <v>9</v>
      </c>
      <c r="L317">
        <v>364200</v>
      </c>
      <c r="M317">
        <v>266792.44979479717</v>
      </c>
      <c r="N317">
        <v>0</v>
      </c>
      <c r="O317">
        <v>0</v>
      </c>
      <c r="P317">
        <v>72075.151546642926</v>
      </c>
      <c r="Q317">
        <v>74717.723953673471</v>
      </c>
      <c r="R317">
        <v>438917.7239536735</v>
      </c>
      <c r="S317">
        <v>338867.60134144011</v>
      </c>
      <c r="T317">
        <v>100050.12261223339</v>
      </c>
      <c r="X317" s="1">
        <f t="shared" si="12"/>
        <v>0</v>
      </c>
      <c r="Y317" s="2">
        <f t="shared" si="13"/>
        <v>1</v>
      </c>
      <c r="Z317" s="2"/>
      <c r="AA317" s="3"/>
      <c r="AD317" s="1">
        <f>IF(Table1[[#This Row],[Work Field (WF)]]="IT",1,0)</f>
        <v>1</v>
      </c>
      <c r="AE317" s="2">
        <f>IF(Table1[[#This Row],[Work Field (WF)]]="Data Science",1,0)</f>
        <v>0</v>
      </c>
      <c r="AF317" s="2">
        <f>IF(Table1[[#This Row],[Work Field (WF)]]="Health",1,0)</f>
        <v>0</v>
      </c>
      <c r="AG317" s="2">
        <f>IF(Table1[[#This Row],[Work Field (WF)]]="Marketing",1,0)</f>
        <v>0</v>
      </c>
      <c r="AH317" s="2">
        <f>IF(Table1[[#This Row],[Work Field (WF)]]="Sales",1,0)</f>
        <v>0</v>
      </c>
      <c r="AI317" s="2">
        <f>IF(Table1[[#This Row],[Work Field (WF)]]="management",1,0)</f>
        <v>0</v>
      </c>
      <c r="AJ317" s="2"/>
      <c r="AK317" s="3"/>
      <c r="AL317" s="1">
        <f>IF(Table1[[#This Row],[Education (EDU)]]="Matric",1,0)</f>
        <v>0</v>
      </c>
      <c r="AM317" s="2">
        <f>IF(Table1[[#This Row],[Education (EDU)]]="Intermediate",1,0)</f>
        <v>0</v>
      </c>
      <c r="AN317" s="2">
        <f>IF(Table1[[#This Row],[Education (EDU)]]="Graduation",1,0)</f>
        <v>1</v>
      </c>
      <c r="AO317" s="2">
        <f>IF(Table1[[#This Row],[Education (EDU)]]="Masters",1,0)</f>
        <v>0</v>
      </c>
      <c r="AP317" s="2"/>
      <c r="AQ317" s="3"/>
      <c r="AT317" s="10" t="str">
        <f>IFERROR(Table1[[#This Row],[Car Value]]/Table1[[#This Row],[Cars Owned]],"0")</f>
        <v>0</v>
      </c>
      <c r="AU317" s="2"/>
      <c r="AV317" s="3"/>
      <c r="AW317" s="1"/>
      <c r="AX317" s="2">
        <f>IF(Table1[[#This Row],[Person Debts]]&gt;$AW$6,1,0)</f>
        <v>1</v>
      </c>
      <c r="AY317" s="2"/>
      <c r="AZ317" s="3"/>
      <c r="BA317" s="1"/>
      <c r="BB317" s="24">
        <f>Table1[[#This Row],[Mortgage Left]]/Table1[[#This Row],[House Value]]</f>
        <v>0.7325437940549071</v>
      </c>
      <c r="BC317" s="2">
        <f t="shared" si="14"/>
        <v>1</v>
      </c>
      <c r="BD317" s="2"/>
      <c r="BE317" s="3"/>
      <c r="BH317" s="1"/>
      <c r="BI317" s="2">
        <f>IF(Table1[[#This Row],[City]]="Karachi",Table1[[#This Row],[Income]],0)</f>
        <v>0</v>
      </c>
      <c r="BJ317" s="2">
        <f>IF(Table1[[#This Row],[City]]="Lahore",Table1[[#This Row],[Income]],0)</f>
        <v>0</v>
      </c>
      <c r="BK317" s="2">
        <f>IF(Table1[[#This Row],[City]]="Islamabad",Table1[[#This Row],[Income]],0)</f>
        <v>0</v>
      </c>
      <c r="BL317" s="2">
        <f>IF(Table1[[#This Row],[City]]="Multan",Table1[[#This Row],[Income]],0)</f>
        <v>0</v>
      </c>
      <c r="BM317" s="2">
        <f>IF(Table1[[#This Row],[City]]="Peshawar",Table1[[#This Row],[Income]],0)</f>
        <v>0</v>
      </c>
      <c r="BN317" s="2">
        <f>IF(Table1[[#This Row],[City]]="Quetta",Table1[[#This Row],[Income]],0)</f>
        <v>0</v>
      </c>
      <c r="BO317" s="2">
        <f>IF(Table1[[#This Row],[City]]="Hyderabad",Table1[[#This Row],[Income]],0)</f>
        <v>0</v>
      </c>
      <c r="BP317" s="2">
        <f>IF(Table1[[#This Row],[City]]="Rawalpindi",Table1[[#This Row],[Income]],0)</f>
        <v>0</v>
      </c>
      <c r="BQ317" s="3">
        <f>IF(Table1[[#This Row],[City]]="Gwadar",Table1[[#This Row],[Income]],0)</f>
        <v>60700</v>
      </c>
      <c r="BR317" s="1">
        <f>IF(Table1[[#This Row],[Person Debts]]&gt;Table1[[#This Row],[Income]],1,0)</f>
        <v>1</v>
      </c>
      <c r="BS317" s="3"/>
      <c r="BT317" s="1"/>
      <c r="BU317" s="2">
        <f>IF(Table1[[#This Row],[Net Worth]]&gt;BT317,Table1[[#This Row],[Age]],0)</f>
        <v>40</v>
      </c>
      <c r="BV317" s="3"/>
    </row>
    <row r="318" spans="2:74" x14ac:dyDescent="0.25">
      <c r="B318" t="s">
        <v>19</v>
      </c>
      <c r="C318">
        <v>40</v>
      </c>
      <c r="D318" t="s">
        <v>32</v>
      </c>
      <c r="E318">
        <v>1</v>
      </c>
      <c r="F318" t="s">
        <v>27</v>
      </c>
      <c r="G318">
        <v>2</v>
      </c>
      <c r="H318">
        <v>2</v>
      </c>
      <c r="I318">
        <v>66854</v>
      </c>
      <c r="J318" t="s">
        <v>35</v>
      </c>
      <c r="K318">
        <v>3</v>
      </c>
      <c r="L318">
        <v>267416</v>
      </c>
      <c r="M318">
        <v>246195.84071566438</v>
      </c>
      <c r="N318">
        <v>55745.185498893588</v>
      </c>
      <c r="O318">
        <v>20827</v>
      </c>
      <c r="P318">
        <v>107537.54896293787</v>
      </c>
      <c r="Q318">
        <v>87229.260934083228</v>
      </c>
      <c r="R318">
        <v>410390.44643297687</v>
      </c>
      <c r="S318">
        <v>374560.38967860222</v>
      </c>
      <c r="T318">
        <v>35830.056754374644</v>
      </c>
      <c r="X318" s="1">
        <f t="shared" si="12"/>
        <v>1</v>
      </c>
      <c r="Y318" s="2">
        <f t="shared" si="13"/>
        <v>0</v>
      </c>
      <c r="Z318" s="2"/>
      <c r="AA318" s="3"/>
      <c r="AD318" s="1">
        <f>IF(Table1[[#This Row],[Work Field (WF)]]="IT",1,0)</f>
        <v>1</v>
      </c>
      <c r="AE318" s="2">
        <f>IF(Table1[[#This Row],[Work Field (WF)]]="Data Science",1,0)</f>
        <v>0</v>
      </c>
      <c r="AF318" s="2">
        <f>IF(Table1[[#This Row],[Work Field (WF)]]="Health",1,0)</f>
        <v>0</v>
      </c>
      <c r="AG318" s="2">
        <f>IF(Table1[[#This Row],[Work Field (WF)]]="Marketing",1,0)</f>
        <v>0</v>
      </c>
      <c r="AH318" s="2">
        <f>IF(Table1[[#This Row],[Work Field (WF)]]="Sales",1,0)</f>
        <v>0</v>
      </c>
      <c r="AI318" s="2">
        <f>IF(Table1[[#This Row],[Work Field (WF)]]="management",1,0)</f>
        <v>0</v>
      </c>
      <c r="AJ318" s="2"/>
      <c r="AK318" s="3"/>
      <c r="AL318" s="1">
        <f>IF(Table1[[#This Row],[Education (EDU)]]="Matric",1,0)</f>
        <v>0</v>
      </c>
      <c r="AM318" s="2">
        <f>IF(Table1[[#This Row],[Education (EDU)]]="Intermediate",1,0)</f>
        <v>1</v>
      </c>
      <c r="AN318" s="2">
        <f>IF(Table1[[#This Row],[Education (EDU)]]="Graduation",1,0)</f>
        <v>0</v>
      </c>
      <c r="AO318" s="2">
        <f>IF(Table1[[#This Row],[Education (EDU)]]="Masters",1,0)</f>
        <v>0</v>
      </c>
      <c r="AP318" s="2"/>
      <c r="AQ318" s="3"/>
      <c r="AT318" s="10">
        <f>IFERROR(Table1[[#This Row],[Car Value]]/Table1[[#This Row],[Cars Owned]],"0")</f>
        <v>27872.592749446794</v>
      </c>
      <c r="AU318" s="2"/>
      <c r="AV318" s="3"/>
      <c r="AW318" s="1"/>
      <c r="AX318" s="2">
        <f>IF(Table1[[#This Row],[Person Debts]]&gt;$AW$6,1,0)</f>
        <v>1</v>
      </c>
      <c r="AY318" s="2"/>
      <c r="AZ318" s="3"/>
      <c r="BA318" s="1"/>
      <c r="BB318" s="24">
        <f>Table1[[#This Row],[Mortgage Left]]/Table1[[#This Row],[House Value]]</f>
        <v>0.92064738353600528</v>
      </c>
      <c r="BC318" s="2">
        <f t="shared" si="14"/>
        <v>1</v>
      </c>
      <c r="BD318" s="2"/>
      <c r="BE318" s="3"/>
      <c r="BH318" s="1"/>
      <c r="BI318" s="2">
        <f>IF(Table1[[#This Row],[City]]="Karachi",Table1[[#This Row],[Income]],0)</f>
        <v>0</v>
      </c>
      <c r="BJ318" s="2">
        <f>IF(Table1[[#This Row],[City]]="Lahore",Table1[[#This Row],[Income]],0)</f>
        <v>0</v>
      </c>
      <c r="BK318" s="2">
        <f>IF(Table1[[#This Row],[City]]="Islamabad",Table1[[#This Row],[Income]],0)</f>
        <v>66854</v>
      </c>
      <c r="BL318" s="2">
        <f>IF(Table1[[#This Row],[City]]="Multan",Table1[[#This Row],[Income]],0)</f>
        <v>0</v>
      </c>
      <c r="BM318" s="2">
        <f>IF(Table1[[#This Row],[City]]="Peshawar",Table1[[#This Row],[Income]],0)</f>
        <v>0</v>
      </c>
      <c r="BN318" s="2">
        <f>IF(Table1[[#This Row],[City]]="Quetta",Table1[[#This Row],[Income]],0)</f>
        <v>0</v>
      </c>
      <c r="BO318" s="2">
        <f>IF(Table1[[#This Row],[City]]="Hyderabad",Table1[[#This Row],[Income]],0)</f>
        <v>0</v>
      </c>
      <c r="BP318" s="2">
        <f>IF(Table1[[#This Row],[City]]="Rawalpindi",Table1[[#This Row],[Income]],0)</f>
        <v>0</v>
      </c>
      <c r="BQ318" s="3">
        <f>IF(Table1[[#This Row],[City]]="Gwadar",Table1[[#This Row],[Income]],0)</f>
        <v>0</v>
      </c>
      <c r="BR318" s="1">
        <f>IF(Table1[[#This Row],[Person Debts]]&gt;Table1[[#This Row],[Income]],1,0)</f>
        <v>1</v>
      </c>
      <c r="BS318" s="3"/>
      <c r="BT318" s="1"/>
      <c r="BU318" s="2">
        <f>IF(Table1[[#This Row],[Net Worth]]&gt;BT318,Table1[[#This Row],[Age]],0)</f>
        <v>40</v>
      </c>
      <c r="BV318" s="3"/>
    </row>
    <row r="319" spans="2:74" x14ac:dyDescent="0.25">
      <c r="B319" t="s">
        <v>23</v>
      </c>
      <c r="C319">
        <v>45</v>
      </c>
      <c r="D319" t="s">
        <v>20</v>
      </c>
      <c r="E319">
        <v>6</v>
      </c>
      <c r="F319" t="s">
        <v>34</v>
      </c>
      <c r="G319">
        <v>4</v>
      </c>
      <c r="H319">
        <v>1</v>
      </c>
      <c r="I319">
        <v>50928</v>
      </c>
      <c r="J319" t="s">
        <v>39</v>
      </c>
      <c r="K319">
        <v>6</v>
      </c>
      <c r="L319">
        <v>254640</v>
      </c>
      <c r="M319">
        <v>227414.62492779663</v>
      </c>
      <c r="N319">
        <v>3307.9156027167091</v>
      </c>
      <c r="O319">
        <v>1380</v>
      </c>
      <c r="P319">
        <v>58212.805751291802</v>
      </c>
      <c r="Q319">
        <v>74958.749333258034</v>
      </c>
      <c r="R319">
        <v>332906.66493597475</v>
      </c>
      <c r="S319">
        <v>287007.43067908846</v>
      </c>
      <c r="T319">
        <v>45899.234256886295</v>
      </c>
      <c r="X319" s="1">
        <f t="shared" si="12"/>
        <v>0</v>
      </c>
      <c r="Y319" s="2">
        <f t="shared" si="13"/>
        <v>1</v>
      </c>
      <c r="Z319" s="2"/>
      <c r="AA319" s="3"/>
      <c r="AD319" s="1">
        <f>IF(Table1[[#This Row],[Work Field (WF)]]="IT",1,0)</f>
        <v>0</v>
      </c>
      <c r="AE319" s="2">
        <f>IF(Table1[[#This Row],[Work Field (WF)]]="Data Science",1,0)</f>
        <v>0</v>
      </c>
      <c r="AF319" s="2">
        <f>IF(Table1[[#This Row],[Work Field (WF)]]="Health",1,0)</f>
        <v>0</v>
      </c>
      <c r="AG319" s="2">
        <f>IF(Table1[[#This Row],[Work Field (WF)]]="Marketing",1,0)</f>
        <v>0</v>
      </c>
      <c r="AH319" s="2">
        <f>IF(Table1[[#This Row],[Work Field (WF)]]="Sales",1,0)</f>
        <v>0</v>
      </c>
      <c r="AI319" s="2">
        <f>IF(Table1[[#This Row],[Work Field (WF)]]="management",1,0)</f>
        <v>1</v>
      </c>
      <c r="AJ319" s="2"/>
      <c r="AK319" s="3"/>
      <c r="AL319" s="1">
        <f>IF(Table1[[#This Row],[Education (EDU)]]="Matric",1,0)</f>
        <v>0</v>
      </c>
      <c r="AM319" s="2">
        <f>IF(Table1[[#This Row],[Education (EDU)]]="Intermediate",1,0)</f>
        <v>0</v>
      </c>
      <c r="AN319" s="2">
        <f>IF(Table1[[#This Row],[Education (EDU)]]="Graduation",1,0)</f>
        <v>0</v>
      </c>
      <c r="AO319" s="2">
        <f>IF(Table1[[#This Row],[Education (EDU)]]="Masters",1,0)</f>
        <v>1</v>
      </c>
      <c r="AP319" s="2"/>
      <c r="AQ319" s="3"/>
      <c r="AT319" s="10">
        <f>IFERROR(Table1[[#This Row],[Car Value]]/Table1[[#This Row],[Cars Owned]],"0")</f>
        <v>3307.9156027167091</v>
      </c>
      <c r="AU319" s="2"/>
      <c r="AV319" s="3"/>
      <c r="AW319" s="1"/>
      <c r="AX319" s="2">
        <f>IF(Table1[[#This Row],[Person Debts]]&gt;$AW$6,1,0)</f>
        <v>1</v>
      </c>
      <c r="AY319" s="2"/>
      <c r="AZ319" s="3"/>
      <c r="BA319" s="1"/>
      <c r="BB319" s="24">
        <f>Table1[[#This Row],[Mortgage Left]]/Table1[[#This Row],[House Value]]</f>
        <v>0.89308288143181203</v>
      </c>
      <c r="BC319" s="2">
        <f t="shared" si="14"/>
        <v>1</v>
      </c>
      <c r="BD319" s="2"/>
      <c r="BE319" s="3"/>
      <c r="BH319" s="1"/>
      <c r="BI319" s="2">
        <f>IF(Table1[[#This Row],[City]]="Karachi",Table1[[#This Row],[Income]],0)</f>
        <v>0</v>
      </c>
      <c r="BJ319" s="2">
        <f>IF(Table1[[#This Row],[City]]="Lahore",Table1[[#This Row],[Income]],0)</f>
        <v>0</v>
      </c>
      <c r="BK319" s="2">
        <f>IF(Table1[[#This Row],[City]]="Islamabad",Table1[[#This Row],[Income]],0)</f>
        <v>0</v>
      </c>
      <c r="BL319" s="2">
        <f>IF(Table1[[#This Row],[City]]="Multan",Table1[[#This Row],[Income]],0)</f>
        <v>0</v>
      </c>
      <c r="BM319" s="2">
        <f>IF(Table1[[#This Row],[City]]="Peshawar",Table1[[#This Row],[Income]],0)</f>
        <v>0</v>
      </c>
      <c r="BN319" s="2">
        <f>IF(Table1[[#This Row],[City]]="Quetta",Table1[[#This Row],[Income]],0)</f>
        <v>50928</v>
      </c>
      <c r="BO319" s="2">
        <f>IF(Table1[[#This Row],[City]]="Hyderabad",Table1[[#This Row],[Income]],0)</f>
        <v>0</v>
      </c>
      <c r="BP319" s="2">
        <f>IF(Table1[[#This Row],[City]]="Rawalpindi",Table1[[#This Row],[Income]],0)</f>
        <v>0</v>
      </c>
      <c r="BQ319" s="3">
        <f>IF(Table1[[#This Row],[City]]="Gwadar",Table1[[#This Row],[Income]],0)</f>
        <v>0</v>
      </c>
      <c r="BR319" s="1">
        <f>IF(Table1[[#This Row],[Person Debts]]&gt;Table1[[#This Row],[Income]],1,0)</f>
        <v>1</v>
      </c>
      <c r="BS319" s="3"/>
      <c r="BT319" s="1"/>
      <c r="BU319" s="2">
        <f>IF(Table1[[#This Row],[Net Worth]]&gt;BT319,Table1[[#This Row],[Age]],0)</f>
        <v>45</v>
      </c>
      <c r="BV319" s="3"/>
    </row>
    <row r="320" spans="2:74" x14ac:dyDescent="0.25">
      <c r="B320" t="s">
        <v>19</v>
      </c>
      <c r="C320">
        <v>37</v>
      </c>
      <c r="D320" t="s">
        <v>29</v>
      </c>
      <c r="E320">
        <v>4</v>
      </c>
      <c r="F320" t="s">
        <v>24</v>
      </c>
      <c r="G320">
        <v>3</v>
      </c>
      <c r="H320">
        <v>1</v>
      </c>
      <c r="I320">
        <v>34952</v>
      </c>
      <c r="J320" t="s">
        <v>39</v>
      </c>
      <c r="K320">
        <v>6</v>
      </c>
      <c r="L320">
        <v>104856</v>
      </c>
      <c r="M320">
        <v>53935.066638792159</v>
      </c>
      <c r="N320">
        <v>20559.806011862358</v>
      </c>
      <c r="O320">
        <v>10876</v>
      </c>
      <c r="P320">
        <v>55184.041973945459</v>
      </c>
      <c r="Q320">
        <v>3591.8827662772014</v>
      </c>
      <c r="R320">
        <v>129007.68877813955</v>
      </c>
      <c r="S320">
        <v>119995.10861273762</v>
      </c>
      <c r="T320">
        <v>9012.5801654019306</v>
      </c>
      <c r="X320" s="1">
        <f t="shared" si="12"/>
        <v>1</v>
      </c>
      <c r="Y320" s="2">
        <f t="shared" si="13"/>
        <v>0</v>
      </c>
      <c r="Z320" s="2"/>
      <c r="AA320" s="3"/>
      <c r="AD320" s="1">
        <f>IF(Table1[[#This Row],[Work Field (WF)]]="IT",1,0)</f>
        <v>0</v>
      </c>
      <c r="AE320" s="2">
        <f>IF(Table1[[#This Row],[Work Field (WF)]]="Data Science",1,0)</f>
        <v>0</v>
      </c>
      <c r="AF320" s="2">
        <f>IF(Table1[[#This Row],[Work Field (WF)]]="Health",1,0)</f>
        <v>1</v>
      </c>
      <c r="AG320" s="2">
        <f>IF(Table1[[#This Row],[Work Field (WF)]]="Marketing",1,0)</f>
        <v>0</v>
      </c>
      <c r="AH320" s="2">
        <f>IF(Table1[[#This Row],[Work Field (WF)]]="Sales",1,0)</f>
        <v>0</v>
      </c>
      <c r="AI320" s="2">
        <f>IF(Table1[[#This Row],[Work Field (WF)]]="management",1,0)</f>
        <v>0</v>
      </c>
      <c r="AJ320" s="2"/>
      <c r="AK320" s="3"/>
      <c r="AL320" s="1">
        <f>IF(Table1[[#This Row],[Education (EDU)]]="Matric",1,0)</f>
        <v>0</v>
      </c>
      <c r="AM320" s="2">
        <f>IF(Table1[[#This Row],[Education (EDU)]]="Intermediate",1,0)</f>
        <v>0</v>
      </c>
      <c r="AN320" s="2">
        <f>IF(Table1[[#This Row],[Education (EDU)]]="Graduation",1,0)</f>
        <v>1</v>
      </c>
      <c r="AO320" s="2">
        <f>IF(Table1[[#This Row],[Education (EDU)]]="Masters",1,0)</f>
        <v>0</v>
      </c>
      <c r="AP320" s="2"/>
      <c r="AQ320" s="3"/>
      <c r="AT320" s="10">
        <f>IFERROR(Table1[[#This Row],[Car Value]]/Table1[[#This Row],[Cars Owned]],"0")</f>
        <v>20559.806011862358</v>
      </c>
      <c r="AU320" s="2"/>
      <c r="AV320" s="3"/>
      <c r="AW320" s="1"/>
      <c r="AX320" s="2">
        <f>IF(Table1[[#This Row],[Person Debts]]&gt;$AW$6,1,0)</f>
        <v>0</v>
      </c>
      <c r="AY320" s="2"/>
      <c r="AZ320" s="3"/>
      <c r="BA320" s="1"/>
      <c r="BB320" s="24">
        <f>Table1[[#This Row],[Mortgage Left]]/Table1[[#This Row],[House Value]]</f>
        <v>0.5143727267756939</v>
      </c>
      <c r="BC320" s="2">
        <f t="shared" si="14"/>
        <v>1</v>
      </c>
      <c r="BD320" s="2"/>
      <c r="BE320" s="3"/>
      <c r="BH320" s="1"/>
      <c r="BI320" s="2">
        <f>IF(Table1[[#This Row],[City]]="Karachi",Table1[[#This Row],[Income]],0)</f>
        <v>0</v>
      </c>
      <c r="BJ320" s="2">
        <f>IF(Table1[[#This Row],[City]]="Lahore",Table1[[#This Row],[Income]],0)</f>
        <v>0</v>
      </c>
      <c r="BK320" s="2">
        <f>IF(Table1[[#This Row],[City]]="Islamabad",Table1[[#This Row],[Income]],0)</f>
        <v>0</v>
      </c>
      <c r="BL320" s="2">
        <f>IF(Table1[[#This Row],[City]]="Multan",Table1[[#This Row],[Income]],0)</f>
        <v>0</v>
      </c>
      <c r="BM320" s="2">
        <f>IF(Table1[[#This Row],[City]]="Peshawar",Table1[[#This Row],[Income]],0)</f>
        <v>0</v>
      </c>
      <c r="BN320" s="2">
        <f>IF(Table1[[#This Row],[City]]="Quetta",Table1[[#This Row],[Income]],0)</f>
        <v>34952</v>
      </c>
      <c r="BO320" s="2">
        <f>IF(Table1[[#This Row],[City]]="Hyderabad",Table1[[#This Row],[Income]],0)</f>
        <v>0</v>
      </c>
      <c r="BP320" s="2">
        <f>IF(Table1[[#This Row],[City]]="Rawalpindi",Table1[[#This Row],[Income]],0)</f>
        <v>0</v>
      </c>
      <c r="BQ320" s="3">
        <f>IF(Table1[[#This Row],[City]]="Gwadar",Table1[[#This Row],[Income]],0)</f>
        <v>0</v>
      </c>
      <c r="BR320" s="1">
        <f>IF(Table1[[#This Row],[Person Debts]]&gt;Table1[[#This Row],[Income]],1,0)</f>
        <v>1</v>
      </c>
      <c r="BS320" s="3"/>
      <c r="BT320" s="1"/>
      <c r="BU320" s="2">
        <f>IF(Table1[[#This Row],[Net Worth]]&gt;BT320,Table1[[#This Row],[Age]],0)</f>
        <v>37</v>
      </c>
      <c r="BV320" s="3"/>
    </row>
    <row r="321" spans="2:74" x14ac:dyDescent="0.25">
      <c r="B321" t="s">
        <v>23</v>
      </c>
      <c r="C321">
        <v>27</v>
      </c>
      <c r="D321" t="s">
        <v>26</v>
      </c>
      <c r="E321">
        <v>3</v>
      </c>
      <c r="F321" t="s">
        <v>21</v>
      </c>
      <c r="G321">
        <v>1</v>
      </c>
      <c r="H321">
        <v>2</v>
      </c>
      <c r="I321">
        <v>48355</v>
      </c>
      <c r="J321" t="s">
        <v>31</v>
      </c>
      <c r="K321">
        <v>5</v>
      </c>
      <c r="L321">
        <v>193420</v>
      </c>
      <c r="M321">
        <v>104955.817254604</v>
      </c>
      <c r="N321">
        <v>4141.9537544388222</v>
      </c>
      <c r="O321">
        <v>3256</v>
      </c>
      <c r="P321">
        <v>45853.803538950902</v>
      </c>
      <c r="Q321">
        <v>47974.629614257807</v>
      </c>
      <c r="R321">
        <v>245536.58336869662</v>
      </c>
      <c r="S321">
        <v>154065.6207935549</v>
      </c>
      <c r="T321">
        <v>91470.962575141719</v>
      </c>
      <c r="X321" s="1">
        <f t="shared" si="12"/>
        <v>0</v>
      </c>
      <c r="Y321" s="2">
        <f t="shared" si="13"/>
        <v>1</v>
      </c>
      <c r="Z321" s="2"/>
      <c r="AA321" s="3"/>
      <c r="AD321" s="1">
        <f>IF(Table1[[#This Row],[Work Field (WF)]]="IT",1,0)</f>
        <v>0</v>
      </c>
      <c r="AE321" s="2">
        <f>IF(Table1[[#This Row],[Work Field (WF)]]="Data Science",1,0)</f>
        <v>0</v>
      </c>
      <c r="AF321" s="2">
        <f>IF(Table1[[#This Row],[Work Field (WF)]]="Health",1,0)</f>
        <v>0</v>
      </c>
      <c r="AG321" s="2">
        <f>IF(Table1[[#This Row],[Work Field (WF)]]="Marketing",1,0)</f>
        <v>1</v>
      </c>
      <c r="AH321" s="2">
        <f>IF(Table1[[#This Row],[Work Field (WF)]]="Sales",1,0)</f>
        <v>0</v>
      </c>
      <c r="AI321" s="2">
        <f>IF(Table1[[#This Row],[Work Field (WF)]]="management",1,0)</f>
        <v>0</v>
      </c>
      <c r="AJ321" s="2"/>
      <c r="AK321" s="3"/>
      <c r="AL321" s="1">
        <f>IF(Table1[[#This Row],[Education (EDU)]]="Matric",1,0)</f>
        <v>1</v>
      </c>
      <c r="AM321" s="2">
        <f>IF(Table1[[#This Row],[Education (EDU)]]="Intermediate",1,0)</f>
        <v>0</v>
      </c>
      <c r="AN321" s="2">
        <f>IF(Table1[[#This Row],[Education (EDU)]]="Graduation",1,0)</f>
        <v>0</v>
      </c>
      <c r="AO321" s="2">
        <f>IF(Table1[[#This Row],[Education (EDU)]]="Masters",1,0)</f>
        <v>0</v>
      </c>
      <c r="AP321" s="2"/>
      <c r="AQ321" s="3"/>
      <c r="AT321" s="10">
        <f>IFERROR(Table1[[#This Row],[Car Value]]/Table1[[#This Row],[Cars Owned]],"0")</f>
        <v>2070.9768772194111</v>
      </c>
      <c r="AU321" s="2"/>
      <c r="AV321" s="3"/>
      <c r="AW321" s="1"/>
      <c r="AX321" s="2">
        <f>IF(Table1[[#This Row],[Person Debts]]&gt;$AW$6,1,0)</f>
        <v>1</v>
      </c>
      <c r="AY321" s="2"/>
      <c r="AZ321" s="3"/>
      <c r="BA321" s="1"/>
      <c r="BB321" s="24">
        <f>Table1[[#This Row],[Mortgage Left]]/Table1[[#This Row],[House Value]]</f>
        <v>0.54263166815533037</v>
      </c>
      <c r="BC321" s="2">
        <f t="shared" si="14"/>
        <v>1</v>
      </c>
      <c r="BD321" s="2"/>
      <c r="BE321" s="3"/>
      <c r="BH321" s="1"/>
      <c r="BI321" s="2">
        <f>IF(Table1[[#This Row],[City]]="Karachi",Table1[[#This Row],[Income]],0)</f>
        <v>0</v>
      </c>
      <c r="BJ321" s="2">
        <f>IF(Table1[[#This Row],[City]]="Lahore",Table1[[#This Row],[Income]],0)</f>
        <v>0</v>
      </c>
      <c r="BK321" s="2">
        <f>IF(Table1[[#This Row],[City]]="Islamabad",Table1[[#This Row],[Income]],0)</f>
        <v>0</v>
      </c>
      <c r="BL321" s="2">
        <f>IF(Table1[[#This Row],[City]]="Multan",Table1[[#This Row],[Income]],0)</f>
        <v>0</v>
      </c>
      <c r="BM321" s="2">
        <f>IF(Table1[[#This Row],[City]]="Peshawar",Table1[[#This Row],[Income]],0)</f>
        <v>48355</v>
      </c>
      <c r="BN321" s="2">
        <f>IF(Table1[[#This Row],[City]]="Quetta",Table1[[#This Row],[Income]],0)</f>
        <v>0</v>
      </c>
      <c r="BO321" s="2">
        <f>IF(Table1[[#This Row],[City]]="Hyderabad",Table1[[#This Row],[Income]],0)</f>
        <v>0</v>
      </c>
      <c r="BP321" s="2">
        <f>IF(Table1[[#This Row],[City]]="Rawalpindi",Table1[[#This Row],[Income]],0)</f>
        <v>0</v>
      </c>
      <c r="BQ321" s="3">
        <f>IF(Table1[[#This Row],[City]]="Gwadar",Table1[[#This Row],[Income]],0)</f>
        <v>0</v>
      </c>
      <c r="BR321" s="1">
        <f>IF(Table1[[#This Row],[Person Debts]]&gt;Table1[[#This Row],[Income]],1,0)</f>
        <v>1</v>
      </c>
      <c r="BS321" s="3"/>
      <c r="BT321" s="1"/>
      <c r="BU321" s="2">
        <f>IF(Table1[[#This Row],[Net Worth]]&gt;BT321,Table1[[#This Row],[Age]],0)</f>
        <v>27</v>
      </c>
      <c r="BV321" s="3"/>
    </row>
    <row r="322" spans="2:74" x14ac:dyDescent="0.25">
      <c r="B322" t="s">
        <v>19</v>
      </c>
      <c r="C322">
        <v>49</v>
      </c>
      <c r="D322" t="s">
        <v>32</v>
      </c>
      <c r="E322">
        <v>1</v>
      </c>
      <c r="F322" t="s">
        <v>21</v>
      </c>
      <c r="G322">
        <v>1</v>
      </c>
      <c r="H322">
        <v>2</v>
      </c>
      <c r="I322">
        <v>46919</v>
      </c>
      <c r="J322" t="s">
        <v>35</v>
      </c>
      <c r="K322">
        <v>3</v>
      </c>
      <c r="L322">
        <v>281514</v>
      </c>
      <c r="M322">
        <v>116470.78689348532</v>
      </c>
      <c r="N322">
        <v>40066.072313069781</v>
      </c>
      <c r="O322">
        <v>10989</v>
      </c>
      <c r="P322">
        <v>14007.607126602983</v>
      </c>
      <c r="Q322">
        <v>63310.373357501296</v>
      </c>
      <c r="R322">
        <v>384890.44567057106</v>
      </c>
      <c r="S322">
        <v>141467.39402008831</v>
      </c>
      <c r="T322">
        <v>243423.05165048275</v>
      </c>
      <c r="X322" s="1">
        <f t="shared" si="12"/>
        <v>1</v>
      </c>
      <c r="Y322" s="2">
        <f t="shared" si="13"/>
        <v>0</v>
      </c>
      <c r="Z322" s="2"/>
      <c r="AA322" s="3"/>
      <c r="AD322" s="1">
        <f>IF(Table1[[#This Row],[Work Field (WF)]]="IT",1,0)</f>
        <v>1</v>
      </c>
      <c r="AE322" s="2">
        <f>IF(Table1[[#This Row],[Work Field (WF)]]="Data Science",1,0)</f>
        <v>0</v>
      </c>
      <c r="AF322" s="2">
        <f>IF(Table1[[#This Row],[Work Field (WF)]]="Health",1,0)</f>
        <v>0</v>
      </c>
      <c r="AG322" s="2">
        <f>IF(Table1[[#This Row],[Work Field (WF)]]="Marketing",1,0)</f>
        <v>0</v>
      </c>
      <c r="AH322" s="2">
        <f>IF(Table1[[#This Row],[Work Field (WF)]]="Sales",1,0)</f>
        <v>0</v>
      </c>
      <c r="AI322" s="2">
        <f>IF(Table1[[#This Row],[Work Field (WF)]]="management",1,0)</f>
        <v>0</v>
      </c>
      <c r="AJ322" s="2"/>
      <c r="AK322" s="3"/>
      <c r="AL322" s="1">
        <f>IF(Table1[[#This Row],[Education (EDU)]]="Matric",1,0)</f>
        <v>1</v>
      </c>
      <c r="AM322" s="2">
        <f>IF(Table1[[#This Row],[Education (EDU)]]="Intermediate",1,0)</f>
        <v>0</v>
      </c>
      <c r="AN322" s="2">
        <f>IF(Table1[[#This Row],[Education (EDU)]]="Graduation",1,0)</f>
        <v>0</v>
      </c>
      <c r="AO322" s="2">
        <f>IF(Table1[[#This Row],[Education (EDU)]]="Masters",1,0)</f>
        <v>0</v>
      </c>
      <c r="AP322" s="2"/>
      <c r="AQ322" s="3"/>
      <c r="AT322" s="10">
        <f>IFERROR(Table1[[#This Row],[Car Value]]/Table1[[#This Row],[Cars Owned]],"0")</f>
        <v>20033.03615653489</v>
      </c>
      <c r="AU322" s="2"/>
      <c r="AV322" s="3"/>
      <c r="AW322" s="1"/>
      <c r="AX322" s="2">
        <f>IF(Table1[[#This Row],[Person Debts]]&gt;$AW$6,1,0)</f>
        <v>1</v>
      </c>
      <c r="AY322" s="2"/>
      <c r="AZ322" s="3"/>
      <c r="BA322" s="1"/>
      <c r="BB322" s="24">
        <f>Table1[[#This Row],[Mortgage Left]]/Table1[[#This Row],[House Value]]</f>
        <v>0.41372999884014761</v>
      </c>
      <c r="BC322" s="2">
        <f t="shared" si="14"/>
        <v>1</v>
      </c>
      <c r="BD322" s="2"/>
      <c r="BE322" s="3"/>
      <c r="BH322" s="1"/>
      <c r="BI322" s="2">
        <f>IF(Table1[[#This Row],[City]]="Karachi",Table1[[#This Row],[Income]],0)</f>
        <v>0</v>
      </c>
      <c r="BJ322" s="2">
        <f>IF(Table1[[#This Row],[City]]="Lahore",Table1[[#This Row],[Income]],0)</f>
        <v>0</v>
      </c>
      <c r="BK322" s="2">
        <f>IF(Table1[[#This Row],[City]]="Islamabad",Table1[[#This Row],[Income]],0)</f>
        <v>46919</v>
      </c>
      <c r="BL322" s="2">
        <f>IF(Table1[[#This Row],[City]]="Multan",Table1[[#This Row],[Income]],0)</f>
        <v>0</v>
      </c>
      <c r="BM322" s="2">
        <f>IF(Table1[[#This Row],[City]]="Peshawar",Table1[[#This Row],[Income]],0)</f>
        <v>0</v>
      </c>
      <c r="BN322" s="2">
        <f>IF(Table1[[#This Row],[City]]="Quetta",Table1[[#This Row],[Income]],0)</f>
        <v>0</v>
      </c>
      <c r="BO322" s="2">
        <f>IF(Table1[[#This Row],[City]]="Hyderabad",Table1[[#This Row],[Income]],0)</f>
        <v>0</v>
      </c>
      <c r="BP322" s="2">
        <f>IF(Table1[[#This Row],[City]]="Rawalpindi",Table1[[#This Row],[Income]],0)</f>
        <v>0</v>
      </c>
      <c r="BQ322" s="3">
        <f>IF(Table1[[#This Row],[City]]="Gwadar",Table1[[#This Row],[Income]],0)</f>
        <v>0</v>
      </c>
      <c r="BR322" s="1">
        <f>IF(Table1[[#This Row],[Person Debts]]&gt;Table1[[#This Row],[Income]],1,0)</f>
        <v>1</v>
      </c>
      <c r="BS322" s="3"/>
      <c r="BT322" s="1"/>
      <c r="BU322" s="2">
        <f>IF(Table1[[#This Row],[Net Worth]]&gt;BT322,Table1[[#This Row],[Age]],0)</f>
        <v>49</v>
      </c>
      <c r="BV322" s="3"/>
    </row>
    <row r="323" spans="2:74" x14ac:dyDescent="0.25">
      <c r="B323" t="s">
        <v>19</v>
      </c>
      <c r="C323">
        <v>39</v>
      </c>
      <c r="D323" t="s">
        <v>26</v>
      </c>
      <c r="E323">
        <v>3</v>
      </c>
      <c r="F323" t="s">
        <v>34</v>
      </c>
      <c r="G323">
        <v>4</v>
      </c>
      <c r="H323">
        <v>0</v>
      </c>
      <c r="I323">
        <v>33654</v>
      </c>
      <c r="J323" t="s">
        <v>25</v>
      </c>
      <c r="K323">
        <v>1</v>
      </c>
      <c r="L323">
        <v>100962</v>
      </c>
      <c r="M323">
        <v>78904.090157964441</v>
      </c>
      <c r="N323">
        <v>0</v>
      </c>
      <c r="O323">
        <v>0</v>
      </c>
      <c r="P323">
        <v>57387.129082711159</v>
      </c>
      <c r="Q323">
        <v>38616.52788974336</v>
      </c>
      <c r="R323">
        <v>139578.52788974336</v>
      </c>
      <c r="S323">
        <v>136291.21924067559</v>
      </c>
      <c r="T323">
        <v>3287.308649067767</v>
      </c>
      <c r="X323" s="1">
        <f t="shared" si="12"/>
        <v>1</v>
      </c>
      <c r="Y323" s="2">
        <f t="shared" si="13"/>
        <v>0</v>
      </c>
      <c r="Z323" s="2"/>
      <c r="AA323" s="3"/>
      <c r="AD323" s="1">
        <f>IF(Table1[[#This Row],[Work Field (WF)]]="IT",1,0)</f>
        <v>0</v>
      </c>
      <c r="AE323" s="2">
        <f>IF(Table1[[#This Row],[Work Field (WF)]]="Data Science",1,0)</f>
        <v>0</v>
      </c>
      <c r="AF323" s="2">
        <f>IF(Table1[[#This Row],[Work Field (WF)]]="Health",1,0)</f>
        <v>0</v>
      </c>
      <c r="AG323" s="2">
        <f>IF(Table1[[#This Row],[Work Field (WF)]]="Marketing",1,0)</f>
        <v>1</v>
      </c>
      <c r="AH323" s="2">
        <f>IF(Table1[[#This Row],[Work Field (WF)]]="Sales",1,0)</f>
        <v>0</v>
      </c>
      <c r="AI323" s="2">
        <f>IF(Table1[[#This Row],[Work Field (WF)]]="management",1,0)</f>
        <v>0</v>
      </c>
      <c r="AJ323" s="2"/>
      <c r="AK323" s="3"/>
      <c r="AL323" s="1">
        <f>IF(Table1[[#This Row],[Education (EDU)]]="Matric",1,0)</f>
        <v>0</v>
      </c>
      <c r="AM323" s="2">
        <f>IF(Table1[[#This Row],[Education (EDU)]]="Intermediate",1,0)</f>
        <v>0</v>
      </c>
      <c r="AN323" s="2">
        <f>IF(Table1[[#This Row],[Education (EDU)]]="Graduation",1,0)</f>
        <v>0</v>
      </c>
      <c r="AO323" s="2">
        <f>IF(Table1[[#This Row],[Education (EDU)]]="Masters",1,0)</f>
        <v>1</v>
      </c>
      <c r="AP323" s="2"/>
      <c r="AQ323" s="3"/>
      <c r="AT323" s="10" t="str">
        <f>IFERROR(Table1[[#This Row],[Car Value]]/Table1[[#This Row],[Cars Owned]],"0")</f>
        <v>0</v>
      </c>
      <c r="AU323" s="2"/>
      <c r="AV323" s="3"/>
      <c r="AW323" s="1"/>
      <c r="AX323" s="2">
        <f>IF(Table1[[#This Row],[Person Debts]]&gt;$AW$6,1,0)</f>
        <v>1</v>
      </c>
      <c r="AY323" s="2"/>
      <c r="AZ323" s="3"/>
      <c r="BA323" s="1"/>
      <c r="BB323" s="24">
        <f>Table1[[#This Row],[Mortgage Left]]/Table1[[#This Row],[House Value]]</f>
        <v>0.78152265365151685</v>
      </c>
      <c r="BC323" s="2">
        <f t="shared" si="14"/>
        <v>1</v>
      </c>
      <c r="BD323" s="2"/>
      <c r="BE323" s="3"/>
      <c r="BH323" s="1"/>
      <c r="BI323" s="2">
        <f>IF(Table1[[#This Row],[City]]="Karachi",Table1[[#This Row],[Income]],0)</f>
        <v>33654</v>
      </c>
      <c r="BJ323" s="2">
        <f>IF(Table1[[#This Row],[City]]="Lahore",Table1[[#This Row],[Income]],0)</f>
        <v>0</v>
      </c>
      <c r="BK323" s="2">
        <f>IF(Table1[[#This Row],[City]]="Islamabad",Table1[[#This Row],[Income]],0)</f>
        <v>0</v>
      </c>
      <c r="BL323" s="2">
        <f>IF(Table1[[#This Row],[City]]="Multan",Table1[[#This Row],[Income]],0)</f>
        <v>0</v>
      </c>
      <c r="BM323" s="2">
        <f>IF(Table1[[#This Row],[City]]="Peshawar",Table1[[#This Row],[Income]],0)</f>
        <v>0</v>
      </c>
      <c r="BN323" s="2">
        <f>IF(Table1[[#This Row],[City]]="Quetta",Table1[[#This Row],[Income]],0)</f>
        <v>0</v>
      </c>
      <c r="BO323" s="2">
        <f>IF(Table1[[#This Row],[City]]="Hyderabad",Table1[[#This Row],[Income]],0)</f>
        <v>0</v>
      </c>
      <c r="BP323" s="2">
        <f>IF(Table1[[#This Row],[City]]="Rawalpindi",Table1[[#This Row],[Income]],0)</f>
        <v>0</v>
      </c>
      <c r="BQ323" s="3">
        <f>IF(Table1[[#This Row],[City]]="Gwadar",Table1[[#This Row],[Income]],0)</f>
        <v>0</v>
      </c>
      <c r="BR323" s="1">
        <f>IF(Table1[[#This Row],[Person Debts]]&gt;Table1[[#This Row],[Income]],1,0)</f>
        <v>1</v>
      </c>
      <c r="BS323" s="3"/>
      <c r="BT323" s="1"/>
      <c r="BU323" s="2">
        <f>IF(Table1[[#This Row],[Net Worth]]&gt;BT323,Table1[[#This Row],[Age]],0)</f>
        <v>39</v>
      </c>
      <c r="BV323" s="3"/>
    </row>
    <row r="324" spans="2:74" x14ac:dyDescent="0.25">
      <c r="B324" t="s">
        <v>23</v>
      </c>
      <c r="C324">
        <v>37</v>
      </c>
      <c r="D324" t="s">
        <v>37</v>
      </c>
      <c r="E324">
        <v>5</v>
      </c>
      <c r="F324" t="s">
        <v>21</v>
      </c>
      <c r="G324">
        <v>1</v>
      </c>
      <c r="H324">
        <v>2</v>
      </c>
      <c r="I324">
        <v>42950</v>
      </c>
      <c r="J324" t="s">
        <v>28</v>
      </c>
      <c r="K324">
        <v>4</v>
      </c>
      <c r="L324">
        <v>171800</v>
      </c>
      <c r="M324">
        <v>102374.91330600413</v>
      </c>
      <c r="N324">
        <v>13118.060831816036</v>
      </c>
      <c r="O324">
        <v>11564</v>
      </c>
      <c r="P324">
        <v>81525.449768192513</v>
      </c>
      <c r="Q324">
        <v>12813.313625868956</v>
      </c>
      <c r="R324">
        <v>197731.37445768499</v>
      </c>
      <c r="S324">
        <v>195464.36307419665</v>
      </c>
      <c r="T324">
        <v>2267.0113834883377</v>
      </c>
      <c r="X324" s="1">
        <f t="shared" si="12"/>
        <v>0</v>
      </c>
      <c r="Y324" s="2">
        <f t="shared" si="13"/>
        <v>1</v>
      </c>
      <c r="Z324" s="2"/>
      <c r="AA324" s="3"/>
      <c r="AD324" s="1">
        <f>IF(Table1[[#This Row],[Work Field (WF)]]="IT",1,0)</f>
        <v>0</v>
      </c>
      <c r="AE324" s="2">
        <f>IF(Table1[[#This Row],[Work Field (WF)]]="Data Science",1,0)</f>
        <v>0</v>
      </c>
      <c r="AF324" s="2">
        <f>IF(Table1[[#This Row],[Work Field (WF)]]="Health",1,0)</f>
        <v>0</v>
      </c>
      <c r="AG324" s="2">
        <f>IF(Table1[[#This Row],[Work Field (WF)]]="Marketing",1,0)</f>
        <v>0</v>
      </c>
      <c r="AH324" s="2">
        <f>IF(Table1[[#This Row],[Work Field (WF)]]="Sales",1,0)</f>
        <v>1</v>
      </c>
      <c r="AI324" s="2">
        <f>IF(Table1[[#This Row],[Work Field (WF)]]="management",1,0)</f>
        <v>0</v>
      </c>
      <c r="AJ324" s="2"/>
      <c r="AK324" s="3"/>
      <c r="AL324" s="1">
        <f>IF(Table1[[#This Row],[Education (EDU)]]="Matric",1,0)</f>
        <v>1</v>
      </c>
      <c r="AM324" s="2">
        <f>IF(Table1[[#This Row],[Education (EDU)]]="Intermediate",1,0)</f>
        <v>0</v>
      </c>
      <c r="AN324" s="2">
        <f>IF(Table1[[#This Row],[Education (EDU)]]="Graduation",1,0)</f>
        <v>0</v>
      </c>
      <c r="AO324" s="2">
        <f>IF(Table1[[#This Row],[Education (EDU)]]="Masters",1,0)</f>
        <v>0</v>
      </c>
      <c r="AP324" s="2"/>
      <c r="AQ324" s="3"/>
      <c r="AT324" s="10">
        <f>IFERROR(Table1[[#This Row],[Car Value]]/Table1[[#This Row],[Cars Owned]],"0")</f>
        <v>6559.0304159080179</v>
      </c>
      <c r="AU324" s="2"/>
      <c r="AV324" s="3"/>
      <c r="AW324" s="1"/>
      <c r="AX324" s="2">
        <f>IF(Table1[[#This Row],[Person Debts]]&gt;$AW$6,1,0)</f>
        <v>1</v>
      </c>
      <c r="AY324" s="2"/>
      <c r="AZ324" s="3"/>
      <c r="BA324" s="1"/>
      <c r="BB324" s="24">
        <f>Table1[[#This Row],[Mortgage Left]]/Table1[[#This Row],[House Value]]</f>
        <v>0.59589588653087389</v>
      </c>
      <c r="BC324" s="2">
        <f t="shared" si="14"/>
        <v>1</v>
      </c>
      <c r="BD324" s="2"/>
      <c r="BE324" s="3"/>
      <c r="BH324" s="1"/>
      <c r="BI324" s="2">
        <f>IF(Table1[[#This Row],[City]]="Karachi",Table1[[#This Row],[Income]],0)</f>
        <v>0</v>
      </c>
      <c r="BJ324" s="2">
        <f>IF(Table1[[#This Row],[City]]="Lahore",Table1[[#This Row],[Income]],0)</f>
        <v>0</v>
      </c>
      <c r="BK324" s="2">
        <f>IF(Table1[[#This Row],[City]]="Islamabad",Table1[[#This Row],[Income]],0)</f>
        <v>0</v>
      </c>
      <c r="BL324" s="2">
        <f>IF(Table1[[#This Row],[City]]="Multan",Table1[[#This Row],[Income]],0)</f>
        <v>42950</v>
      </c>
      <c r="BM324" s="2">
        <f>IF(Table1[[#This Row],[City]]="Peshawar",Table1[[#This Row],[Income]],0)</f>
        <v>0</v>
      </c>
      <c r="BN324" s="2">
        <f>IF(Table1[[#This Row],[City]]="Quetta",Table1[[#This Row],[Income]],0)</f>
        <v>0</v>
      </c>
      <c r="BO324" s="2">
        <f>IF(Table1[[#This Row],[City]]="Hyderabad",Table1[[#This Row],[Income]],0)</f>
        <v>0</v>
      </c>
      <c r="BP324" s="2">
        <f>IF(Table1[[#This Row],[City]]="Rawalpindi",Table1[[#This Row],[Income]],0)</f>
        <v>0</v>
      </c>
      <c r="BQ324" s="3">
        <f>IF(Table1[[#This Row],[City]]="Gwadar",Table1[[#This Row],[Income]],0)</f>
        <v>0</v>
      </c>
      <c r="BR324" s="1">
        <f>IF(Table1[[#This Row],[Person Debts]]&gt;Table1[[#This Row],[Income]],1,0)</f>
        <v>1</v>
      </c>
      <c r="BS324" s="3"/>
      <c r="BT324" s="1"/>
      <c r="BU324" s="2">
        <f>IF(Table1[[#This Row],[Net Worth]]&gt;BT324,Table1[[#This Row],[Age]],0)</f>
        <v>37</v>
      </c>
      <c r="BV324" s="3"/>
    </row>
    <row r="325" spans="2:74" x14ac:dyDescent="0.25">
      <c r="B325" t="s">
        <v>23</v>
      </c>
      <c r="C325">
        <v>50</v>
      </c>
      <c r="D325" t="s">
        <v>20</v>
      </c>
      <c r="E325">
        <v>6</v>
      </c>
      <c r="F325" t="s">
        <v>27</v>
      </c>
      <c r="G325">
        <v>2</v>
      </c>
      <c r="H325">
        <v>2</v>
      </c>
      <c r="I325">
        <v>53964</v>
      </c>
      <c r="J325" t="s">
        <v>38</v>
      </c>
      <c r="K325">
        <v>9</v>
      </c>
      <c r="L325">
        <v>323784</v>
      </c>
      <c r="M325">
        <v>288421.38401647948</v>
      </c>
      <c r="N325">
        <v>72221.445135528207</v>
      </c>
      <c r="O325">
        <v>69033</v>
      </c>
      <c r="P325">
        <v>46736.204379273717</v>
      </c>
      <c r="Q325">
        <v>52935.415865383162</v>
      </c>
      <c r="R325">
        <v>448940.86100091139</v>
      </c>
      <c r="S325">
        <v>404190.58839575318</v>
      </c>
      <c r="T325">
        <v>44750.272605158214</v>
      </c>
      <c r="X325" s="1">
        <f t="shared" si="12"/>
        <v>0</v>
      </c>
      <c r="Y325" s="2">
        <f t="shared" si="13"/>
        <v>1</v>
      </c>
      <c r="Z325" s="2"/>
      <c r="AA325" s="3"/>
      <c r="AD325" s="1">
        <f>IF(Table1[[#This Row],[Work Field (WF)]]="IT",1,0)</f>
        <v>0</v>
      </c>
      <c r="AE325" s="2">
        <f>IF(Table1[[#This Row],[Work Field (WF)]]="Data Science",1,0)</f>
        <v>0</v>
      </c>
      <c r="AF325" s="2">
        <f>IF(Table1[[#This Row],[Work Field (WF)]]="Health",1,0)</f>
        <v>0</v>
      </c>
      <c r="AG325" s="2">
        <f>IF(Table1[[#This Row],[Work Field (WF)]]="Marketing",1,0)</f>
        <v>0</v>
      </c>
      <c r="AH325" s="2">
        <f>IF(Table1[[#This Row],[Work Field (WF)]]="Sales",1,0)</f>
        <v>0</v>
      </c>
      <c r="AI325" s="2">
        <f>IF(Table1[[#This Row],[Work Field (WF)]]="management",1,0)</f>
        <v>1</v>
      </c>
      <c r="AJ325" s="2"/>
      <c r="AK325" s="3"/>
      <c r="AL325" s="1">
        <f>IF(Table1[[#This Row],[Education (EDU)]]="Matric",1,0)</f>
        <v>0</v>
      </c>
      <c r="AM325" s="2">
        <f>IF(Table1[[#This Row],[Education (EDU)]]="Intermediate",1,0)</f>
        <v>1</v>
      </c>
      <c r="AN325" s="2">
        <f>IF(Table1[[#This Row],[Education (EDU)]]="Graduation",1,0)</f>
        <v>0</v>
      </c>
      <c r="AO325" s="2">
        <f>IF(Table1[[#This Row],[Education (EDU)]]="Masters",1,0)</f>
        <v>0</v>
      </c>
      <c r="AP325" s="2"/>
      <c r="AQ325" s="3"/>
      <c r="AT325" s="10">
        <f>IFERROR(Table1[[#This Row],[Car Value]]/Table1[[#This Row],[Cars Owned]],"0")</f>
        <v>36110.722567764104</v>
      </c>
      <c r="AU325" s="2"/>
      <c r="AV325" s="3"/>
      <c r="AW325" s="1"/>
      <c r="AX325" s="2">
        <f>IF(Table1[[#This Row],[Person Debts]]&gt;$AW$6,1,0)</f>
        <v>1</v>
      </c>
      <c r="AY325" s="2"/>
      <c r="AZ325" s="3"/>
      <c r="BA325" s="1"/>
      <c r="BB325" s="24">
        <f>Table1[[#This Row],[Mortgage Left]]/Table1[[#This Row],[House Value]]</f>
        <v>0.89078331238257447</v>
      </c>
      <c r="BC325" s="2">
        <f t="shared" si="14"/>
        <v>1</v>
      </c>
      <c r="BD325" s="2"/>
      <c r="BE325" s="3"/>
      <c r="BH325" s="1"/>
      <c r="BI325" s="2">
        <f>IF(Table1[[#This Row],[City]]="Karachi",Table1[[#This Row],[Income]],0)</f>
        <v>0</v>
      </c>
      <c r="BJ325" s="2">
        <f>IF(Table1[[#This Row],[City]]="Lahore",Table1[[#This Row],[Income]],0)</f>
        <v>0</v>
      </c>
      <c r="BK325" s="2">
        <f>IF(Table1[[#This Row],[City]]="Islamabad",Table1[[#This Row],[Income]],0)</f>
        <v>0</v>
      </c>
      <c r="BL325" s="2">
        <f>IF(Table1[[#This Row],[City]]="Multan",Table1[[#This Row],[Income]],0)</f>
        <v>0</v>
      </c>
      <c r="BM325" s="2">
        <f>IF(Table1[[#This Row],[City]]="Peshawar",Table1[[#This Row],[Income]],0)</f>
        <v>0</v>
      </c>
      <c r="BN325" s="2">
        <f>IF(Table1[[#This Row],[City]]="Quetta",Table1[[#This Row],[Income]],0)</f>
        <v>0</v>
      </c>
      <c r="BO325" s="2">
        <f>IF(Table1[[#This Row],[City]]="Hyderabad",Table1[[#This Row],[Income]],0)</f>
        <v>0</v>
      </c>
      <c r="BP325" s="2">
        <f>IF(Table1[[#This Row],[City]]="Rawalpindi",Table1[[#This Row],[Income]],0)</f>
        <v>0</v>
      </c>
      <c r="BQ325" s="3">
        <f>IF(Table1[[#This Row],[City]]="Gwadar",Table1[[#This Row],[Income]],0)</f>
        <v>53964</v>
      </c>
      <c r="BR325" s="1">
        <f>IF(Table1[[#This Row],[Person Debts]]&gt;Table1[[#This Row],[Income]],1,0)</f>
        <v>1</v>
      </c>
      <c r="BS325" s="3"/>
      <c r="BT325" s="1"/>
      <c r="BU325" s="2">
        <f>IF(Table1[[#This Row],[Net Worth]]&gt;BT325,Table1[[#This Row],[Age]],0)</f>
        <v>50</v>
      </c>
      <c r="BV325" s="3"/>
    </row>
    <row r="326" spans="2:74" x14ac:dyDescent="0.25">
      <c r="B326" t="s">
        <v>19</v>
      </c>
      <c r="C326">
        <v>31</v>
      </c>
      <c r="D326" t="s">
        <v>37</v>
      </c>
      <c r="E326">
        <v>5</v>
      </c>
      <c r="F326" t="s">
        <v>27</v>
      </c>
      <c r="G326">
        <v>2</v>
      </c>
      <c r="H326">
        <v>0</v>
      </c>
      <c r="I326">
        <v>31585</v>
      </c>
      <c r="J326" t="s">
        <v>22</v>
      </c>
      <c r="K326">
        <v>2</v>
      </c>
      <c r="L326">
        <v>126340</v>
      </c>
      <c r="M326">
        <v>65195.883533882901</v>
      </c>
      <c r="N326">
        <v>0</v>
      </c>
      <c r="O326">
        <v>0</v>
      </c>
      <c r="P326">
        <v>6352.6115777771838</v>
      </c>
      <c r="Q326">
        <v>42482.32021309367</v>
      </c>
      <c r="R326">
        <v>168822.32021309366</v>
      </c>
      <c r="S326">
        <v>71548.495111660086</v>
      </c>
      <c r="T326">
        <v>97273.825101433569</v>
      </c>
      <c r="X326" s="1">
        <f t="shared" si="12"/>
        <v>1</v>
      </c>
      <c r="Y326" s="2">
        <f t="shared" si="13"/>
        <v>0</v>
      </c>
      <c r="Z326" s="2"/>
      <c r="AA326" s="3"/>
      <c r="AD326" s="1">
        <f>IF(Table1[[#This Row],[Work Field (WF)]]="IT",1,0)</f>
        <v>0</v>
      </c>
      <c r="AE326" s="2">
        <f>IF(Table1[[#This Row],[Work Field (WF)]]="Data Science",1,0)</f>
        <v>0</v>
      </c>
      <c r="AF326" s="2">
        <f>IF(Table1[[#This Row],[Work Field (WF)]]="Health",1,0)</f>
        <v>0</v>
      </c>
      <c r="AG326" s="2">
        <f>IF(Table1[[#This Row],[Work Field (WF)]]="Marketing",1,0)</f>
        <v>0</v>
      </c>
      <c r="AH326" s="2">
        <f>IF(Table1[[#This Row],[Work Field (WF)]]="Sales",1,0)</f>
        <v>1</v>
      </c>
      <c r="AI326" s="2">
        <f>IF(Table1[[#This Row],[Work Field (WF)]]="management",1,0)</f>
        <v>0</v>
      </c>
      <c r="AJ326" s="2"/>
      <c r="AK326" s="3"/>
      <c r="AL326" s="1">
        <f>IF(Table1[[#This Row],[Education (EDU)]]="Matric",1,0)</f>
        <v>0</v>
      </c>
      <c r="AM326" s="2">
        <f>IF(Table1[[#This Row],[Education (EDU)]]="Intermediate",1,0)</f>
        <v>1</v>
      </c>
      <c r="AN326" s="2">
        <f>IF(Table1[[#This Row],[Education (EDU)]]="Graduation",1,0)</f>
        <v>0</v>
      </c>
      <c r="AO326" s="2">
        <f>IF(Table1[[#This Row],[Education (EDU)]]="Masters",1,0)</f>
        <v>0</v>
      </c>
      <c r="AP326" s="2"/>
      <c r="AQ326" s="3"/>
      <c r="AT326" s="10" t="str">
        <f>IFERROR(Table1[[#This Row],[Car Value]]/Table1[[#This Row],[Cars Owned]],"0")</f>
        <v>0</v>
      </c>
      <c r="AU326" s="2"/>
      <c r="AV326" s="3"/>
      <c r="AW326" s="1"/>
      <c r="AX326" s="2">
        <f>IF(Table1[[#This Row],[Person Debts]]&gt;$AW$6,1,0)</f>
        <v>0</v>
      </c>
      <c r="AY326" s="2"/>
      <c r="AZ326" s="3"/>
      <c r="BA326" s="1"/>
      <c r="BB326" s="24">
        <f>Table1[[#This Row],[Mortgage Left]]/Table1[[#This Row],[House Value]]</f>
        <v>0.51603517123541953</v>
      </c>
      <c r="BC326" s="2">
        <f t="shared" si="14"/>
        <v>1</v>
      </c>
      <c r="BD326" s="2"/>
      <c r="BE326" s="3"/>
      <c r="BH326" s="1"/>
      <c r="BI326" s="2">
        <f>IF(Table1[[#This Row],[City]]="Karachi",Table1[[#This Row],[Income]],0)</f>
        <v>0</v>
      </c>
      <c r="BJ326" s="2">
        <f>IF(Table1[[#This Row],[City]]="Lahore",Table1[[#This Row],[Income]],0)</f>
        <v>31585</v>
      </c>
      <c r="BK326" s="2">
        <f>IF(Table1[[#This Row],[City]]="Islamabad",Table1[[#This Row],[Income]],0)</f>
        <v>0</v>
      </c>
      <c r="BL326" s="2">
        <f>IF(Table1[[#This Row],[City]]="Multan",Table1[[#This Row],[Income]],0)</f>
        <v>0</v>
      </c>
      <c r="BM326" s="2">
        <f>IF(Table1[[#This Row],[City]]="Peshawar",Table1[[#This Row],[Income]],0)</f>
        <v>0</v>
      </c>
      <c r="BN326" s="2">
        <f>IF(Table1[[#This Row],[City]]="Quetta",Table1[[#This Row],[Income]],0)</f>
        <v>0</v>
      </c>
      <c r="BO326" s="2">
        <f>IF(Table1[[#This Row],[City]]="Hyderabad",Table1[[#This Row],[Income]],0)</f>
        <v>0</v>
      </c>
      <c r="BP326" s="2">
        <f>IF(Table1[[#This Row],[City]]="Rawalpindi",Table1[[#This Row],[Income]],0)</f>
        <v>0</v>
      </c>
      <c r="BQ326" s="3">
        <f>IF(Table1[[#This Row],[City]]="Gwadar",Table1[[#This Row],[Income]],0)</f>
        <v>0</v>
      </c>
      <c r="BR326" s="1">
        <f>IF(Table1[[#This Row],[Person Debts]]&gt;Table1[[#This Row],[Income]],1,0)</f>
        <v>1</v>
      </c>
      <c r="BS326" s="3"/>
      <c r="BT326" s="1"/>
      <c r="BU326" s="2">
        <f>IF(Table1[[#This Row],[Net Worth]]&gt;BT326,Table1[[#This Row],[Age]],0)</f>
        <v>31</v>
      </c>
      <c r="BV326" s="3"/>
    </row>
    <row r="327" spans="2:74" x14ac:dyDescent="0.25">
      <c r="B327" t="s">
        <v>19</v>
      </c>
      <c r="C327">
        <v>48</v>
      </c>
      <c r="D327" t="s">
        <v>20</v>
      </c>
      <c r="E327">
        <v>6</v>
      </c>
      <c r="F327" t="s">
        <v>27</v>
      </c>
      <c r="G327">
        <v>2</v>
      </c>
      <c r="H327">
        <v>1</v>
      </c>
      <c r="I327">
        <v>42506</v>
      </c>
      <c r="J327" t="s">
        <v>33</v>
      </c>
      <c r="K327">
        <v>8</v>
      </c>
      <c r="L327">
        <v>127518</v>
      </c>
      <c r="M327">
        <v>20800.606162789452</v>
      </c>
      <c r="N327">
        <v>39322.604044508778</v>
      </c>
      <c r="O327">
        <v>26323</v>
      </c>
      <c r="P327">
        <v>44782.565449026886</v>
      </c>
      <c r="Q327">
        <v>5976.7822017410563</v>
      </c>
      <c r="R327">
        <v>172817.38624624984</v>
      </c>
      <c r="S327">
        <v>91906.171611816331</v>
      </c>
      <c r="T327">
        <v>80911.214634433505</v>
      </c>
      <c r="X327" s="1">
        <f t="shared" ref="X327:X388" si="15">IF(B327="male",1,0)</f>
        <v>1</v>
      </c>
      <c r="Y327" s="2">
        <f t="shared" ref="Y327:Y390" si="16">IF(B327="female",1,0)</f>
        <v>0</v>
      </c>
      <c r="Z327" s="2"/>
      <c r="AA327" s="3"/>
      <c r="AD327" s="1">
        <f>IF(Table1[[#This Row],[Work Field (WF)]]="IT",1,0)</f>
        <v>0</v>
      </c>
      <c r="AE327" s="2">
        <f>IF(Table1[[#This Row],[Work Field (WF)]]="Data Science",1,0)</f>
        <v>0</v>
      </c>
      <c r="AF327" s="2">
        <f>IF(Table1[[#This Row],[Work Field (WF)]]="Health",1,0)</f>
        <v>0</v>
      </c>
      <c r="AG327" s="2">
        <f>IF(Table1[[#This Row],[Work Field (WF)]]="Marketing",1,0)</f>
        <v>0</v>
      </c>
      <c r="AH327" s="2">
        <f>IF(Table1[[#This Row],[Work Field (WF)]]="Sales",1,0)</f>
        <v>0</v>
      </c>
      <c r="AI327" s="2">
        <f>IF(Table1[[#This Row],[Work Field (WF)]]="management",1,0)</f>
        <v>1</v>
      </c>
      <c r="AJ327" s="2"/>
      <c r="AK327" s="3"/>
      <c r="AL327" s="1">
        <f>IF(Table1[[#This Row],[Education (EDU)]]="Matric",1,0)</f>
        <v>0</v>
      </c>
      <c r="AM327" s="2">
        <f>IF(Table1[[#This Row],[Education (EDU)]]="Intermediate",1,0)</f>
        <v>1</v>
      </c>
      <c r="AN327" s="2">
        <f>IF(Table1[[#This Row],[Education (EDU)]]="Graduation",1,0)</f>
        <v>0</v>
      </c>
      <c r="AO327" s="2">
        <f>IF(Table1[[#This Row],[Education (EDU)]]="Masters",1,0)</f>
        <v>0</v>
      </c>
      <c r="AP327" s="2"/>
      <c r="AQ327" s="3"/>
      <c r="AT327" s="10">
        <f>IFERROR(Table1[[#This Row],[Car Value]]/Table1[[#This Row],[Cars Owned]],"0")</f>
        <v>39322.604044508778</v>
      </c>
      <c r="AU327" s="2"/>
      <c r="AV327" s="3"/>
      <c r="AW327" s="1"/>
      <c r="AX327" s="2">
        <f>IF(Table1[[#This Row],[Person Debts]]&gt;$AW$6,1,0)</f>
        <v>0</v>
      </c>
      <c r="AY327" s="2"/>
      <c r="AZ327" s="3"/>
      <c r="BA327" s="1"/>
      <c r="BB327" s="24">
        <f>Table1[[#This Row],[Mortgage Left]]/Table1[[#This Row],[House Value]]</f>
        <v>0.16311898055795615</v>
      </c>
      <c r="BC327" s="2">
        <f t="shared" ref="BC327:BC390" si="17">IF(BB327&gt;$BA$6,1,0)</f>
        <v>0</v>
      </c>
      <c r="BD327" s="2"/>
      <c r="BE327" s="3"/>
      <c r="BH327" s="1"/>
      <c r="BI327" s="2">
        <f>IF(Table1[[#This Row],[City]]="Karachi",Table1[[#This Row],[Income]],0)</f>
        <v>0</v>
      </c>
      <c r="BJ327" s="2">
        <f>IF(Table1[[#This Row],[City]]="Lahore",Table1[[#This Row],[Income]],0)</f>
        <v>0</v>
      </c>
      <c r="BK327" s="2">
        <f>IF(Table1[[#This Row],[City]]="Islamabad",Table1[[#This Row],[Income]],0)</f>
        <v>0</v>
      </c>
      <c r="BL327" s="2">
        <f>IF(Table1[[#This Row],[City]]="Multan",Table1[[#This Row],[Income]],0)</f>
        <v>0</v>
      </c>
      <c r="BM327" s="2">
        <f>IF(Table1[[#This Row],[City]]="Peshawar",Table1[[#This Row],[Income]],0)</f>
        <v>0</v>
      </c>
      <c r="BN327" s="2">
        <f>IF(Table1[[#This Row],[City]]="Quetta",Table1[[#This Row],[Income]],0)</f>
        <v>0</v>
      </c>
      <c r="BO327" s="2">
        <f>IF(Table1[[#This Row],[City]]="Hyderabad",Table1[[#This Row],[Income]],0)</f>
        <v>0</v>
      </c>
      <c r="BP327" s="2">
        <f>IF(Table1[[#This Row],[City]]="Rawalpindi",Table1[[#This Row],[Income]],0)</f>
        <v>42506</v>
      </c>
      <c r="BQ327" s="3">
        <f>IF(Table1[[#This Row],[City]]="Gwadar",Table1[[#This Row],[Income]],0)</f>
        <v>0</v>
      </c>
      <c r="BR327" s="1">
        <f>IF(Table1[[#This Row],[Person Debts]]&gt;Table1[[#This Row],[Income]],1,0)</f>
        <v>1</v>
      </c>
      <c r="BS327" s="3"/>
      <c r="BT327" s="1"/>
      <c r="BU327" s="2">
        <f>IF(Table1[[#This Row],[Net Worth]]&gt;BT327,Table1[[#This Row],[Age]],0)</f>
        <v>48</v>
      </c>
      <c r="BV327" s="3"/>
    </row>
    <row r="328" spans="2:74" x14ac:dyDescent="0.25">
      <c r="B328" t="s">
        <v>23</v>
      </c>
      <c r="C328">
        <v>31</v>
      </c>
      <c r="D328" t="s">
        <v>29</v>
      </c>
      <c r="E328">
        <v>4</v>
      </c>
      <c r="F328" t="s">
        <v>24</v>
      </c>
      <c r="G328">
        <v>3</v>
      </c>
      <c r="H328">
        <v>1</v>
      </c>
      <c r="I328">
        <v>71836</v>
      </c>
      <c r="J328" t="s">
        <v>31</v>
      </c>
      <c r="K328">
        <v>5</v>
      </c>
      <c r="L328">
        <v>287344</v>
      </c>
      <c r="M328">
        <v>228158.03159444997</v>
      </c>
      <c r="N328">
        <v>15472.348178289751</v>
      </c>
      <c r="O328">
        <v>1691</v>
      </c>
      <c r="P328">
        <v>46082.140555284976</v>
      </c>
      <c r="Q328">
        <v>85066.72293955255</v>
      </c>
      <c r="R328">
        <v>387883.07111784234</v>
      </c>
      <c r="S328">
        <v>275931.17214973492</v>
      </c>
      <c r="T328">
        <v>111951.89896810742</v>
      </c>
      <c r="X328" s="1">
        <f t="shared" si="15"/>
        <v>0</v>
      </c>
      <c r="Y328" s="2">
        <f t="shared" si="16"/>
        <v>1</v>
      </c>
      <c r="Z328" s="2"/>
      <c r="AA328" s="3"/>
      <c r="AD328" s="1">
        <f>IF(Table1[[#This Row],[Work Field (WF)]]="IT",1,0)</f>
        <v>0</v>
      </c>
      <c r="AE328" s="2">
        <f>IF(Table1[[#This Row],[Work Field (WF)]]="Data Science",1,0)</f>
        <v>0</v>
      </c>
      <c r="AF328" s="2">
        <f>IF(Table1[[#This Row],[Work Field (WF)]]="Health",1,0)</f>
        <v>1</v>
      </c>
      <c r="AG328" s="2">
        <f>IF(Table1[[#This Row],[Work Field (WF)]]="Marketing",1,0)</f>
        <v>0</v>
      </c>
      <c r="AH328" s="2">
        <f>IF(Table1[[#This Row],[Work Field (WF)]]="Sales",1,0)</f>
        <v>0</v>
      </c>
      <c r="AI328" s="2">
        <f>IF(Table1[[#This Row],[Work Field (WF)]]="management",1,0)</f>
        <v>0</v>
      </c>
      <c r="AJ328" s="2"/>
      <c r="AK328" s="3"/>
      <c r="AL328" s="1">
        <f>IF(Table1[[#This Row],[Education (EDU)]]="Matric",1,0)</f>
        <v>0</v>
      </c>
      <c r="AM328" s="2">
        <f>IF(Table1[[#This Row],[Education (EDU)]]="Intermediate",1,0)</f>
        <v>0</v>
      </c>
      <c r="AN328" s="2">
        <f>IF(Table1[[#This Row],[Education (EDU)]]="Graduation",1,0)</f>
        <v>1</v>
      </c>
      <c r="AO328" s="2">
        <f>IF(Table1[[#This Row],[Education (EDU)]]="Masters",1,0)</f>
        <v>0</v>
      </c>
      <c r="AP328" s="2"/>
      <c r="AQ328" s="3"/>
      <c r="AT328" s="10">
        <f>IFERROR(Table1[[#This Row],[Car Value]]/Table1[[#This Row],[Cars Owned]],"0")</f>
        <v>15472.348178289751</v>
      </c>
      <c r="AU328" s="2"/>
      <c r="AV328" s="3"/>
      <c r="AW328" s="1"/>
      <c r="AX328" s="2">
        <f>IF(Table1[[#This Row],[Person Debts]]&gt;$AW$6,1,0)</f>
        <v>1</v>
      </c>
      <c r="AY328" s="2"/>
      <c r="AZ328" s="3"/>
      <c r="BA328" s="1"/>
      <c r="BB328" s="24">
        <f>Table1[[#This Row],[Mortgage Left]]/Table1[[#This Row],[House Value]]</f>
        <v>0.79402399769770715</v>
      </c>
      <c r="BC328" s="2">
        <f t="shared" si="17"/>
        <v>1</v>
      </c>
      <c r="BD328" s="2"/>
      <c r="BE328" s="3"/>
      <c r="BH328" s="1"/>
      <c r="BI328" s="2">
        <f>IF(Table1[[#This Row],[City]]="Karachi",Table1[[#This Row],[Income]],0)</f>
        <v>0</v>
      </c>
      <c r="BJ328" s="2">
        <f>IF(Table1[[#This Row],[City]]="Lahore",Table1[[#This Row],[Income]],0)</f>
        <v>0</v>
      </c>
      <c r="BK328" s="2">
        <f>IF(Table1[[#This Row],[City]]="Islamabad",Table1[[#This Row],[Income]],0)</f>
        <v>0</v>
      </c>
      <c r="BL328" s="2">
        <f>IF(Table1[[#This Row],[City]]="Multan",Table1[[#This Row],[Income]],0)</f>
        <v>0</v>
      </c>
      <c r="BM328" s="2">
        <f>IF(Table1[[#This Row],[City]]="Peshawar",Table1[[#This Row],[Income]],0)</f>
        <v>71836</v>
      </c>
      <c r="BN328" s="2">
        <f>IF(Table1[[#This Row],[City]]="Quetta",Table1[[#This Row],[Income]],0)</f>
        <v>0</v>
      </c>
      <c r="BO328" s="2">
        <f>IF(Table1[[#This Row],[City]]="Hyderabad",Table1[[#This Row],[Income]],0)</f>
        <v>0</v>
      </c>
      <c r="BP328" s="2">
        <f>IF(Table1[[#This Row],[City]]="Rawalpindi",Table1[[#This Row],[Income]],0)</f>
        <v>0</v>
      </c>
      <c r="BQ328" s="3">
        <f>IF(Table1[[#This Row],[City]]="Gwadar",Table1[[#This Row],[Income]],0)</f>
        <v>0</v>
      </c>
      <c r="BR328" s="1">
        <f>IF(Table1[[#This Row],[Person Debts]]&gt;Table1[[#This Row],[Income]],1,0)</f>
        <v>1</v>
      </c>
      <c r="BS328" s="3"/>
      <c r="BT328" s="1"/>
      <c r="BU328" s="2">
        <f>IF(Table1[[#This Row],[Net Worth]]&gt;BT328,Table1[[#This Row],[Age]],0)</f>
        <v>31</v>
      </c>
      <c r="BV328" s="3"/>
    </row>
    <row r="329" spans="2:74" x14ac:dyDescent="0.25">
      <c r="B329" t="s">
        <v>19</v>
      </c>
      <c r="C329">
        <v>47</v>
      </c>
      <c r="D329" t="s">
        <v>29</v>
      </c>
      <c r="E329">
        <v>4</v>
      </c>
      <c r="F329" t="s">
        <v>34</v>
      </c>
      <c r="G329">
        <v>4</v>
      </c>
      <c r="H329">
        <v>2</v>
      </c>
      <c r="I329">
        <v>52994</v>
      </c>
      <c r="J329" t="s">
        <v>30</v>
      </c>
      <c r="K329">
        <v>7</v>
      </c>
      <c r="L329">
        <v>158982</v>
      </c>
      <c r="M329">
        <v>107855.66816173858</v>
      </c>
      <c r="N329">
        <v>88768.187035405179</v>
      </c>
      <c r="O329">
        <v>34363</v>
      </c>
      <c r="P329">
        <v>102979.0529297833</v>
      </c>
      <c r="Q329">
        <v>39137.809174672999</v>
      </c>
      <c r="R329">
        <v>286887.99621007818</v>
      </c>
      <c r="S329">
        <v>245197.72109152187</v>
      </c>
      <c r="T329">
        <v>41690.27511855631</v>
      </c>
      <c r="X329" s="1">
        <f t="shared" si="15"/>
        <v>1</v>
      </c>
      <c r="Y329" s="2">
        <f t="shared" si="16"/>
        <v>0</v>
      </c>
      <c r="Z329" s="2"/>
      <c r="AA329" s="3"/>
      <c r="AD329" s="1">
        <f>IF(Table1[[#This Row],[Work Field (WF)]]="IT",1,0)</f>
        <v>0</v>
      </c>
      <c r="AE329" s="2">
        <f>IF(Table1[[#This Row],[Work Field (WF)]]="Data Science",1,0)</f>
        <v>0</v>
      </c>
      <c r="AF329" s="2">
        <f>IF(Table1[[#This Row],[Work Field (WF)]]="Health",1,0)</f>
        <v>1</v>
      </c>
      <c r="AG329" s="2">
        <f>IF(Table1[[#This Row],[Work Field (WF)]]="Marketing",1,0)</f>
        <v>0</v>
      </c>
      <c r="AH329" s="2">
        <f>IF(Table1[[#This Row],[Work Field (WF)]]="Sales",1,0)</f>
        <v>0</v>
      </c>
      <c r="AI329" s="2">
        <f>IF(Table1[[#This Row],[Work Field (WF)]]="management",1,0)</f>
        <v>0</v>
      </c>
      <c r="AJ329" s="2"/>
      <c r="AK329" s="3"/>
      <c r="AL329" s="1">
        <f>IF(Table1[[#This Row],[Education (EDU)]]="Matric",1,0)</f>
        <v>0</v>
      </c>
      <c r="AM329" s="2">
        <f>IF(Table1[[#This Row],[Education (EDU)]]="Intermediate",1,0)</f>
        <v>0</v>
      </c>
      <c r="AN329" s="2">
        <f>IF(Table1[[#This Row],[Education (EDU)]]="Graduation",1,0)</f>
        <v>0</v>
      </c>
      <c r="AO329" s="2">
        <f>IF(Table1[[#This Row],[Education (EDU)]]="Masters",1,0)</f>
        <v>1</v>
      </c>
      <c r="AP329" s="2"/>
      <c r="AQ329" s="3"/>
      <c r="AT329" s="10">
        <f>IFERROR(Table1[[#This Row],[Car Value]]/Table1[[#This Row],[Cars Owned]],"0")</f>
        <v>44384.093517702589</v>
      </c>
      <c r="AU329" s="2"/>
      <c r="AV329" s="3"/>
      <c r="AW329" s="1"/>
      <c r="AX329" s="2">
        <f>IF(Table1[[#This Row],[Person Debts]]&gt;$AW$6,1,0)</f>
        <v>1</v>
      </c>
      <c r="AY329" s="2"/>
      <c r="AZ329" s="3"/>
      <c r="BA329" s="1"/>
      <c r="BB329" s="24">
        <f>Table1[[#This Row],[Mortgage Left]]/Table1[[#This Row],[House Value]]</f>
        <v>0.67841433723150157</v>
      </c>
      <c r="BC329" s="2">
        <f t="shared" si="17"/>
        <v>1</v>
      </c>
      <c r="BD329" s="2"/>
      <c r="BE329" s="3"/>
      <c r="BH329" s="1"/>
      <c r="BI329" s="2">
        <f>IF(Table1[[#This Row],[City]]="Karachi",Table1[[#This Row],[Income]],0)</f>
        <v>0</v>
      </c>
      <c r="BJ329" s="2">
        <f>IF(Table1[[#This Row],[City]]="Lahore",Table1[[#This Row],[Income]],0)</f>
        <v>0</v>
      </c>
      <c r="BK329" s="2">
        <f>IF(Table1[[#This Row],[City]]="Islamabad",Table1[[#This Row],[Income]],0)</f>
        <v>0</v>
      </c>
      <c r="BL329" s="2">
        <f>IF(Table1[[#This Row],[City]]="Multan",Table1[[#This Row],[Income]],0)</f>
        <v>0</v>
      </c>
      <c r="BM329" s="2">
        <f>IF(Table1[[#This Row],[City]]="Peshawar",Table1[[#This Row],[Income]],0)</f>
        <v>0</v>
      </c>
      <c r="BN329" s="2">
        <f>IF(Table1[[#This Row],[City]]="Quetta",Table1[[#This Row],[Income]],0)</f>
        <v>0</v>
      </c>
      <c r="BO329" s="2">
        <f>IF(Table1[[#This Row],[City]]="Hyderabad",Table1[[#This Row],[Income]],0)</f>
        <v>52994</v>
      </c>
      <c r="BP329" s="2">
        <f>IF(Table1[[#This Row],[City]]="Rawalpindi",Table1[[#This Row],[Income]],0)</f>
        <v>0</v>
      </c>
      <c r="BQ329" s="3">
        <f>IF(Table1[[#This Row],[City]]="Gwadar",Table1[[#This Row],[Income]],0)</f>
        <v>0</v>
      </c>
      <c r="BR329" s="1">
        <f>IF(Table1[[#This Row],[Person Debts]]&gt;Table1[[#This Row],[Income]],1,0)</f>
        <v>1</v>
      </c>
      <c r="BS329" s="3"/>
      <c r="BT329" s="1"/>
      <c r="BU329" s="2">
        <f>IF(Table1[[#This Row],[Net Worth]]&gt;BT329,Table1[[#This Row],[Age]],0)</f>
        <v>47</v>
      </c>
      <c r="BV329" s="3"/>
    </row>
    <row r="330" spans="2:74" x14ac:dyDescent="0.25">
      <c r="B330" t="s">
        <v>19</v>
      </c>
      <c r="C330">
        <v>49</v>
      </c>
      <c r="D330" t="s">
        <v>37</v>
      </c>
      <c r="E330">
        <v>5</v>
      </c>
      <c r="F330" t="s">
        <v>27</v>
      </c>
      <c r="G330">
        <v>2</v>
      </c>
      <c r="H330">
        <v>0</v>
      </c>
      <c r="I330">
        <v>42130</v>
      </c>
      <c r="J330" t="s">
        <v>33</v>
      </c>
      <c r="K330">
        <v>8</v>
      </c>
      <c r="L330">
        <v>126390</v>
      </c>
      <c r="M330">
        <v>110674.67564662176</v>
      </c>
      <c r="N330">
        <v>0</v>
      </c>
      <c r="O330">
        <v>0</v>
      </c>
      <c r="P330">
        <v>8927.5737953093812</v>
      </c>
      <c r="Q330">
        <v>31739.198087568882</v>
      </c>
      <c r="R330">
        <v>158129.19808756889</v>
      </c>
      <c r="S330">
        <v>119602.24944193114</v>
      </c>
      <c r="T330">
        <v>38526.948645637749</v>
      </c>
      <c r="X330" s="1">
        <f t="shared" si="15"/>
        <v>1</v>
      </c>
      <c r="Y330" s="2">
        <f t="shared" si="16"/>
        <v>0</v>
      </c>
      <c r="Z330" s="2"/>
      <c r="AA330" s="3"/>
      <c r="AD330" s="1">
        <f>IF(Table1[[#This Row],[Work Field (WF)]]="IT",1,0)</f>
        <v>0</v>
      </c>
      <c r="AE330" s="2">
        <f>IF(Table1[[#This Row],[Work Field (WF)]]="Data Science",1,0)</f>
        <v>0</v>
      </c>
      <c r="AF330" s="2">
        <f>IF(Table1[[#This Row],[Work Field (WF)]]="Health",1,0)</f>
        <v>0</v>
      </c>
      <c r="AG330" s="2">
        <f>IF(Table1[[#This Row],[Work Field (WF)]]="Marketing",1,0)</f>
        <v>0</v>
      </c>
      <c r="AH330" s="2">
        <f>IF(Table1[[#This Row],[Work Field (WF)]]="Sales",1,0)</f>
        <v>1</v>
      </c>
      <c r="AI330" s="2">
        <f>IF(Table1[[#This Row],[Work Field (WF)]]="management",1,0)</f>
        <v>0</v>
      </c>
      <c r="AJ330" s="2"/>
      <c r="AK330" s="3"/>
      <c r="AL330" s="1">
        <f>IF(Table1[[#This Row],[Education (EDU)]]="Matric",1,0)</f>
        <v>0</v>
      </c>
      <c r="AM330" s="2">
        <f>IF(Table1[[#This Row],[Education (EDU)]]="Intermediate",1,0)</f>
        <v>1</v>
      </c>
      <c r="AN330" s="2">
        <f>IF(Table1[[#This Row],[Education (EDU)]]="Graduation",1,0)</f>
        <v>0</v>
      </c>
      <c r="AO330" s="2">
        <f>IF(Table1[[#This Row],[Education (EDU)]]="Masters",1,0)</f>
        <v>0</v>
      </c>
      <c r="AP330" s="2"/>
      <c r="AQ330" s="3"/>
      <c r="AT330" s="10" t="str">
        <f>IFERROR(Table1[[#This Row],[Car Value]]/Table1[[#This Row],[Cars Owned]],"0")</f>
        <v>0</v>
      </c>
      <c r="AU330" s="2"/>
      <c r="AV330" s="3"/>
      <c r="AW330" s="1"/>
      <c r="AX330" s="2">
        <f>IF(Table1[[#This Row],[Person Debts]]&gt;$AW$6,1,0)</f>
        <v>0</v>
      </c>
      <c r="AY330" s="2"/>
      <c r="AZ330" s="3"/>
      <c r="BA330" s="1"/>
      <c r="BB330" s="24">
        <f>Table1[[#This Row],[Mortgage Left]]/Table1[[#This Row],[House Value]]</f>
        <v>0.87566006524742279</v>
      </c>
      <c r="BC330" s="2">
        <f t="shared" si="17"/>
        <v>1</v>
      </c>
      <c r="BD330" s="2"/>
      <c r="BE330" s="3"/>
      <c r="BH330" s="1"/>
      <c r="BI330" s="2">
        <f>IF(Table1[[#This Row],[City]]="Karachi",Table1[[#This Row],[Income]],0)</f>
        <v>0</v>
      </c>
      <c r="BJ330" s="2">
        <f>IF(Table1[[#This Row],[City]]="Lahore",Table1[[#This Row],[Income]],0)</f>
        <v>0</v>
      </c>
      <c r="BK330" s="2">
        <f>IF(Table1[[#This Row],[City]]="Islamabad",Table1[[#This Row],[Income]],0)</f>
        <v>0</v>
      </c>
      <c r="BL330" s="2">
        <f>IF(Table1[[#This Row],[City]]="Multan",Table1[[#This Row],[Income]],0)</f>
        <v>0</v>
      </c>
      <c r="BM330" s="2">
        <f>IF(Table1[[#This Row],[City]]="Peshawar",Table1[[#This Row],[Income]],0)</f>
        <v>0</v>
      </c>
      <c r="BN330" s="2">
        <f>IF(Table1[[#This Row],[City]]="Quetta",Table1[[#This Row],[Income]],0)</f>
        <v>0</v>
      </c>
      <c r="BO330" s="2">
        <f>IF(Table1[[#This Row],[City]]="Hyderabad",Table1[[#This Row],[Income]],0)</f>
        <v>0</v>
      </c>
      <c r="BP330" s="2">
        <f>IF(Table1[[#This Row],[City]]="Rawalpindi",Table1[[#This Row],[Income]],0)</f>
        <v>42130</v>
      </c>
      <c r="BQ330" s="3">
        <f>IF(Table1[[#This Row],[City]]="Gwadar",Table1[[#This Row],[Income]],0)</f>
        <v>0</v>
      </c>
      <c r="BR330" s="1">
        <f>IF(Table1[[#This Row],[Person Debts]]&gt;Table1[[#This Row],[Income]],1,0)</f>
        <v>1</v>
      </c>
      <c r="BS330" s="3"/>
      <c r="BT330" s="1"/>
      <c r="BU330" s="2">
        <f>IF(Table1[[#This Row],[Net Worth]]&gt;BT330,Table1[[#This Row],[Age]],0)</f>
        <v>49</v>
      </c>
      <c r="BV330" s="3"/>
    </row>
    <row r="331" spans="2:74" x14ac:dyDescent="0.25">
      <c r="B331" t="s">
        <v>23</v>
      </c>
      <c r="C331">
        <v>27</v>
      </c>
      <c r="D331" t="s">
        <v>26</v>
      </c>
      <c r="E331">
        <v>3</v>
      </c>
      <c r="F331" t="s">
        <v>27</v>
      </c>
      <c r="G331">
        <v>2</v>
      </c>
      <c r="H331">
        <v>2</v>
      </c>
      <c r="I331">
        <v>38640</v>
      </c>
      <c r="J331" t="s">
        <v>38</v>
      </c>
      <c r="K331">
        <v>9</v>
      </c>
      <c r="L331">
        <v>154560</v>
      </c>
      <c r="M331">
        <v>19578.325149337819</v>
      </c>
      <c r="N331">
        <v>29155.467935093893</v>
      </c>
      <c r="O331">
        <v>16533</v>
      </c>
      <c r="P331">
        <v>42645.600981423886</v>
      </c>
      <c r="Q331">
        <v>45773.675328192141</v>
      </c>
      <c r="R331">
        <v>229489.14326328604</v>
      </c>
      <c r="S331">
        <v>78756.926130761713</v>
      </c>
      <c r="T331">
        <v>150732.21713252433</v>
      </c>
      <c r="X331" s="1">
        <f t="shared" si="15"/>
        <v>0</v>
      </c>
      <c r="Y331" s="2">
        <f t="shared" si="16"/>
        <v>1</v>
      </c>
      <c r="Z331" s="2"/>
      <c r="AA331" s="3"/>
      <c r="AD331" s="1">
        <f>IF(Table1[[#This Row],[Work Field (WF)]]="IT",1,0)</f>
        <v>0</v>
      </c>
      <c r="AE331" s="2">
        <f>IF(Table1[[#This Row],[Work Field (WF)]]="Data Science",1,0)</f>
        <v>0</v>
      </c>
      <c r="AF331" s="2">
        <f>IF(Table1[[#This Row],[Work Field (WF)]]="Health",1,0)</f>
        <v>0</v>
      </c>
      <c r="AG331" s="2">
        <f>IF(Table1[[#This Row],[Work Field (WF)]]="Marketing",1,0)</f>
        <v>1</v>
      </c>
      <c r="AH331" s="2">
        <f>IF(Table1[[#This Row],[Work Field (WF)]]="Sales",1,0)</f>
        <v>0</v>
      </c>
      <c r="AI331" s="2">
        <f>IF(Table1[[#This Row],[Work Field (WF)]]="management",1,0)</f>
        <v>0</v>
      </c>
      <c r="AJ331" s="2"/>
      <c r="AK331" s="3"/>
      <c r="AL331" s="1">
        <f>IF(Table1[[#This Row],[Education (EDU)]]="Matric",1,0)</f>
        <v>0</v>
      </c>
      <c r="AM331" s="2">
        <f>IF(Table1[[#This Row],[Education (EDU)]]="Intermediate",1,0)</f>
        <v>1</v>
      </c>
      <c r="AN331" s="2">
        <f>IF(Table1[[#This Row],[Education (EDU)]]="Graduation",1,0)</f>
        <v>0</v>
      </c>
      <c r="AO331" s="2">
        <f>IF(Table1[[#This Row],[Education (EDU)]]="Masters",1,0)</f>
        <v>0</v>
      </c>
      <c r="AP331" s="2"/>
      <c r="AQ331" s="3"/>
      <c r="AT331" s="10">
        <f>IFERROR(Table1[[#This Row],[Car Value]]/Table1[[#This Row],[Cars Owned]],"0")</f>
        <v>14577.733967546947</v>
      </c>
      <c r="AU331" s="2"/>
      <c r="AV331" s="3"/>
      <c r="AW331" s="1"/>
      <c r="AX331" s="2">
        <f>IF(Table1[[#This Row],[Person Debts]]&gt;$AW$6,1,0)</f>
        <v>0</v>
      </c>
      <c r="AY331" s="2"/>
      <c r="AZ331" s="3"/>
      <c r="BA331" s="1"/>
      <c r="BB331" s="24">
        <f>Table1[[#This Row],[Mortgage Left]]/Table1[[#This Row],[House Value]]</f>
        <v>0.12667135836786891</v>
      </c>
      <c r="BC331" s="2">
        <f t="shared" si="17"/>
        <v>0</v>
      </c>
      <c r="BD331" s="2"/>
      <c r="BE331" s="3"/>
      <c r="BH331" s="1"/>
      <c r="BI331" s="2">
        <f>IF(Table1[[#This Row],[City]]="Karachi",Table1[[#This Row],[Income]],0)</f>
        <v>0</v>
      </c>
      <c r="BJ331" s="2">
        <f>IF(Table1[[#This Row],[City]]="Lahore",Table1[[#This Row],[Income]],0)</f>
        <v>0</v>
      </c>
      <c r="BK331" s="2">
        <f>IF(Table1[[#This Row],[City]]="Islamabad",Table1[[#This Row],[Income]],0)</f>
        <v>0</v>
      </c>
      <c r="BL331" s="2">
        <f>IF(Table1[[#This Row],[City]]="Multan",Table1[[#This Row],[Income]],0)</f>
        <v>0</v>
      </c>
      <c r="BM331" s="2">
        <f>IF(Table1[[#This Row],[City]]="Peshawar",Table1[[#This Row],[Income]],0)</f>
        <v>0</v>
      </c>
      <c r="BN331" s="2">
        <f>IF(Table1[[#This Row],[City]]="Quetta",Table1[[#This Row],[Income]],0)</f>
        <v>0</v>
      </c>
      <c r="BO331" s="2">
        <f>IF(Table1[[#This Row],[City]]="Hyderabad",Table1[[#This Row],[Income]],0)</f>
        <v>0</v>
      </c>
      <c r="BP331" s="2">
        <f>IF(Table1[[#This Row],[City]]="Rawalpindi",Table1[[#This Row],[Income]],0)</f>
        <v>0</v>
      </c>
      <c r="BQ331" s="3">
        <f>IF(Table1[[#This Row],[City]]="Gwadar",Table1[[#This Row],[Income]],0)</f>
        <v>38640</v>
      </c>
      <c r="BR331" s="1">
        <f>IF(Table1[[#This Row],[Person Debts]]&gt;Table1[[#This Row],[Income]],1,0)</f>
        <v>1</v>
      </c>
      <c r="BS331" s="3"/>
      <c r="BT331" s="1"/>
      <c r="BU331" s="2">
        <f>IF(Table1[[#This Row],[Net Worth]]&gt;BT331,Table1[[#This Row],[Age]],0)</f>
        <v>27</v>
      </c>
      <c r="BV331" s="3"/>
    </row>
    <row r="332" spans="2:74" x14ac:dyDescent="0.25">
      <c r="B332" t="s">
        <v>19</v>
      </c>
      <c r="C332">
        <v>29</v>
      </c>
      <c r="D332" t="s">
        <v>36</v>
      </c>
      <c r="E332">
        <v>2</v>
      </c>
      <c r="F332" t="s">
        <v>24</v>
      </c>
      <c r="G332">
        <v>3</v>
      </c>
      <c r="H332">
        <v>1</v>
      </c>
      <c r="I332">
        <v>47966</v>
      </c>
      <c r="J332" t="s">
        <v>33</v>
      </c>
      <c r="K332">
        <v>8</v>
      </c>
      <c r="L332">
        <v>191864</v>
      </c>
      <c r="M332">
        <v>92913.022104088115</v>
      </c>
      <c r="N332">
        <v>14988.598928812175</v>
      </c>
      <c r="O332">
        <v>9618</v>
      </c>
      <c r="P332">
        <v>39716.622527435291</v>
      </c>
      <c r="Q332">
        <v>13337.958827615319</v>
      </c>
      <c r="R332">
        <v>220190.55775642747</v>
      </c>
      <c r="S332">
        <v>142247.64463152341</v>
      </c>
      <c r="T332">
        <v>77942.913124904066</v>
      </c>
      <c r="X332" s="1">
        <f t="shared" si="15"/>
        <v>1</v>
      </c>
      <c r="Y332" s="2">
        <f t="shared" si="16"/>
        <v>0</v>
      </c>
      <c r="Z332" s="2"/>
      <c r="AA332" s="3"/>
      <c r="AD332" s="1">
        <f>IF(Table1[[#This Row],[Work Field (WF)]]="IT",1,0)</f>
        <v>0</v>
      </c>
      <c r="AE332" s="2">
        <f>IF(Table1[[#This Row],[Work Field (WF)]]="Data Science",1,0)</f>
        <v>1</v>
      </c>
      <c r="AF332" s="2">
        <f>IF(Table1[[#This Row],[Work Field (WF)]]="Health",1,0)</f>
        <v>0</v>
      </c>
      <c r="AG332" s="2">
        <f>IF(Table1[[#This Row],[Work Field (WF)]]="Marketing",1,0)</f>
        <v>0</v>
      </c>
      <c r="AH332" s="2">
        <f>IF(Table1[[#This Row],[Work Field (WF)]]="Sales",1,0)</f>
        <v>0</v>
      </c>
      <c r="AI332" s="2">
        <f>IF(Table1[[#This Row],[Work Field (WF)]]="management",1,0)</f>
        <v>0</v>
      </c>
      <c r="AJ332" s="2"/>
      <c r="AK332" s="3"/>
      <c r="AL332" s="1">
        <f>IF(Table1[[#This Row],[Education (EDU)]]="Matric",1,0)</f>
        <v>0</v>
      </c>
      <c r="AM332" s="2">
        <f>IF(Table1[[#This Row],[Education (EDU)]]="Intermediate",1,0)</f>
        <v>0</v>
      </c>
      <c r="AN332" s="2">
        <f>IF(Table1[[#This Row],[Education (EDU)]]="Graduation",1,0)</f>
        <v>1</v>
      </c>
      <c r="AO332" s="2">
        <f>IF(Table1[[#This Row],[Education (EDU)]]="Masters",1,0)</f>
        <v>0</v>
      </c>
      <c r="AP332" s="2"/>
      <c r="AQ332" s="3"/>
      <c r="AT332" s="10">
        <f>IFERROR(Table1[[#This Row],[Car Value]]/Table1[[#This Row],[Cars Owned]],"0")</f>
        <v>14988.598928812175</v>
      </c>
      <c r="AU332" s="2"/>
      <c r="AV332" s="3"/>
      <c r="AW332" s="1"/>
      <c r="AX332" s="2">
        <f>IF(Table1[[#This Row],[Person Debts]]&gt;$AW$6,1,0)</f>
        <v>1</v>
      </c>
      <c r="AY332" s="2"/>
      <c r="AZ332" s="3"/>
      <c r="BA332" s="1"/>
      <c r="BB332" s="24">
        <f>Table1[[#This Row],[Mortgage Left]]/Table1[[#This Row],[House Value]]</f>
        <v>0.48426501117504123</v>
      </c>
      <c r="BC332" s="2">
        <f t="shared" si="17"/>
        <v>1</v>
      </c>
      <c r="BD332" s="2"/>
      <c r="BE332" s="3"/>
      <c r="BH332" s="1"/>
      <c r="BI332" s="2">
        <f>IF(Table1[[#This Row],[City]]="Karachi",Table1[[#This Row],[Income]],0)</f>
        <v>0</v>
      </c>
      <c r="BJ332" s="2">
        <f>IF(Table1[[#This Row],[City]]="Lahore",Table1[[#This Row],[Income]],0)</f>
        <v>0</v>
      </c>
      <c r="BK332" s="2">
        <f>IF(Table1[[#This Row],[City]]="Islamabad",Table1[[#This Row],[Income]],0)</f>
        <v>0</v>
      </c>
      <c r="BL332" s="2">
        <f>IF(Table1[[#This Row],[City]]="Multan",Table1[[#This Row],[Income]],0)</f>
        <v>0</v>
      </c>
      <c r="BM332" s="2">
        <f>IF(Table1[[#This Row],[City]]="Peshawar",Table1[[#This Row],[Income]],0)</f>
        <v>0</v>
      </c>
      <c r="BN332" s="2">
        <f>IF(Table1[[#This Row],[City]]="Quetta",Table1[[#This Row],[Income]],0)</f>
        <v>0</v>
      </c>
      <c r="BO332" s="2">
        <f>IF(Table1[[#This Row],[City]]="Hyderabad",Table1[[#This Row],[Income]],0)</f>
        <v>0</v>
      </c>
      <c r="BP332" s="2">
        <f>IF(Table1[[#This Row],[City]]="Rawalpindi",Table1[[#This Row],[Income]],0)</f>
        <v>47966</v>
      </c>
      <c r="BQ332" s="3">
        <f>IF(Table1[[#This Row],[City]]="Gwadar",Table1[[#This Row],[Income]],0)</f>
        <v>0</v>
      </c>
      <c r="BR332" s="1">
        <f>IF(Table1[[#This Row],[Person Debts]]&gt;Table1[[#This Row],[Income]],1,0)</f>
        <v>1</v>
      </c>
      <c r="BS332" s="3"/>
      <c r="BT332" s="1"/>
      <c r="BU332" s="2">
        <f>IF(Table1[[#This Row],[Net Worth]]&gt;BT332,Table1[[#This Row],[Age]],0)</f>
        <v>29</v>
      </c>
      <c r="BV332" s="3"/>
    </row>
    <row r="333" spans="2:74" x14ac:dyDescent="0.25">
      <c r="B333" t="s">
        <v>23</v>
      </c>
      <c r="C333">
        <v>41</v>
      </c>
      <c r="D333" t="s">
        <v>26</v>
      </c>
      <c r="E333">
        <v>3</v>
      </c>
      <c r="F333" t="s">
        <v>34</v>
      </c>
      <c r="G333">
        <v>4</v>
      </c>
      <c r="H333">
        <v>2</v>
      </c>
      <c r="I333">
        <v>66399</v>
      </c>
      <c r="J333" t="s">
        <v>39</v>
      </c>
      <c r="K333">
        <v>6</v>
      </c>
      <c r="L333">
        <v>199197</v>
      </c>
      <c r="M333">
        <v>98435.299603228908</v>
      </c>
      <c r="N333">
        <v>49374.736529651753</v>
      </c>
      <c r="O333">
        <v>42913</v>
      </c>
      <c r="P333">
        <v>119991.30794683013</v>
      </c>
      <c r="Q333">
        <v>70233.630755637685</v>
      </c>
      <c r="R333">
        <v>318805.36728528945</v>
      </c>
      <c r="S333">
        <v>261339.60755005904</v>
      </c>
      <c r="T333">
        <v>57465.759735230415</v>
      </c>
      <c r="X333" s="1">
        <f t="shared" si="15"/>
        <v>0</v>
      </c>
      <c r="Y333" s="2">
        <f t="shared" si="16"/>
        <v>1</v>
      </c>
      <c r="Z333" s="2"/>
      <c r="AA333" s="3"/>
      <c r="AD333" s="1">
        <f>IF(Table1[[#This Row],[Work Field (WF)]]="IT",1,0)</f>
        <v>0</v>
      </c>
      <c r="AE333" s="2">
        <f>IF(Table1[[#This Row],[Work Field (WF)]]="Data Science",1,0)</f>
        <v>0</v>
      </c>
      <c r="AF333" s="2">
        <f>IF(Table1[[#This Row],[Work Field (WF)]]="Health",1,0)</f>
        <v>0</v>
      </c>
      <c r="AG333" s="2">
        <f>IF(Table1[[#This Row],[Work Field (WF)]]="Marketing",1,0)</f>
        <v>1</v>
      </c>
      <c r="AH333" s="2">
        <f>IF(Table1[[#This Row],[Work Field (WF)]]="Sales",1,0)</f>
        <v>0</v>
      </c>
      <c r="AI333" s="2">
        <f>IF(Table1[[#This Row],[Work Field (WF)]]="management",1,0)</f>
        <v>0</v>
      </c>
      <c r="AJ333" s="2"/>
      <c r="AK333" s="3"/>
      <c r="AL333" s="1">
        <f>IF(Table1[[#This Row],[Education (EDU)]]="Matric",1,0)</f>
        <v>0</v>
      </c>
      <c r="AM333" s="2">
        <f>IF(Table1[[#This Row],[Education (EDU)]]="Intermediate",1,0)</f>
        <v>0</v>
      </c>
      <c r="AN333" s="2">
        <f>IF(Table1[[#This Row],[Education (EDU)]]="Graduation",1,0)</f>
        <v>0</v>
      </c>
      <c r="AO333" s="2">
        <f>IF(Table1[[#This Row],[Education (EDU)]]="Masters",1,0)</f>
        <v>1</v>
      </c>
      <c r="AP333" s="2"/>
      <c r="AQ333" s="3"/>
      <c r="AT333" s="10">
        <f>IFERROR(Table1[[#This Row],[Car Value]]/Table1[[#This Row],[Cars Owned]],"0")</f>
        <v>24687.368264825876</v>
      </c>
      <c r="AU333" s="2"/>
      <c r="AV333" s="3"/>
      <c r="AW333" s="1"/>
      <c r="AX333" s="2">
        <f>IF(Table1[[#This Row],[Person Debts]]&gt;$AW$6,1,0)</f>
        <v>1</v>
      </c>
      <c r="AY333" s="2"/>
      <c r="AZ333" s="3"/>
      <c r="BA333" s="1"/>
      <c r="BB333" s="24">
        <f>Table1[[#This Row],[Mortgage Left]]/Table1[[#This Row],[House Value]]</f>
        <v>0.49416055263497394</v>
      </c>
      <c r="BC333" s="2">
        <f t="shared" si="17"/>
        <v>1</v>
      </c>
      <c r="BD333" s="2"/>
      <c r="BE333" s="3"/>
      <c r="BH333" s="1"/>
      <c r="BI333" s="2">
        <f>IF(Table1[[#This Row],[City]]="Karachi",Table1[[#This Row],[Income]],0)</f>
        <v>0</v>
      </c>
      <c r="BJ333" s="2">
        <f>IF(Table1[[#This Row],[City]]="Lahore",Table1[[#This Row],[Income]],0)</f>
        <v>0</v>
      </c>
      <c r="BK333" s="2">
        <f>IF(Table1[[#This Row],[City]]="Islamabad",Table1[[#This Row],[Income]],0)</f>
        <v>0</v>
      </c>
      <c r="BL333" s="2">
        <f>IF(Table1[[#This Row],[City]]="Multan",Table1[[#This Row],[Income]],0)</f>
        <v>0</v>
      </c>
      <c r="BM333" s="2">
        <f>IF(Table1[[#This Row],[City]]="Peshawar",Table1[[#This Row],[Income]],0)</f>
        <v>0</v>
      </c>
      <c r="BN333" s="2">
        <f>IF(Table1[[#This Row],[City]]="Quetta",Table1[[#This Row],[Income]],0)</f>
        <v>66399</v>
      </c>
      <c r="BO333" s="2">
        <f>IF(Table1[[#This Row],[City]]="Hyderabad",Table1[[#This Row],[Income]],0)</f>
        <v>0</v>
      </c>
      <c r="BP333" s="2">
        <f>IF(Table1[[#This Row],[City]]="Rawalpindi",Table1[[#This Row],[Income]],0)</f>
        <v>0</v>
      </c>
      <c r="BQ333" s="3">
        <f>IF(Table1[[#This Row],[City]]="Gwadar",Table1[[#This Row],[Income]],0)</f>
        <v>0</v>
      </c>
      <c r="BR333" s="1">
        <f>IF(Table1[[#This Row],[Person Debts]]&gt;Table1[[#This Row],[Income]],1,0)</f>
        <v>1</v>
      </c>
      <c r="BS333" s="3"/>
      <c r="BT333" s="1"/>
      <c r="BU333" s="2">
        <f>IF(Table1[[#This Row],[Net Worth]]&gt;BT333,Table1[[#This Row],[Age]],0)</f>
        <v>41</v>
      </c>
      <c r="BV333" s="3"/>
    </row>
    <row r="334" spans="2:74" x14ac:dyDescent="0.25">
      <c r="B334" t="s">
        <v>23</v>
      </c>
      <c r="C334">
        <v>40</v>
      </c>
      <c r="D334" t="s">
        <v>32</v>
      </c>
      <c r="E334">
        <v>1</v>
      </c>
      <c r="F334" t="s">
        <v>27</v>
      </c>
      <c r="G334">
        <v>2</v>
      </c>
      <c r="H334">
        <v>2</v>
      </c>
      <c r="I334">
        <v>31687</v>
      </c>
      <c r="J334" t="s">
        <v>25</v>
      </c>
      <c r="K334">
        <v>1</v>
      </c>
      <c r="L334">
        <v>126748</v>
      </c>
      <c r="M334">
        <v>96496.495223916674</v>
      </c>
      <c r="N334">
        <v>18319.606726910122</v>
      </c>
      <c r="O334">
        <v>14312</v>
      </c>
      <c r="P334">
        <v>14814.851627621565</v>
      </c>
      <c r="Q334">
        <v>29799.258853958578</v>
      </c>
      <c r="R334">
        <v>174866.8655808687</v>
      </c>
      <c r="S334">
        <v>125623.34685153824</v>
      </c>
      <c r="T334">
        <v>49243.518729330463</v>
      </c>
      <c r="X334" s="1">
        <f t="shared" si="15"/>
        <v>0</v>
      </c>
      <c r="Y334" s="2">
        <f t="shared" si="16"/>
        <v>1</v>
      </c>
      <c r="Z334" s="2"/>
      <c r="AA334" s="3"/>
      <c r="AD334" s="1">
        <f>IF(Table1[[#This Row],[Work Field (WF)]]="IT",1,0)</f>
        <v>1</v>
      </c>
      <c r="AE334" s="2">
        <f>IF(Table1[[#This Row],[Work Field (WF)]]="Data Science",1,0)</f>
        <v>0</v>
      </c>
      <c r="AF334" s="2">
        <f>IF(Table1[[#This Row],[Work Field (WF)]]="Health",1,0)</f>
        <v>0</v>
      </c>
      <c r="AG334" s="2">
        <f>IF(Table1[[#This Row],[Work Field (WF)]]="Marketing",1,0)</f>
        <v>0</v>
      </c>
      <c r="AH334" s="2">
        <f>IF(Table1[[#This Row],[Work Field (WF)]]="Sales",1,0)</f>
        <v>0</v>
      </c>
      <c r="AI334" s="2">
        <f>IF(Table1[[#This Row],[Work Field (WF)]]="management",1,0)</f>
        <v>0</v>
      </c>
      <c r="AJ334" s="2"/>
      <c r="AK334" s="3"/>
      <c r="AL334" s="1">
        <f>IF(Table1[[#This Row],[Education (EDU)]]="Matric",1,0)</f>
        <v>0</v>
      </c>
      <c r="AM334" s="2">
        <f>IF(Table1[[#This Row],[Education (EDU)]]="Intermediate",1,0)</f>
        <v>1</v>
      </c>
      <c r="AN334" s="2">
        <f>IF(Table1[[#This Row],[Education (EDU)]]="Graduation",1,0)</f>
        <v>0</v>
      </c>
      <c r="AO334" s="2">
        <f>IF(Table1[[#This Row],[Education (EDU)]]="Masters",1,0)</f>
        <v>0</v>
      </c>
      <c r="AP334" s="2"/>
      <c r="AQ334" s="3"/>
      <c r="AT334" s="10">
        <f>IFERROR(Table1[[#This Row],[Car Value]]/Table1[[#This Row],[Cars Owned]],"0")</f>
        <v>9159.8033634550611</v>
      </c>
      <c r="AU334" s="2"/>
      <c r="AV334" s="3"/>
      <c r="AW334" s="1"/>
      <c r="AX334" s="2">
        <f>IF(Table1[[#This Row],[Person Debts]]&gt;$AW$6,1,0)</f>
        <v>1</v>
      </c>
      <c r="AY334" s="2"/>
      <c r="AZ334" s="3"/>
      <c r="BA334" s="1"/>
      <c r="BB334" s="24">
        <f>Table1[[#This Row],[Mortgage Left]]/Table1[[#This Row],[House Value]]</f>
        <v>0.76132558481330415</v>
      </c>
      <c r="BC334" s="2">
        <f t="shared" si="17"/>
        <v>1</v>
      </c>
      <c r="BD334" s="2"/>
      <c r="BE334" s="3"/>
      <c r="BH334" s="1"/>
      <c r="BI334" s="2">
        <f>IF(Table1[[#This Row],[City]]="Karachi",Table1[[#This Row],[Income]],0)</f>
        <v>31687</v>
      </c>
      <c r="BJ334" s="2">
        <f>IF(Table1[[#This Row],[City]]="Lahore",Table1[[#This Row],[Income]],0)</f>
        <v>0</v>
      </c>
      <c r="BK334" s="2">
        <f>IF(Table1[[#This Row],[City]]="Islamabad",Table1[[#This Row],[Income]],0)</f>
        <v>0</v>
      </c>
      <c r="BL334" s="2">
        <f>IF(Table1[[#This Row],[City]]="Multan",Table1[[#This Row],[Income]],0)</f>
        <v>0</v>
      </c>
      <c r="BM334" s="2">
        <f>IF(Table1[[#This Row],[City]]="Peshawar",Table1[[#This Row],[Income]],0)</f>
        <v>0</v>
      </c>
      <c r="BN334" s="2">
        <f>IF(Table1[[#This Row],[City]]="Quetta",Table1[[#This Row],[Income]],0)</f>
        <v>0</v>
      </c>
      <c r="BO334" s="2">
        <f>IF(Table1[[#This Row],[City]]="Hyderabad",Table1[[#This Row],[Income]],0)</f>
        <v>0</v>
      </c>
      <c r="BP334" s="2">
        <f>IF(Table1[[#This Row],[City]]="Rawalpindi",Table1[[#This Row],[Income]],0)</f>
        <v>0</v>
      </c>
      <c r="BQ334" s="3">
        <f>IF(Table1[[#This Row],[City]]="Gwadar",Table1[[#This Row],[Income]],0)</f>
        <v>0</v>
      </c>
      <c r="BR334" s="1">
        <f>IF(Table1[[#This Row],[Person Debts]]&gt;Table1[[#This Row],[Income]],1,0)</f>
        <v>1</v>
      </c>
      <c r="BS334" s="3"/>
      <c r="BT334" s="1"/>
      <c r="BU334" s="2">
        <f>IF(Table1[[#This Row],[Net Worth]]&gt;BT334,Table1[[#This Row],[Age]],0)</f>
        <v>40</v>
      </c>
      <c r="BV334" s="3"/>
    </row>
    <row r="335" spans="2:74" x14ac:dyDescent="0.25">
      <c r="B335" t="s">
        <v>23</v>
      </c>
      <c r="C335">
        <v>32</v>
      </c>
      <c r="D335" t="s">
        <v>26</v>
      </c>
      <c r="E335">
        <v>3</v>
      </c>
      <c r="F335" t="s">
        <v>34</v>
      </c>
      <c r="G335">
        <v>4</v>
      </c>
      <c r="H335">
        <v>2</v>
      </c>
      <c r="I335">
        <v>58228</v>
      </c>
      <c r="J335" t="s">
        <v>22</v>
      </c>
      <c r="K335">
        <v>2</v>
      </c>
      <c r="L335">
        <v>291140</v>
      </c>
      <c r="M335">
        <v>82377.265652896633</v>
      </c>
      <c r="N335">
        <v>13607.708982331211</v>
      </c>
      <c r="O335">
        <v>12805</v>
      </c>
      <c r="P335">
        <v>55540.004789538172</v>
      </c>
      <c r="Q335">
        <v>40735.861797574078</v>
      </c>
      <c r="R335">
        <v>345483.57077990531</v>
      </c>
      <c r="S335">
        <v>150722.27044243482</v>
      </c>
      <c r="T335">
        <v>194761.30033747049</v>
      </c>
      <c r="X335" s="1">
        <f t="shared" si="15"/>
        <v>0</v>
      </c>
      <c r="Y335" s="2">
        <f t="shared" si="16"/>
        <v>1</v>
      </c>
      <c r="Z335" s="2"/>
      <c r="AA335" s="3"/>
      <c r="AD335" s="1">
        <f>IF(Table1[[#This Row],[Work Field (WF)]]="IT",1,0)</f>
        <v>0</v>
      </c>
      <c r="AE335" s="2">
        <f>IF(Table1[[#This Row],[Work Field (WF)]]="Data Science",1,0)</f>
        <v>0</v>
      </c>
      <c r="AF335" s="2">
        <f>IF(Table1[[#This Row],[Work Field (WF)]]="Health",1,0)</f>
        <v>0</v>
      </c>
      <c r="AG335" s="2">
        <f>IF(Table1[[#This Row],[Work Field (WF)]]="Marketing",1,0)</f>
        <v>1</v>
      </c>
      <c r="AH335" s="2">
        <f>IF(Table1[[#This Row],[Work Field (WF)]]="Sales",1,0)</f>
        <v>0</v>
      </c>
      <c r="AI335" s="2">
        <f>IF(Table1[[#This Row],[Work Field (WF)]]="management",1,0)</f>
        <v>0</v>
      </c>
      <c r="AJ335" s="2"/>
      <c r="AK335" s="3"/>
      <c r="AL335" s="1">
        <f>IF(Table1[[#This Row],[Education (EDU)]]="Matric",1,0)</f>
        <v>0</v>
      </c>
      <c r="AM335" s="2">
        <f>IF(Table1[[#This Row],[Education (EDU)]]="Intermediate",1,0)</f>
        <v>0</v>
      </c>
      <c r="AN335" s="2">
        <f>IF(Table1[[#This Row],[Education (EDU)]]="Graduation",1,0)</f>
        <v>0</v>
      </c>
      <c r="AO335" s="2">
        <f>IF(Table1[[#This Row],[Education (EDU)]]="Masters",1,0)</f>
        <v>1</v>
      </c>
      <c r="AP335" s="2"/>
      <c r="AQ335" s="3"/>
      <c r="AT335" s="10">
        <f>IFERROR(Table1[[#This Row],[Car Value]]/Table1[[#This Row],[Cars Owned]],"0")</f>
        <v>6803.8544911656054</v>
      </c>
      <c r="AU335" s="2"/>
      <c r="AV335" s="3"/>
      <c r="AW335" s="1"/>
      <c r="AX335" s="2">
        <f>IF(Table1[[#This Row],[Person Debts]]&gt;$AW$6,1,0)</f>
        <v>1</v>
      </c>
      <c r="AY335" s="2"/>
      <c r="AZ335" s="3"/>
      <c r="BA335" s="1"/>
      <c r="BB335" s="24">
        <f>Table1[[#This Row],[Mortgage Left]]/Table1[[#This Row],[House Value]]</f>
        <v>0.28294726129318071</v>
      </c>
      <c r="BC335" s="2">
        <f t="shared" si="17"/>
        <v>0</v>
      </c>
      <c r="BD335" s="2"/>
      <c r="BE335" s="3"/>
      <c r="BH335" s="1"/>
      <c r="BI335" s="2">
        <f>IF(Table1[[#This Row],[City]]="Karachi",Table1[[#This Row],[Income]],0)</f>
        <v>0</v>
      </c>
      <c r="BJ335" s="2">
        <f>IF(Table1[[#This Row],[City]]="Lahore",Table1[[#This Row],[Income]],0)</f>
        <v>58228</v>
      </c>
      <c r="BK335" s="2">
        <f>IF(Table1[[#This Row],[City]]="Islamabad",Table1[[#This Row],[Income]],0)</f>
        <v>0</v>
      </c>
      <c r="BL335" s="2">
        <f>IF(Table1[[#This Row],[City]]="Multan",Table1[[#This Row],[Income]],0)</f>
        <v>0</v>
      </c>
      <c r="BM335" s="2">
        <f>IF(Table1[[#This Row],[City]]="Peshawar",Table1[[#This Row],[Income]],0)</f>
        <v>0</v>
      </c>
      <c r="BN335" s="2">
        <f>IF(Table1[[#This Row],[City]]="Quetta",Table1[[#This Row],[Income]],0)</f>
        <v>0</v>
      </c>
      <c r="BO335" s="2">
        <f>IF(Table1[[#This Row],[City]]="Hyderabad",Table1[[#This Row],[Income]],0)</f>
        <v>0</v>
      </c>
      <c r="BP335" s="2">
        <f>IF(Table1[[#This Row],[City]]="Rawalpindi",Table1[[#This Row],[Income]],0)</f>
        <v>0</v>
      </c>
      <c r="BQ335" s="3">
        <f>IF(Table1[[#This Row],[City]]="Gwadar",Table1[[#This Row],[Income]],0)</f>
        <v>0</v>
      </c>
      <c r="BR335" s="1">
        <f>IF(Table1[[#This Row],[Person Debts]]&gt;Table1[[#This Row],[Income]],1,0)</f>
        <v>1</v>
      </c>
      <c r="BS335" s="3"/>
      <c r="BT335" s="1"/>
      <c r="BU335" s="2">
        <f>IF(Table1[[#This Row],[Net Worth]]&gt;BT335,Table1[[#This Row],[Age]],0)</f>
        <v>32</v>
      </c>
      <c r="BV335" s="3"/>
    </row>
    <row r="336" spans="2:74" x14ac:dyDescent="0.25">
      <c r="B336" t="s">
        <v>19</v>
      </c>
      <c r="C336">
        <v>37</v>
      </c>
      <c r="D336" t="s">
        <v>36</v>
      </c>
      <c r="E336">
        <v>2</v>
      </c>
      <c r="F336" t="s">
        <v>34</v>
      </c>
      <c r="G336">
        <v>4</v>
      </c>
      <c r="H336">
        <v>0</v>
      </c>
      <c r="I336">
        <v>59950</v>
      </c>
      <c r="J336" t="s">
        <v>31</v>
      </c>
      <c r="K336">
        <v>5</v>
      </c>
      <c r="L336">
        <v>359700</v>
      </c>
      <c r="M336">
        <v>207437.91919671895</v>
      </c>
      <c r="N336">
        <v>0</v>
      </c>
      <c r="O336">
        <v>0</v>
      </c>
      <c r="P336">
        <v>13296.248719367377</v>
      </c>
      <c r="Q336">
        <v>40193.507001351114</v>
      </c>
      <c r="R336">
        <v>399893.5070013511</v>
      </c>
      <c r="S336">
        <v>220734.16791608633</v>
      </c>
      <c r="T336">
        <v>179159.33908526477</v>
      </c>
      <c r="X336" s="1">
        <f t="shared" si="15"/>
        <v>1</v>
      </c>
      <c r="Y336" s="2">
        <f t="shared" si="16"/>
        <v>0</v>
      </c>
      <c r="Z336" s="2"/>
      <c r="AA336" s="3"/>
      <c r="AD336" s="1">
        <f>IF(Table1[[#This Row],[Work Field (WF)]]="IT",1,0)</f>
        <v>0</v>
      </c>
      <c r="AE336" s="2">
        <f>IF(Table1[[#This Row],[Work Field (WF)]]="Data Science",1,0)</f>
        <v>1</v>
      </c>
      <c r="AF336" s="2">
        <f>IF(Table1[[#This Row],[Work Field (WF)]]="Health",1,0)</f>
        <v>0</v>
      </c>
      <c r="AG336" s="2">
        <f>IF(Table1[[#This Row],[Work Field (WF)]]="Marketing",1,0)</f>
        <v>0</v>
      </c>
      <c r="AH336" s="2">
        <f>IF(Table1[[#This Row],[Work Field (WF)]]="Sales",1,0)</f>
        <v>0</v>
      </c>
      <c r="AI336" s="2">
        <f>IF(Table1[[#This Row],[Work Field (WF)]]="management",1,0)</f>
        <v>0</v>
      </c>
      <c r="AJ336" s="2"/>
      <c r="AK336" s="3"/>
      <c r="AL336" s="1">
        <f>IF(Table1[[#This Row],[Education (EDU)]]="Matric",1,0)</f>
        <v>0</v>
      </c>
      <c r="AM336" s="2">
        <f>IF(Table1[[#This Row],[Education (EDU)]]="Intermediate",1,0)</f>
        <v>0</v>
      </c>
      <c r="AN336" s="2">
        <f>IF(Table1[[#This Row],[Education (EDU)]]="Graduation",1,0)</f>
        <v>0</v>
      </c>
      <c r="AO336" s="2">
        <f>IF(Table1[[#This Row],[Education (EDU)]]="Masters",1,0)</f>
        <v>1</v>
      </c>
      <c r="AP336" s="2"/>
      <c r="AQ336" s="3"/>
      <c r="AT336" s="10" t="str">
        <f>IFERROR(Table1[[#This Row],[Car Value]]/Table1[[#This Row],[Cars Owned]],"0")</f>
        <v>0</v>
      </c>
      <c r="AU336" s="2"/>
      <c r="AV336" s="3"/>
      <c r="AW336" s="1"/>
      <c r="AX336" s="2">
        <f>IF(Table1[[#This Row],[Person Debts]]&gt;$AW$6,1,0)</f>
        <v>1</v>
      </c>
      <c r="AY336" s="2"/>
      <c r="AZ336" s="3"/>
      <c r="BA336" s="1"/>
      <c r="BB336" s="24">
        <f>Table1[[#This Row],[Mortgage Left]]/Table1[[#This Row],[House Value]]</f>
        <v>0.57669702306566295</v>
      </c>
      <c r="BC336" s="2">
        <f t="shared" si="17"/>
        <v>1</v>
      </c>
      <c r="BD336" s="2"/>
      <c r="BE336" s="3"/>
      <c r="BH336" s="1"/>
      <c r="BI336" s="2">
        <f>IF(Table1[[#This Row],[City]]="Karachi",Table1[[#This Row],[Income]],0)</f>
        <v>0</v>
      </c>
      <c r="BJ336" s="2">
        <f>IF(Table1[[#This Row],[City]]="Lahore",Table1[[#This Row],[Income]],0)</f>
        <v>0</v>
      </c>
      <c r="BK336" s="2">
        <f>IF(Table1[[#This Row],[City]]="Islamabad",Table1[[#This Row],[Income]],0)</f>
        <v>0</v>
      </c>
      <c r="BL336" s="2">
        <f>IF(Table1[[#This Row],[City]]="Multan",Table1[[#This Row],[Income]],0)</f>
        <v>0</v>
      </c>
      <c r="BM336" s="2">
        <f>IF(Table1[[#This Row],[City]]="Peshawar",Table1[[#This Row],[Income]],0)</f>
        <v>59950</v>
      </c>
      <c r="BN336" s="2">
        <f>IF(Table1[[#This Row],[City]]="Quetta",Table1[[#This Row],[Income]],0)</f>
        <v>0</v>
      </c>
      <c r="BO336" s="2">
        <f>IF(Table1[[#This Row],[City]]="Hyderabad",Table1[[#This Row],[Income]],0)</f>
        <v>0</v>
      </c>
      <c r="BP336" s="2">
        <f>IF(Table1[[#This Row],[City]]="Rawalpindi",Table1[[#This Row],[Income]],0)</f>
        <v>0</v>
      </c>
      <c r="BQ336" s="3">
        <f>IF(Table1[[#This Row],[City]]="Gwadar",Table1[[#This Row],[Income]],0)</f>
        <v>0</v>
      </c>
      <c r="BR336" s="1">
        <f>IF(Table1[[#This Row],[Person Debts]]&gt;Table1[[#This Row],[Income]],1,0)</f>
        <v>1</v>
      </c>
      <c r="BS336" s="3"/>
      <c r="BT336" s="1"/>
      <c r="BU336" s="2">
        <f>IF(Table1[[#This Row],[Net Worth]]&gt;BT336,Table1[[#This Row],[Age]],0)</f>
        <v>37</v>
      </c>
      <c r="BV336" s="3"/>
    </row>
    <row r="337" spans="2:74" x14ac:dyDescent="0.25">
      <c r="B337" t="s">
        <v>19</v>
      </c>
      <c r="C337">
        <v>28</v>
      </c>
      <c r="D337" t="s">
        <v>26</v>
      </c>
      <c r="E337">
        <v>3</v>
      </c>
      <c r="F337" t="s">
        <v>24</v>
      </c>
      <c r="G337">
        <v>3</v>
      </c>
      <c r="H337">
        <v>0</v>
      </c>
      <c r="I337">
        <v>70805</v>
      </c>
      <c r="J337" t="s">
        <v>28</v>
      </c>
      <c r="K337">
        <v>4</v>
      </c>
      <c r="L337">
        <v>424830</v>
      </c>
      <c r="M337">
        <v>337396.74941955163</v>
      </c>
      <c r="N337">
        <v>0</v>
      </c>
      <c r="O337">
        <v>0</v>
      </c>
      <c r="P337">
        <v>65922.137434159318</v>
      </c>
      <c r="Q337">
        <v>92076.8969109764</v>
      </c>
      <c r="R337">
        <v>516906.89691097639</v>
      </c>
      <c r="S337">
        <v>403318.88685371098</v>
      </c>
      <c r="T337">
        <v>113588.0100572654</v>
      </c>
      <c r="X337" s="1">
        <f t="shared" si="15"/>
        <v>1</v>
      </c>
      <c r="Y337" s="2">
        <f t="shared" si="16"/>
        <v>0</v>
      </c>
      <c r="Z337" s="2"/>
      <c r="AA337" s="3"/>
      <c r="AD337" s="1">
        <f>IF(Table1[[#This Row],[Work Field (WF)]]="IT",1,0)</f>
        <v>0</v>
      </c>
      <c r="AE337" s="2">
        <f>IF(Table1[[#This Row],[Work Field (WF)]]="Data Science",1,0)</f>
        <v>0</v>
      </c>
      <c r="AF337" s="2">
        <f>IF(Table1[[#This Row],[Work Field (WF)]]="Health",1,0)</f>
        <v>0</v>
      </c>
      <c r="AG337" s="2">
        <f>IF(Table1[[#This Row],[Work Field (WF)]]="Marketing",1,0)</f>
        <v>1</v>
      </c>
      <c r="AH337" s="2">
        <f>IF(Table1[[#This Row],[Work Field (WF)]]="Sales",1,0)</f>
        <v>0</v>
      </c>
      <c r="AI337" s="2">
        <f>IF(Table1[[#This Row],[Work Field (WF)]]="management",1,0)</f>
        <v>0</v>
      </c>
      <c r="AJ337" s="2"/>
      <c r="AK337" s="3"/>
      <c r="AL337" s="1">
        <f>IF(Table1[[#This Row],[Education (EDU)]]="Matric",1,0)</f>
        <v>0</v>
      </c>
      <c r="AM337" s="2">
        <f>IF(Table1[[#This Row],[Education (EDU)]]="Intermediate",1,0)</f>
        <v>0</v>
      </c>
      <c r="AN337" s="2">
        <f>IF(Table1[[#This Row],[Education (EDU)]]="Graduation",1,0)</f>
        <v>1</v>
      </c>
      <c r="AO337" s="2">
        <f>IF(Table1[[#This Row],[Education (EDU)]]="Masters",1,0)</f>
        <v>0</v>
      </c>
      <c r="AP337" s="2"/>
      <c r="AQ337" s="3"/>
      <c r="AT337" s="10" t="str">
        <f>IFERROR(Table1[[#This Row],[Car Value]]/Table1[[#This Row],[Cars Owned]],"0")</f>
        <v>0</v>
      </c>
      <c r="AU337" s="2"/>
      <c r="AV337" s="3"/>
      <c r="AW337" s="1"/>
      <c r="AX337" s="2">
        <f>IF(Table1[[#This Row],[Person Debts]]&gt;$AW$6,1,0)</f>
        <v>1</v>
      </c>
      <c r="AY337" s="2"/>
      <c r="AZ337" s="3"/>
      <c r="BA337" s="1"/>
      <c r="BB337" s="24">
        <f>Table1[[#This Row],[Mortgage Left]]/Table1[[#This Row],[House Value]]</f>
        <v>0.7941923814691797</v>
      </c>
      <c r="BC337" s="2">
        <f t="shared" si="17"/>
        <v>1</v>
      </c>
      <c r="BD337" s="2"/>
      <c r="BE337" s="3"/>
      <c r="BH337" s="1"/>
      <c r="BI337" s="2">
        <f>IF(Table1[[#This Row],[City]]="Karachi",Table1[[#This Row],[Income]],0)</f>
        <v>0</v>
      </c>
      <c r="BJ337" s="2">
        <f>IF(Table1[[#This Row],[City]]="Lahore",Table1[[#This Row],[Income]],0)</f>
        <v>0</v>
      </c>
      <c r="BK337" s="2">
        <f>IF(Table1[[#This Row],[City]]="Islamabad",Table1[[#This Row],[Income]],0)</f>
        <v>0</v>
      </c>
      <c r="BL337" s="2">
        <f>IF(Table1[[#This Row],[City]]="Multan",Table1[[#This Row],[Income]],0)</f>
        <v>70805</v>
      </c>
      <c r="BM337" s="2">
        <f>IF(Table1[[#This Row],[City]]="Peshawar",Table1[[#This Row],[Income]],0)</f>
        <v>0</v>
      </c>
      <c r="BN337" s="2">
        <f>IF(Table1[[#This Row],[City]]="Quetta",Table1[[#This Row],[Income]],0)</f>
        <v>0</v>
      </c>
      <c r="BO337" s="2">
        <f>IF(Table1[[#This Row],[City]]="Hyderabad",Table1[[#This Row],[Income]],0)</f>
        <v>0</v>
      </c>
      <c r="BP337" s="2">
        <f>IF(Table1[[#This Row],[City]]="Rawalpindi",Table1[[#This Row],[Income]],0)</f>
        <v>0</v>
      </c>
      <c r="BQ337" s="3">
        <f>IF(Table1[[#This Row],[City]]="Gwadar",Table1[[#This Row],[Income]],0)</f>
        <v>0</v>
      </c>
      <c r="BR337" s="1">
        <f>IF(Table1[[#This Row],[Person Debts]]&gt;Table1[[#This Row],[Income]],1,0)</f>
        <v>1</v>
      </c>
      <c r="BS337" s="3"/>
      <c r="BT337" s="1"/>
      <c r="BU337" s="2">
        <f>IF(Table1[[#This Row],[Net Worth]]&gt;BT337,Table1[[#This Row],[Age]],0)</f>
        <v>28</v>
      </c>
      <c r="BV337" s="3"/>
    </row>
    <row r="338" spans="2:74" x14ac:dyDescent="0.25">
      <c r="B338" t="s">
        <v>19</v>
      </c>
      <c r="C338">
        <v>30</v>
      </c>
      <c r="D338" t="s">
        <v>26</v>
      </c>
      <c r="E338">
        <v>3</v>
      </c>
      <c r="F338" t="s">
        <v>34</v>
      </c>
      <c r="G338">
        <v>4</v>
      </c>
      <c r="H338">
        <v>2</v>
      </c>
      <c r="I338">
        <v>40214</v>
      </c>
      <c r="J338" t="s">
        <v>25</v>
      </c>
      <c r="K338">
        <v>1</v>
      </c>
      <c r="L338">
        <v>241284</v>
      </c>
      <c r="M338">
        <v>112686.38255987794</v>
      </c>
      <c r="N338">
        <v>15545.901490846396</v>
      </c>
      <c r="O338">
        <v>13424</v>
      </c>
      <c r="P338">
        <v>23782.79566213888</v>
      </c>
      <c r="Q338">
        <v>4089.0284880099789</v>
      </c>
      <c r="R338">
        <v>260918.92997885635</v>
      </c>
      <c r="S338">
        <v>149893.17822201681</v>
      </c>
      <c r="T338">
        <v>111025.75175683954</v>
      </c>
      <c r="X338" s="1">
        <f t="shared" si="15"/>
        <v>1</v>
      </c>
      <c r="Y338" s="2">
        <f t="shared" si="16"/>
        <v>0</v>
      </c>
      <c r="Z338" s="2"/>
      <c r="AA338" s="3"/>
      <c r="AD338" s="1">
        <f>IF(Table1[[#This Row],[Work Field (WF)]]="IT",1,0)</f>
        <v>0</v>
      </c>
      <c r="AE338" s="2">
        <f>IF(Table1[[#This Row],[Work Field (WF)]]="Data Science",1,0)</f>
        <v>0</v>
      </c>
      <c r="AF338" s="2">
        <f>IF(Table1[[#This Row],[Work Field (WF)]]="Health",1,0)</f>
        <v>0</v>
      </c>
      <c r="AG338" s="2">
        <f>IF(Table1[[#This Row],[Work Field (WF)]]="Marketing",1,0)</f>
        <v>1</v>
      </c>
      <c r="AH338" s="2">
        <f>IF(Table1[[#This Row],[Work Field (WF)]]="Sales",1,0)</f>
        <v>0</v>
      </c>
      <c r="AI338" s="2">
        <f>IF(Table1[[#This Row],[Work Field (WF)]]="management",1,0)</f>
        <v>0</v>
      </c>
      <c r="AJ338" s="2"/>
      <c r="AK338" s="3"/>
      <c r="AL338" s="1">
        <f>IF(Table1[[#This Row],[Education (EDU)]]="Matric",1,0)</f>
        <v>0</v>
      </c>
      <c r="AM338" s="2">
        <f>IF(Table1[[#This Row],[Education (EDU)]]="Intermediate",1,0)</f>
        <v>0</v>
      </c>
      <c r="AN338" s="2">
        <f>IF(Table1[[#This Row],[Education (EDU)]]="Graduation",1,0)</f>
        <v>0</v>
      </c>
      <c r="AO338" s="2">
        <f>IF(Table1[[#This Row],[Education (EDU)]]="Masters",1,0)</f>
        <v>1</v>
      </c>
      <c r="AP338" s="2"/>
      <c r="AQ338" s="3"/>
      <c r="AT338" s="10">
        <f>IFERROR(Table1[[#This Row],[Car Value]]/Table1[[#This Row],[Cars Owned]],"0")</f>
        <v>7772.950745423198</v>
      </c>
      <c r="AU338" s="2"/>
      <c r="AV338" s="3"/>
      <c r="AW338" s="1"/>
      <c r="AX338" s="2">
        <f>IF(Table1[[#This Row],[Person Debts]]&gt;$AW$6,1,0)</f>
        <v>1</v>
      </c>
      <c r="AY338" s="2"/>
      <c r="AZ338" s="3"/>
      <c r="BA338" s="1"/>
      <c r="BB338" s="24">
        <f>Table1[[#This Row],[Mortgage Left]]/Table1[[#This Row],[House Value]]</f>
        <v>0.46702799423035896</v>
      </c>
      <c r="BC338" s="2">
        <f t="shared" si="17"/>
        <v>1</v>
      </c>
      <c r="BD338" s="2"/>
      <c r="BE338" s="3"/>
      <c r="BH338" s="1"/>
      <c r="BI338" s="2">
        <f>IF(Table1[[#This Row],[City]]="Karachi",Table1[[#This Row],[Income]],0)</f>
        <v>40214</v>
      </c>
      <c r="BJ338" s="2">
        <f>IF(Table1[[#This Row],[City]]="Lahore",Table1[[#This Row],[Income]],0)</f>
        <v>0</v>
      </c>
      <c r="BK338" s="2">
        <f>IF(Table1[[#This Row],[City]]="Islamabad",Table1[[#This Row],[Income]],0)</f>
        <v>0</v>
      </c>
      <c r="BL338" s="2">
        <f>IF(Table1[[#This Row],[City]]="Multan",Table1[[#This Row],[Income]],0)</f>
        <v>0</v>
      </c>
      <c r="BM338" s="2">
        <f>IF(Table1[[#This Row],[City]]="Peshawar",Table1[[#This Row],[Income]],0)</f>
        <v>0</v>
      </c>
      <c r="BN338" s="2">
        <f>IF(Table1[[#This Row],[City]]="Quetta",Table1[[#This Row],[Income]],0)</f>
        <v>0</v>
      </c>
      <c r="BO338" s="2">
        <f>IF(Table1[[#This Row],[City]]="Hyderabad",Table1[[#This Row],[Income]],0)</f>
        <v>0</v>
      </c>
      <c r="BP338" s="2">
        <f>IF(Table1[[#This Row],[City]]="Rawalpindi",Table1[[#This Row],[Income]],0)</f>
        <v>0</v>
      </c>
      <c r="BQ338" s="3">
        <f>IF(Table1[[#This Row],[City]]="Gwadar",Table1[[#This Row],[Income]],0)</f>
        <v>0</v>
      </c>
      <c r="BR338" s="1">
        <f>IF(Table1[[#This Row],[Person Debts]]&gt;Table1[[#This Row],[Income]],1,0)</f>
        <v>1</v>
      </c>
      <c r="BS338" s="3"/>
      <c r="BT338" s="1"/>
      <c r="BU338" s="2">
        <f>IF(Table1[[#This Row],[Net Worth]]&gt;BT338,Table1[[#This Row],[Age]],0)</f>
        <v>30</v>
      </c>
      <c r="BV338" s="3"/>
    </row>
    <row r="339" spans="2:74" x14ac:dyDescent="0.25">
      <c r="B339" t="s">
        <v>19</v>
      </c>
      <c r="C339">
        <v>42</v>
      </c>
      <c r="D339" t="s">
        <v>20</v>
      </c>
      <c r="E339">
        <v>6</v>
      </c>
      <c r="F339" t="s">
        <v>24</v>
      </c>
      <c r="G339">
        <v>3</v>
      </c>
      <c r="H339">
        <v>0</v>
      </c>
      <c r="I339">
        <v>61028</v>
      </c>
      <c r="J339" t="s">
        <v>33</v>
      </c>
      <c r="K339">
        <v>8</v>
      </c>
      <c r="L339">
        <v>183084</v>
      </c>
      <c r="M339">
        <v>177748.73040354394</v>
      </c>
      <c r="N339">
        <v>0</v>
      </c>
      <c r="O339">
        <v>0</v>
      </c>
      <c r="P339">
        <v>110159.98231071074</v>
      </c>
      <c r="Q339">
        <v>68295.542332379046</v>
      </c>
      <c r="R339">
        <v>251379.54233237903</v>
      </c>
      <c r="S339">
        <v>287908.71271425468</v>
      </c>
      <c r="T339">
        <v>-36529.17038187565</v>
      </c>
      <c r="X339" s="1">
        <f t="shared" si="15"/>
        <v>1</v>
      </c>
      <c r="Y339" s="2">
        <f t="shared" si="16"/>
        <v>0</v>
      </c>
      <c r="Z339" s="2"/>
      <c r="AA339" s="3"/>
      <c r="AD339" s="1">
        <f>IF(Table1[[#This Row],[Work Field (WF)]]="IT",1,0)</f>
        <v>0</v>
      </c>
      <c r="AE339" s="2">
        <f>IF(Table1[[#This Row],[Work Field (WF)]]="Data Science",1,0)</f>
        <v>0</v>
      </c>
      <c r="AF339" s="2">
        <f>IF(Table1[[#This Row],[Work Field (WF)]]="Health",1,0)</f>
        <v>0</v>
      </c>
      <c r="AG339" s="2">
        <f>IF(Table1[[#This Row],[Work Field (WF)]]="Marketing",1,0)</f>
        <v>0</v>
      </c>
      <c r="AH339" s="2">
        <f>IF(Table1[[#This Row],[Work Field (WF)]]="Sales",1,0)</f>
        <v>0</v>
      </c>
      <c r="AI339" s="2">
        <f>IF(Table1[[#This Row],[Work Field (WF)]]="management",1,0)</f>
        <v>1</v>
      </c>
      <c r="AJ339" s="2"/>
      <c r="AK339" s="3"/>
      <c r="AL339" s="1">
        <f>IF(Table1[[#This Row],[Education (EDU)]]="Matric",1,0)</f>
        <v>0</v>
      </c>
      <c r="AM339" s="2">
        <f>IF(Table1[[#This Row],[Education (EDU)]]="Intermediate",1,0)</f>
        <v>0</v>
      </c>
      <c r="AN339" s="2">
        <f>IF(Table1[[#This Row],[Education (EDU)]]="Graduation",1,0)</f>
        <v>1</v>
      </c>
      <c r="AO339" s="2">
        <f>IF(Table1[[#This Row],[Education (EDU)]]="Masters",1,0)</f>
        <v>0</v>
      </c>
      <c r="AP339" s="2"/>
      <c r="AQ339" s="3"/>
      <c r="AT339" s="10" t="str">
        <f>IFERROR(Table1[[#This Row],[Car Value]]/Table1[[#This Row],[Cars Owned]],"0")</f>
        <v>0</v>
      </c>
      <c r="AU339" s="2"/>
      <c r="AV339" s="3"/>
      <c r="AW339" s="1"/>
      <c r="AX339" s="2">
        <f>IF(Table1[[#This Row],[Person Debts]]&gt;$AW$6,1,0)</f>
        <v>1</v>
      </c>
      <c r="AY339" s="2"/>
      <c r="AZ339" s="3"/>
      <c r="BA339" s="1"/>
      <c r="BB339" s="24">
        <f>Table1[[#This Row],[Mortgage Left]]/Table1[[#This Row],[House Value]]</f>
        <v>0.97085889757457744</v>
      </c>
      <c r="BC339" s="2">
        <f t="shared" si="17"/>
        <v>1</v>
      </c>
      <c r="BD339" s="2"/>
      <c r="BE339" s="3"/>
      <c r="BH339" s="1"/>
      <c r="BI339" s="2">
        <f>IF(Table1[[#This Row],[City]]="Karachi",Table1[[#This Row],[Income]],0)</f>
        <v>0</v>
      </c>
      <c r="BJ339" s="2">
        <f>IF(Table1[[#This Row],[City]]="Lahore",Table1[[#This Row],[Income]],0)</f>
        <v>0</v>
      </c>
      <c r="BK339" s="2">
        <f>IF(Table1[[#This Row],[City]]="Islamabad",Table1[[#This Row],[Income]],0)</f>
        <v>0</v>
      </c>
      <c r="BL339" s="2">
        <f>IF(Table1[[#This Row],[City]]="Multan",Table1[[#This Row],[Income]],0)</f>
        <v>0</v>
      </c>
      <c r="BM339" s="2">
        <f>IF(Table1[[#This Row],[City]]="Peshawar",Table1[[#This Row],[Income]],0)</f>
        <v>0</v>
      </c>
      <c r="BN339" s="2">
        <f>IF(Table1[[#This Row],[City]]="Quetta",Table1[[#This Row],[Income]],0)</f>
        <v>0</v>
      </c>
      <c r="BO339" s="2">
        <f>IF(Table1[[#This Row],[City]]="Hyderabad",Table1[[#This Row],[Income]],0)</f>
        <v>0</v>
      </c>
      <c r="BP339" s="2">
        <f>IF(Table1[[#This Row],[City]]="Rawalpindi",Table1[[#This Row],[Income]],0)</f>
        <v>61028</v>
      </c>
      <c r="BQ339" s="3">
        <f>IF(Table1[[#This Row],[City]]="Gwadar",Table1[[#This Row],[Income]],0)</f>
        <v>0</v>
      </c>
      <c r="BR339" s="1">
        <f>IF(Table1[[#This Row],[Person Debts]]&gt;Table1[[#This Row],[Income]],1,0)</f>
        <v>1</v>
      </c>
      <c r="BS339" s="3"/>
      <c r="BT339" s="1"/>
      <c r="BU339" s="2">
        <f>IF(Table1[[#This Row],[Net Worth]]&gt;BT339,Table1[[#This Row],[Age]],0)</f>
        <v>0</v>
      </c>
      <c r="BV339" s="3"/>
    </row>
    <row r="340" spans="2:74" x14ac:dyDescent="0.25">
      <c r="B340" t="s">
        <v>19</v>
      </c>
      <c r="C340">
        <v>43</v>
      </c>
      <c r="D340" t="s">
        <v>36</v>
      </c>
      <c r="E340">
        <v>2</v>
      </c>
      <c r="F340" t="s">
        <v>24</v>
      </c>
      <c r="G340">
        <v>3</v>
      </c>
      <c r="H340">
        <v>0</v>
      </c>
      <c r="I340">
        <v>31565</v>
      </c>
      <c r="J340" t="s">
        <v>30</v>
      </c>
      <c r="K340">
        <v>7</v>
      </c>
      <c r="L340">
        <v>126260</v>
      </c>
      <c r="M340">
        <v>93289.326625371541</v>
      </c>
      <c r="N340">
        <v>0</v>
      </c>
      <c r="O340">
        <v>0</v>
      </c>
      <c r="P340">
        <v>4066.0948765401854</v>
      </c>
      <c r="Q340">
        <v>21221.878820129928</v>
      </c>
      <c r="R340">
        <v>147481.87882012993</v>
      </c>
      <c r="S340">
        <v>97355.421501911725</v>
      </c>
      <c r="T340">
        <v>50126.457318218207</v>
      </c>
      <c r="X340" s="1">
        <f t="shared" si="15"/>
        <v>1</v>
      </c>
      <c r="Y340" s="2">
        <f t="shared" si="16"/>
        <v>0</v>
      </c>
      <c r="Z340" s="2"/>
      <c r="AA340" s="3"/>
      <c r="AD340" s="1">
        <f>IF(Table1[[#This Row],[Work Field (WF)]]="IT",1,0)</f>
        <v>0</v>
      </c>
      <c r="AE340" s="2">
        <f>IF(Table1[[#This Row],[Work Field (WF)]]="Data Science",1,0)</f>
        <v>1</v>
      </c>
      <c r="AF340" s="2">
        <f>IF(Table1[[#This Row],[Work Field (WF)]]="Health",1,0)</f>
        <v>0</v>
      </c>
      <c r="AG340" s="2">
        <f>IF(Table1[[#This Row],[Work Field (WF)]]="Marketing",1,0)</f>
        <v>0</v>
      </c>
      <c r="AH340" s="2">
        <f>IF(Table1[[#This Row],[Work Field (WF)]]="Sales",1,0)</f>
        <v>0</v>
      </c>
      <c r="AI340" s="2">
        <f>IF(Table1[[#This Row],[Work Field (WF)]]="management",1,0)</f>
        <v>0</v>
      </c>
      <c r="AJ340" s="2"/>
      <c r="AK340" s="3"/>
      <c r="AL340" s="1">
        <f>IF(Table1[[#This Row],[Education (EDU)]]="Matric",1,0)</f>
        <v>0</v>
      </c>
      <c r="AM340" s="2">
        <f>IF(Table1[[#This Row],[Education (EDU)]]="Intermediate",1,0)</f>
        <v>0</v>
      </c>
      <c r="AN340" s="2">
        <f>IF(Table1[[#This Row],[Education (EDU)]]="Graduation",1,0)</f>
        <v>1</v>
      </c>
      <c r="AO340" s="2">
        <f>IF(Table1[[#This Row],[Education (EDU)]]="Masters",1,0)</f>
        <v>0</v>
      </c>
      <c r="AP340" s="2"/>
      <c r="AQ340" s="3"/>
      <c r="AT340" s="10" t="str">
        <f>IFERROR(Table1[[#This Row],[Car Value]]/Table1[[#This Row],[Cars Owned]],"0")</f>
        <v>0</v>
      </c>
      <c r="AU340" s="2"/>
      <c r="AV340" s="3"/>
      <c r="AW340" s="1"/>
      <c r="AX340" s="2">
        <f>IF(Table1[[#This Row],[Person Debts]]&gt;$AW$6,1,0)</f>
        <v>0</v>
      </c>
      <c r="AY340" s="2"/>
      <c r="AZ340" s="3"/>
      <c r="BA340" s="1"/>
      <c r="BB340" s="24">
        <f>Table1[[#This Row],[Mortgage Left]]/Table1[[#This Row],[House Value]]</f>
        <v>0.73886683530311692</v>
      </c>
      <c r="BC340" s="2">
        <f t="shared" si="17"/>
        <v>1</v>
      </c>
      <c r="BD340" s="2"/>
      <c r="BE340" s="3"/>
      <c r="BH340" s="1"/>
      <c r="BI340" s="2">
        <f>IF(Table1[[#This Row],[City]]="Karachi",Table1[[#This Row],[Income]],0)</f>
        <v>0</v>
      </c>
      <c r="BJ340" s="2">
        <f>IF(Table1[[#This Row],[City]]="Lahore",Table1[[#This Row],[Income]],0)</f>
        <v>0</v>
      </c>
      <c r="BK340" s="2">
        <f>IF(Table1[[#This Row],[City]]="Islamabad",Table1[[#This Row],[Income]],0)</f>
        <v>0</v>
      </c>
      <c r="BL340" s="2">
        <f>IF(Table1[[#This Row],[City]]="Multan",Table1[[#This Row],[Income]],0)</f>
        <v>0</v>
      </c>
      <c r="BM340" s="2">
        <f>IF(Table1[[#This Row],[City]]="Peshawar",Table1[[#This Row],[Income]],0)</f>
        <v>0</v>
      </c>
      <c r="BN340" s="2">
        <f>IF(Table1[[#This Row],[City]]="Quetta",Table1[[#This Row],[Income]],0)</f>
        <v>0</v>
      </c>
      <c r="BO340" s="2">
        <f>IF(Table1[[#This Row],[City]]="Hyderabad",Table1[[#This Row],[Income]],0)</f>
        <v>31565</v>
      </c>
      <c r="BP340" s="2">
        <f>IF(Table1[[#This Row],[City]]="Rawalpindi",Table1[[#This Row],[Income]],0)</f>
        <v>0</v>
      </c>
      <c r="BQ340" s="3">
        <f>IF(Table1[[#This Row],[City]]="Gwadar",Table1[[#This Row],[Income]],0)</f>
        <v>0</v>
      </c>
      <c r="BR340" s="1">
        <f>IF(Table1[[#This Row],[Person Debts]]&gt;Table1[[#This Row],[Income]],1,0)</f>
        <v>1</v>
      </c>
      <c r="BS340" s="3"/>
      <c r="BT340" s="1"/>
      <c r="BU340" s="2">
        <f>IF(Table1[[#This Row],[Net Worth]]&gt;BT340,Table1[[#This Row],[Age]],0)</f>
        <v>43</v>
      </c>
      <c r="BV340" s="3"/>
    </row>
    <row r="341" spans="2:74" x14ac:dyDescent="0.25">
      <c r="B341" t="s">
        <v>23</v>
      </c>
      <c r="C341">
        <v>47</v>
      </c>
      <c r="D341" t="s">
        <v>26</v>
      </c>
      <c r="E341">
        <v>3</v>
      </c>
      <c r="F341" t="s">
        <v>24</v>
      </c>
      <c r="G341">
        <v>3</v>
      </c>
      <c r="H341">
        <v>1</v>
      </c>
      <c r="I341">
        <v>51710</v>
      </c>
      <c r="J341" t="s">
        <v>31</v>
      </c>
      <c r="K341">
        <v>5</v>
      </c>
      <c r="L341">
        <v>258550</v>
      </c>
      <c r="M341">
        <v>59509.716778452996</v>
      </c>
      <c r="N341">
        <v>44337.866041238034</v>
      </c>
      <c r="O341">
        <v>26895</v>
      </c>
      <c r="P341">
        <v>83351.230831106601</v>
      </c>
      <c r="Q341">
        <v>33446.611189058356</v>
      </c>
      <c r="R341">
        <v>336334.47723029635</v>
      </c>
      <c r="S341">
        <v>169755.9476095596</v>
      </c>
      <c r="T341">
        <v>166578.52962073675</v>
      </c>
      <c r="X341" s="1">
        <f t="shared" si="15"/>
        <v>0</v>
      </c>
      <c r="Y341" s="2">
        <f t="shared" si="16"/>
        <v>1</v>
      </c>
      <c r="Z341" s="2"/>
      <c r="AA341" s="3"/>
      <c r="AD341" s="1">
        <f>IF(Table1[[#This Row],[Work Field (WF)]]="IT",1,0)</f>
        <v>0</v>
      </c>
      <c r="AE341" s="2">
        <f>IF(Table1[[#This Row],[Work Field (WF)]]="Data Science",1,0)</f>
        <v>0</v>
      </c>
      <c r="AF341" s="2">
        <f>IF(Table1[[#This Row],[Work Field (WF)]]="Health",1,0)</f>
        <v>0</v>
      </c>
      <c r="AG341" s="2">
        <f>IF(Table1[[#This Row],[Work Field (WF)]]="Marketing",1,0)</f>
        <v>1</v>
      </c>
      <c r="AH341" s="2">
        <f>IF(Table1[[#This Row],[Work Field (WF)]]="Sales",1,0)</f>
        <v>0</v>
      </c>
      <c r="AI341" s="2">
        <f>IF(Table1[[#This Row],[Work Field (WF)]]="management",1,0)</f>
        <v>0</v>
      </c>
      <c r="AJ341" s="2"/>
      <c r="AK341" s="3"/>
      <c r="AL341" s="1">
        <f>IF(Table1[[#This Row],[Education (EDU)]]="Matric",1,0)</f>
        <v>0</v>
      </c>
      <c r="AM341" s="2">
        <f>IF(Table1[[#This Row],[Education (EDU)]]="Intermediate",1,0)</f>
        <v>0</v>
      </c>
      <c r="AN341" s="2">
        <f>IF(Table1[[#This Row],[Education (EDU)]]="Graduation",1,0)</f>
        <v>1</v>
      </c>
      <c r="AO341" s="2">
        <f>IF(Table1[[#This Row],[Education (EDU)]]="Masters",1,0)</f>
        <v>0</v>
      </c>
      <c r="AP341" s="2"/>
      <c r="AQ341" s="3"/>
      <c r="AT341" s="10">
        <f>IFERROR(Table1[[#This Row],[Car Value]]/Table1[[#This Row],[Cars Owned]],"0")</f>
        <v>44337.866041238034</v>
      </c>
      <c r="AU341" s="2"/>
      <c r="AV341" s="3"/>
      <c r="AW341" s="1"/>
      <c r="AX341" s="2">
        <f>IF(Table1[[#This Row],[Person Debts]]&gt;$AW$6,1,0)</f>
        <v>1</v>
      </c>
      <c r="AY341" s="2"/>
      <c r="AZ341" s="3"/>
      <c r="BA341" s="1"/>
      <c r="BB341" s="24">
        <f>Table1[[#This Row],[Mortgage Left]]/Table1[[#This Row],[House Value]]</f>
        <v>0.23016715056450587</v>
      </c>
      <c r="BC341" s="2">
        <f t="shared" si="17"/>
        <v>0</v>
      </c>
      <c r="BD341" s="2"/>
      <c r="BE341" s="3"/>
      <c r="BH341" s="1"/>
      <c r="BI341" s="2">
        <f>IF(Table1[[#This Row],[City]]="Karachi",Table1[[#This Row],[Income]],0)</f>
        <v>0</v>
      </c>
      <c r="BJ341" s="2">
        <f>IF(Table1[[#This Row],[City]]="Lahore",Table1[[#This Row],[Income]],0)</f>
        <v>0</v>
      </c>
      <c r="BK341" s="2">
        <f>IF(Table1[[#This Row],[City]]="Islamabad",Table1[[#This Row],[Income]],0)</f>
        <v>0</v>
      </c>
      <c r="BL341" s="2">
        <f>IF(Table1[[#This Row],[City]]="Multan",Table1[[#This Row],[Income]],0)</f>
        <v>0</v>
      </c>
      <c r="BM341" s="2">
        <f>IF(Table1[[#This Row],[City]]="Peshawar",Table1[[#This Row],[Income]],0)</f>
        <v>51710</v>
      </c>
      <c r="BN341" s="2">
        <f>IF(Table1[[#This Row],[City]]="Quetta",Table1[[#This Row],[Income]],0)</f>
        <v>0</v>
      </c>
      <c r="BO341" s="2">
        <f>IF(Table1[[#This Row],[City]]="Hyderabad",Table1[[#This Row],[Income]],0)</f>
        <v>0</v>
      </c>
      <c r="BP341" s="2">
        <f>IF(Table1[[#This Row],[City]]="Rawalpindi",Table1[[#This Row],[Income]],0)</f>
        <v>0</v>
      </c>
      <c r="BQ341" s="3">
        <f>IF(Table1[[#This Row],[City]]="Gwadar",Table1[[#This Row],[Income]],0)</f>
        <v>0</v>
      </c>
      <c r="BR341" s="1">
        <f>IF(Table1[[#This Row],[Person Debts]]&gt;Table1[[#This Row],[Income]],1,0)</f>
        <v>1</v>
      </c>
      <c r="BS341" s="3"/>
      <c r="BT341" s="1"/>
      <c r="BU341" s="2">
        <f>IF(Table1[[#This Row],[Net Worth]]&gt;BT341,Table1[[#This Row],[Age]],0)</f>
        <v>47</v>
      </c>
      <c r="BV341" s="3"/>
    </row>
    <row r="342" spans="2:74" x14ac:dyDescent="0.25">
      <c r="B342" t="s">
        <v>23</v>
      </c>
      <c r="C342">
        <v>42</v>
      </c>
      <c r="D342" t="s">
        <v>37</v>
      </c>
      <c r="E342">
        <v>5</v>
      </c>
      <c r="F342" t="s">
        <v>27</v>
      </c>
      <c r="G342">
        <v>2</v>
      </c>
      <c r="H342">
        <v>0</v>
      </c>
      <c r="I342">
        <v>36944</v>
      </c>
      <c r="J342" t="s">
        <v>39</v>
      </c>
      <c r="K342">
        <v>6</v>
      </c>
      <c r="L342">
        <v>147776</v>
      </c>
      <c r="M342">
        <v>117618.95319004705</v>
      </c>
      <c r="N342">
        <v>0</v>
      </c>
      <c r="O342">
        <v>0</v>
      </c>
      <c r="P342">
        <v>40597.96562920131</v>
      </c>
      <c r="Q342">
        <v>51726.182009571741</v>
      </c>
      <c r="R342">
        <v>199502.18200957176</v>
      </c>
      <c r="S342">
        <v>158216.91881924836</v>
      </c>
      <c r="T342">
        <v>41285.2631903234</v>
      </c>
      <c r="X342" s="1">
        <f t="shared" si="15"/>
        <v>0</v>
      </c>
      <c r="Y342" s="2">
        <f t="shared" si="16"/>
        <v>1</v>
      </c>
      <c r="Z342" s="2"/>
      <c r="AA342" s="3"/>
      <c r="AD342" s="1">
        <f>IF(Table1[[#This Row],[Work Field (WF)]]="IT",1,0)</f>
        <v>0</v>
      </c>
      <c r="AE342" s="2">
        <f>IF(Table1[[#This Row],[Work Field (WF)]]="Data Science",1,0)</f>
        <v>0</v>
      </c>
      <c r="AF342" s="2">
        <f>IF(Table1[[#This Row],[Work Field (WF)]]="Health",1,0)</f>
        <v>0</v>
      </c>
      <c r="AG342" s="2">
        <f>IF(Table1[[#This Row],[Work Field (WF)]]="Marketing",1,0)</f>
        <v>0</v>
      </c>
      <c r="AH342" s="2">
        <f>IF(Table1[[#This Row],[Work Field (WF)]]="Sales",1,0)</f>
        <v>1</v>
      </c>
      <c r="AI342" s="2">
        <f>IF(Table1[[#This Row],[Work Field (WF)]]="management",1,0)</f>
        <v>0</v>
      </c>
      <c r="AJ342" s="2"/>
      <c r="AK342" s="3"/>
      <c r="AL342" s="1">
        <f>IF(Table1[[#This Row],[Education (EDU)]]="Matric",1,0)</f>
        <v>0</v>
      </c>
      <c r="AM342" s="2">
        <f>IF(Table1[[#This Row],[Education (EDU)]]="Intermediate",1,0)</f>
        <v>1</v>
      </c>
      <c r="AN342" s="2">
        <f>IF(Table1[[#This Row],[Education (EDU)]]="Graduation",1,0)</f>
        <v>0</v>
      </c>
      <c r="AO342" s="2">
        <f>IF(Table1[[#This Row],[Education (EDU)]]="Masters",1,0)</f>
        <v>0</v>
      </c>
      <c r="AP342" s="2"/>
      <c r="AQ342" s="3"/>
      <c r="AT342" s="10" t="str">
        <f>IFERROR(Table1[[#This Row],[Car Value]]/Table1[[#This Row],[Cars Owned]],"0")</f>
        <v>0</v>
      </c>
      <c r="AU342" s="2"/>
      <c r="AV342" s="3"/>
      <c r="AW342" s="1"/>
      <c r="AX342" s="2">
        <f>IF(Table1[[#This Row],[Person Debts]]&gt;$AW$6,1,0)</f>
        <v>1</v>
      </c>
      <c r="AY342" s="2"/>
      <c r="AZ342" s="3"/>
      <c r="BA342" s="1"/>
      <c r="BB342" s="24">
        <f>Table1[[#This Row],[Mortgage Left]]/Table1[[#This Row],[House Value]]</f>
        <v>0.79592730341900608</v>
      </c>
      <c r="BC342" s="2">
        <f t="shared" si="17"/>
        <v>1</v>
      </c>
      <c r="BD342" s="2"/>
      <c r="BE342" s="3"/>
      <c r="BH342" s="1"/>
      <c r="BI342" s="2">
        <f>IF(Table1[[#This Row],[City]]="Karachi",Table1[[#This Row],[Income]],0)</f>
        <v>0</v>
      </c>
      <c r="BJ342" s="2">
        <f>IF(Table1[[#This Row],[City]]="Lahore",Table1[[#This Row],[Income]],0)</f>
        <v>0</v>
      </c>
      <c r="BK342" s="2">
        <f>IF(Table1[[#This Row],[City]]="Islamabad",Table1[[#This Row],[Income]],0)</f>
        <v>0</v>
      </c>
      <c r="BL342" s="2">
        <f>IF(Table1[[#This Row],[City]]="Multan",Table1[[#This Row],[Income]],0)</f>
        <v>0</v>
      </c>
      <c r="BM342" s="2">
        <f>IF(Table1[[#This Row],[City]]="Peshawar",Table1[[#This Row],[Income]],0)</f>
        <v>0</v>
      </c>
      <c r="BN342" s="2">
        <f>IF(Table1[[#This Row],[City]]="Quetta",Table1[[#This Row],[Income]],0)</f>
        <v>36944</v>
      </c>
      <c r="BO342" s="2">
        <f>IF(Table1[[#This Row],[City]]="Hyderabad",Table1[[#This Row],[Income]],0)</f>
        <v>0</v>
      </c>
      <c r="BP342" s="2">
        <f>IF(Table1[[#This Row],[City]]="Rawalpindi",Table1[[#This Row],[Income]],0)</f>
        <v>0</v>
      </c>
      <c r="BQ342" s="3">
        <f>IF(Table1[[#This Row],[City]]="Gwadar",Table1[[#This Row],[Income]],0)</f>
        <v>0</v>
      </c>
      <c r="BR342" s="1">
        <f>IF(Table1[[#This Row],[Person Debts]]&gt;Table1[[#This Row],[Income]],1,0)</f>
        <v>1</v>
      </c>
      <c r="BS342" s="3"/>
      <c r="BT342" s="1"/>
      <c r="BU342" s="2">
        <f>IF(Table1[[#This Row],[Net Worth]]&gt;BT342,Table1[[#This Row],[Age]],0)</f>
        <v>42</v>
      </c>
      <c r="BV342" s="3"/>
    </row>
    <row r="343" spans="2:74" x14ac:dyDescent="0.25">
      <c r="B343" t="s">
        <v>23</v>
      </c>
      <c r="C343">
        <v>48</v>
      </c>
      <c r="D343" t="s">
        <v>32</v>
      </c>
      <c r="E343">
        <v>1</v>
      </c>
      <c r="F343" t="s">
        <v>24</v>
      </c>
      <c r="G343">
        <v>3</v>
      </c>
      <c r="H343">
        <v>0</v>
      </c>
      <c r="I343">
        <v>30941</v>
      </c>
      <c r="J343" t="s">
        <v>31</v>
      </c>
      <c r="K343">
        <v>5</v>
      </c>
      <c r="L343">
        <v>185646</v>
      </c>
      <c r="M343">
        <v>39093.679231441973</v>
      </c>
      <c r="N343">
        <v>0</v>
      </c>
      <c r="O343">
        <v>0</v>
      </c>
      <c r="P343">
        <v>2954.1081827594776</v>
      </c>
      <c r="Q343">
        <v>24864.879847882465</v>
      </c>
      <c r="R343">
        <v>210510.87984788246</v>
      </c>
      <c r="S343">
        <v>42047.787414201448</v>
      </c>
      <c r="T343">
        <v>168463.09243368101</v>
      </c>
      <c r="X343" s="1">
        <f t="shared" si="15"/>
        <v>0</v>
      </c>
      <c r="Y343" s="2">
        <f t="shared" si="16"/>
        <v>1</v>
      </c>
      <c r="Z343" s="2"/>
      <c r="AA343" s="3"/>
      <c r="AD343" s="1">
        <f>IF(Table1[[#This Row],[Work Field (WF)]]="IT",1,0)</f>
        <v>1</v>
      </c>
      <c r="AE343" s="2">
        <f>IF(Table1[[#This Row],[Work Field (WF)]]="Data Science",1,0)</f>
        <v>0</v>
      </c>
      <c r="AF343" s="2">
        <f>IF(Table1[[#This Row],[Work Field (WF)]]="Health",1,0)</f>
        <v>0</v>
      </c>
      <c r="AG343" s="2">
        <f>IF(Table1[[#This Row],[Work Field (WF)]]="Marketing",1,0)</f>
        <v>0</v>
      </c>
      <c r="AH343" s="2">
        <f>IF(Table1[[#This Row],[Work Field (WF)]]="Sales",1,0)</f>
        <v>0</v>
      </c>
      <c r="AI343" s="2">
        <f>IF(Table1[[#This Row],[Work Field (WF)]]="management",1,0)</f>
        <v>0</v>
      </c>
      <c r="AJ343" s="2"/>
      <c r="AK343" s="3"/>
      <c r="AL343" s="1">
        <f>IF(Table1[[#This Row],[Education (EDU)]]="Matric",1,0)</f>
        <v>0</v>
      </c>
      <c r="AM343" s="2">
        <f>IF(Table1[[#This Row],[Education (EDU)]]="Intermediate",1,0)</f>
        <v>0</v>
      </c>
      <c r="AN343" s="2">
        <f>IF(Table1[[#This Row],[Education (EDU)]]="Graduation",1,0)</f>
        <v>1</v>
      </c>
      <c r="AO343" s="2">
        <f>IF(Table1[[#This Row],[Education (EDU)]]="Masters",1,0)</f>
        <v>0</v>
      </c>
      <c r="AP343" s="2"/>
      <c r="AQ343" s="3"/>
      <c r="AT343" s="10" t="str">
        <f>IFERROR(Table1[[#This Row],[Car Value]]/Table1[[#This Row],[Cars Owned]],"0")</f>
        <v>0</v>
      </c>
      <c r="AU343" s="2"/>
      <c r="AV343" s="3"/>
      <c r="AW343" s="1"/>
      <c r="AX343" s="2">
        <f>IF(Table1[[#This Row],[Person Debts]]&gt;$AW$6,1,0)</f>
        <v>0</v>
      </c>
      <c r="AY343" s="2"/>
      <c r="AZ343" s="3"/>
      <c r="BA343" s="1"/>
      <c r="BB343" s="24">
        <f>Table1[[#This Row],[Mortgage Left]]/Table1[[#This Row],[House Value]]</f>
        <v>0.21058185595941725</v>
      </c>
      <c r="BC343" s="2">
        <f t="shared" si="17"/>
        <v>0</v>
      </c>
      <c r="BD343" s="2"/>
      <c r="BE343" s="3"/>
      <c r="BH343" s="1"/>
      <c r="BI343" s="2">
        <f>IF(Table1[[#This Row],[City]]="Karachi",Table1[[#This Row],[Income]],0)</f>
        <v>0</v>
      </c>
      <c r="BJ343" s="2">
        <f>IF(Table1[[#This Row],[City]]="Lahore",Table1[[#This Row],[Income]],0)</f>
        <v>0</v>
      </c>
      <c r="BK343" s="2">
        <f>IF(Table1[[#This Row],[City]]="Islamabad",Table1[[#This Row],[Income]],0)</f>
        <v>0</v>
      </c>
      <c r="BL343" s="2">
        <f>IF(Table1[[#This Row],[City]]="Multan",Table1[[#This Row],[Income]],0)</f>
        <v>0</v>
      </c>
      <c r="BM343" s="2">
        <f>IF(Table1[[#This Row],[City]]="Peshawar",Table1[[#This Row],[Income]],0)</f>
        <v>30941</v>
      </c>
      <c r="BN343" s="2">
        <f>IF(Table1[[#This Row],[City]]="Quetta",Table1[[#This Row],[Income]],0)</f>
        <v>0</v>
      </c>
      <c r="BO343" s="2">
        <f>IF(Table1[[#This Row],[City]]="Hyderabad",Table1[[#This Row],[Income]],0)</f>
        <v>0</v>
      </c>
      <c r="BP343" s="2">
        <f>IF(Table1[[#This Row],[City]]="Rawalpindi",Table1[[#This Row],[Income]],0)</f>
        <v>0</v>
      </c>
      <c r="BQ343" s="3">
        <f>IF(Table1[[#This Row],[City]]="Gwadar",Table1[[#This Row],[Income]],0)</f>
        <v>0</v>
      </c>
      <c r="BR343" s="1">
        <f>IF(Table1[[#This Row],[Person Debts]]&gt;Table1[[#This Row],[Income]],1,0)</f>
        <v>1</v>
      </c>
      <c r="BS343" s="3"/>
      <c r="BT343" s="1"/>
      <c r="BU343" s="2">
        <f>IF(Table1[[#This Row],[Net Worth]]&gt;BT343,Table1[[#This Row],[Age]],0)</f>
        <v>48</v>
      </c>
      <c r="BV343" s="3"/>
    </row>
    <row r="344" spans="2:74" x14ac:dyDescent="0.25">
      <c r="B344" t="s">
        <v>19</v>
      </c>
      <c r="C344">
        <v>38</v>
      </c>
      <c r="D344" t="s">
        <v>32</v>
      </c>
      <c r="E344">
        <v>1</v>
      </c>
      <c r="F344" t="s">
        <v>27</v>
      </c>
      <c r="G344">
        <v>2</v>
      </c>
      <c r="H344">
        <v>1</v>
      </c>
      <c r="I344">
        <v>63057</v>
      </c>
      <c r="J344" t="s">
        <v>33</v>
      </c>
      <c r="K344">
        <v>8</v>
      </c>
      <c r="L344">
        <v>189171</v>
      </c>
      <c r="M344">
        <v>126288.74775988905</v>
      </c>
      <c r="N344">
        <v>21880.631373943103</v>
      </c>
      <c r="O344">
        <v>17351</v>
      </c>
      <c r="P344">
        <v>38546.764742476356</v>
      </c>
      <c r="Q344">
        <v>45855.249639695372</v>
      </c>
      <c r="R344">
        <v>256906.88101363846</v>
      </c>
      <c r="S344">
        <v>182186.5125023654</v>
      </c>
      <c r="T344">
        <v>74720.36851127306</v>
      </c>
      <c r="X344" s="1">
        <f t="shared" si="15"/>
        <v>1</v>
      </c>
      <c r="Y344" s="2">
        <f t="shared" si="16"/>
        <v>0</v>
      </c>
      <c r="Z344" s="2"/>
      <c r="AA344" s="3"/>
      <c r="AD344" s="1">
        <f>IF(Table1[[#This Row],[Work Field (WF)]]="IT",1,0)</f>
        <v>1</v>
      </c>
      <c r="AE344" s="2">
        <f>IF(Table1[[#This Row],[Work Field (WF)]]="Data Science",1,0)</f>
        <v>0</v>
      </c>
      <c r="AF344" s="2">
        <f>IF(Table1[[#This Row],[Work Field (WF)]]="Health",1,0)</f>
        <v>0</v>
      </c>
      <c r="AG344" s="2">
        <f>IF(Table1[[#This Row],[Work Field (WF)]]="Marketing",1,0)</f>
        <v>0</v>
      </c>
      <c r="AH344" s="2">
        <f>IF(Table1[[#This Row],[Work Field (WF)]]="Sales",1,0)</f>
        <v>0</v>
      </c>
      <c r="AI344" s="2">
        <f>IF(Table1[[#This Row],[Work Field (WF)]]="management",1,0)</f>
        <v>0</v>
      </c>
      <c r="AJ344" s="2"/>
      <c r="AK344" s="3"/>
      <c r="AL344" s="1">
        <f>IF(Table1[[#This Row],[Education (EDU)]]="Matric",1,0)</f>
        <v>0</v>
      </c>
      <c r="AM344" s="2">
        <f>IF(Table1[[#This Row],[Education (EDU)]]="Intermediate",1,0)</f>
        <v>1</v>
      </c>
      <c r="AN344" s="2">
        <f>IF(Table1[[#This Row],[Education (EDU)]]="Graduation",1,0)</f>
        <v>0</v>
      </c>
      <c r="AO344" s="2">
        <f>IF(Table1[[#This Row],[Education (EDU)]]="Masters",1,0)</f>
        <v>0</v>
      </c>
      <c r="AP344" s="2"/>
      <c r="AQ344" s="3"/>
      <c r="AT344" s="10">
        <f>IFERROR(Table1[[#This Row],[Car Value]]/Table1[[#This Row],[Cars Owned]],"0")</f>
        <v>21880.631373943103</v>
      </c>
      <c r="AU344" s="2"/>
      <c r="AV344" s="3"/>
      <c r="AW344" s="1"/>
      <c r="AX344" s="2">
        <f>IF(Table1[[#This Row],[Person Debts]]&gt;$AW$6,1,0)</f>
        <v>1</v>
      </c>
      <c r="AY344" s="2"/>
      <c r="AZ344" s="3"/>
      <c r="BA344" s="1"/>
      <c r="BB344" s="24">
        <f>Table1[[#This Row],[Mortgage Left]]/Table1[[#This Row],[House Value]]</f>
        <v>0.66759042221000608</v>
      </c>
      <c r="BC344" s="2">
        <f t="shared" si="17"/>
        <v>1</v>
      </c>
      <c r="BD344" s="2"/>
      <c r="BE344" s="3"/>
      <c r="BH344" s="1"/>
      <c r="BI344" s="2">
        <f>IF(Table1[[#This Row],[City]]="Karachi",Table1[[#This Row],[Income]],0)</f>
        <v>0</v>
      </c>
      <c r="BJ344" s="2">
        <f>IF(Table1[[#This Row],[City]]="Lahore",Table1[[#This Row],[Income]],0)</f>
        <v>0</v>
      </c>
      <c r="BK344" s="2">
        <f>IF(Table1[[#This Row],[City]]="Islamabad",Table1[[#This Row],[Income]],0)</f>
        <v>0</v>
      </c>
      <c r="BL344" s="2">
        <f>IF(Table1[[#This Row],[City]]="Multan",Table1[[#This Row],[Income]],0)</f>
        <v>0</v>
      </c>
      <c r="BM344" s="2">
        <f>IF(Table1[[#This Row],[City]]="Peshawar",Table1[[#This Row],[Income]],0)</f>
        <v>0</v>
      </c>
      <c r="BN344" s="2">
        <f>IF(Table1[[#This Row],[City]]="Quetta",Table1[[#This Row],[Income]],0)</f>
        <v>0</v>
      </c>
      <c r="BO344" s="2">
        <f>IF(Table1[[#This Row],[City]]="Hyderabad",Table1[[#This Row],[Income]],0)</f>
        <v>0</v>
      </c>
      <c r="BP344" s="2">
        <f>IF(Table1[[#This Row],[City]]="Rawalpindi",Table1[[#This Row],[Income]],0)</f>
        <v>63057</v>
      </c>
      <c r="BQ344" s="3">
        <f>IF(Table1[[#This Row],[City]]="Gwadar",Table1[[#This Row],[Income]],0)</f>
        <v>0</v>
      </c>
      <c r="BR344" s="1">
        <f>IF(Table1[[#This Row],[Person Debts]]&gt;Table1[[#This Row],[Income]],1,0)</f>
        <v>1</v>
      </c>
      <c r="BS344" s="3"/>
      <c r="BT344" s="1"/>
      <c r="BU344" s="2">
        <f>IF(Table1[[#This Row],[Net Worth]]&gt;BT344,Table1[[#This Row],[Age]],0)</f>
        <v>38</v>
      </c>
      <c r="BV344" s="3"/>
    </row>
    <row r="345" spans="2:74" x14ac:dyDescent="0.25">
      <c r="B345" t="s">
        <v>19</v>
      </c>
      <c r="C345">
        <v>42</v>
      </c>
      <c r="D345" t="s">
        <v>36</v>
      </c>
      <c r="E345">
        <v>2</v>
      </c>
      <c r="F345" t="s">
        <v>27</v>
      </c>
      <c r="G345">
        <v>2</v>
      </c>
      <c r="H345">
        <v>2</v>
      </c>
      <c r="I345">
        <v>42003</v>
      </c>
      <c r="J345" t="s">
        <v>38</v>
      </c>
      <c r="K345">
        <v>9</v>
      </c>
      <c r="L345">
        <v>168012</v>
      </c>
      <c r="M345">
        <v>75348.51327720884</v>
      </c>
      <c r="N345">
        <v>14121.265301240319</v>
      </c>
      <c r="O345">
        <v>2680</v>
      </c>
      <c r="P345">
        <v>45649.911272499528</v>
      </c>
      <c r="Q345">
        <v>7363.6346369483799</v>
      </c>
      <c r="R345">
        <v>189496.8999381887</v>
      </c>
      <c r="S345">
        <v>123678.42454970838</v>
      </c>
      <c r="T345">
        <v>65818.475388480321</v>
      </c>
      <c r="X345" s="1">
        <f t="shared" si="15"/>
        <v>1</v>
      </c>
      <c r="Y345" s="2">
        <f t="shared" si="16"/>
        <v>0</v>
      </c>
      <c r="Z345" s="2"/>
      <c r="AA345" s="3"/>
      <c r="AD345" s="1">
        <f>IF(Table1[[#This Row],[Work Field (WF)]]="IT",1,0)</f>
        <v>0</v>
      </c>
      <c r="AE345" s="2">
        <f>IF(Table1[[#This Row],[Work Field (WF)]]="Data Science",1,0)</f>
        <v>1</v>
      </c>
      <c r="AF345" s="2">
        <f>IF(Table1[[#This Row],[Work Field (WF)]]="Health",1,0)</f>
        <v>0</v>
      </c>
      <c r="AG345" s="2">
        <f>IF(Table1[[#This Row],[Work Field (WF)]]="Marketing",1,0)</f>
        <v>0</v>
      </c>
      <c r="AH345" s="2">
        <f>IF(Table1[[#This Row],[Work Field (WF)]]="Sales",1,0)</f>
        <v>0</v>
      </c>
      <c r="AI345" s="2">
        <f>IF(Table1[[#This Row],[Work Field (WF)]]="management",1,0)</f>
        <v>0</v>
      </c>
      <c r="AJ345" s="2"/>
      <c r="AK345" s="3"/>
      <c r="AL345" s="1">
        <f>IF(Table1[[#This Row],[Education (EDU)]]="Matric",1,0)</f>
        <v>0</v>
      </c>
      <c r="AM345" s="2">
        <f>IF(Table1[[#This Row],[Education (EDU)]]="Intermediate",1,0)</f>
        <v>1</v>
      </c>
      <c r="AN345" s="2">
        <f>IF(Table1[[#This Row],[Education (EDU)]]="Graduation",1,0)</f>
        <v>0</v>
      </c>
      <c r="AO345" s="2">
        <f>IF(Table1[[#This Row],[Education (EDU)]]="Masters",1,0)</f>
        <v>0</v>
      </c>
      <c r="AP345" s="2"/>
      <c r="AQ345" s="3"/>
      <c r="AT345" s="10">
        <f>IFERROR(Table1[[#This Row],[Car Value]]/Table1[[#This Row],[Cars Owned]],"0")</f>
        <v>7060.6326506201594</v>
      </c>
      <c r="AU345" s="2"/>
      <c r="AV345" s="3"/>
      <c r="AW345" s="1"/>
      <c r="AX345" s="2">
        <f>IF(Table1[[#This Row],[Person Debts]]&gt;$AW$6,1,0)</f>
        <v>0</v>
      </c>
      <c r="AY345" s="2"/>
      <c r="AZ345" s="3"/>
      <c r="BA345" s="1"/>
      <c r="BB345" s="24">
        <f>Table1[[#This Row],[Mortgage Left]]/Table1[[#This Row],[House Value]]</f>
        <v>0.44847102157708285</v>
      </c>
      <c r="BC345" s="2">
        <f t="shared" si="17"/>
        <v>1</v>
      </c>
      <c r="BD345" s="2"/>
      <c r="BE345" s="3"/>
      <c r="BH345" s="1"/>
      <c r="BI345" s="2">
        <f>IF(Table1[[#This Row],[City]]="Karachi",Table1[[#This Row],[Income]],0)</f>
        <v>0</v>
      </c>
      <c r="BJ345" s="2">
        <f>IF(Table1[[#This Row],[City]]="Lahore",Table1[[#This Row],[Income]],0)</f>
        <v>0</v>
      </c>
      <c r="BK345" s="2">
        <f>IF(Table1[[#This Row],[City]]="Islamabad",Table1[[#This Row],[Income]],0)</f>
        <v>0</v>
      </c>
      <c r="BL345" s="2">
        <f>IF(Table1[[#This Row],[City]]="Multan",Table1[[#This Row],[Income]],0)</f>
        <v>0</v>
      </c>
      <c r="BM345" s="2">
        <f>IF(Table1[[#This Row],[City]]="Peshawar",Table1[[#This Row],[Income]],0)</f>
        <v>0</v>
      </c>
      <c r="BN345" s="2">
        <f>IF(Table1[[#This Row],[City]]="Quetta",Table1[[#This Row],[Income]],0)</f>
        <v>0</v>
      </c>
      <c r="BO345" s="2">
        <f>IF(Table1[[#This Row],[City]]="Hyderabad",Table1[[#This Row],[Income]],0)</f>
        <v>0</v>
      </c>
      <c r="BP345" s="2">
        <f>IF(Table1[[#This Row],[City]]="Rawalpindi",Table1[[#This Row],[Income]],0)</f>
        <v>0</v>
      </c>
      <c r="BQ345" s="3">
        <f>IF(Table1[[#This Row],[City]]="Gwadar",Table1[[#This Row],[Income]],0)</f>
        <v>42003</v>
      </c>
      <c r="BR345" s="1">
        <f>IF(Table1[[#This Row],[Person Debts]]&gt;Table1[[#This Row],[Income]],1,0)</f>
        <v>1</v>
      </c>
      <c r="BS345" s="3"/>
      <c r="BT345" s="1"/>
      <c r="BU345" s="2">
        <f>IF(Table1[[#This Row],[Net Worth]]&gt;BT345,Table1[[#This Row],[Age]],0)</f>
        <v>42</v>
      </c>
      <c r="BV345" s="3"/>
    </row>
    <row r="346" spans="2:74" x14ac:dyDescent="0.25">
      <c r="B346" t="s">
        <v>19</v>
      </c>
      <c r="C346">
        <v>27</v>
      </c>
      <c r="D346" t="s">
        <v>20</v>
      </c>
      <c r="E346">
        <v>6</v>
      </c>
      <c r="F346" t="s">
        <v>34</v>
      </c>
      <c r="G346">
        <v>4</v>
      </c>
      <c r="H346">
        <v>1</v>
      </c>
      <c r="I346">
        <v>32525</v>
      </c>
      <c r="J346" t="s">
        <v>33</v>
      </c>
      <c r="K346">
        <v>8</v>
      </c>
      <c r="L346">
        <v>195150</v>
      </c>
      <c r="M346">
        <v>61539.504649466864</v>
      </c>
      <c r="N346">
        <v>26934.424961425721</v>
      </c>
      <c r="O346">
        <v>16177</v>
      </c>
      <c r="P346">
        <v>12574.764392358311</v>
      </c>
      <c r="Q346">
        <v>22464.477904354302</v>
      </c>
      <c r="R346">
        <v>244548.90286578002</v>
      </c>
      <c r="S346">
        <v>90291.269041825173</v>
      </c>
      <c r="T346">
        <v>154257.63382395485</v>
      </c>
      <c r="X346" s="1">
        <f t="shared" si="15"/>
        <v>1</v>
      </c>
      <c r="Y346" s="2">
        <f t="shared" si="16"/>
        <v>0</v>
      </c>
      <c r="Z346" s="2"/>
      <c r="AA346" s="3"/>
      <c r="AD346" s="1">
        <f>IF(Table1[[#This Row],[Work Field (WF)]]="IT",1,0)</f>
        <v>0</v>
      </c>
      <c r="AE346" s="2">
        <f>IF(Table1[[#This Row],[Work Field (WF)]]="Data Science",1,0)</f>
        <v>0</v>
      </c>
      <c r="AF346" s="2">
        <f>IF(Table1[[#This Row],[Work Field (WF)]]="Health",1,0)</f>
        <v>0</v>
      </c>
      <c r="AG346" s="2">
        <f>IF(Table1[[#This Row],[Work Field (WF)]]="Marketing",1,0)</f>
        <v>0</v>
      </c>
      <c r="AH346" s="2">
        <f>IF(Table1[[#This Row],[Work Field (WF)]]="Sales",1,0)</f>
        <v>0</v>
      </c>
      <c r="AI346" s="2">
        <f>IF(Table1[[#This Row],[Work Field (WF)]]="management",1,0)</f>
        <v>1</v>
      </c>
      <c r="AJ346" s="2"/>
      <c r="AK346" s="3"/>
      <c r="AL346" s="1">
        <f>IF(Table1[[#This Row],[Education (EDU)]]="Matric",1,0)</f>
        <v>0</v>
      </c>
      <c r="AM346" s="2">
        <f>IF(Table1[[#This Row],[Education (EDU)]]="Intermediate",1,0)</f>
        <v>0</v>
      </c>
      <c r="AN346" s="2">
        <f>IF(Table1[[#This Row],[Education (EDU)]]="Graduation",1,0)</f>
        <v>0</v>
      </c>
      <c r="AO346" s="2">
        <f>IF(Table1[[#This Row],[Education (EDU)]]="Masters",1,0)</f>
        <v>1</v>
      </c>
      <c r="AP346" s="2"/>
      <c r="AQ346" s="3"/>
      <c r="AT346" s="10">
        <f>IFERROR(Table1[[#This Row],[Car Value]]/Table1[[#This Row],[Cars Owned]],"0")</f>
        <v>26934.424961425721</v>
      </c>
      <c r="AU346" s="2"/>
      <c r="AV346" s="3"/>
      <c r="AW346" s="1"/>
      <c r="AX346" s="2">
        <f>IF(Table1[[#This Row],[Person Debts]]&gt;$AW$6,1,0)</f>
        <v>0</v>
      </c>
      <c r="AY346" s="2"/>
      <c r="AZ346" s="3"/>
      <c r="BA346" s="1"/>
      <c r="BB346" s="24">
        <f>Table1[[#This Row],[Mortgage Left]]/Table1[[#This Row],[House Value]]</f>
        <v>0.31534463053787787</v>
      </c>
      <c r="BC346" s="2">
        <f t="shared" si="17"/>
        <v>0</v>
      </c>
      <c r="BD346" s="2"/>
      <c r="BE346" s="3"/>
      <c r="BH346" s="1"/>
      <c r="BI346" s="2">
        <f>IF(Table1[[#This Row],[City]]="Karachi",Table1[[#This Row],[Income]],0)</f>
        <v>0</v>
      </c>
      <c r="BJ346" s="2">
        <f>IF(Table1[[#This Row],[City]]="Lahore",Table1[[#This Row],[Income]],0)</f>
        <v>0</v>
      </c>
      <c r="BK346" s="2">
        <f>IF(Table1[[#This Row],[City]]="Islamabad",Table1[[#This Row],[Income]],0)</f>
        <v>0</v>
      </c>
      <c r="BL346" s="2">
        <f>IF(Table1[[#This Row],[City]]="Multan",Table1[[#This Row],[Income]],0)</f>
        <v>0</v>
      </c>
      <c r="BM346" s="2">
        <f>IF(Table1[[#This Row],[City]]="Peshawar",Table1[[#This Row],[Income]],0)</f>
        <v>0</v>
      </c>
      <c r="BN346" s="2">
        <f>IF(Table1[[#This Row],[City]]="Quetta",Table1[[#This Row],[Income]],0)</f>
        <v>0</v>
      </c>
      <c r="BO346" s="2">
        <f>IF(Table1[[#This Row],[City]]="Hyderabad",Table1[[#This Row],[Income]],0)</f>
        <v>0</v>
      </c>
      <c r="BP346" s="2">
        <f>IF(Table1[[#This Row],[City]]="Rawalpindi",Table1[[#This Row],[Income]],0)</f>
        <v>32525</v>
      </c>
      <c r="BQ346" s="3">
        <f>IF(Table1[[#This Row],[City]]="Gwadar",Table1[[#This Row],[Income]],0)</f>
        <v>0</v>
      </c>
      <c r="BR346" s="1">
        <f>IF(Table1[[#This Row],[Person Debts]]&gt;Table1[[#This Row],[Income]],1,0)</f>
        <v>1</v>
      </c>
      <c r="BS346" s="3"/>
      <c r="BT346" s="1"/>
      <c r="BU346" s="2">
        <f>IF(Table1[[#This Row],[Net Worth]]&gt;BT346,Table1[[#This Row],[Age]],0)</f>
        <v>27</v>
      </c>
      <c r="BV346" s="3"/>
    </row>
    <row r="347" spans="2:74" x14ac:dyDescent="0.25">
      <c r="B347" t="s">
        <v>19</v>
      </c>
      <c r="C347">
        <v>31</v>
      </c>
      <c r="D347" t="s">
        <v>37</v>
      </c>
      <c r="E347">
        <v>5</v>
      </c>
      <c r="F347" t="s">
        <v>24</v>
      </c>
      <c r="G347">
        <v>3</v>
      </c>
      <c r="H347">
        <v>0</v>
      </c>
      <c r="I347">
        <v>69369</v>
      </c>
      <c r="J347" t="s">
        <v>25</v>
      </c>
      <c r="K347">
        <v>1</v>
      </c>
      <c r="L347">
        <v>346845</v>
      </c>
      <c r="M347">
        <v>280744.46340492892</v>
      </c>
      <c r="N347">
        <v>0</v>
      </c>
      <c r="O347">
        <v>0</v>
      </c>
      <c r="P347">
        <v>70937.378606045197</v>
      </c>
      <c r="Q347">
        <v>19552.656899809463</v>
      </c>
      <c r="R347">
        <v>366397.65689980949</v>
      </c>
      <c r="S347">
        <v>351681.84201097413</v>
      </c>
      <c r="T347">
        <v>14715.814888835361</v>
      </c>
      <c r="X347" s="1">
        <f t="shared" si="15"/>
        <v>1</v>
      </c>
      <c r="Y347" s="2">
        <f t="shared" si="16"/>
        <v>0</v>
      </c>
      <c r="Z347" s="2"/>
      <c r="AA347" s="3"/>
      <c r="AD347" s="1">
        <f>IF(Table1[[#This Row],[Work Field (WF)]]="IT",1,0)</f>
        <v>0</v>
      </c>
      <c r="AE347" s="2">
        <f>IF(Table1[[#This Row],[Work Field (WF)]]="Data Science",1,0)</f>
        <v>0</v>
      </c>
      <c r="AF347" s="2">
        <f>IF(Table1[[#This Row],[Work Field (WF)]]="Health",1,0)</f>
        <v>0</v>
      </c>
      <c r="AG347" s="2">
        <f>IF(Table1[[#This Row],[Work Field (WF)]]="Marketing",1,0)</f>
        <v>0</v>
      </c>
      <c r="AH347" s="2">
        <f>IF(Table1[[#This Row],[Work Field (WF)]]="Sales",1,0)</f>
        <v>1</v>
      </c>
      <c r="AI347" s="2">
        <f>IF(Table1[[#This Row],[Work Field (WF)]]="management",1,0)</f>
        <v>0</v>
      </c>
      <c r="AJ347" s="2"/>
      <c r="AK347" s="3"/>
      <c r="AL347" s="1">
        <f>IF(Table1[[#This Row],[Education (EDU)]]="Matric",1,0)</f>
        <v>0</v>
      </c>
      <c r="AM347" s="2">
        <f>IF(Table1[[#This Row],[Education (EDU)]]="Intermediate",1,0)</f>
        <v>0</v>
      </c>
      <c r="AN347" s="2">
        <f>IF(Table1[[#This Row],[Education (EDU)]]="Graduation",1,0)</f>
        <v>1</v>
      </c>
      <c r="AO347" s="2">
        <f>IF(Table1[[#This Row],[Education (EDU)]]="Masters",1,0)</f>
        <v>0</v>
      </c>
      <c r="AP347" s="2"/>
      <c r="AQ347" s="3"/>
      <c r="AT347" s="10" t="str">
        <f>IFERROR(Table1[[#This Row],[Car Value]]/Table1[[#This Row],[Cars Owned]],"0")</f>
        <v>0</v>
      </c>
      <c r="AU347" s="2"/>
      <c r="AV347" s="3"/>
      <c r="AW347" s="1"/>
      <c r="AX347" s="2">
        <f>IF(Table1[[#This Row],[Person Debts]]&gt;$AW$6,1,0)</f>
        <v>1</v>
      </c>
      <c r="AY347" s="2"/>
      <c r="AZ347" s="3"/>
      <c r="BA347" s="1"/>
      <c r="BB347" s="24">
        <f>Table1[[#This Row],[Mortgage Left]]/Table1[[#This Row],[House Value]]</f>
        <v>0.80942341220121072</v>
      </c>
      <c r="BC347" s="2">
        <f t="shared" si="17"/>
        <v>1</v>
      </c>
      <c r="BD347" s="2"/>
      <c r="BE347" s="3"/>
      <c r="BH347" s="1"/>
      <c r="BI347" s="2">
        <f>IF(Table1[[#This Row],[City]]="Karachi",Table1[[#This Row],[Income]],0)</f>
        <v>69369</v>
      </c>
      <c r="BJ347" s="2">
        <f>IF(Table1[[#This Row],[City]]="Lahore",Table1[[#This Row],[Income]],0)</f>
        <v>0</v>
      </c>
      <c r="BK347" s="2">
        <f>IF(Table1[[#This Row],[City]]="Islamabad",Table1[[#This Row],[Income]],0)</f>
        <v>0</v>
      </c>
      <c r="BL347" s="2">
        <f>IF(Table1[[#This Row],[City]]="Multan",Table1[[#This Row],[Income]],0)</f>
        <v>0</v>
      </c>
      <c r="BM347" s="2">
        <f>IF(Table1[[#This Row],[City]]="Peshawar",Table1[[#This Row],[Income]],0)</f>
        <v>0</v>
      </c>
      <c r="BN347" s="2">
        <f>IF(Table1[[#This Row],[City]]="Quetta",Table1[[#This Row],[Income]],0)</f>
        <v>0</v>
      </c>
      <c r="BO347" s="2">
        <f>IF(Table1[[#This Row],[City]]="Hyderabad",Table1[[#This Row],[Income]],0)</f>
        <v>0</v>
      </c>
      <c r="BP347" s="2">
        <f>IF(Table1[[#This Row],[City]]="Rawalpindi",Table1[[#This Row],[Income]],0)</f>
        <v>0</v>
      </c>
      <c r="BQ347" s="3">
        <f>IF(Table1[[#This Row],[City]]="Gwadar",Table1[[#This Row],[Income]],0)</f>
        <v>0</v>
      </c>
      <c r="BR347" s="1">
        <f>IF(Table1[[#This Row],[Person Debts]]&gt;Table1[[#This Row],[Income]],1,0)</f>
        <v>1</v>
      </c>
      <c r="BS347" s="3"/>
      <c r="BT347" s="1"/>
      <c r="BU347" s="2">
        <f>IF(Table1[[#This Row],[Net Worth]]&gt;BT347,Table1[[#This Row],[Age]],0)</f>
        <v>31</v>
      </c>
      <c r="BV347" s="3"/>
    </row>
    <row r="348" spans="2:74" x14ac:dyDescent="0.25">
      <c r="B348" t="s">
        <v>19</v>
      </c>
      <c r="C348">
        <v>45</v>
      </c>
      <c r="D348" t="s">
        <v>29</v>
      </c>
      <c r="E348">
        <v>4</v>
      </c>
      <c r="F348" t="s">
        <v>27</v>
      </c>
      <c r="G348">
        <v>2</v>
      </c>
      <c r="H348">
        <v>0</v>
      </c>
      <c r="I348">
        <v>31034</v>
      </c>
      <c r="J348" t="s">
        <v>31</v>
      </c>
      <c r="K348">
        <v>5</v>
      </c>
      <c r="L348">
        <v>124136</v>
      </c>
      <c r="M348">
        <v>68612.944815460898</v>
      </c>
      <c r="N348">
        <v>0</v>
      </c>
      <c r="O348">
        <v>0</v>
      </c>
      <c r="P348">
        <v>35353.549251280696</v>
      </c>
      <c r="Q348">
        <v>14227.942041682252</v>
      </c>
      <c r="R348">
        <v>138363.94204168225</v>
      </c>
      <c r="S348">
        <v>103966.49406674159</v>
      </c>
      <c r="T348">
        <v>34397.44797494066</v>
      </c>
      <c r="X348" s="1">
        <f t="shared" si="15"/>
        <v>1</v>
      </c>
      <c r="Y348" s="2">
        <f t="shared" si="16"/>
        <v>0</v>
      </c>
      <c r="Z348" s="2"/>
      <c r="AA348" s="3"/>
      <c r="AD348" s="1">
        <f>IF(Table1[[#This Row],[Work Field (WF)]]="IT",1,0)</f>
        <v>0</v>
      </c>
      <c r="AE348" s="2">
        <f>IF(Table1[[#This Row],[Work Field (WF)]]="Data Science",1,0)</f>
        <v>0</v>
      </c>
      <c r="AF348" s="2">
        <f>IF(Table1[[#This Row],[Work Field (WF)]]="Health",1,0)</f>
        <v>1</v>
      </c>
      <c r="AG348" s="2">
        <f>IF(Table1[[#This Row],[Work Field (WF)]]="Marketing",1,0)</f>
        <v>0</v>
      </c>
      <c r="AH348" s="2">
        <f>IF(Table1[[#This Row],[Work Field (WF)]]="Sales",1,0)</f>
        <v>0</v>
      </c>
      <c r="AI348" s="2">
        <f>IF(Table1[[#This Row],[Work Field (WF)]]="management",1,0)</f>
        <v>0</v>
      </c>
      <c r="AJ348" s="2"/>
      <c r="AK348" s="3"/>
      <c r="AL348" s="1">
        <f>IF(Table1[[#This Row],[Education (EDU)]]="Matric",1,0)</f>
        <v>0</v>
      </c>
      <c r="AM348" s="2">
        <f>IF(Table1[[#This Row],[Education (EDU)]]="Intermediate",1,0)</f>
        <v>1</v>
      </c>
      <c r="AN348" s="2">
        <f>IF(Table1[[#This Row],[Education (EDU)]]="Graduation",1,0)</f>
        <v>0</v>
      </c>
      <c r="AO348" s="2">
        <f>IF(Table1[[#This Row],[Education (EDU)]]="Masters",1,0)</f>
        <v>0</v>
      </c>
      <c r="AP348" s="2"/>
      <c r="AQ348" s="3"/>
      <c r="AT348" s="10" t="str">
        <f>IFERROR(Table1[[#This Row],[Car Value]]/Table1[[#This Row],[Cars Owned]],"0")</f>
        <v>0</v>
      </c>
      <c r="AU348" s="2"/>
      <c r="AV348" s="3"/>
      <c r="AW348" s="1"/>
      <c r="AX348" s="2">
        <f>IF(Table1[[#This Row],[Person Debts]]&gt;$AW$6,1,0)</f>
        <v>0</v>
      </c>
      <c r="AY348" s="2"/>
      <c r="AZ348" s="3"/>
      <c r="BA348" s="1"/>
      <c r="BB348" s="24">
        <f>Table1[[#This Row],[Mortgage Left]]/Table1[[#This Row],[House Value]]</f>
        <v>0.55272398671989509</v>
      </c>
      <c r="BC348" s="2">
        <f t="shared" si="17"/>
        <v>1</v>
      </c>
      <c r="BD348" s="2"/>
      <c r="BE348" s="3"/>
      <c r="BH348" s="1"/>
      <c r="BI348" s="2">
        <f>IF(Table1[[#This Row],[City]]="Karachi",Table1[[#This Row],[Income]],0)</f>
        <v>0</v>
      </c>
      <c r="BJ348" s="2">
        <f>IF(Table1[[#This Row],[City]]="Lahore",Table1[[#This Row],[Income]],0)</f>
        <v>0</v>
      </c>
      <c r="BK348" s="2">
        <f>IF(Table1[[#This Row],[City]]="Islamabad",Table1[[#This Row],[Income]],0)</f>
        <v>0</v>
      </c>
      <c r="BL348" s="2">
        <f>IF(Table1[[#This Row],[City]]="Multan",Table1[[#This Row],[Income]],0)</f>
        <v>0</v>
      </c>
      <c r="BM348" s="2">
        <f>IF(Table1[[#This Row],[City]]="Peshawar",Table1[[#This Row],[Income]],0)</f>
        <v>31034</v>
      </c>
      <c r="BN348" s="2">
        <f>IF(Table1[[#This Row],[City]]="Quetta",Table1[[#This Row],[Income]],0)</f>
        <v>0</v>
      </c>
      <c r="BO348" s="2">
        <f>IF(Table1[[#This Row],[City]]="Hyderabad",Table1[[#This Row],[Income]],0)</f>
        <v>0</v>
      </c>
      <c r="BP348" s="2">
        <f>IF(Table1[[#This Row],[City]]="Rawalpindi",Table1[[#This Row],[Income]],0)</f>
        <v>0</v>
      </c>
      <c r="BQ348" s="3">
        <f>IF(Table1[[#This Row],[City]]="Gwadar",Table1[[#This Row],[Income]],0)</f>
        <v>0</v>
      </c>
      <c r="BR348" s="1">
        <f>IF(Table1[[#This Row],[Person Debts]]&gt;Table1[[#This Row],[Income]],1,0)</f>
        <v>1</v>
      </c>
      <c r="BS348" s="3"/>
      <c r="BT348" s="1"/>
      <c r="BU348" s="2">
        <f>IF(Table1[[#This Row],[Net Worth]]&gt;BT348,Table1[[#This Row],[Age]],0)</f>
        <v>45</v>
      </c>
      <c r="BV348" s="3"/>
    </row>
    <row r="349" spans="2:74" x14ac:dyDescent="0.25">
      <c r="B349" t="s">
        <v>23</v>
      </c>
      <c r="C349">
        <v>29</v>
      </c>
      <c r="D349" t="s">
        <v>37</v>
      </c>
      <c r="E349">
        <v>5</v>
      </c>
      <c r="F349" t="s">
        <v>27</v>
      </c>
      <c r="G349">
        <v>2</v>
      </c>
      <c r="H349">
        <v>1</v>
      </c>
      <c r="I349">
        <v>55725</v>
      </c>
      <c r="J349" t="s">
        <v>31</v>
      </c>
      <c r="K349">
        <v>5</v>
      </c>
      <c r="L349">
        <v>222900</v>
      </c>
      <c r="M349">
        <v>60120.697882926142</v>
      </c>
      <c r="N349">
        <v>33035.292135515323</v>
      </c>
      <c r="O349">
        <v>19748</v>
      </c>
      <c r="P349">
        <v>108845.13295180802</v>
      </c>
      <c r="Q349">
        <v>20163.498498890247</v>
      </c>
      <c r="R349">
        <v>276098.79063440557</v>
      </c>
      <c r="S349">
        <v>188713.83083473417</v>
      </c>
      <c r="T349">
        <v>87384.9597996714</v>
      </c>
      <c r="X349" s="1">
        <f t="shared" si="15"/>
        <v>0</v>
      </c>
      <c r="Y349" s="2">
        <f t="shared" si="16"/>
        <v>1</v>
      </c>
      <c r="Z349" s="2"/>
      <c r="AA349" s="3"/>
      <c r="AD349" s="1">
        <f>IF(Table1[[#This Row],[Work Field (WF)]]="IT",1,0)</f>
        <v>0</v>
      </c>
      <c r="AE349" s="2">
        <f>IF(Table1[[#This Row],[Work Field (WF)]]="Data Science",1,0)</f>
        <v>0</v>
      </c>
      <c r="AF349" s="2">
        <f>IF(Table1[[#This Row],[Work Field (WF)]]="Health",1,0)</f>
        <v>0</v>
      </c>
      <c r="AG349" s="2">
        <f>IF(Table1[[#This Row],[Work Field (WF)]]="Marketing",1,0)</f>
        <v>0</v>
      </c>
      <c r="AH349" s="2">
        <f>IF(Table1[[#This Row],[Work Field (WF)]]="Sales",1,0)</f>
        <v>1</v>
      </c>
      <c r="AI349" s="2">
        <f>IF(Table1[[#This Row],[Work Field (WF)]]="management",1,0)</f>
        <v>0</v>
      </c>
      <c r="AJ349" s="2"/>
      <c r="AK349" s="3"/>
      <c r="AL349" s="1">
        <f>IF(Table1[[#This Row],[Education (EDU)]]="Matric",1,0)</f>
        <v>0</v>
      </c>
      <c r="AM349" s="2">
        <f>IF(Table1[[#This Row],[Education (EDU)]]="Intermediate",1,0)</f>
        <v>1</v>
      </c>
      <c r="AN349" s="2">
        <f>IF(Table1[[#This Row],[Education (EDU)]]="Graduation",1,0)</f>
        <v>0</v>
      </c>
      <c r="AO349" s="2">
        <f>IF(Table1[[#This Row],[Education (EDU)]]="Masters",1,0)</f>
        <v>0</v>
      </c>
      <c r="AP349" s="2"/>
      <c r="AQ349" s="3"/>
      <c r="AT349" s="10">
        <f>IFERROR(Table1[[#This Row],[Car Value]]/Table1[[#This Row],[Cars Owned]],"0")</f>
        <v>33035.292135515323</v>
      </c>
      <c r="AU349" s="2"/>
      <c r="AV349" s="3"/>
      <c r="AW349" s="1"/>
      <c r="AX349" s="2">
        <f>IF(Table1[[#This Row],[Person Debts]]&gt;$AW$6,1,0)</f>
        <v>1</v>
      </c>
      <c r="AY349" s="2"/>
      <c r="AZ349" s="3"/>
      <c r="BA349" s="1"/>
      <c r="BB349" s="24">
        <f>Table1[[#This Row],[Mortgage Left]]/Table1[[#This Row],[House Value]]</f>
        <v>0.26972049296961031</v>
      </c>
      <c r="BC349" s="2">
        <f t="shared" si="17"/>
        <v>0</v>
      </c>
      <c r="BD349" s="2"/>
      <c r="BE349" s="3"/>
      <c r="BH349" s="1"/>
      <c r="BI349" s="2">
        <f>IF(Table1[[#This Row],[City]]="Karachi",Table1[[#This Row],[Income]],0)</f>
        <v>0</v>
      </c>
      <c r="BJ349" s="2">
        <f>IF(Table1[[#This Row],[City]]="Lahore",Table1[[#This Row],[Income]],0)</f>
        <v>0</v>
      </c>
      <c r="BK349" s="2">
        <f>IF(Table1[[#This Row],[City]]="Islamabad",Table1[[#This Row],[Income]],0)</f>
        <v>0</v>
      </c>
      <c r="BL349" s="2">
        <f>IF(Table1[[#This Row],[City]]="Multan",Table1[[#This Row],[Income]],0)</f>
        <v>0</v>
      </c>
      <c r="BM349" s="2">
        <f>IF(Table1[[#This Row],[City]]="Peshawar",Table1[[#This Row],[Income]],0)</f>
        <v>55725</v>
      </c>
      <c r="BN349" s="2">
        <f>IF(Table1[[#This Row],[City]]="Quetta",Table1[[#This Row],[Income]],0)</f>
        <v>0</v>
      </c>
      <c r="BO349" s="2">
        <f>IF(Table1[[#This Row],[City]]="Hyderabad",Table1[[#This Row],[Income]],0)</f>
        <v>0</v>
      </c>
      <c r="BP349" s="2">
        <f>IF(Table1[[#This Row],[City]]="Rawalpindi",Table1[[#This Row],[Income]],0)</f>
        <v>0</v>
      </c>
      <c r="BQ349" s="3">
        <f>IF(Table1[[#This Row],[City]]="Gwadar",Table1[[#This Row],[Income]],0)</f>
        <v>0</v>
      </c>
      <c r="BR349" s="1">
        <f>IF(Table1[[#This Row],[Person Debts]]&gt;Table1[[#This Row],[Income]],1,0)</f>
        <v>1</v>
      </c>
      <c r="BS349" s="3"/>
      <c r="BT349" s="1"/>
      <c r="BU349" s="2">
        <f>IF(Table1[[#This Row],[Net Worth]]&gt;BT349,Table1[[#This Row],[Age]],0)</f>
        <v>29</v>
      </c>
      <c r="BV349" s="3"/>
    </row>
    <row r="350" spans="2:74" x14ac:dyDescent="0.25">
      <c r="B350" t="s">
        <v>19</v>
      </c>
      <c r="C350">
        <v>50</v>
      </c>
      <c r="D350" t="s">
        <v>32</v>
      </c>
      <c r="E350">
        <v>1</v>
      </c>
      <c r="F350" t="s">
        <v>24</v>
      </c>
      <c r="G350">
        <v>3</v>
      </c>
      <c r="H350">
        <v>0</v>
      </c>
      <c r="I350">
        <v>39584</v>
      </c>
      <c r="J350" t="s">
        <v>33</v>
      </c>
      <c r="K350">
        <v>8</v>
      </c>
      <c r="L350">
        <v>237504</v>
      </c>
      <c r="M350">
        <v>6326.2230705091515</v>
      </c>
      <c r="N350">
        <v>0</v>
      </c>
      <c r="O350">
        <v>0</v>
      </c>
      <c r="P350">
        <v>45644.72422554189</v>
      </c>
      <c r="Q350">
        <v>54119.583068202322</v>
      </c>
      <c r="R350">
        <v>291623.58306820231</v>
      </c>
      <c r="S350">
        <v>51970.947296051039</v>
      </c>
      <c r="T350">
        <v>239652.63577215126</v>
      </c>
      <c r="X350" s="1">
        <f t="shared" si="15"/>
        <v>1</v>
      </c>
      <c r="Y350" s="2">
        <f t="shared" si="16"/>
        <v>0</v>
      </c>
      <c r="Z350" s="2"/>
      <c r="AA350" s="3"/>
      <c r="AD350" s="1">
        <f>IF(Table1[[#This Row],[Work Field (WF)]]="IT",1,0)</f>
        <v>1</v>
      </c>
      <c r="AE350" s="2">
        <f>IF(Table1[[#This Row],[Work Field (WF)]]="Data Science",1,0)</f>
        <v>0</v>
      </c>
      <c r="AF350" s="2">
        <f>IF(Table1[[#This Row],[Work Field (WF)]]="Health",1,0)</f>
        <v>0</v>
      </c>
      <c r="AG350" s="2">
        <f>IF(Table1[[#This Row],[Work Field (WF)]]="Marketing",1,0)</f>
        <v>0</v>
      </c>
      <c r="AH350" s="2">
        <f>IF(Table1[[#This Row],[Work Field (WF)]]="Sales",1,0)</f>
        <v>0</v>
      </c>
      <c r="AI350" s="2">
        <f>IF(Table1[[#This Row],[Work Field (WF)]]="management",1,0)</f>
        <v>0</v>
      </c>
      <c r="AJ350" s="2"/>
      <c r="AK350" s="3"/>
      <c r="AL350" s="1">
        <f>IF(Table1[[#This Row],[Education (EDU)]]="Matric",1,0)</f>
        <v>0</v>
      </c>
      <c r="AM350" s="2">
        <f>IF(Table1[[#This Row],[Education (EDU)]]="Intermediate",1,0)</f>
        <v>0</v>
      </c>
      <c r="AN350" s="2">
        <f>IF(Table1[[#This Row],[Education (EDU)]]="Graduation",1,0)</f>
        <v>1</v>
      </c>
      <c r="AO350" s="2">
        <f>IF(Table1[[#This Row],[Education (EDU)]]="Masters",1,0)</f>
        <v>0</v>
      </c>
      <c r="AP350" s="2"/>
      <c r="AQ350" s="3"/>
      <c r="AT350" s="10" t="str">
        <f>IFERROR(Table1[[#This Row],[Car Value]]/Table1[[#This Row],[Cars Owned]],"0")</f>
        <v>0</v>
      </c>
      <c r="AU350" s="2"/>
      <c r="AV350" s="3"/>
      <c r="AW350" s="1"/>
      <c r="AX350" s="2">
        <f>IF(Table1[[#This Row],[Person Debts]]&gt;$AW$6,1,0)</f>
        <v>0</v>
      </c>
      <c r="AY350" s="2"/>
      <c r="AZ350" s="3"/>
      <c r="BA350" s="1"/>
      <c r="BB350" s="24">
        <f>Table1[[#This Row],[Mortgage Left]]/Table1[[#This Row],[House Value]]</f>
        <v>2.663628010689989E-2</v>
      </c>
      <c r="BC350" s="2">
        <f t="shared" si="17"/>
        <v>0</v>
      </c>
      <c r="BD350" s="2"/>
      <c r="BE350" s="3"/>
      <c r="BH350" s="1"/>
      <c r="BI350" s="2">
        <f>IF(Table1[[#This Row],[City]]="Karachi",Table1[[#This Row],[Income]],0)</f>
        <v>0</v>
      </c>
      <c r="BJ350" s="2">
        <f>IF(Table1[[#This Row],[City]]="Lahore",Table1[[#This Row],[Income]],0)</f>
        <v>0</v>
      </c>
      <c r="BK350" s="2">
        <f>IF(Table1[[#This Row],[City]]="Islamabad",Table1[[#This Row],[Income]],0)</f>
        <v>0</v>
      </c>
      <c r="BL350" s="2">
        <f>IF(Table1[[#This Row],[City]]="Multan",Table1[[#This Row],[Income]],0)</f>
        <v>0</v>
      </c>
      <c r="BM350" s="2">
        <f>IF(Table1[[#This Row],[City]]="Peshawar",Table1[[#This Row],[Income]],0)</f>
        <v>0</v>
      </c>
      <c r="BN350" s="2">
        <f>IF(Table1[[#This Row],[City]]="Quetta",Table1[[#This Row],[Income]],0)</f>
        <v>0</v>
      </c>
      <c r="BO350" s="2">
        <f>IF(Table1[[#This Row],[City]]="Hyderabad",Table1[[#This Row],[Income]],0)</f>
        <v>0</v>
      </c>
      <c r="BP350" s="2">
        <f>IF(Table1[[#This Row],[City]]="Rawalpindi",Table1[[#This Row],[Income]],0)</f>
        <v>39584</v>
      </c>
      <c r="BQ350" s="3">
        <f>IF(Table1[[#This Row],[City]]="Gwadar",Table1[[#This Row],[Income]],0)</f>
        <v>0</v>
      </c>
      <c r="BR350" s="1">
        <f>IF(Table1[[#This Row],[Person Debts]]&gt;Table1[[#This Row],[Income]],1,0)</f>
        <v>1</v>
      </c>
      <c r="BS350" s="3"/>
      <c r="BT350" s="1"/>
      <c r="BU350" s="2">
        <f>IF(Table1[[#This Row],[Net Worth]]&gt;BT350,Table1[[#This Row],[Age]],0)</f>
        <v>50</v>
      </c>
      <c r="BV350" s="3"/>
    </row>
    <row r="351" spans="2:74" x14ac:dyDescent="0.25">
      <c r="B351" t="s">
        <v>19</v>
      </c>
      <c r="C351">
        <v>34</v>
      </c>
      <c r="D351" t="s">
        <v>29</v>
      </c>
      <c r="E351">
        <v>4</v>
      </c>
      <c r="F351" t="s">
        <v>24</v>
      </c>
      <c r="G351">
        <v>3</v>
      </c>
      <c r="H351">
        <v>1</v>
      </c>
      <c r="I351">
        <v>53818</v>
      </c>
      <c r="J351" t="s">
        <v>25</v>
      </c>
      <c r="K351">
        <v>1</v>
      </c>
      <c r="L351">
        <v>322908</v>
      </c>
      <c r="M351">
        <v>169319.18817470587</v>
      </c>
      <c r="N351">
        <v>10253.057919493973</v>
      </c>
      <c r="O351">
        <v>5830</v>
      </c>
      <c r="P351">
        <v>32593.186906362389</v>
      </c>
      <c r="Q351">
        <v>46826.147075300716</v>
      </c>
      <c r="R351">
        <v>379987.20499479468</v>
      </c>
      <c r="S351">
        <v>207742.37508106825</v>
      </c>
      <c r="T351">
        <v>172244.82991372643</v>
      </c>
      <c r="X351" s="1">
        <f t="shared" si="15"/>
        <v>1</v>
      </c>
      <c r="Y351" s="2">
        <f t="shared" si="16"/>
        <v>0</v>
      </c>
      <c r="Z351" s="2"/>
      <c r="AA351" s="3"/>
      <c r="AD351" s="1">
        <f>IF(Table1[[#This Row],[Work Field (WF)]]="IT",1,0)</f>
        <v>0</v>
      </c>
      <c r="AE351" s="2">
        <f>IF(Table1[[#This Row],[Work Field (WF)]]="Data Science",1,0)</f>
        <v>0</v>
      </c>
      <c r="AF351" s="2">
        <f>IF(Table1[[#This Row],[Work Field (WF)]]="Health",1,0)</f>
        <v>1</v>
      </c>
      <c r="AG351" s="2">
        <f>IF(Table1[[#This Row],[Work Field (WF)]]="Marketing",1,0)</f>
        <v>0</v>
      </c>
      <c r="AH351" s="2">
        <f>IF(Table1[[#This Row],[Work Field (WF)]]="Sales",1,0)</f>
        <v>0</v>
      </c>
      <c r="AI351" s="2">
        <f>IF(Table1[[#This Row],[Work Field (WF)]]="management",1,0)</f>
        <v>0</v>
      </c>
      <c r="AJ351" s="2"/>
      <c r="AK351" s="3"/>
      <c r="AL351" s="1">
        <f>IF(Table1[[#This Row],[Education (EDU)]]="Matric",1,0)</f>
        <v>0</v>
      </c>
      <c r="AM351" s="2">
        <f>IF(Table1[[#This Row],[Education (EDU)]]="Intermediate",1,0)</f>
        <v>0</v>
      </c>
      <c r="AN351" s="2">
        <f>IF(Table1[[#This Row],[Education (EDU)]]="Graduation",1,0)</f>
        <v>1</v>
      </c>
      <c r="AO351" s="2">
        <f>IF(Table1[[#This Row],[Education (EDU)]]="Masters",1,0)</f>
        <v>0</v>
      </c>
      <c r="AP351" s="2"/>
      <c r="AQ351" s="3"/>
      <c r="AT351" s="10">
        <f>IFERROR(Table1[[#This Row],[Car Value]]/Table1[[#This Row],[Cars Owned]],"0")</f>
        <v>10253.057919493973</v>
      </c>
      <c r="AU351" s="2"/>
      <c r="AV351" s="3"/>
      <c r="AW351" s="1"/>
      <c r="AX351" s="2">
        <f>IF(Table1[[#This Row],[Person Debts]]&gt;$AW$6,1,0)</f>
        <v>1</v>
      </c>
      <c r="AY351" s="2"/>
      <c r="AZ351" s="3"/>
      <c r="BA351" s="1"/>
      <c r="BB351" s="24">
        <f>Table1[[#This Row],[Mortgage Left]]/Table1[[#This Row],[House Value]]</f>
        <v>0.52435736548709189</v>
      </c>
      <c r="BC351" s="2">
        <f t="shared" si="17"/>
        <v>1</v>
      </c>
      <c r="BD351" s="2"/>
      <c r="BE351" s="3"/>
      <c r="BH351" s="1"/>
      <c r="BI351" s="2">
        <f>IF(Table1[[#This Row],[City]]="Karachi",Table1[[#This Row],[Income]],0)</f>
        <v>53818</v>
      </c>
      <c r="BJ351" s="2">
        <f>IF(Table1[[#This Row],[City]]="Lahore",Table1[[#This Row],[Income]],0)</f>
        <v>0</v>
      </c>
      <c r="BK351" s="2">
        <f>IF(Table1[[#This Row],[City]]="Islamabad",Table1[[#This Row],[Income]],0)</f>
        <v>0</v>
      </c>
      <c r="BL351" s="2">
        <f>IF(Table1[[#This Row],[City]]="Multan",Table1[[#This Row],[Income]],0)</f>
        <v>0</v>
      </c>
      <c r="BM351" s="2">
        <f>IF(Table1[[#This Row],[City]]="Peshawar",Table1[[#This Row],[Income]],0)</f>
        <v>0</v>
      </c>
      <c r="BN351" s="2">
        <f>IF(Table1[[#This Row],[City]]="Quetta",Table1[[#This Row],[Income]],0)</f>
        <v>0</v>
      </c>
      <c r="BO351" s="2">
        <f>IF(Table1[[#This Row],[City]]="Hyderabad",Table1[[#This Row],[Income]],0)</f>
        <v>0</v>
      </c>
      <c r="BP351" s="2">
        <f>IF(Table1[[#This Row],[City]]="Rawalpindi",Table1[[#This Row],[Income]],0)</f>
        <v>0</v>
      </c>
      <c r="BQ351" s="3">
        <f>IF(Table1[[#This Row],[City]]="Gwadar",Table1[[#This Row],[Income]],0)</f>
        <v>0</v>
      </c>
      <c r="BR351" s="1">
        <f>IF(Table1[[#This Row],[Person Debts]]&gt;Table1[[#This Row],[Income]],1,0)</f>
        <v>1</v>
      </c>
      <c r="BS351" s="3"/>
      <c r="BT351" s="1"/>
      <c r="BU351" s="2">
        <f>IF(Table1[[#This Row],[Net Worth]]&gt;BT351,Table1[[#This Row],[Age]],0)</f>
        <v>34</v>
      </c>
      <c r="BV351" s="3"/>
    </row>
    <row r="352" spans="2:74" x14ac:dyDescent="0.25">
      <c r="B352" t="s">
        <v>19</v>
      </c>
      <c r="C352">
        <v>45</v>
      </c>
      <c r="D352" t="s">
        <v>26</v>
      </c>
      <c r="E352">
        <v>3</v>
      </c>
      <c r="F352" t="s">
        <v>24</v>
      </c>
      <c r="G352">
        <v>3</v>
      </c>
      <c r="H352">
        <v>1</v>
      </c>
      <c r="I352">
        <v>42425</v>
      </c>
      <c r="J352" t="s">
        <v>35</v>
      </c>
      <c r="K352">
        <v>3</v>
      </c>
      <c r="L352">
        <v>212125</v>
      </c>
      <c r="M352">
        <v>104886.44899177799</v>
      </c>
      <c r="N352">
        <v>15531.11474292698</v>
      </c>
      <c r="O352">
        <v>7472</v>
      </c>
      <c r="P352">
        <v>6774.9542346227154</v>
      </c>
      <c r="Q352">
        <v>55805.778142353898</v>
      </c>
      <c r="R352">
        <v>283461.89288528089</v>
      </c>
      <c r="S352">
        <v>119133.4032264007</v>
      </c>
      <c r="T352">
        <v>164328.48965888019</v>
      </c>
      <c r="X352" s="1">
        <f t="shared" si="15"/>
        <v>1</v>
      </c>
      <c r="Y352" s="2">
        <f t="shared" si="16"/>
        <v>0</v>
      </c>
      <c r="Z352" s="2"/>
      <c r="AA352" s="3"/>
      <c r="AD352" s="1">
        <f>IF(Table1[[#This Row],[Work Field (WF)]]="IT",1,0)</f>
        <v>0</v>
      </c>
      <c r="AE352" s="2">
        <f>IF(Table1[[#This Row],[Work Field (WF)]]="Data Science",1,0)</f>
        <v>0</v>
      </c>
      <c r="AF352" s="2">
        <f>IF(Table1[[#This Row],[Work Field (WF)]]="Health",1,0)</f>
        <v>0</v>
      </c>
      <c r="AG352" s="2">
        <f>IF(Table1[[#This Row],[Work Field (WF)]]="Marketing",1,0)</f>
        <v>1</v>
      </c>
      <c r="AH352" s="2">
        <f>IF(Table1[[#This Row],[Work Field (WF)]]="Sales",1,0)</f>
        <v>0</v>
      </c>
      <c r="AI352" s="2">
        <f>IF(Table1[[#This Row],[Work Field (WF)]]="management",1,0)</f>
        <v>0</v>
      </c>
      <c r="AJ352" s="2"/>
      <c r="AK352" s="3"/>
      <c r="AL352" s="1">
        <f>IF(Table1[[#This Row],[Education (EDU)]]="Matric",1,0)</f>
        <v>0</v>
      </c>
      <c r="AM352" s="2">
        <f>IF(Table1[[#This Row],[Education (EDU)]]="Intermediate",1,0)</f>
        <v>0</v>
      </c>
      <c r="AN352" s="2">
        <f>IF(Table1[[#This Row],[Education (EDU)]]="Graduation",1,0)</f>
        <v>1</v>
      </c>
      <c r="AO352" s="2">
        <f>IF(Table1[[#This Row],[Education (EDU)]]="Masters",1,0)</f>
        <v>0</v>
      </c>
      <c r="AP352" s="2"/>
      <c r="AQ352" s="3"/>
      <c r="AT352" s="10">
        <f>IFERROR(Table1[[#This Row],[Car Value]]/Table1[[#This Row],[Cars Owned]],"0")</f>
        <v>15531.11474292698</v>
      </c>
      <c r="AU352" s="2"/>
      <c r="AV352" s="3"/>
      <c r="AW352" s="1"/>
      <c r="AX352" s="2">
        <f>IF(Table1[[#This Row],[Person Debts]]&gt;$AW$6,1,0)</f>
        <v>0</v>
      </c>
      <c r="AY352" s="2"/>
      <c r="AZ352" s="3"/>
      <c r="BA352" s="1"/>
      <c r="BB352" s="24">
        <f>Table1[[#This Row],[Mortgage Left]]/Table1[[#This Row],[House Value]]</f>
        <v>0.4944558585351938</v>
      </c>
      <c r="BC352" s="2">
        <f t="shared" si="17"/>
        <v>1</v>
      </c>
      <c r="BD352" s="2"/>
      <c r="BE352" s="3"/>
      <c r="BH352" s="1"/>
      <c r="BI352" s="2">
        <f>IF(Table1[[#This Row],[City]]="Karachi",Table1[[#This Row],[Income]],0)</f>
        <v>0</v>
      </c>
      <c r="BJ352" s="2">
        <f>IF(Table1[[#This Row],[City]]="Lahore",Table1[[#This Row],[Income]],0)</f>
        <v>0</v>
      </c>
      <c r="BK352" s="2">
        <f>IF(Table1[[#This Row],[City]]="Islamabad",Table1[[#This Row],[Income]],0)</f>
        <v>42425</v>
      </c>
      <c r="BL352" s="2">
        <f>IF(Table1[[#This Row],[City]]="Multan",Table1[[#This Row],[Income]],0)</f>
        <v>0</v>
      </c>
      <c r="BM352" s="2">
        <f>IF(Table1[[#This Row],[City]]="Peshawar",Table1[[#This Row],[Income]],0)</f>
        <v>0</v>
      </c>
      <c r="BN352" s="2">
        <f>IF(Table1[[#This Row],[City]]="Quetta",Table1[[#This Row],[Income]],0)</f>
        <v>0</v>
      </c>
      <c r="BO352" s="2">
        <f>IF(Table1[[#This Row],[City]]="Hyderabad",Table1[[#This Row],[Income]],0)</f>
        <v>0</v>
      </c>
      <c r="BP352" s="2">
        <f>IF(Table1[[#This Row],[City]]="Rawalpindi",Table1[[#This Row],[Income]],0)</f>
        <v>0</v>
      </c>
      <c r="BQ352" s="3">
        <f>IF(Table1[[#This Row],[City]]="Gwadar",Table1[[#This Row],[Income]],0)</f>
        <v>0</v>
      </c>
      <c r="BR352" s="1">
        <f>IF(Table1[[#This Row],[Person Debts]]&gt;Table1[[#This Row],[Income]],1,0)</f>
        <v>1</v>
      </c>
      <c r="BS352" s="3"/>
      <c r="BT352" s="1"/>
      <c r="BU352" s="2">
        <f>IF(Table1[[#This Row],[Net Worth]]&gt;BT352,Table1[[#This Row],[Age]],0)</f>
        <v>45</v>
      </c>
      <c r="BV352" s="3"/>
    </row>
    <row r="353" spans="2:74" x14ac:dyDescent="0.25">
      <c r="B353" t="s">
        <v>19</v>
      </c>
      <c r="C353">
        <v>38</v>
      </c>
      <c r="D353" t="s">
        <v>32</v>
      </c>
      <c r="E353">
        <v>1</v>
      </c>
      <c r="F353" t="s">
        <v>34</v>
      </c>
      <c r="G353">
        <v>4</v>
      </c>
      <c r="H353">
        <v>2</v>
      </c>
      <c r="I353">
        <v>57005</v>
      </c>
      <c r="J353" t="s">
        <v>31</v>
      </c>
      <c r="K353">
        <v>5</v>
      </c>
      <c r="L353">
        <v>228020</v>
      </c>
      <c r="M353">
        <v>186559.03701104582</v>
      </c>
      <c r="N353">
        <v>27665.191337456075</v>
      </c>
      <c r="O353">
        <v>366</v>
      </c>
      <c r="P353">
        <v>102517.7853975438</v>
      </c>
      <c r="Q353">
        <v>25304.586890053379</v>
      </c>
      <c r="R353">
        <v>280989.77822750947</v>
      </c>
      <c r="S353">
        <v>289442.82240858965</v>
      </c>
      <c r="T353">
        <v>-8453.0441810801858</v>
      </c>
      <c r="X353" s="1">
        <f t="shared" si="15"/>
        <v>1</v>
      </c>
      <c r="Y353" s="2">
        <f t="shared" si="16"/>
        <v>0</v>
      </c>
      <c r="Z353" s="2"/>
      <c r="AA353" s="3"/>
      <c r="AD353" s="1">
        <f>IF(Table1[[#This Row],[Work Field (WF)]]="IT",1,0)</f>
        <v>1</v>
      </c>
      <c r="AE353" s="2">
        <f>IF(Table1[[#This Row],[Work Field (WF)]]="Data Science",1,0)</f>
        <v>0</v>
      </c>
      <c r="AF353" s="2">
        <f>IF(Table1[[#This Row],[Work Field (WF)]]="Health",1,0)</f>
        <v>0</v>
      </c>
      <c r="AG353" s="2">
        <f>IF(Table1[[#This Row],[Work Field (WF)]]="Marketing",1,0)</f>
        <v>0</v>
      </c>
      <c r="AH353" s="2">
        <f>IF(Table1[[#This Row],[Work Field (WF)]]="Sales",1,0)</f>
        <v>0</v>
      </c>
      <c r="AI353" s="2">
        <f>IF(Table1[[#This Row],[Work Field (WF)]]="management",1,0)</f>
        <v>0</v>
      </c>
      <c r="AJ353" s="2"/>
      <c r="AK353" s="3"/>
      <c r="AL353" s="1">
        <f>IF(Table1[[#This Row],[Education (EDU)]]="Matric",1,0)</f>
        <v>0</v>
      </c>
      <c r="AM353" s="2">
        <f>IF(Table1[[#This Row],[Education (EDU)]]="Intermediate",1,0)</f>
        <v>0</v>
      </c>
      <c r="AN353" s="2">
        <f>IF(Table1[[#This Row],[Education (EDU)]]="Graduation",1,0)</f>
        <v>0</v>
      </c>
      <c r="AO353" s="2">
        <f>IF(Table1[[#This Row],[Education (EDU)]]="Masters",1,0)</f>
        <v>1</v>
      </c>
      <c r="AP353" s="2"/>
      <c r="AQ353" s="3"/>
      <c r="AT353" s="10">
        <f>IFERROR(Table1[[#This Row],[Car Value]]/Table1[[#This Row],[Cars Owned]],"0")</f>
        <v>13832.595668728038</v>
      </c>
      <c r="AU353" s="2"/>
      <c r="AV353" s="3"/>
      <c r="AW353" s="1"/>
      <c r="AX353" s="2">
        <f>IF(Table1[[#This Row],[Person Debts]]&gt;$AW$6,1,0)</f>
        <v>1</v>
      </c>
      <c r="AY353" s="2"/>
      <c r="AZ353" s="3"/>
      <c r="BA353" s="1"/>
      <c r="BB353" s="24">
        <f>Table1[[#This Row],[Mortgage Left]]/Table1[[#This Row],[House Value]]</f>
        <v>0.81816962113431202</v>
      </c>
      <c r="BC353" s="2">
        <f t="shared" si="17"/>
        <v>1</v>
      </c>
      <c r="BD353" s="2"/>
      <c r="BE353" s="3"/>
      <c r="BH353" s="1"/>
      <c r="BI353" s="2">
        <f>IF(Table1[[#This Row],[City]]="Karachi",Table1[[#This Row],[Income]],0)</f>
        <v>0</v>
      </c>
      <c r="BJ353" s="2">
        <f>IF(Table1[[#This Row],[City]]="Lahore",Table1[[#This Row],[Income]],0)</f>
        <v>0</v>
      </c>
      <c r="BK353" s="2">
        <f>IF(Table1[[#This Row],[City]]="Islamabad",Table1[[#This Row],[Income]],0)</f>
        <v>0</v>
      </c>
      <c r="BL353" s="2">
        <f>IF(Table1[[#This Row],[City]]="Multan",Table1[[#This Row],[Income]],0)</f>
        <v>0</v>
      </c>
      <c r="BM353" s="2">
        <f>IF(Table1[[#This Row],[City]]="Peshawar",Table1[[#This Row],[Income]],0)</f>
        <v>57005</v>
      </c>
      <c r="BN353" s="2">
        <f>IF(Table1[[#This Row],[City]]="Quetta",Table1[[#This Row],[Income]],0)</f>
        <v>0</v>
      </c>
      <c r="BO353" s="2">
        <f>IF(Table1[[#This Row],[City]]="Hyderabad",Table1[[#This Row],[Income]],0)</f>
        <v>0</v>
      </c>
      <c r="BP353" s="2">
        <f>IF(Table1[[#This Row],[City]]="Rawalpindi",Table1[[#This Row],[Income]],0)</f>
        <v>0</v>
      </c>
      <c r="BQ353" s="3">
        <f>IF(Table1[[#This Row],[City]]="Gwadar",Table1[[#This Row],[Income]],0)</f>
        <v>0</v>
      </c>
      <c r="BR353" s="1">
        <f>IF(Table1[[#This Row],[Person Debts]]&gt;Table1[[#This Row],[Income]],1,0)</f>
        <v>1</v>
      </c>
      <c r="BS353" s="3"/>
      <c r="BT353" s="1"/>
      <c r="BU353" s="2">
        <f>IF(Table1[[#This Row],[Net Worth]]&gt;BT353,Table1[[#This Row],[Age]],0)</f>
        <v>0</v>
      </c>
      <c r="BV353" s="3"/>
    </row>
    <row r="354" spans="2:74" x14ac:dyDescent="0.25">
      <c r="B354" t="s">
        <v>19</v>
      </c>
      <c r="C354">
        <v>28</v>
      </c>
      <c r="D354" t="s">
        <v>20</v>
      </c>
      <c r="E354">
        <v>6</v>
      </c>
      <c r="F354" t="s">
        <v>24</v>
      </c>
      <c r="G354">
        <v>3</v>
      </c>
      <c r="H354">
        <v>1</v>
      </c>
      <c r="I354">
        <v>73291</v>
      </c>
      <c r="J354" t="s">
        <v>22</v>
      </c>
      <c r="K354">
        <v>2</v>
      </c>
      <c r="L354">
        <v>219873</v>
      </c>
      <c r="M354">
        <v>59844.103121718137</v>
      </c>
      <c r="N354">
        <v>30608.264821481676</v>
      </c>
      <c r="O354">
        <v>24250</v>
      </c>
      <c r="P354">
        <v>41240.207812689885</v>
      </c>
      <c r="Q354">
        <v>74502.78804288838</v>
      </c>
      <c r="R354">
        <v>324984.05286437005</v>
      </c>
      <c r="S354">
        <v>125334.31093440801</v>
      </c>
      <c r="T354">
        <v>199649.74192996204</v>
      </c>
      <c r="X354" s="1">
        <f t="shared" si="15"/>
        <v>1</v>
      </c>
      <c r="Y354" s="2">
        <f t="shared" si="16"/>
        <v>0</v>
      </c>
      <c r="Z354" s="2"/>
      <c r="AA354" s="3"/>
      <c r="AD354" s="1">
        <f>IF(Table1[[#This Row],[Work Field (WF)]]="IT",1,0)</f>
        <v>0</v>
      </c>
      <c r="AE354" s="2">
        <f>IF(Table1[[#This Row],[Work Field (WF)]]="Data Science",1,0)</f>
        <v>0</v>
      </c>
      <c r="AF354" s="2">
        <f>IF(Table1[[#This Row],[Work Field (WF)]]="Health",1,0)</f>
        <v>0</v>
      </c>
      <c r="AG354" s="2">
        <f>IF(Table1[[#This Row],[Work Field (WF)]]="Marketing",1,0)</f>
        <v>0</v>
      </c>
      <c r="AH354" s="2">
        <f>IF(Table1[[#This Row],[Work Field (WF)]]="Sales",1,0)</f>
        <v>0</v>
      </c>
      <c r="AI354" s="2">
        <f>IF(Table1[[#This Row],[Work Field (WF)]]="management",1,0)</f>
        <v>1</v>
      </c>
      <c r="AJ354" s="2"/>
      <c r="AK354" s="3"/>
      <c r="AL354" s="1">
        <f>IF(Table1[[#This Row],[Education (EDU)]]="Matric",1,0)</f>
        <v>0</v>
      </c>
      <c r="AM354" s="2">
        <f>IF(Table1[[#This Row],[Education (EDU)]]="Intermediate",1,0)</f>
        <v>0</v>
      </c>
      <c r="AN354" s="2">
        <f>IF(Table1[[#This Row],[Education (EDU)]]="Graduation",1,0)</f>
        <v>1</v>
      </c>
      <c r="AO354" s="2">
        <f>IF(Table1[[#This Row],[Education (EDU)]]="Masters",1,0)</f>
        <v>0</v>
      </c>
      <c r="AP354" s="2"/>
      <c r="AQ354" s="3"/>
      <c r="AT354" s="10">
        <f>IFERROR(Table1[[#This Row],[Car Value]]/Table1[[#This Row],[Cars Owned]],"0")</f>
        <v>30608.264821481676</v>
      </c>
      <c r="AU354" s="2"/>
      <c r="AV354" s="3"/>
      <c r="AW354" s="1"/>
      <c r="AX354" s="2">
        <f>IF(Table1[[#This Row],[Person Debts]]&gt;$AW$6,1,0)</f>
        <v>1</v>
      </c>
      <c r="AY354" s="2"/>
      <c r="AZ354" s="3"/>
      <c r="BA354" s="1"/>
      <c r="BB354" s="24">
        <f>Table1[[#This Row],[Mortgage Left]]/Table1[[#This Row],[House Value]]</f>
        <v>0.27217577020242656</v>
      </c>
      <c r="BC354" s="2">
        <f t="shared" si="17"/>
        <v>0</v>
      </c>
      <c r="BD354" s="2"/>
      <c r="BE354" s="3"/>
      <c r="BH354" s="1"/>
      <c r="BI354" s="2">
        <f>IF(Table1[[#This Row],[City]]="Karachi",Table1[[#This Row],[Income]],0)</f>
        <v>0</v>
      </c>
      <c r="BJ354" s="2">
        <f>IF(Table1[[#This Row],[City]]="Lahore",Table1[[#This Row],[Income]],0)</f>
        <v>73291</v>
      </c>
      <c r="BK354" s="2">
        <f>IF(Table1[[#This Row],[City]]="Islamabad",Table1[[#This Row],[Income]],0)</f>
        <v>0</v>
      </c>
      <c r="BL354" s="2">
        <f>IF(Table1[[#This Row],[City]]="Multan",Table1[[#This Row],[Income]],0)</f>
        <v>0</v>
      </c>
      <c r="BM354" s="2">
        <f>IF(Table1[[#This Row],[City]]="Peshawar",Table1[[#This Row],[Income]],0)</f>
        <v>0</v>
      </c>
      <c r="BN354" s="2">
        <f>IF(Table1[[#This Row],[City]]="Quetta",Table1[[#This Row],[Income]],0)</f>
        <v>0</v>
      </c>
      <c r="BO354" s="2">
        <f>IF(Table1[[#This Row],[City]]="Hyderabad",Table1[[#This Row],[Income]],0)</f>
        <v>0</v>
      </c>
      <c r="BP354" s="2">
        <f>IF(Table1[[#This Row],[City]]="Rawalpindi",Table1[[#This Row],[Income]],0)</f>
        <v>0</v>
      </c>
      <c r="BQ354" s="3">
        <f>IF(Table1[[#This Row],[City]]="Gwadar",Table1[[#This Row],[Income]],0)</f>
        <v>0</v>
      </c>
      <c r="BR354" s="1">
        <f>IF(Table1[[#This Row],[Person Debts]]&gt;Table1[[#This Row],[Income]],1,0)</f>
        <v>1</v>
      </c>
      <c r="BS354" s="3"/>
      <c r="BT354" s="1"/>
      <c r="BU354" s="2">
        <f>IF(Table1[[#This Row],[Net Worth]]&gt;BT354,Table1[[#This Row],[Age]],0)</f>
        <v>28</v>
      </c>
      <c r="BV354" s="3"/>
    </row>
    <row r="355" spans="2:74" x14ac:dyDescent="0.25">
      <c r="B355" t="s">
        <v>23</v>
      </c>
      <c r="C355">
        <v>42</v>
      </c>
      <c r="D355" t="s">
        <v>37</v>
      </c>
      <c r="E355">
        <v>5</v>
      </c>
      <c r="F355" t="s">
        <v>27</v>
      </c>
      <c r="G355">
        <v>2</v>
      </c>
      <c r="H355">
        <v>1</v>
      </c>
      <c r="I355">
        <v>55809</v>
      </c>
      <c r="J355" t="s">
        <v>28</v>
      </c>
      <c r="K355">
        <v>4</v>
      </c>
      <c r="L355">
        <v>334854</v>
      </c>
      <c r="M355">
        <v>184515.63555439957</v>
      </c>
      <c r="N355">
        <v>28657.819561781449</v>
      </c>
      <c r="O355">
        <v>498</v>
      </c>
      <c r="P355">
        <v>19580.758717917219</v>
      </c>
      <c r="Q355">
        <v>6923.2844816536162</v>
      </c>
      <c r="R355">
        <v>370435.10404343507</v>
      </c>
      <c r="S355">
        <v>204594.3942723168</v>
      </c>
      <c r="T355">
        <v>165840.70977111827</v>
      </c>
      <c r="X355" s="1">
        <f t="shared" si="15"/>
        <v>0</v>
      </c>
      <c r="Y355" s="2">
        <f t="shared" si="16"/>
        <v>1</v>
      </c>
      <c r="Z355" s="2"/>
      <c r="AA355" s="3"/>
      <c r="AD355" s="1">
        <f>IF(Table1[[#This Row],[Work Field (WF)]]="IT",1,0)</f>
        <v>0</v>
      </c>
      <c r="AE355" s="2">
        <f>IF(Table1[[#This Row],[Work Field (WF)]]="Data Science",1,0)</f>
        <v>0</v>
      </c>
      <c r="AF355" s="2">
        <f>IF(Table1[[#This Row],[Work Field (WF)]]="Health",1,0)</f>
        <v>0</v>
      </c>
      <c r="AG355" s="2">
        <f>IF(Table1[[#This Row],[Work Field (WF)]]="Marketing",1,0)</f>
        <v>0</v>
      </c>
      <c r="AH355" s="2">
        <f>IF(Table1[[#This Row],[Work Field (WF)]]="Sales",1,0)</f>
        <v>1</v>
      </c>
      <c r="AI355" s="2">
        <f>IF(Table1[[#This Row],[Work Field (WF)]]="management",1,0)</f>
        <v>0</v>
      </c>
      <c r="AJ355" s="2"/>
      <c r="AK355" s="3"/>
      <c r="AL355" s="1">
        <f>IF(Table1[[#This Row],[Education (EDU)]]="Matric",1,0)</f>
        <v>0</v>
      </c>
      <c r="AM355" s="2">
        <f>IF(Table1[[#This Row],[Education (EDU)]]="Intermediate",1,0)</f>
        <v>1</v>
      </c>
      <c r="AN355" s="2">
        <f>IF(Table1[[#This Row],[Education (EDU)]]="Graduation",1,0)</f>
        <v>0</v>
      </c>
      <c r="AO355" s="2">
        <f>IF(Table1[[#This Row],[Education (EDU)]]="Masters",1,0)</f>
        <v>0</v>
      </c>
      <c r="AP355" s="2"/>
      <c r="AQ355" s="3"/>
      <c r="AT355" s="10">
        <f>IFERROR(Table1[[#This Row],[Car Value]]/Table1[[#This Row],[Cars Owned]],"0")</f>
        <v>28657.819561781449</v>
      </c>
      <c r="AU355" s="2"/>
      <c r="AV355" s="3"/>
      <c r="AW355" s="1"/>
      <c r="AX355" s="2">
        <f>IF(Table1[[#This Row],[Person Debts]]&gt;$AW$6,1,0)</f>
        <v>1</v>
      </c>
      <c r="AY355" s="2"/>
      <c r="AZ355" s="3"/>
      <c r="BA355" s="1"/>
      <c r="BB355" s="24">
        <f>Table1[[#This Row],[Mortgage Left]]/Table1[[#This Row],[House Value]]</f>
        <v>0.55103309368978592</v>
      </c>
      <c r="BC355" s="2">
        <f t="shared" si="17"/>
        <v>1</v>
      </c>
      <c r="BD355" s="2"/>
      <c r="BE355" s="3"/>
      <c r="BH355" s="1"/>
      <c r="BI355" s="2">
        <f>IF(Table1[[#This Row],[City]]="Karachi",Table1[[#This Row],[Income]],0)</f>
        <v>0</v>
      </c>
      <c r="BJ355" s="2">
        <f>IF(Table1[[#This Row],[City]]="Lahore",Table1[[#This Row],[Income]],0)</f>
        <v>0</v>
      </c>
      <c r="BK355" s="2">
        <f>IF(Table1[[#This Row],[City]]="Islamabad",Table1[[#This Row],[Income]],0)</f>
        <v>0</v>
      </c>
      <c r="BL355" s="2">
        <f>IF(Table1[[#This Row],[City]]="Multan",Table1[[#This Row],[Income]],0)</f>
        <v>55809</v>
      </c>
      <c r="BM355" s="2">
        <f>IF(Table1[[#This Row],[City]]="Peshawar",Table1[[#This Row],[Income]],0)</f>
        <v>0</v>
      </c>
      <c r="BN355" s="2">
        <f>IF(Table1[[#This Row],[City]]="Quetta",Table1[[#This Row],[Income]],0)</f>
        <v>0</v>
      </c>
      <c r="BO355" s="2">
        <f>IF(Table1[[#This Row],[City]]="Hyderabad",Table1[[#This Row],[Income]],0)</f>
        <v>0</v>
      </c>
      <c r="BP355" s="2">
        <f>IF(Table1[[#This Row],[City]]="Rawalpindi",Table1[[#This Row],[Income]],0)</f>
        <v>0</v>
      </c>
      <c r="BQ355" s="3">
        <f>IF(Table1[[#This Row],[City]]="Gwadar",Table1[[#This Row],[Income]],0)</f>
        <v>0</v>
      </c>
      <c r="BR355" s="1">
        <f>IF(Table1[[#This Row],[Person Debts]]&gt;Table1[[#This Row],[Income]],1,0)</f>
        <v>1</v>
      </c>
      <c r="BS355" s="3"/>
      <c r="BT355" s="1"/>
      <c r="BU355" s="2">
        <f>IF(Table1[[#This Row],[Net Worth]]&gt;BT355,Table1[[#This Row],[Age]],0)</f>
        <v>42</v>
      </c>
      <c r="BV355" s="3"/>
    </row>
    <row r="356" spans="2:74" x14ac:dyDescent="0.25">
      <c r="B356" t="s">
        <v>23</v>
      </c>
      <c r="C356">
        <v>49</v>
      </c>
      <c r="D356" t="s">
        <v>32</v>
      </c>
      <c r="E356">
        <v>1</v>
      </c>
      <c r="F356" t="s">
        <v>24</v>
      </c>
      <c r="G356">
        <v>3</v>
      </c>
      <c r="H356">
        <v>2</v>
      </c>
      <c r="I356">
        <v>40393</v>
      </c>
      <c r="J356" t="s">
        <v>35</v>
      </c>
      <c r="K356">
        <v>3</v>
      </c>
      <c r="L356">
        <v>121179</v>
      </c>
      <c r="M356">
        <v>120365.40150226434</v>
      </c>
      <c r="N356">
        <v>16023.468804111375</v>
      </c>
      <c r="O356">
        <v>5329</v>
      </c>
      <c r="P356">
        <v>67370.452465339753</v>
      </c>
      <c r="Q356">
        <v>3854.2435637390149</v>
      </c>
      <c r="R356">
        <v>141056.71236785038</v>
      </c>
      <c r="S356">
        <v>193064.85396760411</v>
      </c>
      <c r="T356">
        <v>-52008.141599753726</v>
      </c>
      <c r="X356" s="1">
        <f t="shared" si="15"/>
        <v>0</v>
      </c>
      <c r="Y356" s="2">
        <f t="shared" si="16"/>
        <v>1</v>
      </c>
      <c r="Z356" s="2"/>
      <c r="AA356" s="3"/>
      <c r="AD356" s="1">
        <f>IF(Table1[[#This Row],[Work Field (WF)]]="IT",1,0)</f>
        <v>1</v>
      </c>
      <c r="AE356" s="2">
        <f>IF(Table1[[#This Row],[Work Field (WF)]]="Data Science",1,0)</f>
        <v>0</v>
      </c>
      <c r="AF356" s="2">
        <f>IF(Table1[[#This Row],[Work Field (WF)]]="Health",1,0)</f>
        <v>0</v>
      </c>
      <c r="AG356" s="2">
        <f>IF(Table1[[#This Row],[Work Field (WF)]]="Marketing",1,0)</f>
        <v>0</v>
      </c>
      <c r="AH356" s="2">
        <f>IF(Table1[[#This Row],[Work Field (WF)]]="Sales",1,0)</f>
        <v>0</v>
      </c>
      <c r="AI356" s="2">
        <f>IF(Table1[[#This Row],[Work Field (WF)]]="management",1,0)</f>
        <v>0</v>
      </c>
      <c r="AJ356" s="2"/>
      <c r="AK356" s="3"/>
      <c r="AL356" s="1">
        <f>IF(Table1[[#This Row],[Education (EDU)]]="Matric",1,0)</f>
        <v>0</v>
      </c>
      <c r="AM356" s="2">
        <f>IF(Table1[[#This Row],[Education (EDU)]]="Intermediate",1,0)</f>
        <v>0</v>
      </c>
      <c r="AN356" s="2">
        <f>IF(Table1[[#This Row],[Education (EDU)]]="Graduation",1,0)</f>
        <v>1</v>
      </c>
      <c r="AO356" s="2">
        <f>IF(Table1[[#This Row],[Education (EDU)]]="Masters",1,0)</f>
        <v>0</v>
      </c>
      <c r="AP356" s="2"/>
      <c r="AQ356" s="3"/>
      <c r="AT356" s="10">
        <f>IFERROR(Table1[[#This Row],[Car Value]]/Table1[[#This Row],[Cars Owned]],"0")</f>
        <v>8011.7344020556875</v>
      </c>
      <c r="AU356" s="2"/>
      <c r="AV356" s="3"/>
      <c r="AW356" s="1"/>
      <c r="AX356" s="2">
        <f>IF(Table1[[#This Row],[Person Debts]]&gt;$AW$6,1,0)</f>
        <v>1</v>
      </c>
      <c r="AY356" s="2"/>
      <c r="AZ356" s="3"/>
      <c r="BA356" s="1"/>
      <c r="BB356" s="24">
        <f>Table1[[#This Row],[Mortgage Left]]/Table1[[#This Row],[House Value]]</f>
        <v>0.99328597778711114</v>
      </c>
      <c r="BC356" s="2">
        <f t="shared" si="17"/>
        <v>1</v>
      </c>
      <c r="BD356" s="2"/>
      <c r="BE356" s="3"/>
      <c r="BH356" s="1"/>
      <c r="BI356" s="2">
        <f>IF(Table1[[#This Row],[City]]="Karachi",Table1[[#This Row],[Income]],0)</f>
        <v>0</v>
      </c>
      <c r="BJ356" s="2">
        <f>IF(Table1[[#This Row],[City]]="Lahore",Table1[[#This Row],[Income]],0)</f>
        <v>0</v>
      </c>
      <c r="BK356" s="2">
        <f>IF(Table1[[#This Row],[City]]="Islamabad",Table1[[#This Row],[Income]],0)</f>
        <v>40393</v>
      </c>
      <c r="BL356" s="2">
        <f>IF(Table1[[#This Row],[City]]="Multan",Table1[[#This Row],[Income]],0)</f>
        <v>0</v>
      </c>
      <c r="BM356" s="2">
        <f>IF(Table1[[#This Row],[City]]="Peshawar",Table1[[#This Row],[Income]],0)</f>
        <v>0</v>
      </c>
      <c r="BN356" s="2">
        <f>IF(Table1[[#This Row],[City]]="Quetta",Table1[[#This Row],[Income]],0)</f>
        <v>0</v>
      </c>
      <c r="BO356" s="2">
        <f>IF(Table1[[#This Row],[City]]="Hyderabad",Table1[[#This Row],[Income]],0)</f>
        <v>0</v>
      </c>
      <c r="BP356" s="2">
        <f>IF(Table1[[#This Row],[City]]="Rawalpindi",Table1[[#This Row],[Income]],0)</f>
        <v>0</v>
      </c>
      <c r="BQ356" s="3">
        <f>IF(Table1[[#This Row],[City]]="Gwadar",Table1[[#This Row],[Income]],0)</f>
        <v>0</v>
      </c>
      <c r="BR356" s="1">
        <f>IF(Table1[[#This Row],[Person Debts]]&gt;Table1[[#This Row],[Income]],1,0)</f>
        <v>1</v>
      </c>
      <c r="BS356" s="3"/>
      <c r="BT356" s="1"/>
      <c r="BU356" s="2">
        <f>IF(Table1[[#This Row],[Net Worth]]&gt;BT356,Table1[[#This Row],[Age]],0)</f>
        <v>0</v>
      </c>
      <c r="BV356" s="3"/>
    </row>
    <row r="357" spans="2:74" x14ac:dyDescent="0.25">
      <c r="B357" t="s">
        <v>19</v>
      </c>
      <c r="C357">
        <v>31</v>
      </c>
      <c r="D357" t="s">
        <v>36</v>
      </c>
      <c r="E357">
        <v>2</v>
      </c>
      <c r="F357" t="s">
        <v>27</v>
      </c>
      <c r="G357">
        <v>2</v>
      </c>
      <c r="H357">
        <v>0</v>
      </c>
      <c r="I357">
        <v>67232</v>
      </c>
      <c r="J357" t="s">
        <v>28</v>
      </c>
      <c r="K357">
        <v>4</v>
      </c>
      <c r="L357">
        <v>336160</v>
      </c>
      <c r="M357">
        <v>207862.62981127956</v>
      </c>
      <c r="N357">
        <v>0</v>
      </c>
      <c r="O357">
        <v>0</v>
      </c>
      <c r="P357">
        <v>40601.33780066004</v>
      </c>
      <c r="Q357">
        <v>96759.585545875569</v>
      </c>
      <c r="R357">
        <v>432919.5855458756</v>
      </c>
      <c r="S357">
        <v>248463.96761193959</v>
      </c>
      <c r="T357">
        <v>184455.61793393601</v>
      </c>
      <c r="X357" s="1">
        <f t="shared" si="15"/>
        <v>1</v>
      </c>
      <c r="Y357" s="2">
        <f t="shared" si="16"/>
        <v>0</v>
      </c>
      <c r="Z357" s="2"/>
      <c r="AA357" s="3"/>
      <c r="AD357" s="1">
        <f>IF(Table1[[#This Row],[Work Field (WF)]]="IT",1,0)</f>
        <v>0</v>
      </c>
      <c r="AE357" s="2">
        <f>IF(Table1[[#This Row],[Work Field (WF)]]="Data Science",1,0)</f>
        <v>1</v>
      </c>
      <c r="AF357" s="2">
        <f>IF(Table1[[#This Row],[Work Field (WF)]]="Health",1,0)</f>
        <v>0</v>
      </c>
      <c r="AG357" s="2">
        <f>IF(Table1[[#This Row],[Work Field (WF)]]="Marketing",1,0)</f>
        <v>0</v>
      </c>
      <c r="AH357" s="2">
        <f>IF(Table1[[#This Row],[Work Field (WF)]]="Sales",1,0)</f>
        <v>0</v>
      </c>
      <c r="AI357" s="2">
        <f>IF(Table1[[#This Row],[Work Field (WF)]]="management",1,0)</f>
        <v>0</v>
      </c>
      <c r="AJ357" s="2"/>
      <c r="AK357" s="3"/>
      <c r="AL357" s="1">
        <f>IF(Table1[[#This Row],[Education (EDU)]]="Matric",1,0)</f>
        <v>0</v>
      </c>
      <c r="AM357" s="2">
        <f>IF(Table1[[#This Row],[Education (EDU)]]="Intermediate",1,0)</f>
        <v>1</v>
      </c>
      <c r="AN357" s="2">
        <f>IF(Table1[[#This Row],[Education (EDU)]]="Graduation",1,0)</f>
        <v>0</v>
      </c>
      <c r="AO357" s="2">
        <f>IF(Table1[[#This Row],[Education (EDU)]]="Masters",1,0)</f>
        <v>0</v>
      </c>
      <c r="AP357" s="2"/>
      <c r="AQ357" s="3"/>
      <c r="AT357" s="10" t="str">
        <f>IFERROR(Table1[[#This Row],[Car Value]]/Table1[[#This Row],[Cars Owned]],"0")</f>
        <v>0</v>
      </c>
      <c r="AU357" s="2"/>
      <c r="AV357" s="3"/>
      <c r="AW357" s="1"/>
      <c r="AX357" s="2">
        <f>IF(Table1[[#This Row],[Person Debts]]&gt;$AW$6,1,0)</f>
        <v>1</v>
      </c>
      <c r="AY357" s="2"/>
      <c r="AZ357" s="3"/>
      <c r="BA357" s="1"/>
      <c r="BB357" s="24">
        <f>Table1[[#This Row],[Mortgage Left]]/Table1[[#This Row],[House Value]]</f>
        <v>0.61834432951951324</v>
      </c>
      <c r="BC357" s="2">
        <f t="shared" si="17"/>
        <v>1</v>
      </c>
      <c r="BD357" s="2"/>
      <c r="BE357" s="3"/>
      <c r="BH357" s="1"/>
      <c r="BI357" s="2">
        <f>IF(Table1[[#This Row],[City]]="Karachi",Table1[[#This Row],[Income]],0)</f>
        <v>0</v>
      </c>
      <c r="BJ357" s="2">
        <f>IF(Table1[[#This Row],[City]]="Lahore",Table1[[#This Row],[Income]],0)</f>
        <v>0</v>
      </c>
      <c r="BK357" s="2">
        <f>IF(Table1[[#This Row],[City]]="Islamabad",Table1[[#This Row],[Income]],0)</f>
        <v>0</v>
      </c>
      <c r="BL357" s="2">
        <f>IF(Table1[[#This Row],[City]]="Multan",Table1[[#This Row],[Income]],0)</f>
        <v>67232</v>
      </c>
      <c r="BM357" s="2">
        <f>IF(Table1[[#This Row],[City]]="Peshawar",Table1[[#This Row],[Income]],0)</f>
        <v>0</v>
      </c>
      <c r="BN357" s="2">
        <f>IF(Table1[[#This Row],[City]]="Quetta",Table1[[#This Row],[Income]],0)</f>
        <v>0</v>
      </c>
      <c r="BO357" s="2">
        <f>IF(Table1[[#This Row],[City]]="Hyderabad",Table1[[#This Row],[Income]],0)</f>
        <v>0</v>
      </c>
      <c r="BP357" s="2">
        <f>IF(Table1[[#This Row],[City]]="Rawalpindi",Table1[[#This Row],[Income]],0)</f>
        <v>0</v>
      </c>
      <c r="BQ357" s="3">
        <f>IF(Table1[[#This Row],[City]]="Gwadar",Table1[[#This Row],[Income]],0)</f>
        <v>0</v>
      </c>
      <c r="BR357" s="1">
        <f>IF(Table1[[#This Row],[Person Debts]]&gt;Table1[[#This Row],[Income]],1,0)</f>
        <v>1</v>
      </c>
      <c r="BS357" s="3"/>
      <c r="BT357" s="1"/>
      <c r="BU357" s="2">
        <f>IF(Table1[[#This Row],[Net Worth]]&gt;BT357,Table1[[#This Row],[Age]],0)</f>
        <v>31</v>
      </c>
      <c r="BV357" s="3"/>
    </row>
    <row r="358" spans="2:74" x14ac:dyDescent="0.25">
      <c r="B358" t="s">
        <v>23</v>
      </c>
      <c r="C358">
        <v>50</v>
      </c>
      <c r="D358" t="s">
        <v>37</v>
      </c>
      <c r="E358">
        <v>5</v>
      </c>
      <c r="F358" t="s">
        <v>34</v>
      </c>
      <c r="G358">
        <v>4</v>
      </c>
      <c r="H358">
        <v>2</v>
      </c>
      <c r="I358">
        <v>53689</v>
      </c>
      <c r="J358" t="s">
        <v>31</v>
      </c>
      <c r="K358">
        <v>5</v>
      </c>
      <c r="L358">
        <v>322134</v>
      </c>
      <c r="M358">
        <v>267335.54914570914</v>
      </c>
      <c r="N358">
        <v>6055.4538276457379</v>
      </c>
      <c r="O358">
        <v>5963</v>
      </c>
      <c r="P358">
        <v>61733.135985305511</v>
      </c>
      <c r="Q358">
        <v>3129.9787230434549</v>
      </c>
      <c r="R358">
        <v>331319.43255068921</v>
      </c>
      <c r="S358">
        <v>335031.68513101467</v>
      </c>
      <c r="T358">
        <v>-3712.2525803254684</v>
      </c>
      <c r="X358" s="1">
        <f t="shared" si="15"/>
        <v>0</v>
      </c>
      <c r="Y358" s="2">
        <f t="shared" si="16"/>
        <v>1</v>
      </c>
      <c r="Z358" s="2"/>
      <c r="AA358" s="3"/>
      <c r="AD358" s="1">
        <f>IF(Table1[[#This Row],[Work Field (WF)]]="IT",1,0)</f>
        <v>0</v>
      </c>
      <c r="AE358" s="2">
        <f>IF(Table1[[#This Row],[Work Field (WF)]]="Data Science",1,0)</f>
        <v>0</v>
      </c>
      <c r="AF358" s="2">
        <f>IF(Table1[[#This Row],[Work Field (WF)]]="Health",1,0)</f>
        <v>0</v>
      </c>
      <c r="AG358" s="2">
        <f>IF(Table1[[#This Row],[Work Field (WF)]]="Marketing",1,0)</f>
        <v>0</v>
      </c>
      <c r="AH358" s="2">
        <f>IF(Table1[[#This Row],[Work Field (WF)]]="Sales",1,0)</f>
        <v>1</v>
      </c>
      <c r="AI358" s="2">
        <f>IF(Table1[[#This Row],[Work Field (WF)]]="management",1,0)</f>
        <v>0</v>
      </c>
      <c r="AJ358" s="2"/>
      <c r="AK358" s="3"/>
      <c r="AL358" s="1">
        <f>IF(Table1[[#This Row],[Education (EDU)]]="Matric",1,0)</f>
        <v>0</v>
      </c>
      <c r="AM358" s="2">
        <f>IF(Table1[[#This Row],[Education (EDU)]]="Intermediate",1,0)</f>
        <v>0</v>
      </c>
      <c r="AN358" s="2">
        <f>IF(Table1[[#This Row],[Education (EDU)]]="Graduation",1,0)</f>
        <v>0</v>
      </c>
      <c r="AO358" s="2">
        <f>IF(Table1[[#This Row],[Education (EDU)]]="Masters",1,0)</f>
        <v>1</v>
      </c>
      <c r="AP358" s="2"/>
      <c r="AQ358" s="3"/>
      <c r="AT358" s="10">
        <f>IFERROR(Table1[[#This Row],[Car Value]]/Table1[[#This Row],[Cars Owned]],"0")</f>
        <v>3027.7269138228689</v>
      </c>
      <c r="AU358" s="2"/>
      <c r="AV358" s="3"/>
      <c r="AW358" s="1"/>
      <c r="AX358" s="2">
        <f>IF(Table1[[#This Row],[Person Debts]]&gt;$AW$6,1,0)</f>
        <v>1</v>
      </c>
      <c r="AY358" s="2"/>
      <c r="AZ358" s="3"/>
      <c r="BA358" s="1"/>
      <c r="BB358" s="24">
        <f>Table1[[#This Row],[Mortgage Left]]/Table1[[#This Row],[House Value]]</f>
        <v>0.82988926703082921</v>
      </c>
      <c r="BC358" s="2">
        <f t="shared" si="17"/>
        <v>1</v>
      </c>
      <c r="BD358" s="2"/>
      <c r="BE358" s="3"/>
      <c r="BH358" s="1"/>
      <c r="BI358" s="2">
        <f>IF(Table1[[#This Row],[City]]="Karachi",Table1[[#This Row],[Income]],0)</f>
        <v>0</v>
      </c>
      <c r="BJ358" s="2">
        <f>IF(Table1[[#This Row],[City]]="Lahore",Table1[[#This Row],[Income]],0)</f>
        <v>0</v>
      </c>
      <c r="BK358" s="2">
        <f>IF(Table1[[#This Row],[City]]="Islamabad",Table1[[#This Row],[Income]],0)</f>
        <v>0</v>
      </c>
      <c r="BL358" s="2">
        <f>IF(Table1[[#This Row],[City]]="Multan",Table1[[#This Row],[Income]],0)</f>
        <v>0</v>
      </c>
      <c r="BM358" s="2">
        <f>IF(Table1[[#This Row],[City]]="Peshawar",Table1[[#This Row],[Income]],0)</f>
        <v>53689</v>
      </c>
      <c r="BN358" s="2">
        <f>IF(Table1[[#This Row],[City]]="Quetta",Table1[[#This Row],[Income]],0)</f>
        <v>0</v>
      </c>
      <c r="BO358" s="2">
        <f>IF(Table1[[#This Row],[City]]="Hyderabad",Table1[[#This Row],[Income]],0)</f>
        <v>0</v>
      </c>
      <c r="BP358" s="2">
        <f>IF(Table1[[#This Row],[City]]="Rawalpindi",Table1[[#This Row],[Income]],0)</f>
        <v>0</v>
      </c>
      <c r="BQ358" s="3">
        <f>IF(Table1[[#This Row],[City]]="Gwadar",Table1[[#This Row],[Income]],0)</f>
        <v>0</v>
      </c>
      <c r="BR358" s="1">
        <f>IF(Table1[[#This Row],[Person Debts]]&gt;Table1[[#This Row],[Income]],1,0)</f>
        <v>1</v>
      </c>
      <c r="BS358" s="3"/>
      <c r="BT358" s="1"/>
      <c r="BU358" s="2">
        <f>IF(Table1[[#This Row],[Net Worth]]&gt;BT358,Table1[[#This Row],[Age]],0)</f>
        <v>0</v>
      </c>
      <c r="BV358" s="3"/>
    </row>
    <row r="359" spans="2:74" x14ac:dyDescent="0.25">
      <c r="B359" t="s">
        <v>19</v>
      </c>
      <c r="C359">
        <v>38</v>
      </c>
      <c r="D359" t="s">
        <v>37</v>
      </c>
      <c r="E359">
        <v>5</v>
      </c>
      <c r="F359" t="s">
        <v>24</v>
      </c>
      <c r="G359">
        <v>3</v>
      </c>
      <c r="H359">
        <v>2</v>
      </c>
      <c r="I359">
        <v>72363</v>
      </c>
      <c r="J359" t="s">
        <v>28</v>
      </c>
      <c r="K359">
        <v>4</v>
      </c>
      <c r="L359">
        <v>361815</v>
      </c>
      <c r="M359">
        <v>114690.74690103323</v>
      </c>
      <c r="N359">
        <v>30054.752374037536</v>
      </c>
      <c r="O359">
        <v>18722</v>
      </c>
      <c r="P359">
        <v>76853.190707427915</v>
      </c>
      <c r="Q359">
        <v>29686.69115178275</v>
      </c>
      <c r="R359">
        <v>421556.44352582027</v>
      </c>
      <c r="S359">
        <v>210265.93760846113</v>
      </c>
      <c r="T359">
        <v>211290.50591735914</v>
      </c>
      <c r="X359" s="1">
        <f t="shared" si="15"/>
        <v>1</v>
      </c>
      <c r="Y359" s="2">
        <f t="shared" si="16"/>
        <v>0</v>
      </c>
      <c r="Z359" s="2"/>
      <c r="AA359" s="3"/>
      <c r="AD359" s="1">
        <f>IF(Table1[[#This Row],[Work Field (WF)]]="IT",1,0)</f>
        <v>0</v>
      </c>
      <c r="AE359" s="2">
        <f>IF(Table1[[#This Row],[Work Field (WF)]]="Data Science",1,0)</f>
        <v>0</v>
      </c>
      <c r="AF359" s="2">
        <f>IF(Table1[[#This Row],[Work Field (WF)]]="Health",1,0)</f>
        <v>0</v>
      </c>
      <c r="AG359" s="2">
        <f>IF(Table1[[#This Row],[Work Field (WF)]]="Marketing",1,0)</f>
        <v>0</v>
      </c>
      <c r="AH359" s="2">
        <f>IF(Table1[[#This Row],[Work Field (WF)]]="Sales",1,0)</f>
        <v>1</v>
      </c>
      <c r="AI359" s="2">
        <f>IF(Table1[[#This Row],[Work Field (WF)]]="management",1,0)</f>
        <v>0</v>
      </c>
      <c r="AJ359" s="2"/>
      <c r="AK359" s="3"/>
      <c r="AL359" s="1">
        <f>IF(Table1[[#This Row],[Education (EDU)]]="Matric",1,0)</f>
        <v>0</v>
      </c>
      <c r="AM359" s="2">
        <f>IF(Table1[[#This Row],[Education (EDU)]]="Intermediate",1,0)</f>
        <v>0</v>
      </c>
      <c r="AN359" s="2">
        <f>IF(Table1[[#This Row],[Education (EDU)]]="Graduation",1,0)</f>
        <v>1</v>
      </c>
      <c r="AO359" s="2">
        <f>IF(Table1[[#This Row],[Education (EDU)]]="Masters",1,0)</f>
        <v>0</v>
      </c>
      <c r="AP359" s="2"/>
      <c r="AQ359" s="3"/>
      <c r="AT359" s="10">
        <f>IFERROR(Table1[[#This Row],[Car Value]]/Table1[[#This Row],[Cars Owned]],"0")</f>
        <v>15027.376187018768</v>
      </c>
      <c r="AU359" s="2"/>
      <c r="AV359" s="3"/>
      <c r="AW359" s="1"/>
      <c r="AX359" s="2">
        <f>IF(Table1[[#This Row],[Person Debts]]&gt;$AW$6,1,0)</f>
        <v>1</v>
      </c>
      <c r="AY359" s="2"/>
      <c r="AZ359" s="3"/>
      <c r="BA359" s="1"/>
      <c r="BB359" s="24">
        <f>Table1[[#This Row],[Mortgage Left]]/Table1[[#This Row],[House Value]]</f>
        <v>0.31698726393608123</v>
      </c>
      <c r="BC359" s="2">
        <f t="shared" si="17"/>
        <v>0</v>
      </c>
      <c r="BD359" s="2"/>
      <c r="BE359" s="3"/>
      <c r="BH359" s="1"/>
      <c r="BI359" s="2">
        <f>IF(Table1[[#This Row],[City]]="Karachi",Table1[[#This Row],[Income]],0)</f>
        <v>0</v>
      </c>
      <c r="BJ359" s="2">
        <f>IF(Table1[[#This Row],[City]]="Lahore",Table1[[#This Row],[Income]],0)</f>
        <v>0</v>
      </c>
      <c r="BK359" s="2">
        <f>IF(Table1[[#This Row],[City]]="Islamabad",Table1[[#This Row],[Income]],0)</f>
        <v>0</v>
      </c>
      <c r="BL359" s="2">
        <f>IF(Table1[[#This Row],[City]]="Multan",Table1[[#This Row],[Income]],0)</f>
        <v>72363</v>
      </c>
      <c r="BM359" s="2">
        <f>IF(Table1[[#This Row],[City]]="Peshawar",Table1[[#This Row],[Income]],0)</f>
        <v>0</v>
      </c>
      <c r="BN359" s="2">
        <f>IF(Table1[[#This Row],[City]]="Quetta",Table1[[#This Row],[Income]],0)</f>
        <v>0</v>
      </c>
      <c r="BO359" s="2">
        <f>IF(Table1[[#This Row],[City]]="Hyderabad",Table1[[#This Row],[Income]],0)</f>
        <v>0</v>
      </c>
      <c r="BP359" s="2">
        <f>IF(Table1[[#This Row],[City]]="Rawalpindi",Table1[[#This Row],[Income]],0)</f>
        <v>0</v>
      </c>
      <c r="BQ359" s="3">
        <f>IF(Table1[[#This Row],[City]]="Gwadar",Table1[[#This Row],[Income]],0)</f>
        <v>0</v>
      </c>
      <c r="BR359" s="1">
        <f>IF(Table1[[#This Row],[Person Debts]]&gt;Table1[[#This Row],[Income]],1,0)</f>
        <v>1</v>
      </c>
      <c r="BS359" s="3"/>
      <c r="BT359" s="1"/>
      <c r="BU359" s="2">
        <f>IF(Table1[[#This Row],[Net Worth]]&gt;BT359,Table1[[#This Row],[Age]],0)</f>
        <v>38</v>
      </c>
      <c r="BV359" s="3"/>
    </row>
    <row r="360" spans="2:74" x14ac:dyDescent="0.25">
      <c r="B360" t="s">
        <v>19</v>
      </c>
      <c r="C360">
        <v>41</v>
      </c>
      <c r="D360" t="s">
        <v>36</v>
      </c>
      <c r="E360">
        <v>2</v>
      </c>
      <c r="F360" t="s">
        <v>27</v>
      </c>
      <c r="G360">
        <v>2</v>
      </c>
      <c r="H360">
        <v>1</v>
      </c>
      <c r="I360">
        <v>69126</v>
      </c>
      <c r="J360" t="s">
        <v>33</v>
      </c>
      <c r="K360">
        <v>8</v>
      </c>
      <c r="L360">
        <v>345630</v>
      </c>
      <c r="M360">
        <v>13581.983550120058</v>
      </c>
      <c r="N360">
        <v>15104.067954844379</v>
      </c>
      <c r="O360">
        <v>37</v>
      </c>
      <c r="P360">
        <v>130915.98569774831</v>
      </c>
      <c r="Q360">
        <v>5915.0792866336114</v>
      </c>
      <c r="R360">
        <v>366649.14724147797</v>
      </c>
      <c r="S360">
        <v>144534.96924786837</v>
      </c>
      <c r="T360">
        <v>222114.1779936096</v>
      </c>
      <c r="X360" s="1">
        <f t="shared" si="15"/>
        <v>1</v>
      </c>
      <c r="Y360" s="2">
        <f t="shared" si="16"/>
        <v>0</v>
      </c>
      <c r="Z360" s="2"/>
      <c r="AA360" s="3"/>
      <c r="AD360" s="1">
        <f>IF(Table1[[#This Row],[Work Field (WF)]]="IT",1,0)</f>
        <v>0</v>
      </c>
      <c r="AE360" s="2">
        <f>IF(Table1[[#This Row],[Work Field (WF)]]="Data Science",1,0)</f>
        <v>1</v>
      </c>
      <c r="AF360" s="2">
        <f>IF(Table1[[#This Row],[Work Field (WF)]]="Health",1,0)</f>
        <v>0</v>
      </c>
      <c r="AG360" s="2">
        <f>IF(Table1[[#This Row],[Work Field (WF)]]="Marketing",1,0)</f>
        <v>0</v>
      </c>
      <c r="AH360" s="2">
        <f>IF(Table1[[#This Row],[Work Field (WF)]]="Sales",1,0)</f>
        <v>0</v>
      </c>
      <c r="AI360" s="2">
        <f>IF(Table1[[#This Row],[Work Field (WF)]]="management",1,0)</f>
        <v>0</v>
      </c>
      <c r="AJ360" s="2"/>
      <c r="AK360" s="3"/>
      <c r="AL360" s="1">
        <f>IF(Table1[[#This Row],[Education (EDU)]]="Matric",1,0)</f>
        <v>0</v>
      </c>
      <c r="AM360" s="2">
        <f>IF(Table1[[#This Row],[Education (EDU)]]="Intermediate",1,0)</f>
        <v>1</v>
      </c>
      <c r="AN360" s="2">
        <f>IF(Table1[[#This Row],[Education (EDU)]]="Graduation",1,0)</f>
        <v>0</v>
      </c>
      <c r="AO360" s="2">
        <f>IF(Table1[[#This Row],[Education (EDU)]]="Masters",1,0)</f>
        <v>0</v>
      </c>
      <c r="AP360" s="2"/>
      <c r="AQ360" s="3"/>
      <c r="AT360" s="10">
        <f>IFERROR(Table1[[#This Row],[Car Value]]/Table1[[#This Row],[Cars Owned]],"0")</f>
        <v>15104.067954844379</v>
      </c>
      <c r="AU360" s="2"/>
      <c r="AV360" s="3"/>
      <c r="AW360" s="1"/>
      <c r="AX360" s="2">
        <f>IF(Table1[[#This Row],[Person Debts]]&gt;$AW$6,1,0)</f>
        <v>1</v>
      </c>
      <c r="AY360" s="2"/>
      <c r="AZ360" s="3"/>
      <c r="BA360" s="1"/>
      <c r="BB360" s="24">
        <f>Table1[[#This Row],[Mortgage Left]]/Table1[[#This Row],[House Value]]</f>
        <v>3.9296309782484329E-2</v>
      </c>
      <c r="BC360" s="2">
        <f t="shared" si="17"/>
        <v>0</v>
      </c>
      <c r="BD360" s="2"/>
      <c r="BE360" s="3"/>
      <c r="BH360" s="1"/>
      <c r="BI360" s="2">
        <f>IF(Table1[[#This Row],[City]]="Karachi",Table1[[#This Row],[Income]],0)</f>
        <v>0</v>
      </c>
      <c r="BJ360" s="2">
        <f>IF(Table1[[#This Row],[City]]="Lahore",Table1[[#This Row],[Income]],0)</f>
        <v>0</v>
      </c>
      <c r="BK360" s="2">
        <f>IF(Table1[[#This Row],[City]]="Islamabad",Table1[[#This Row],[Income]],0)</f>
        <v>0</v>
      </c>
      <c r="BL360" s="2">
        <f>IF(Table1[[#This Row],[City]]="Multan",Table1[[#This Row],[Income]],0)</f>
        <v>0</v>
      </c>
      <c r="BM360" s="2">
        <f>IF(Table1[[#This Row],[City]]="Peshawar",Table1[[#This Row],[Income]],0)</f>
        <v>0</v>
      </c>
      <c r="BN360" s="2">
        <f>IF(Table1[[#This Row],[City]]="Quetta",Table1[[#This Row],[Income]],0)</f>
        <v>0</v>
      </c>
      <c r="BO360" s="2">
        <f>IF(Table1[[#This Row],[City]]="Hyderabad",Table1[[#This Row],[Income]],0)</f>
        <v>0</v>
      </c>
      <c r="BP360" s="2">
        <f>IF(Table1[[#This Row],[City]]="Rawalpindi",Table1[[#This Row],[Income]],0)</f>
        <v>69126</v>
      </c>
      <c r="BQ360" s="3">
        <f>IF(Table1[[#This Row],[City]]="Gwadar",Table1[[#This Row],[Income]],0)</f>
        <v>0</v>
      </c>
      <c r="BR360" s="1">
        <f>IF(Table1[[#This Row],[Person Debts]]&gt;Table1[[#This Row],[Income]],1,0)</f>
        <v>1</v>
      </c>
      <c r="BS360" s="3"/>
      <c r="BT360" s="1"/>
      <c r="BU360" s="2">
        <f>IF(Table1[[#This Row],[Net Worth]]&gt;BT360,Table1[[#This Row],[Age]],0)</f>
        <v>41</v>
      </c>
      <c r="BV360" s="3"/>
    </row>
    <row r="361" spans="2:74" x14ac:dyDescent="0.25">
      <c r="B361" t="s">
        <v>23</v>
      </c>
      <c r="C361">
        <v>50</v>
      </c>
      <c r="D361" t="s">
        <v>29</v>
      </c>
      <c r="E361">
        <v>4</v>
      </c>
      <c r="F361" t="s">
        <v>24</v>
      </c>
      <c r="G361">
        <v>3</v>
      </c>
      <c r="H361">
        <v>0</v>
      </c>
      <c r="I361">
        <v>50970</v>
      </c>
      <c r="J361" t="s">
        <v>38</v>
      </c>
      <c r="K361">
        <v>9</v>
      </c>
      <c r="L361">
        <v>203880</v>
      </c>
      <c r="M361">
        <v>87172.481163575023</v>
      </c>
      <c r="N361">
        <v>0</v>
      </c>
      <c r="O361">
        <v>0</v>
      </c>
      <c r="P361">
        <v>24224.967560920464</v>
      </c>
      <c r="Q361">
        <v>59391.472722693536</v>
      </c>
      <c r="R361">
        <v>263271.47272269352</v>
      </c>
      <c r="S361">
        <v>111397.44872449548</v>
      </c>
      <c r="T361">
        <v>151874.02399819804</v>
      </c>
      <c r="X361" s="1">
        <f t="shared" si="15"/>
        <v>0</v>
      </c>
      <c r="Y361" s="2">
        <f t="shared" si="16"/>
        <v>1</v>
      </c>
      <c r="Z361" s="2"/>
      <c r="AA361" s="3"/>
      <c r="AD361" s="1">
        <f>IF(Table1[[#This Row],[Work Field (WF)]]="IT",1,0)</f>
        <v>0</v>
      </c>
      <c r="AE361" s="2">
        <f>IF(Table1[[#This Row],[Work Field (WF)]]="Data Science",1,0)</f>
        <v>0</v>
      </c>
      <c r="AF361" s="2">
        <f>IF(Table1[[#This Row],[Work Field (WF)]]="Health",1,0)</f>
        <v>1</v>
      </c>
      <c r="AG361" s="2">
        <f>IF(Table1[[#This Row],[Work Field (WF)]]="Marketing",1,0)</f>
        <v>0</v>
      </c>
      <c r="AH361" s="2">
        <f>IF(Table1[[#This Row],[Work Field (WF)]]="Sales",1,0)</f>
        <v>0</v>
      </c>
      <c r="AI361" s="2">
        <f>IF(Table1[[#This Row],[Work Field (WF)]]="management",1,0)</f>
        <v>0</v>
      </c>
      <c r="AJ361" s="2"/>
      <c r="AK361" s="3"/>
      <c r="AL361" s="1">
        <f>IF(Table1[[#This Row],[Education (EDU)]]="Matric",1,0)</f>
        <v>0</v>
      </c>
      <c r="AM361" s="2">
        <f>IF(Table1[[#This Row],[Education (EDU)]]="Intermediate",1,0)</f>
        <v>0</v>
      </c>
      <c r="AN361" s="2">
        <f>IF(Table1[[#This Row],[Education (EDU)]]="Graduation",1,0)</f>
        <v>1</v>
      </c>
      <c r="AO361" s="2">
        <f>IF(Table1[[#This Row],[Education (EDU)]]="Masters",1,0)</f>
        <v>0</v>
      </c>
      <c r="AP361" s="2"/>
      <c r="AQ361" s="3"/>
      <c r="AT361" s="10" t="str">
        <f>IFERROR(Table1[[#This Row],[Car Value]]/Table1[[#This Row],[Cars Owned]],"0")</f>
        <v>0</v>
      </c>
      <c r="AU361" s="2"/>
      <c r="AV361" s="3"/>
      <c r="AW361" s="1"/>
      <c r="AX361" s="2">
        <f>IF(Table1[[#This Row],[Person Debts]]&gt;$AW$6,1,0)</f>
        <v>0</v>
      </c>
      <c r="AY361" s="2"/>
      <c r="AZ361" s="3"/>
      <c r="BA361" s="1"/>
      <c r="BB361" s="24">
        <f>Table1[[#This Row],[Mortgage Left]]/Table1[[#This Row],[House Value]]</f>
        <v>0.42756759448486864</v>
      </c>
      <c r="BC361" s="2">
        <f t="shared" si="17"/>
        <v>1</v>
      </c>
      <c r="BD361" s="2"/>
      <c r="BE361" s="3"/>
      <c r="BH361" s="1"/>
      <c r="BI361" s="2">
        <f>IF(Table1[[#This Row],[City]]="Karachi",Table1[[#This Row],[Income]],0)</f>
        <v>0</v>
      </c>
      <c r="BJ361" s="2">
        <f>IF(Table1[[#This Row],[City]]="Lahore",Table1[[#This Row],[Income]],0)</f>
        <v>0</v>
      </c>
      <c r="BK361" s="2">
        <f>IF(Table1[[#This Row],[City]]="Islamabad",Table1[[#This Row],[Income]],0)</f>
        <v>0</v>
      </c>
      <c r="BL361" s="2">
        <f>IF(Table1[[#This Row],[City]]="Multan",Table1[[#This Row],[Income]],0)</f>
        <v>0</v>
      </c>
      <c r="BM361" s="2">
        <f>IF(Table1[[#This Row],[City]]="Peshawar",Table1[[#This Row],[Income]],0)</f>
        <v>0</v>
      </c>
      <c r="BN361" s="2">
        <f>IF(Table1[[#This Row],[City]]="Quetta",Table1[[#This Row],[Income]],0)</f>
        <v>0</v>
      </c>
      <c r="BO361" s="2">
        <f>IF(Table1[[#This Row],[City]]="Hyderabad",Table1[[#This Row],[Income]],0)</f>
        <v>0</v>
      </c>
      <c r="BP361" s="2">
        <f>IF(Table1[[#This Row],[City]]="Rawalpindi",Table1[[#This Row],[Income]],0)</f>
        <v>0</v>
      </c>
      <c r="BQ361" s="3">
        <f>IF(Table1[[#This Row],[City]]="Gwadar",Table1[[#This Row],[Income]],0)</f>
        <v>50970</v>
      </c>
      <c r="BR361" s="1">
        <f>IF(Table1[[#This Row],[Person Debts]]&gt;Table1[[#This Row],[Income]],1,0)</f>
        <v>1</v>
      </c>
      <c r="BS361" s="3"/>
      <c r="BT361" s="1"/>
      <c r="BU361" s="2">
        <f>IF(Table1[[#This Row],[Net Worth]]&gt;BT361,Table1[[#This Row],[Age]],0)</f>
        <v>50</v>
      </c>
      <c r="BV361" s="3"/>
    </row>
    <row r="362" spans="2:74" x14ac:dyDescent="0.25">
      <c r="B362" t="s">
        <v>23</v>
      </c>
      <c r="C362">
        <v>47</v>
      </c>
      <c r="D362" t="s">
        <v>26</v>
      </c>
      <c r="E362">
        <v>3</v>
      </c>
      <c r="F362" t="s">
        <v>27</v>
      </c>
      <c r="G362">
        <v>2</v>
      </c>
      <c r="H362">
        <v>1</v>
      </c>
      <c r="I362">
        <v>62028</v>
      </c>
      <c r="J362" t="s">
        <v>39</v>
      </c>
      <c r="K362">
        <v>6</v>
      </c>
      <c r="L362">
        <v>186084</v>
      </c>
      <c r="M362">
        <v>116035.60393305318</v>
      </c>
      <c r="N362">
        <v>34696.216835260144</v>
      </c>
      <c r="O362">
        <v>16199</v>
      </c>
      <c r="P362">
        <v>60415.655953592963</v>
      </c>
      <c r="Q362">
        <v>8692.9229543471847</v>
      </c>
      <c r="R362">
        <v>229473.13978960735</v>
      </c>
      <c r="S362">
        <v>192650.25988664615</v>
      </c>
      <c r="T362">
        <v>36822.879902961198</v>
      </c>
      <c r="X362" s="1">
        <f t="shared" si="15"/>
        <v>0</v>
      </c>
      <c r="Y362" s="2">
        <f t="shared" si="16"/>
        <v>1</v>
      </c>
      <c r="Z362" s="2"/>
      <c r="AA362" s="3"/>
      <c r="AD362" s="1">
        <f>IF(Table1[[#This Row],[Work Field (WF)]]="IT",1,0)</f>
        <v>0</v>
      </c>
      <c r="AE362" s="2">
        <f>IF(Table1[[#This Row],[Work Field (WF)]]="Data Science",1,0)</f>
        <v>0</v>
      </c>
      <c r="AF362" s="2">
        <f>IF(Table1[[#This Row],[Work Field (WF)]]="Health",1,0)</f>
        <v>0</v>
      </c>
      <c r="AG362" s="2">
        <f>IF(Table1[[#This Row],[Work Field (WF)]]="Marketing",1,0)</f>
        <v>1</v>
      </c>
      <c r="AH362" s="2">
        <f>IF(Table1[[#This Row],[Work Field (WF)]]="Sales",1,0)</f>
        <v>0</v>
      </c>
      <c r="AI362" s="2">
        <f>IF(Table1[[#This Row],[Work Field (WF)]]="management",1,0)</f>
        <v>0</v>
      </c>
      <c r="AJ362" s="2"/>
      <c r="AK362" s="3"/>
      <c r="AL362" s="1">
        <f>IF(Table1[[#This Row],[Education (EDU)]]="Matric",1,0)</f>
        <v>0</v>
      </c>
      <c r="AM362" s="2">
        <f>IF(Table1[[#This Row],[Education (EDU)]]="Intermediate",1,0)</f>
        <v>1</v>
      </c>
      <c r="AN362" s="2">
        <f>IF(Table1[[#This Row],[Education (EDU)]]="Graduation",1,0)</f>
        <v>0</v>
      </c>
      <c r="AO362" s="2">
        <f>IF(Table1[[#This Row],[Education (EDU)]]="Masters",1,0)</f>
        <v>0</v>
      </c>
      <c r="AP362" s="2"/>
      <c r="AQ362" s="3"/>
      <c r="AT362" s="10">
        <f>IFERROR(Table1[[#This Row],[Car Value]]/Table1[[#This Row],[Cars Owned]],"0")</f>
        <v>34696.216835260144</v>
      </c>
      <c r="AU362" s="2"/>
      <c r="AV362" s="3"/>
      <c r="AW362" s="1"/>
      <c r="AX362" s="2">
        <f>IF(Table1[[#This Row],[Person Debts]]&gt;$AW$6,1,0)</f>
        <v>1</v>
      </c>
      <c r="AY362" s="2"/>
      <c r="AZ362" s="3"/>
      <c r="BA362" s="1"/>
      <c r="BB362" s="24">
        <f>Table1[[#This Row],[Mortgage Left]]/Table1[[#This Row],[House Value]]</f>
        <v>0.62356572264704746</v>
      </c>
      <c r="BC362" s="2">
        <f t="shared" si="17"/>
        <v>1</v>
      </c>
      <c r="BD362" s="2"/>
      <c r="BE362" s="3"/>
      <c r="BH362" s="1"/>
      <c r="BI362" s="2">
        <f>IF(Table1[[#This Row],[City]]="Karachi",Table1[[#This Row],[Income]],0)</f>
        <v>0</v>
      </c>
      <c r="BJ362" s="2">
        <f>IF(Table1[[#This Row],[City]]="Lahore",Table1[[#This Row],[Income]],0)</f>
        <v>0</v>
      </c>
      <c r="BK362" s="2">
        <f>IF(Table1[[#This Row],[City]]="Islamabad",Table1[[#This Row],[Income]],0)</f>
        <v>0</v>
      </c>
      <c r="BL362" s="2">
        <f>IF(Table1[[#This Row],[City]]="Multan",Table1[[#This Row],[Income]],0)</f>
        <v>0</v>
      </c>
      <c r="BM362" s="2">
        <f>IF(Table1[[#This Row],[City]]="Peshawar",Table1[[#This Row],[Income]],0)</f>
        <v>0</v>
      </c>
      <c r="BN362" s="2">
        <f>IF(Table1[[#This Row],[City]]="Quetta",Table1[[#This Row],[Income]],0)</f>
        <v>62028</v>
      </c>
      <c r="BO362" s="2">
        <f>IF(Table1[[#This Row],[City]]="Hyderabad",Table1[[#This Row],[Income]],0)</f>
        <v>0</v>
      </c>
      <c r="BP362" s="2">
        <f>IF(Table1[[#This Row],[City]]="Rawalpindi",Table1[[#This Row],[Income]],0)</f>
        <v>0</v>
      </c>
      <c r="BQ362" s="3">
        <f>IF(Table1[[#This Row],[City]]="Gwadar",Table1[[#This Row],[Income]],0)</f>
        <v>0</v>
      </c>
      <c r="BR362" s="1">
        <f>IF(Table1[[#This Row],[Person Debts]]&gt;Table1[[#This Row],[Income]],1,0)</f>
        <v>1</v>
      </c>
      <c r="BS362" s="3"/>
      <c r="BT362" s="1"/>
      <c r="BU362" s="2">
        <f>IF(Table1[[#This Row],[Net Worth]]&gt;BT362,Table1[[#This Row],[Age]],0)</f>
        <v>47</v>
      </c>
      <c r="BV362" s="3"/>
    </row>
    <row r="363" spans="2:74" x14ac:dyDescent="0.25">
      <c r="B363" t="s">
        <v>19</v>
      </c>
      <c r="C363">
        <v>35</v>
      </c>
      <c r="D363" t="s">
        <v>26</v>
      </c>
      <c r="E363">
        <v>3</v>
      </c>
      <c r="F363" t="s">
        <v>21</v>
      </c>
      <c r="G363">
        <v>1</v>
      </c>
      <c r="H363">
        <v>2</v>
      </c>
      <c r="I363">
        <v>60768</v>
      </c>
      <c r="J363" t="s">
        <v>38</v>
      </c>
      <c r="K363">
        <v>9</v>
      </c>
      <c r="L363">
        <v>364608</v>
      </c>
      <c r="M363">
        <v>336546.70978448365</v>
      </c>
      <c r="N363">
        <v>80812.478558896401</v>
      </c>
      <c r="O363">
        <v>76877</v>
      </c>
      <c r="P363">
        <v>120364.8410611624</v>
      </c>
      <c r="Q363">
        <v>83353.757106329533</v>
      </c>
      <c r="R363">
        <v>528774.23566522589</v>
      </c>
      <c r="S363">
        <v>533788.55084564607</v>
      </c>
      <c r="T363">
        <v>-5014.3151804201771</v>
      </c>
      <c r="X363" s="1">
        <f t="shared" si="15"/>
        <v>1</v>
      </c>
      <c r="Y363" s="2">
        <f t="shared" si="16"/>
        <v>0</v>
      </c>
      <c r="Z363" s="2"/>
      <c r="AA363" s="3"/>
      <c r="AD363" s="1">
        <f>IF(Table1[[#This Row],[Work Field (WF)]]="IT",1,0)</f>
        <v>0</v>
      </c>
      <c r="AE363" s="2">
        <f>IF(Table1[[#This Row],[Work Field (WF)]]="Data Science",1,0)</f>
        <v>0</v>
      </c>
      <c r="AF363" s="2">
        <f>IF(Table1[[#This Row],[Work Field (WF)]]="Health",1,0)</f>
        <v>0</v>
      </c>
      <c r="AG363" s="2">
        <f>IF(Table1[[#This Row],[Work Field (WF)]]="Marketing",1,0)</f>
        <v>1</v>
      </c>
      <c r="AH363" s="2">
        <f>IF(Table1[[#This Row],[Work Field (WF)]]="Sales",1,0)</f>
        <v>0</v>
      </c>
      <c r="AI363" s="2">
        <f>IF(Table1[[#This Row],[Work Field (WF)]]="management",1,0)</f>
        <v>0</v>
      </c>
      <c r="AJ363" s="2"/>
      <c r="AK363" s="3"/>
      <c r="AL363" s="1">
        <f>IF(Table1[[#This Row],[Education (EDU)]]="Matric",1,0)</f>
        <v>1</v>
      </c>
      <c r="AM363" s="2">
        <f>IF(Table1[[#This Row],[Education (EDU)]]="Intermediate",1,0)</f>
        <v>0</v>
      </c>
      <c r="AN363" s="2">
        <f>IF(Table1[[#This Row],[Education (EDU)]]="Graduation",1,0)</f>
        <v>0</v>
      </c>
      <c r="AO363" s="2">
        <f>IF(Table1[[#This Row],[Education (EDU)]]="Masters",1,0)</f>
        <v>0</v>
      </c>
      <c r="AP363" s="2"/>
      <c r="AQ363" s="3"/>
      <c r="AT363" s="10">
        <f>IFERROR(Table1[[#This Row],[Car Value]]/Table1[[#This Row],[Cars Owned]],"0")</f>
        <v>40406.2392794482</v>
      </c>
      <c r="AU363" s="2"/>
      <c r="AV363" s="3"/>
      <c r="AW363" s="1"/>
      <c r="AX363" s="2">
        <f>IF(Table1[[#This Row],[Person Debts]]&gt;$AW$6,1,0)</f>
        <v>1</v>
      </c>
      <c r="AY363" s="2"/>
      <c r="AZ363" s="3"/>
      <c r="BA363" s="1"/>
      <c r="BB363" s="24">
        <f>Table1[[#This Row],[Mortgage Left]]/Table1[[#This Row],[House Value]]</f>
        <v>0.92303709678472123</v>
      </c>
      <c r="BC363" s="2">
        <f t="shared" si="17"/>
        <v>1</v>
      </c>
      <c r="BD363" s="2"/>
      <c r="BE363" s="3"/>
      <c r="BH363" s="1"/>
      <c r="BI363" s="2">
        <f>IF(Table1[[#This Row],[City]]="Karachi",Table1[[#This Row],[Income]],0)</f>
        <v>0</v>
      </c>
      <c r="BJ363" s="2">
        <f>IF(Table1[[#This Row],[City]]="Lahore",Table1[[#This Row],[Income]],0)</f>
        <v>0</v>
      </c>
      <c r="BK363" s="2">
        <f>IF(Table1[[#This Row],[City]]="Islamabad",Table1[[#This Row],[Income]],0)</f>
        <v>0</v>
      </c>
      <c r="BL363" s="2">
        <f>IF(Table1[[#This Row],[City]]="Multan",Table1[[#This Row],[Income]],0)</f>
        <v>0</v>
      </c>
      <c r="BM363" s="2">
        <f>IF(Table1[[#This Row],[City]]="Peshawar",Table1[[#This Row],[Income]],0)</f>
        <v>0</v>
      </c>
      <c r="BN363" s="2">
        <f>IF(Table1[[#This Row],[City]]="Quetta",Table1[[#This Row],[Income]],0)</f>
        <v>0</v>
      </c>
      <c r="BO363" s="2">
        <f>IF(Table1[[#This Row],[City]]="Hyderabad",Table1[[#This Row],[Income]],0)</f>
        <v>0</v>
      </c>
      <c r="BP363" s="2">
        <f>IF(Table1[[#This Row],[City]]="Rawalpindi",Table1[[#This Row],[Income]],0)</f>
        <v>0</v>
      </c>
      <c r="BQ363" s="3">
        <f>IF(Table1[[#This Row],[City]]="Gwadar",Table1[[#This Row],[Income]],0)</f>
        <v>60768</v>
      </c>
      <c r="BR363" s="1">
        <f>IF(Table1[[#This Row],[Person Debts]]&gt;Table1[[#This Row],[Income]],1,0)</f>
        <v>1</v>
      </c>
      <c r="BS363" s="3"/>
      <c r="BT363" s="1"/>
      <c r="BU363" s="2">
        <f>IF(Table1[[#This Row],[Net Worth]]&gt;BT363,Table1[[#This Row],[Age]],0)</f>
        <v>0</v>
      </c>
      <c r="BV363" s="3"/>
    </row>
    <row r="364" spans="2:74" x14ac:dyDescent="0.25">
      <c r="B364" t="s">
        <v>23</v>
      </c>
      <c r="C364">
        <v>37</v>
      </c>
      <c r="D364" t="s">
        <v>29</v>
      </c>
      <c r="E364">
        <v>4</v>
      </c>
      <c r="F364" t="s">
        <v>24</v>
      </c>
      <c r="G364">
        <v>3</v>
      </c>
      <c r="H364">
        <v>0</v>
      </c>
      <c r="I364">
        <v>35496</v>
      </c>
      <c r="J364" t="s">
        <v>35</v>
      </c>
      <c r="K364">
        <v>3</v>
      </c>
      <c r="L364">
        <v>141984</v>
      </c>
      <c r="M364">
        <v>102350.3586469522</v>
      </c>
      <c r="N364">
        <v>0</v>
      </c>
      <c r="O364">
        <v>0</v>
      </c>
      <c r="P364">
        <v>10239.924490192096</v>
      </c>
      <c r="Q364">
        <v>11308.356989588279</v>
      </c>
      <c r="R364">
        <v>153292.35698958827</v>
      </c>
      <c r="S364">
        <v>112590.28313714429</v>
      </c>
      <c r="T364">
        <v>40702.07385244398</v>
      </c>
      <c r="X364" s="1">
        <f t="shared" si="15"/>
        <v>0</v>
      </c>
      <c r="Y364" s="2">
        <f t="shared" si="16"/>
        <v>1</v>
      </c>
      <c r="Z364" s="2"/>
      <c r="AA364" s="3"/>
      <c r="AD364" s="1">
        <f>IF(Table1[[#This Row],[Work Field (WF)]]="IT",1,0)</f>
        <v>0</v>
      </c>
      <c r="AE364" s="2">
        <f>IF(Table1[[#This Row],[Work Field (WF)]]="Data Science",1,0)</f>
        <v>0</v>
      </c>
      <c r="AF364" s="2">
        <f>IF(Table1[[#This Row],[Work Field (WF)]]="Health",1,0)</f>
        <v>1</v>
      </c>
      <c r="AG364" s="2">
        <f>IF(Table1[[#This Row],[Work Field (WF)]]="Marketing",1,0)</f>
        <v>0</v>
      </c>
      <c r="AH364" s="2">
        <f>IF(Table1[[#This Row],[Work Field (WF)]]="Sales",1,0)</f>
        <v>0</v>
      </c>
      <c r="AI364" s="2">
        <f>IF(Table1[[#This Row],[Work Field (WF)]]="management",1,0)</f>
        <v>0</v>
      </c>
      <c r="AJ364" s="2"/>
      <c r="AK364" s="3"/>
      <c r="AL364" s="1">
        <f>IF(Table1[[#This Row],[Education (EDU)]]="Matric",1,0)</f>
        <v>0</v>
      </c>
      <c r="AM364" s="2">
        <f>IF(Table1[[#This Row],[Education (EDU)]]="Intermediate",1,0)</f>
        <v>0</v>
      </c>
      <c r="AN364" s="2">
        <f>IF(Table1[[#This Row],[Education (EDU)]]="Graduation",1,0)</f>
        <v>1</v>
      </c>
      <c r="AO364" s="2">
        <f>IF(Table1[[#This Row],[Education (EDU)]]="Masters",1,0)</f>
        <v>0</v>
      </c>
      <c r="AP364" s="2"/>
      <c r="AQ364" s="3"/>
      <c r="AT364" s="10" t="str">
        <f>IFERROR(Table1[[#This Row],[Car Value]]/Table1[[#This Row],[Cars Owned]],"0")</f>
        <v>0</v>
      </c>
      <c r="AU364" s="2"/>
      <c r="AV364" s="3"/>
      <c r="AW364" s="1"/>
      <c r="AX364" s="2">
        <f>IF(Table1[[#This Row],[Person Debts]]&gt;$AW$6,1,0)</f>
        <v>0</v>
      </c>
      <c r="AY364" s="2"/>
      <c r="AZ364" s="3"/>
      <c r="BA364" s="1"/>
      <c r="BB364" s="24">
        <f>Table1[[#This Row],[Mortgage Left]]/Table1[[#This Row],[House Value]]</f>
        <v>0.72085839705144383</v>
      </c>
      <c r="BC364" s="2">
        <f t="shared" si="17"/>
        <v>1</v>
      </c>
      <c r="BD364" s="2"/>
      <c r="BE364" s="3"/>
      <c r="BH364" s="1"/>
      <c r="BI364" s="2">
        <f>IF(Table1[[#This Row],[City]]="Karachi",Table1[[#This Row],[Income]],0)</f>
        <v>0</v>
      </c>
      <c r="BJ364" s="2">
        <f>IF(Table1[[#This Row],[City]]="Lahore",Table1[[#This Row],[Income]],0)</f>
        <v>0</v>
      </c>
      <c r="BK364" s="2">
        <f>IF(Table1[[#This Row],[City]]="Islamabad",Table1[[#This Row],[Income]],0)</f>
        <v>35496</v>
      </c>
      <c r="BL364" s="2">
        <f>IF(Table1[[#This Row],[City]]="Multan",Table1[[#This Row],[Income]],0)</f>
        <v>0</v>
      </c>
      <c r="BM364" s="2">
        <f>IF(Table1[[#This Row],[City]]="Peshawar",Table1[[#This Row],[Income]],0)</f>
        <v>0</v>
      </c>
      <c r="BN364" s="2">
        <f>IF(Table1[[#This Row],[City]]="Quetta",Table1[[#This Row],[Income]],0)</f>
        <v>0</v>
      </c>
      <c r="BO364" s="2">
        <f>IF(Table1[[#This Row],[City]]="Hyderabad",Table1[[#This Row],[Income]],0)</f>
        <v>0</v>
      </c>
      <c r="BP364" s="2">
        <f>IF(Table1[[#This Row],[City]]="Rawalpindi",Table1[[#This Row],[Income]],0)</f>
        <v>0</v>
      </c>
      <c r="BQ364" s="3">
        <f>IF(Table1[[#This Row],[City]]="Gwadar",Table1[[#This Row],[Income]],0)</f>
        <v>0</v>
      </c>
      <c r="BR364" s="1">
        <f>IF(Table1[[#This Row],[Person Debts]]&gt;Table1[[#This Row],[Income]],1,0)</f>
        <v>1</v>
      </c>
      <c r="BS364" s="3"/>
      <c r="BT364" s="1"/>
      <c r="BU364" s="2">
        <f>IF(Table1[[#This Row],[Net Worth]]&gt;BT364,Table1[[#This Row],[Age]],0)</f>
        <v>37</v>
      </c>
      <c r="BV364" s="3"/>
    </row>
    <row r="365" spans="2:74" x14ac:dyDescent="0.25">
      <c r="B365" t="s">
        <v>19</v>
      </c>
      <c r="C365">
        <v>48</v>
      </c>
      <c r="D365" t="s">
        <v>32</v>
      </c>
      <c r="E365">
        <v>1</v>
      </c>
      <c r="F365" t="s">
        <v>34</v>
      </c>
      <c r="G365">
        <v>4</v>
      </c>
      <c r="H365">
        <v>1</v>
      </c>
      <c r="I365">
        <v>71765</v>
      </c>
      <c r="J365" t="s">
        <v>25</v>
      </c>
      <c r="K365">
        <v>1</v>
      </c>
      <c r="L365">
        <v>215295</v>
      </c>
      <c r="M365">
        <v>78823.242388632134</v>
      </c>
      <c r="N365">
        <v>70817.221125825017</v>
      </c>
      <c r="O365">
        <v>23751</v>
      </c>
      <c r="P365">
        <v>13932.917244548591</v>
      </c>
      <c r="Q365">
        <v>28995.009017756325</v>
      </c>
      <c r="R365">
        <v>315107.23014358134</v>
      </c>
      <c r="S365">
        <v>116507.15963318072</v>
      </c>
      <c r="T365">
        <v>198600.07051040063</v>
      </c>
      <c r="X365" s="1">
        <f t="shared" si="15"/>
        <v>1</v>
      </c>
      <c r="Y365" s="2">
        <f t="shared" si="16"/>
        <v>0</v>
      </c>
      <c r="Z365" s="2"/>
      <c r="AA365" s="3"/>
      <c r="AD365" s="1">
        <f>IF(Table1[[#This Row],[Work Field (WF)]]="IT",1,0)</f>
        <v>1</v>
      </c>
      <c r="AE365" s="2">
        <f>IF(Table1[[#This Row],[Work Field (WF)]]="Data Science",1,0)</f>
        <v>0</v>
      </c>
      <c r="AF365" s="2">
        <f>IF(Table1[[#This Row],[Work Field (WF)]]="Health",1,0)</f>
        <v>0</v>
      </c>
      <c r="AG365" s="2">
        <f>IF(Table1[[#This Row],[Work Field (WF)]]="Marketing",1,0)</f>
        <v>0</v>
      </c>
      <c r="AH365" s="2">
        <f>IF(Table1[[#This Row],[Work Field (WF)]]="Sales",1,0)</f>
        <v>0</v>
      </c>
      <c r="AI365" s="2">
        <f>IF(Table1[[#This Row],[Work Field (WF)]]="management",1,0)</f>
        <v>0</v>
      </c>
      <c r="AJ365" s="2"/>
      <c r="AK365" s="3"/>
      <c r="AL365" s="1">
        <f>IF(Table1[[#This Row],[Education (EDU)]]="Matric",1,0)</f>
        <v>0</v>
      </c>
      <c r="AM365" s="2">
        <f>IF(Table1[[#This Row],[Education (EDU)]]="Intermediate",1,0)</f>
        <v>0</v>
      </c>
      <c r="AN365" s="2">
        <f>IF(Table1[[#This Row],[Education (EDU)]]="Graduation",1,0)</f>
        <v>0</v>
      </c>
      <c r="AO365" s="2">
        <f>IF(Table1[[#This Row],[Education (EDU)]]="Masters",1,0)</f>
        <v>1</v>
      </c>
      <c r="AP365" s="2"/>
      <c r="AQ365" s="3"/>
      <c r="AT365" s="10">
        <f>IFERROR(Table1[[#This Row],[Car Value]]/Table1[[#This Row],[Cars Owned]],"0")</f>
        <v>70817.221125825017</v>
      </c>
      <c r="AU365" s="2"/>
      <c r="AV365" s="3"/>
      <c r="AW365" s="1"/>
      <c r="AX365" s="2">
        <f>IF(Table1[[#This Row],[Person Debts]]&gt;$AW$6,1,0)</f>
        <v>0</v>
      </c>
      <c r="AY365" s="2"/>
      <c r="AZ365" s="3"/>
      <c r="BA365" s="1"/>
      <c r="BB365" s="24">
        <f>Table1[[#This Row],[Mortgage Left]]/Table1[[#This Row],[House Value]]</f>
        <v>0.36611738493059354</v>
      </c>
      <c r="BC365" s="2">
        <f t="shared" si="17"/>
        <v>0</v>
      </c>
      <c r="BD365" s="2"/>
      <c r="BE365" s="3"/>
      <c r="BH365" s="1"/>
      <c r="BI365" s="2">
        <f>IF(Table1[[#This Row],[City]]="Karachi",Table1[[#This Row],[Income]],0)</f>
        <v>71765</v>
      </c>
      <c r="BJ365" s="2">
        <f>IF(Table1[[#This Row],[City]]="Lahore",Table1[[#This Row],[Income]],0)</f>
        <v>0</v>
      </c>
      <c r="BK365" s="2">
        <f>IF(Table1[[#This Row],[City]]="Islamabad",Table1[[#This Row],[Income]],0)</f>
        <v>0</v>
      </c>
      <c r="BL365" s="2">
        <f>IF(Table1[[#This Row],[City]]="Multan",Table1[[#This Row],[Income]],0)</f>
        <v>0</v>
      </c>
      <c r="BM365" s="2">
        <f>IF(Table1[[#This Row],[City]]="Peshawar",Table1[[#This Row],[Income]],0)</f>
        <v>0</v>
      </c>
      <c r="BN365" s="2">
        <f>IF(Table1[[#This Row],[City]]="Quetta",Table1[[#This Row],[Income]],0)</f>
        <v>0</v>
      </c>
      <c r="BO365" s="2">
        <f>IF(Table1[[#This Row],[City]]="Hyderabad",Table1[[#This Row],[Income]],0)</f>
        <v>0</v>
      </c>
      <c r="BP365" s="2">
        <f>IF(Table1[[#This Row],[City]]="Rawalpindi",Table1[[#This Row],[Income]],0)</f>
        <v>0</v>
      </c>
      <c r="BQ365" s="3">
        <f>IF(Table1[[#This Row],[City]]="Gwadar",Table1[[#This Row],[Income]],0)</f>
        <v>0</v>
      </c>
      <c r="BR365" s="1">
        <f>IF(Table1[[#This Row],[Person Debts]]&gt;Table1[[#This Row],[Income]],1,0)</f>
        <v>1</v>
      </c>
      <c r="BS365" s="3"/>
      <c r="BT365" s="1"/>
      <c r="BU365" s="2">
        <f>IF(Table1[[#This Row],[Net Worth]]&gt;BT365,Table1[[#This Row],[Age]],0)</f>
        <v>48</v>
      </c>
      <c r="BV365" s="3"/>
    </row>
    <row r="366" spans="2:74" x14ac:dyDescent="0.25">
      <c r="B366" t="s">
        <v>23</v>
      </c>
      <c r="C366">
        <v>49</v>
      </c>
      <c r="D366" t="s">
        <v>29</v>
      </c>
      <c r="E366">
        <v>4</v>
      </c>
      <c r="F366" t="s">
        <v>34</v>
      </c>
      <c r="G366">
        <v>4</v>
      </c>
      <c r="H366">
        <v>1</v>
      </c>
      <c r="I366">
        <v>65057</v>
      </c>
      <c r="J366" t="s">
        <v>25</v>
      </c>
      <c r="K366">
        <v>1</v>
      </c>
      <c r="L366">
        <v>390342</v>
      </c>
      <c r="M366">
        <v>80095.153693055676</v>
      </c>
      <c r="N366">
        <v>5073.8794438556151</v>
      </c>
      <c r="O366">
        <v>1006</v>
      </c>
      <c r="P366">
        <v>22843.859863571117</v>
      </c>
      <c r="Q366">
        <v>75192.150427649103</v>
      </c>
      <c r="R366">
        <v>470608.0298715047</v>
      </c>
      <c r="S366">
        <v>103945.0135566268</v>
      </c>
      <c r="T366">
        <v>366663.0163148779</v>
      </c>
      <c r="X366" s="1">
        <f t="shared" si="15"/>
        <v>0</v>
      </c>
      <c r="Y366" s="2">
        <f t="shared" si="16"/>
        <v>1</v>
      </c>
      <c r="Z366" s="2"/>
      <c r="AA366" s="3"/>
      <c r="AD366" s="1">
        <f>IF(Table1[[#This Row],[Work Field (WF)]]="IT",1,0)</f>
        <v>0</v>
      </c>
      <c r="AE366" s="2">
        <f>IF(Table1[[#This Row],[Work Field (WF)]]="Data Science",1,0)</f>
        <v>0</v>
      </c>
      <c r="AF366" s="2">
        <f>IF(Table1[[#This Row],[Work Field (WF)]]="Health",1,0)</f>
        <v>1</v>
      </c>
      <c r="AG366" s="2">
        <f>IF(Table1[[#This Row],[Work Field (WF)]]="Marketing",1,0)</f>
        <v>0</v>
      </c>
      <c r="AH366" s="2">
        <f>IF(Table1[[#This Row],[Work Field (WF)]]="Sales",1,0)</f>
        <v>0</v>
      </c>
      <c r="AI366" s="2">
        <f>IF(Table1[[#This Row],[Work Field (WF)]]="management",1,0)</f>
        <v>0</v>
      </c>
      <c r="AJ366" s="2"/>
      <c r="AK366" s="3"/>
      <c r="AL366" s="1">
        <f>IF(Table1[[#This Row],[Education (EDU)]]="Matric",1,0)</f>
        <v>0</v>
      </c>
      <c r="AM366" s="2">
        <f>IF(Table1[[#This Row],[Education (EDU)]]="Intermediate",1,0)</f>
        <v>0</v>
      </c>
      <c r="AN366" s="2">
        <f>IF(Table1[[#This Row],[Education (EDU)]]="Graduation",1,0)</f>
        <v>0</v>
      </c>
      <c r="AO366" s="2">
        <f>IF(Table1[[#This Row],[Education (EDU)]]="Masters",1,0)</f>
        <v>1</v>
      </c>
      <c r="AP366" s="2"/>
      <c r="AQ366" s="3"/>
      <c r="AT366" s="10">
        <f>IFERROR(Table1[[#This Row],[Car Value]]/Table1[[#This Row],[Cars Owned]],"0")</f>
        <v>5073.8794438556151</v>
      </c>
      <c r="AU366" s="2"/>
      <c r="AV366" s="3"/>
      <c r="AW366" s="1"/>
      <c r="AX366" s="2">
        <f>IF(Table1[[#This Row],[Person Debts]]&gt;$AW$6,1,0)</f>
        <v>0</v>
      </c>
      <c r="AY366" s="2"/>
      <c r="AZ366" s="3"/>
      <c r="BA366" s="1"/>
      <c r="BB366" s="24">
        <f>Table1[[#This Row],[Mortgage Left]]/Table1[[#This Row],[House Value]]</f>
        <v>0.20519225113632578</v>
      </c>
      <c r="BC366" s="2">
        <f t="shared" si="17"/>
        <v>0</v>
      </c>
      <c r="BD366" s="2"/>
      <c r="BE366" s="3"/>
      <c r="BH366" s="1"/>
      <c r="BI366" s="2">
        <f>IF(Table1[[#This Row],[City]]="Karachi",Table1[[#This Row],[Income]],0)</f>
        <v>65057</v>
      </c>
      <c r="BJ366" s="2">
        <f>IF(Table1[[#This Row],[City]]="Lahore",Table1[[#This Row],[Income]],0)</f>
        <v>0</v>
      </c>
      <c r="BK366" s="2">
        <f>IF(Table1[[#This Row],[City]]="Islamabad",Table1[[#This Row],[Income]],0)</f>
        <v>0</v>
      </c>
      <c r="BL366" s="2">
        <f>IF(Table1[[#This Row],[City]]="Multan",Table1[[#This Row],[Income]],0)</f>
        <v>0</v>
      </c>
      <c r="BM366" s="2">
        <f>IF(Table1[[#This Row],[City]]="Peshawar",Table1[[#This Row],[Income]],0)</f>
        <v>0</v>
      </c>
      <c r="BN366" s="2">
        <f>IF(Table1[[#This Row],[City]]="Quetta",Table1[[#This Row],[Income]],0)</f>
        <v>0</v>
      </c>
      <c r="BO366" s="2">
        <f>IF(Table1[[#This Row],[City]]="Hyderabad",Table1[[#This Row],[Income]],0)</f>
        <v>0</v>
      </c>
      <c r="BP366" s="2">
        <f>IF(Table1[[#This Row],[City]]="Rawalpindi",Table1[[#This Row],[Income]],0)</f>
        <v>0</v>
      </c>
      <c r="BQ366" s="3">
        <f>IF(Table1[[#This Row],[City]]="Gwadar",Table1[[#This Row],[Income]],0)</f>
        <v>0</v>
      </c>
      <c r="BR366" s="1">
        <f>IF(Table1[[#This Row],[Person Debts]]&gt;Table1[[#This Row],[Income]],1,0)</f>
        <v>1</v>
      </c>
      <c r="BS366" s="3"/>
      <c r="BT366" s="1"/>
      <c r="BU366" s="2">
        <f>IF(Table1[[#This Row],[Net Worth]]&gt;BT366,Table1[[#This Row],[Age]],0)</f>
        <v>49</v>
      </c>
      <c r="BV366" s="3"/>
    </row>
    <row r="367" spans="2:74" x14ac:dyDescent="0.25">
      <c r="B367" t="s">
        <v>19</v>
      </c>
      <c r="C367">
        <v>39</v>
      </c>
      <c r="D367" t="s">
        <v>29</v>
      </c>
      <c r="E367">
        <v>4</v>
      </c>
      <c r="F367" t="s">
        <v>34</v>
      </c>
      <c r="G367">
        <v>4</v>
      </c>
      <c r="H367">
        <v>0</v>
      </c>
      <c r="I367">
        <v>68983</v>
      </c>
      <c r="J367" t="s">
        <v>30</v>
      </c>
      <c r="K367">
        <v>7</v>
      </c>
      <c r="L367">
        <v>275932</v>
      </c>
      <c r="M367">
        <v>20324.240471817891</v>
      </c>
      <c r="N367">
        <v>0</v>
      </c>
      <c r="O367">
        <v>0</v>
      </c>
      <c r="P367">
        <v>50147.619869186477</v>
      </c>
      <c r="Q367">
        <v>64305.205046155985</v>
      </c>
      <c r="R367">
        <v>340237.20504615596</v>
      </c>
      <c r="S367">
        <v>70471.860341004372</v>
      </c>
      <c r="T367">
        <v>269765.34470515157</v>
      </c>
      <c r="X367" s="1">
        <f t="shared" si="15"/>
        <v>1</v>
      </c>
      <c r="Y367" s="2">
        <f t="shared" si="16"/>
        <v>0</v>
      </c>
      <c r="Z367" s="2"/>
      <c r="AA367" s="3"/>
      <c r="AD367" s="1">
        <f>IF(Table1[[#This Row],[Work Field (WF)]]="IT",1,0)</f>
        <v>0</v>
      </c>
      <c r="AE367" s="2">
        <f>IF(Table1[[#This Row],[Work Field (WF)]]="Data Science",1,0)</f>
        <v>0</v>
      </c>
      <c r="AF367" s="2">
        <f>IF(Table1[[#This Row],[Work Field (WF)]]="Health",1,0)</f>
        <v>1</v>
      </c>
      <c r="AG367" s="2">
        <f>IF(Table1[[#This Row],[Work Field (WF)]]="Marketing",1,0)</f>
        <v>0</v>
      </c>
      <c r="AH367" s="2">
        <f>IF(Table1[[#This Row],[Work Field (WF)]]="Sales",1,0)</f>
        <v>0</v>
      </c>
      <c r="AI367" s="2">
        <f>IF(Table1[[#This Row],[Work Field (WF)]]="management",1,0)</f>
        <v>0</v>
      </c>
      <c r="AJ367" s="2"/>
      <c r="AK367" s="3"/>
      <c r="AL367" s="1">
        <f>IF(Table1[[#This Row],[Education (EDU)]]="Matric",1,0)</f>
        <v>0</v>
      </c>
      <c r="AM367" s="2">
        <f>IF(Table1[[#This Row],[Education (EDU)]]="Intermediate",1,0)</f>
        <v>0</v>
      </c>
      <c r="AN367" s="2">
        <f>IF(Table1[[#This Row],[Education (EDU)]]="Graduation",1,0)</f>
        <v>0</v>
      </c>
      <c r="AO367" s="2">
        <f>IF(Table1[[#This Row],[Education (EDU)]]="Masters",1,0)</f>
        <v>1</v>
      </c>
      <c r="AP367" s="2"/>
      <c r="AQ367" s="3"/>
      <c r="AT367" s="10" t="str">
        <f>IFERROR(Table1[[#This Row],[Car Value]]/Table1[[#This Row],[Cars Owned]],"0")</f>
        <v>0</v>
      </c>
      <c r="AU367" s="2"/>
      <c r="AV367" s="3"/>
      <c r="AW367" s="1"/>
      <c r="AX367" s="2">
        <f>IF(Table1[[#This Row],[Person Debts]]&gt;$AW$6,1,0)</f>
        <v>0</v>
      </c>
      <c r="AY367" s="2"/>
      <c r="AZ367" s="3"/>
      <c r="BA367" s="1"/>
      <c r="BB367" s="24">
        <f>Table1[[#This Row],[Mortgage Left]]/Table1[[#This Row],[House Value]]</f>
        <v>7.3656699736956543E-2</v>
      </c>
      <c r="BC367" s="2">
        <f t="shared" si="17"/>
        <v>0</v>
      </c>
      <c r="BD367" s="2"/>
      <c r="BE367" s="3"/>
      <c r="BH367" s="1"/>
      <c r="BI367" s="2">
        <f>IF(Table1[[#This Row],[City]]="Karachi",Table1[[#This Row],[Income]],0)</f>
        <v>0</v>
      </c>
      <c r="BJ367" s="2">
        <f>IF(Table1[[#This Row],[City]]="Lahore",Table1[[#This Row],[Income]],0)</f>
        <v>0</v>
      </c>
      <c r="BK367" s="2">
        <f>IF(Table1[[#This Row],[City]]="Islamabad",Table1[[#This Row],[Income]],0)</f>
        <v>0</v>
      </c>
      <c r="BL367" s="2">
        <f>IF(Table1[[#This Row],[City]]="Multan",Table1[[#This Row],[Income]],0)</f>
        <v>0</v>
      </c>
      <c r="BM367" s="2">
        <f>IF(Table1[[#This Row],[City]]="Peshawar",Table1[[#This Row],[Income]],0)</f>
        <v>0</v>
      </c>
      <c r="BN367" s="2">
        <f>IF(Table1[[#This Row],[City]]="Quetta",Table1[[#This Row],[Income]],0)</f>
        <v>0</v>
      </c>
      <c r="BO367" s="2">
        <f>IF(Table1[[#This Row],[City]]="Hyderabad",Table1[[#This Row],[Income]],0)</f>
        <v>68983</v>
      </c>
      <c r="BP367" s="2">
        <f>IF(Table1[[#This Row],[City]]="Rawalpindi",Table1[[#This Row],[Income]],0)</f>
        <v>0</v>
      </c>
      <c r="BQ367" s="3">
        <f>IF(Table1[[#This Row],[City]]="Gwadar",Table1[[#This Row],[Income]],0)</f>
        <v>0</v>
      </c>
      <c r="BR367" s="1">
        <f>IF(Table1[[#This Row],[Person Debts]]&gt;Table1[[#This Row],[Income]],1,0)</f>
        <v>1</v>
      </c>
      <c r="BS367" s="3"/>
      <c r="BT367" s="1"/>
      <c r="BU367" s="2">
        <f>IF(Table1[[#This Row],[Net Worth]]&gt;BT367,Table1[[#This Row],[Age]],0)</f>
        <v>39</v>
      </c>
      <c r="BV367" s="3"/>
    </row>
    <row r="368" spans="2:74" x14ac:dyDescent="0.25">
      <c r="B368" t="s">
        <v>19</v>
      </c>
      <c r="C368">
        <v>39</v>
      </c>
      <c r="D368" t="s">
        <v>32</v>
      </c>
      <c r="E368">
        <v>1</v>
      </c>
      <c r="F368" t="s">
        <v>24</v>
      </c>
      <c r="G368">
        <v>3</v>
      </c>
      <c r="H368">
        <v>1</v>
      </c>
      <c r="I368">
        <v>67608</v>
      </c>
      <c r="J368" t="s">
        <v>30</v>
      </c>
      <c r="K368">
        <v>7</v>
      </c>
      <c r="L368">
        <v>405648</v>
      </c>
      <c r="M368">
        <v>181134.26821873776</v>
      </c>
      <c r="N368">
        <v>23040.43560641327</v>
      </c>
      <c r="O368">
        <v>7921</v>
      </c>
      <c r="P368">
        <v>50322.673708529386</v>
      </c>
      <c r="Q368">
        <v>62238.833947784995</v>
      </c>
      <c r="R368">
        <v>490927.26955419825</v>
      </c>
      <c r="S368">
        <v>239377.94192726715</v>
      </c>
      <c r="T368">
        <v>251549.3276269311</v>
      </c>
      <c r="X368" s="1">
        <f t="shared" si="15"/>
        <v>1</v>
      </c>
      <c r="Y368" s="2">
        <f t="shared" si="16"/>
        <v>0</v>
      </c>
      <c r="Z368" s="2"/>
      <c r="AA368" s="3"/>
      <c r="AD368" s="1">
        <f>IF(Table1[[#This Row],[Work Field (WF)]]="IT",1,0)</f>
        <v>1</v>
      </c>
      <c r="AE368" s="2">
        <f>IF(Table1[[#This Row],[Work Field (WF)]]="Data Science",1,0)</f>
        <v>0</v>
      </c>
      <c r="AF368" s="2">
        <f>IF(Table1[[#This Row],[Work Field (WF)]]="Health",1,0)</f>
        <v>0</v>
      </c>
      <c r="AG368" s="2">
        <f>IF(Table1[[#This Row],[Work Field (WF)]]="Marketing",1,0)</f>
        <v>0</v>
      </c>
      <c r="AH368" s="2">
        <f>IF(Table1[[#This Row],[Work Field (WF)]]="Sales",1,0)</f>
        <v>0</v>
      </c>
      <c r="AI368" s="2">
        <f>IF(Table1[[#This Row],[Work Field (WF)]]="management",1,0)</f>
        <v>0</v>
      </c>
      <c r="AJ368" s="2"/>
      <c r="AK368" s="3"/>
      <c r="AL368" s="1">
        <f>IF(Table1[[#This Row],[Education (EDU)]]="Matric",1,0)</f>
        <v>0</v>
      </c>
      <c r="AM368" s="2">
        <f>IF(Table1[[#This Row],[Education (EDU)]]="Intermediate",1,0)</f>
        <v>0</v>
      </c>
      <c r="AN368" s="2">
        <f>IF(Table1[[#This Row],[Education (EDU)]]="Graduation",1,0)</f>
        <v>1</v>
      </c>
      <c r="AO368" s="2">
        <f>IF(Table1[[#This Row],[Education (EDU)]]="Masters",1,0)</f>
        <v>0</v>
      </c>
      <c r="AP368" s="2"/>
      <c r="AQ368" s="3"/>
      <c r="AT368" s="10">
        <f>IFERROR(Table1[[#This Row],[Car Value]]/Table1[[#This Row],[Cars Owned]],"0")</f>
        <v>23040.43560641327</v>
      </c>
      <c r="AU368" s="2"/>
      <c r="AV368" s="3"/>
      <c r="AW368" s="1"/>
      <c r="AX368" s="2">
        <f>IF(Table1[[#This Row],[Person Debts]]&gt;$AW$6,1,0)</f>
        <v>1</v>
      </c>
      <c r="AY368" s="2"/>
      <c r="AZ368" s="3"/>
      <c r="BA368" s="1"/>
      <c r="BB368" s="24">
        <f>Table1[[#This Row],[Mortgage Left]]/Table1[[#This Row],[House Value]]</f>
        <v>0.44653065766067568</v>
      </c>
      <c r="BC368" s="2">
        <f t="shared" si="17"/>
        <v>1</v>
      </c>
      <c r="BD368" s="2"/>
      <c r="BE368" s="3"/>
      <c r="BH368" s="1"/>
      <c r="BI368" s="2">
        <f>IF(Table1[[#This Row],[City]]="Karachi",Table1[[#This Row],[Income]],0)</f>
        <v>0</v>
      </c>
      <c r="BJ368" s="2">
        <f>IF(Table1[[#This Row],[City]]="Lahore",Table1[[#This Row],[Income]],0)</f>
        <v>0</v>
      </c>
      <c r="BK368" s="2">
        <f>IF(Table1[[#This Row],[City]]="Islamabad",Table1[[#This Row],[Income]],0)</f>
        <v>0</v>
      </c>
      <c r="BL368" s="2">
        <f>IF(Table1[[#This Row],[City]]="Multan",Table1[[#This Row],[Income]],0)</f>
        <v>0</v>
      </c>
      <c r="BM368" s="2">
        <f>IF(Table1[[#This Row],[City]]="Peshawar",Table1[[#This Row],[Income]],0)</f>
        <v>0</v>
      </c>
      <c r="BN368" s="2">
        <f>IF(Table1[[#This Row],[City]]="Quetta",Table1[[#This Row],[Income]],0)</f>
        <v>0</v>
      </c>
      <c r="BO368" s="2">
        <f>IF(Table1[[#This Row],[City]]="Hyderabad",Table1[[#This Row],[Income]],0)</f>
        <v>67608</v>
      </c>
      <c r="BP368" s="2">
        <f>IF(Table1[[#This Row],[City]]="Rawalpindi",Table1[[#This Row],[Income]],0)</f>
        <v>0</v>
      </c>
      <c r="BQ368" s="3">
        <f>IF(Table1[[#This Row],[City]]="Gwadar",Table1[[#This Row],[Income]],0)</f>
        <v>0</v>
      </c>
      <c r="BR368" s="1">
        <f>IF(Table1[[#This Row],[Person Debts]]&gt;Table1[[#This Row],[Income]],1,0)</f>
        <v>1</v>
      </c>
      <c r="BS368" s="3"/>
      <c r="BT368" s="1"/>
      <c r="BU368" s="2">
        <f>IF(Table1[[#This Row],[Net Worth]]&gt;BT368,Table1[[#This Row],[Age]],0)</f>
        <v>39</v>
      </c>
      <c r="BV368" s="3"/>
    </row>
    <row r="369" spans="2:74" x14ac:dyDescent="0.25">
      <c r="B369" t="s">
        <v>19</v>
      </c>
      <c r="C369">
        <v>50</v>
      </c>
      <c r="D369" t="s">
        <v>20</v>
      </c>
      <c r="E369">
        <v>6</v>
      </c>
      <c r="F369" t="s">
        <v>21</v>
      </c>
      <c r="G369">
        <v>1</v>
      </c>
      <c r="H369">
        <v>2</v>
      </c>
      <c r="I369">
        <v>31623</v>
      </c>
      <c r="J369" t="s">
        <v>35</v>
      </c>
      <c r="K369">
        <v>3</v>
      </c>
      <c r="L369">
        <v>189738</v>
      </c>
      <c r="M369">
        <v>140258.92052795322</v>
      </c>
      <c r="N369">
        <v>61076.874014142268</v>
      </c>
      <c r="O369">
        <v>49578</v>
      </c>
      <c r="P369">
        <v>49565.221276491873</v>
      </c>
      <c r="Q369">
        <v>45265.22210116827</v>
      </c>
      <c r="R369">
        <v>296080.09611531056</v>
      </c>
      <c r="S369">
        <v>239402.1418044451</v>
      </c>
      <c r="T369">
        <v>56677.954310865462</v>
      </c>
      <c r="X369" s="1">
        <f t="shared" si="15"/>
        <v>1</v>
      </c>
      <c r="Y369" s="2">
        <f t="shared" si="16"/>
        <v>0</v>
      </c>
      <c r="Z369" s="2"/>
      <c r="AA369" s="3"/>
      <c r="AD369" s="1">
        <f>IF(Table1[[#This Row],[Work Field (WF)]]="IT",1,0)</f>
        <v>0</v>
      </c>
      <c r="AE369" s="2">
        <f>IF(Table1[[#This Row],[Work Field (WF)]]="Data Science",1,0)</f>
        <v>0</v>
      </c>
      <c r="AF369" s="2">
        <f>IF(Table1[[#This Row],[Work Field (WF)]]="Health",1,0)</f>
        <v>0</v>
      </c>
      <c r="AG369" s="2">
        <f>IF(Table1[[#This Row],[Work Field (WF)]]="Marketing",1,0)</f>
        <v>0</v>
      </c>
      <c r="AH369" s="2">
        <f>IF(Table1[[#This Row],[Work Field (WF)]]="Sales",1,0)</f>
        <v>0</v>
      </c>
      <c r="AI369" s="2">
        <f>IF(Table1[[#This Row],[Work Field (WF)]]="management",1,0)</f>
        <v>1</v>
      </c>
      <c r="AJ369" s="2"/>
      <c r="AK369" s="3"/>
      <c r="AL369" s="1">
        <f>IF(Table1[[#This Row],[Education (EDU)]]="Matric",1,0)</f>
        <v>1</v>
      </c>
      <c r="AM369" s="2">
        <f>IF(Table1[[#This Row],[Education (EDU)]]="Intermediate",1,0)</f>
        <v>0</v>
      </c>
      <c r="AN369" s="2">
        <f>IF(Table1[[#This Row],[Education (EDU)]]="Graduation",1,0)</f>
        <v>0</v>
      </c>
      <c r="AO369" s="2">
        <f>IF(Table1[[#This Row],[Education (EDU)]]="Masters",1,0)</f>
        <v>0</v>
      </c>
      <c r="AP369" s="2"/>
      <c r="AQ369" s="3"/>
      <c r="AT369" s="10">
        <f>IFERROR(Table1[[#This Row],[Car Value]]/Table1[[#This Row],[Cars Owned]],"0")</f>
        <v>30538.437007071134</v>
      </c>
      <c r="AU369" s="2"/>
      <c r="AV369" s="3"/>
      <c r="AW369" s="1"/>
      <c r="AX369" s="2">
        <f>IF(Table1[[#This Row],[Person Debts]]&gt;$AW$6,1,0)</f>
        <v>1</v>
      </c>
      <c r="AY369" s="2"/>
      <c r="AZ369" s="3"/>
      <c r="BA369" s="1"/>
      <c r="BB369" s="24">
        <f>Table1[[#This Row],[Mortgage Left]]/Table1[[#This Row],[House Value]]</f>
        <v>0.73922419614391011</v>
      </c>
      <c r="BC369" s="2">
        <f t="shared" si="17"/>
        <v>1</v>
      </c>
      <c r="BD369" s="2"/>
      <c r="BE369" s="3"/>
      <c r="BH369" s="1"/>
      <c r="BI369" s="2">
        <f>IF(Table1[[#This Row],[City]]="Karachi",Table1[[#This Row],[Income]],0)</f>
        <v>0</v>
      </c>
      <c r="BJ369" s="2">
        <f>IF(Table1[[#This Row],[City]]="Lahore",Table1[[#This Row],[Income]],0)</f>
        <v>0</v>
      </c>
      <c r="BK369" s="2">
        <f>IF(Table1[[#This Row],[City]]="Islamabad",Table1[[#This Row],[Income]],0)</f>
        <v>31623</v>
      </c>
      <c r="BL369" s="2">
        <f>IF(Table1[[#This Row],[City]]="Multan",Table1[[#This Row],[Income]],0)</f>
        <v>0</v>
      </c>
      <c r="BM369" s="2">
        <f>IF(Table1[[#This Row],[City]]="Peshawar",Table1[[#This Row],[Income]],0)</f>
        <v>0</v>
      </c>
      <c r="BN369" s="2">
        <f>IF(Table1[[#This Row],[City]]="Quetta",Table1[[#This Row],[Income]],0)</f>
        <v>0</v>
      </c>
      <c r="BO369" s="2">
        <f>IF(Table1[[#This Row],[City]]="Hyderabad",Table1[[#This Row],[Income]],0)</f>
        <v>0</v>
      </c>
      <c r="BP369" s="2">
        <f>IF(Table1[[#This Row],[City]]="Rawalpindi",Table1[[#This Row],[Income]],0)</f>
        <v>0</v>
      </c>
      <c r="BQ369" s="3">
        <f>IF(Table1[[#This Row],[City]]="Gwadar",Table1[[#This Row],[Income]],0)</f>
        <v>0</v>
      </c>
      <c r="BR369" s="1">
        <f>IF(Table1[[#This Row],[Person Debts]]&gt;Table1[[#This Row],[Income]],1,0)</f>
        <v>1</v>
      </c>
      <c r="BS369" s="3"/>
      <c r="BT369" s="1"/>
      <c r="BU369" s="2">
        <f>IF(Table1[[#This Row],[Net Worth]]&gt;BT369,Table1[[#This Row],[Age]],0)</f>
        <v>50</v>
      </c>
      <c r="BV369" s="3"/>
    </row>
    <row r="370" spans="2:74" x14ac:dyDescent="0.25">
      <c r="B370" t="s">
        <v>23</v>
      </c>
      <c r="C370">
        <v>28</v>
      </c>
      <c r="D370" t="s">
        <v>26</v>
      </c>
      <c r="E370">
        <v>3</v>
      </c>
      <c r="F370" t="s">
        <v>24</v>
      </c>
      <c r="G370">
        <v>3</v>
      </c>
      <c r="H370">
        <v>1</v>
      </c>
      <c r="I370">
        <v>67601</v>
      </c>
      <c r="J370" t="s">
        <v>22</v>
      </c>
      <c r="K370">
        <v>2</v>
      </c>
      <c r="L370">
        <v>405606</v>
      </c>
      <c r="M370">
        <v>273770.93599742791</v>
      </c>
      <c r="N370">
        <v>17180.673070764613</v>
      </c>
      <c r="O370">
        <v>5872</v>
      </c>
      <c r="P370">
        <v>42662.359148933312</v>
      </c>
      <c r="Q370">
        <v>1619.9713075531381</v>
      </c>
      <c r="R370">
        <v>424406.64437831775</v>
      </c>
      <c r="S370">
        <v>322305.29514636123</v>
      </c>
      <c r="T370">
        <v>102101.34923195653</v>
      </c>
      <c r="X370" s="1">
        <f t="shared" si="15"/>
        <v>0</v>
      </c>
      <c r="Y370" s="2">
        <f t="shared" si="16"/>
        <v>1</v>
      </c>
      <c r="Z370" s="2"/>
      <c r="AA370" s="3"/>
      <c r="AD370" s="1">
        <f>IF(Table1[[#This Row],[Work Field (WF)]]="IT",1,0)</f>
        <v>0</v>
      </c>
      <c r="AE370" s="2">
        <f>IF(Table1[[#This Row],[Work Field (WF)]]="Data Science",1,0)</f>
        <v>0</v>
      </c>
      <c r="AF370" s="2">
        <f>IF(Table1[[#This Row],[Work Field (WF)]]="Health",1,0)</f>
        <v>0</v>
      </c>
      <c r="AG370" s="2">
        <f>IF(Table1[[#This Row],[Work Field (WF)]]="Marketing",1,0)</f>
        <v>1</v>
      </c>
      <c r="AH370" s="2">
        <f>IF(Table1[[#This Row],[Work Field (WF)]]="Sales",1,0)</f>
        <v>0</v>
      </c>
      <c r="AI370" s="2">
        <f>IF(Table1[[#This Row],[Work Field (WF)]]="management",1,0)</f>
        <v>0</v>
      </c>
      <c r="AJ370" s="2"/>
      <c r="AK370" s="3"/>
      <c r="AL370" s="1">
        <f>IF(Table1[[#This Row],[Education (EDU)]]="Matric",1,0)</f>
        <v>0</v>
      </c>
      <c r="AM370" s="2">
        <f>IF(Table1[[#This Row],[Education (EDU)]]="Intermediate",1,0)</f>
        <v>0</v>
      </c>
      <c r="AN370" s="2">
        <f>IF(Table1[[#This Row],[Education (EDU)]]="Graduation",1,0)</f>
        <v>1</v>
      </c>
      <c r="AO370" s="2">
        <f>IF(Table1[[#This Row],[Education (EDU)]]="Masters",1,0)</f>
        <v>0</v>
      </c>
      <c r="AP370" s="2"/>
      <c r="AQ370" s="3"/>
      <c r="AT370" s="10">
        <f>IFERROR(Table1[[#This Row],[Car Value]]/Table1[[#This Row],[Cars Owned]],"0")</f>
        <v>17180.673070764613</v>
      </c>
      <c r="AU370" s="2"/>
      <c r="AV370" s="3"/>
      <c r="AW370" s="1"/>
      <c r="AX370" s="2">
        <f>IF(Table1[[#This Row],[Person Debts]]&gt;$AW$6,1,0)</f>
        <v>1</v>
      </c>
      <c r="AY370" s="2"/>
      <c r="AZ370" s="3"/>
      <c r="BA370" s="1"/>
      <c r="BB370" s="24">
        <f>Table1[[#This Row],[Mortgage Left]]/Table1[[#This Row],[House Value]]</f>
        <v>0.67496766812480069</v>
      </c>
      <c r="BC370" s="2">
        <f t="shared" si="17"/>
        <v>1</v>
      </c>
      <c r="BD370" s="2"/>
      <c r="BE370" s="3"/>
      <c r="BH370" s="1"/>
      <c r="BI370" s="2">
        <f>IF(Table1[[#This Row],[City]]="Karachi",Table1[[#This Row],[Income]],0)</f>
        <v>0</v>
      </c>
      <c r="BJ370" s="2">
        <f>IF(Table1[[#This Row],[City]]="Lahore",Table1[[#This Row],[Income]],0)</f>
        <v>67601</v>
      </c>
      <c r="BK370" s="2">
        <f>IF(Table1[[#This Row],[City]]="Islamabad",Table1[[#This Row],[Income]],0)</f>
        <v>0</v>
      </c>
      <c r="BL370" s="2">
        <f>IF(Table1[[#This Row],[City]]="Multan",Table1[[#This Row],[Income]],0)</f>
        <v>0</v>
      </c>
      <c r="BM370" s="2">
        <f>IF(Table1[[#This Row],[City]]="Peshawar",Table1[[#This Row],[Income]],0)</f>
        <v>0</v>
      </c>
      <c r="BN370" s="2">
        <f>IF(Table1[[#This Row],[City]]="Quetta",Table1[[#This Row],[Income]],0)</f>
        <v>0</v>
      </c>
      <c r="BO370" s="2">
        <f>IF(Table1[[#This Row],[City]]="Hyderabad",Table1[[#This Row],[Income]],0)</f>
        <v>0</v>
      </c>
      <c r="BP370" s="2">
        <f>IF(Table1[[#This Row],[City]]="Rawalpindi",Table1[[#This Row],[Income]],0)</f>
        <v>0</v>
      </c>
      <c r="BQ370" s="3">
        <f>IF(Table1[[#This Row],[City]]="Gwadar",Table1[[#This Row],[Income]],0)</f>
        <v>0</v>
      </c>
      <c r="BR370" s="1">
        <f>IF(Table1[[#This Row],[Person Debts]]&gt;Table1[[#This Row],[Income]],1,0)</f>
        <v>1</v>
      </c>
      <c r="BS370" s="3"/>
      <c r="BT370" s="1"/>
      <c r="BU370" s="2">
        <f>IF(Table1[[#This Row],[Net Worth]]&gt;BT370,Table1[[#This Row],[Age]],0)</f>
        <v>28</v>
      </c>
      <c r="BV370" s="3"/>
    </row>
    <row r="371" spans="2:74" x14ac:dyDescent="0.25">
      <c r="B371" t="s">
        <v>19</v>
      </c>
      <c r="C371">
        <v>43</v>
      </c>
      <c r="D371" t="s">
        <v>37</v>
      </c>
      <c r="E371">
        <v>5</v>
      </c>
      <c r="F371" t="s">
        <v>21</v>
      </c>
      <c r="G371">
        <v>1</v>
      </c>
      <c r="H371">
        <v>0</v>
      </c>
      <c r="I371">
        <v>48402</v>
      </c>
      <c r="J371" t="s">
        <v>33</v>
      </c>
      <c r="K371">
        <v>8</v>
      </c>
      <c r="L371">
        <v>290412</v>
      </c>
      <c r="M371">
        <v>200267.21966680975</v>
      </c>
      <c r="N371">
        <v>0</v>
      </c>
      <c r="O371">
        <v>0</v>
      </c>
      <c r="P371">
        <v>83564.028106022335</v>
      </c>
      <c r="Q371">
        <v>3130.4908711086218</v>
      </c>
      <c r="R371">
        <v>293542.4908711086</v>
      </c>
      <c r="S371">
        <v>283831.24777283205</v>
      </c>
      <c r="T371">
        <v>9711.2430982765509</v>
      </c>
      <c r="X371" s="1">
        <f t="shared" si="15"/>
        <v>1</v>
      </c>
      <c r="Y371" s="2">
        <f t="shared" si="16"/>
        <v>0</v>
      </c>
      <c r="Z371" s="2"/>
      <c r="AA371" s="3"/>
      <c r="AD371" s="1">
        <f>IF(Table1[[#This Row],[Work Field (WF)]]="IT",1,0)</f>
        <v>0</v>
      </c>
      <c r="AE371" s="2">
        <f>IF(Table1[[#This Row],[Work Field (WF)]]="Data Science",1,0)</f>
        <v>0</v>
      </c>
      <c r="AF371" s="2">
        <f>IF(Table1[[#This Row],[Work Field (WF)]]="Health",1,0)</f>
        <v>0</v>
      </c>
      <c r="AG371" s="2">
        <f>IF(Table1[[#This Row],[Work Field (WF)]]="Marketing",1,0)</f>
        <v>0</v>
      </c>
      <c r="AH371" s="2">
        <f>IF(Table1[[#This Row],[Work Field (WF)]]="Sales",1,0)</f>
        <v>1</v>
      </c>
      <c r="AI371" s="2">
        <f>IF(Table1[[#This Row],[Work Field (WF)]]="management",1,0)</f>
        <v>0</v>
      </c>
      <c r="AJ371" s="2"/>
      <c r="AK371" s="3"/>
      <c r="AL371" s="1">
        <f>IF(Table1[[#This Row],[Education (EDU)]]="Matric",1,0)</f>
        <v>1</v>
      </c>
      <c r="AM371" s="2">
        <f>IF(Table1[[#This Row],[Education (EDU)]]="Intermediate",1,0)</f>
        <v>0</v>
      </c>
      <c r="AN371" s="2">
        <f>IF(Table1[[#This Row],[Education (EDU)]]="Graduation",1,0)</f>
        <v>0</v>
      </c>
      <c r="AO371" s="2">
        <f>IF(Table1[[#This Row],[Education (EDU)]]="Masters",1,0)</f>
        <v>0</v>
      </c>
      <c r="AP371" s="2"/>
      <c r="AQ371" s="3"/>
      <c r="AT371" s="10" t="str">
        <f>IFERROR(Table1[[#This Row],[Car Value]]/Table1[[#This Row],[Cars Owned]],"0")</f>
        <v>0</v>
      </c>
      <c r="AU371" s="2"/>
      <c r="AV371" s="3"/>
      <c r="AW371" s="1"/>
      <c r="AX371" s="2">
        <f>IF(Table1[[#This Row],[Person Debts]]&gt;$AW$6,1,0)</f>
        <v>1</v>
      </c>
      <c r="AY371" s="2"/>
      <c r="AZ371" s="3"/>
      <c r="BA371" s="1"/>
      <c r="BB371" s="24">
        <f>Table1[[#This Row],[Mortgage Left]]/Table1[[#This Row],[House Value]]</f>
        <v>0.68959691633544673</v>
      </c>
      <c r="BC371" s="2">
        <f t="shared" si="17"/>
        <v>1</v>
      </c>
      <c r="BD371" s="2"/>
      <c r="BE371" s="3"/>
      <c r="BH371" s="1"/>
      <c r="BI371" s="2">
        <f>IF(Table1[[#This Row],[City]]="Karachi",Table1[[#This Row],[Income]],0)</f>
        <v>0</v>
      </c>
      <c r="BJ371" s="2">
        <f>IF(Table1[[#This Row],[City]]="Lahore",Table1[[#This Row],[Income]],0)</f>
        <v>0</v>
      </c>
      <c r="BK371" s="2">
        <f>IF(Table1[[#This Row],[City]]="Islamabad",Table1[[#This Row],[Income]],0)</f>
        <v>0</v>
      </c>
      <c r="BL371" s="2">
        <f>IF(Table1[[#This Row],[City]]="Multan",Table1[[#This Row],[Income]],0)</f>
        <v>0</v>
      </c>
      <c r="BM371" s="2">
        <f>IF(Table1[[#This Row],[City]]="Peshawar",Table1[[#This Row],[Income]],0)</f>
        <v>0</v>
      </c>
      <c r="BN371" s="2">
        <f>IF(Table1[[#This Row],[City]]="Quetta",Table1[[#This Row],[Income]],0)</f>
        <v>0</v>
      </c>
      <c r="BO371" s="2">
        <f>IF(Table1[[#This Row],[City]]="Hyderabad",Table1[[#This Row],[Income]],0)</f>
        <v>0</v>
      </c>
      <c r="BP371" s="2">
        <f>IF(Table1[[#This Row],[City]]="Rawalpindi",Table1[[#This Row],[Income]],0)</f>
        <v>48402</v>
      </c>
      <c r="BQ371" s="3">
        <f>IF(Table1[[#This Row],[City]]="Gwadar",Table1[[#This Row],[Income]],0)</f>
        <v>0</v>
      </c>
      <c r="BR371" s="1">
        <f>IF(Table1[[#This Row],[Person Debts]]&gt;Table1[[#This Row],[Income]],1,0)</f>
        <v>1</v>
      </c>
      <c r="BS371" s="3"/>
      <c r="BT371" s="1"/>
      <c r="BU371" s="2">
        <f>IF(Table1[[#This Row],[Net Worth]]&gt;BT371,Table1[[#This Row],[Age]],0)</f>
        <v>43</v>
      </c>
      <c r="BV371" s="3"/>
    </row>
    <row r="372" spans="2:74" x14ac:dyDescent="0.25">
      <c r="B372" t="s">
        <v>19</v>
      </c>
      <c r="C372">
        <v>46</v>
      </c>
      <c r="D372" t="s">
        <v>29</v>
      </c>
      <c r="E372">
        <v>4</v>
      </c>
      <c r="F372" t="s">
        <v>34</v>
      </c>
      <c r="G372">
        <v>4</v>
      </c>
      <c r="H372">
        <v>0</v>
      </c>
      <c r="I372">
        <v>71115</v>
      </c>
      <c r="J372" t="s">
        <v>38</v>
      </c>
      <c r="K372">
        <v>9</v>
      </c>
      <c r="L372">
        <v>213345</v>
      </c>
      <c r="M372">
        <v>185086.59756553223</v>
      </c>
      <c r="N372">
        <v>0</v>
      </c>
      <c r="O372">
        <v>0</v>
      </c>
      <c r="P372">
        <v>46449.423229020053</v>
      </c>
      <c r="Q372">
        <v>26018.618639471744</v>
      </c>
      <c r="R372">
        <v>239363.61863947174</v>
      </c>
      <c r="S372">
        <v>231536.02079455229</v>
      </c>
      <c r="T372">
        <v>7827.5978449194517</v>
      </c>
      <c r="X372" s="1">
        <f t="shared" si="15"/>
        <v>1</v>
      </c>
      <c r="Y372" s="2">
        <f t="shared" si="16"/>
        <v>0</v>
      </c>
      <c r="Z372" s="2"/>
      <c r="AA372" s="3"/>
      <c r="AD372" s="1">
        <f>IF(Table1[[#This Row],[Work Field (WF)]]="IT",1,0)</f>
        <v>0</v>
      </c>
      <c r="AE372" s="2">
        <f>IF(Table1[[#This Row],[Work Field (WF)]]="Data Science",1,0)</f>
        <v>0</v>
      </c>
      <c r="AF372" s="2">
        <f>IF(Table1[[#This Row],[Work Field (WF)]]="Health",1,0)</f>
        <v>1</v>
      </c>
      <c r="AG372" s="2">
        <f>IF(Table1[[#This Row],[Work Field (WF)]]="Marketing",1,0)</f>
        <v>0</v>
      </c>
      <c r="AH372" s="2">
        <f>IF(Table1[[#This Row],[Work Field (WF)]]="Sales",1,0)</f>
        <v>0</v>
      </c>
      <c r="AI372" s="2">
        <f>IF(Table1[[#This Row],[Work Field (WF)]]="management",1,0)</f>
        <v>0</v>
      </c>
      <c r="AJ372" s="2"/>
      <c r="AK372" s="3"/>
      <c r="AL372" s="1">
        <f>IF(Table1[[#This Row],[Education (EDU)]]="Matric",1,0)</f>
        <v>0</v>
      </c>
      <c r="AM372" s="2">
        <f>IF(Table1[[#This Row],[Education (EDU)]]="Intermediate",1,0)</f>
        <v>0</v>
      </c>
      <c r="AN372" s="2">
        <f>IF(Table1[[#This Row],[Education (EDU)]]="Graduation",1,0)</f>
        <v>0</v>
      </c>
      <c r="AO372" s="2">
        <f>IF(Table1[[#This Row],[Education (EDU)]]="Masters",1,0)</f>
        <v>1</v>
      </c>
      <c r="AP372" s="2"/>
      <c r="AQ372" s="3"/>
      <c r="AT372" s="10" t="str">
        <f>IFERROR(Table1[[#This Row],[Car Value]]/Table1[[#This Row],[Cars Owned]],"0")</f>
        <v>0</v>
      </c>
      <c r="AU372" s="2"/>
      <c r="AV372" s="3"/>
      <c r="AW372" s="1"/>
      <c r="AX372" s="2">
        <f>IF(Table1[[#This Row],[Person Debts]]&gt;$AW$6,1,0)</f>
        <v>1</v>
      </c>
      <c r="AY372" s="2"/>
      <c r="AZ372" s="3"/>
      <c r="BA372" s="1"/>
      <c r="BB372" s="24">
        <f>Table1[[#This Row],[Mortgage Left]]/Table1[[#This Row],[House Value]]</f>
        <v>0.86754598216753254</v>
      </c>
      <c r="BC372" s="2">
        <f t="shared" si="17"/>
        <v>1</v>
      </c>
      <c r="BD372" s="2"/>
      <c r="BE372" s="3"/>
      <c r="BH372" s="1"/>
      <c r="BI372" s="2">
        <f>IF(Table1[[#This Row],[City]]="Karachi",Table1[[#This Row],[Income]],0)</f>
        <v>0</v>
      </c>
      <c r="BJ372" s="2">
        <f>IF(Table1[[#This Row],[City]]="Lahore",Table1[[#This Row],[Income]],0)</f>
        <v>0</v>
      </c>
      <c r="BK372" s="2">
        <f>IF(Table1[[#This Row],[City]]="Islamabad",Table1[[#This Row],[Income]],0)</f>
        <v>0</v>
      </c>
      <c r="BL372" s="2">
        <f>IF(Table1[[#This Row],[City]]="Multan",Table1[[#This Row],[Income]],0)</f>
        <v>0</v>
      </c>
      <c r="BM372" s="2">
        <f>IF(Table1[[#This Row],[City]]="Peshawar",Table1[[#This Row],[Income]],0)</f>
        <v>0</v>
      </c>
      <c r="BN372" s="2">
        <f>IF(Table1[[#This Row],[City]]="Quetta",Table1[[#This Row],[Income]],0)</f>
        <v>0</v>
      </c>
      <c r="BO372" s="2">
        <f>IF(Table1[[#This Row],[City]]="Hyderabad",Table1[[#This Row],[Income]],0)</f>
        <v>0</v>
      </c>
      <c r="BP372" s="2">
        <f>IF(Table1[[#This Row],[City]]="Rawalpindi",Table1[[#This Row],[Income]],0)</f>
        <v>0</v>
      </c>
      <c r="BQ372" s="3">
        <f>IF(Table1[[#This Row],[City]]="Gwadar",Table1[[#This Row],[Income]],0)</f>
        <v>71115</v>
      </c>
      <c r="BR372" s="1">
        <f>IF(Table1[[#This Row],[Person Debts]]&gt;Table1[[#This Row],[Income]],1,0)</f>
        <v>1</v>
      </c>
      <c r="BS372" s="3"/>
      <c r="BT372" s="1"/>
      <c r="BU372" s="2">
        <f>IF(Table1[[#This Row],[Net Worth]]&gt;BT372,Table1[[#This Row],[Age]],0)</f>
        <v>46</v>
      </c>
      <c r="BV372" s="3"/>
    </row>
    <row r="373" spans="2:74" x14ac:dyDescent="0.25">
      <c r="B373" t="s">
        <v>23</v>
      </c>
      <c r="C373">
        <v>32</v>
      </c>
      <c r="D373" t="s">
        <v>20</v>
      </c>
      <c r="E373">
        <v>6</v>
      </c>
      <c r="F373" t="s">
        <v>27</v>
      </c>
      <c r="G373">
        <v>2</v>
      </c>
      <c r="H373">
        <v>1</v>
      </c>
      <c r="I373">
        <v>53069</v>
      </c>
      <c r="J373" t="s">
        <v>35</v>
      </c>
      <c r="K373">
        <v>3</v>
      </c>
      <c r="L373">
        <v>212276</v>
      </c>
      <c r="M373">
        <v>10102.610094062291</v>
      </c>
      <c r="N373">
        <v>35064.287377645414</v>
      </c>
      <c r="O373">
        <v>8555</v>
      </c>
      <c r="P373">
        <v>1340.7604878143536</v>
      </c>
      <c r="Q373">
        <v>12993.43546412592</v>
      </c>
      <c r="R373">
        <v>260333.72284177132</v>
      </c>
      <c r="S373">
        <v>19998.370581876647</v>
      </c>
      <c r="T373">
        <v>240335.35225989466</v>
      </c>
      <c r="X373" s="1">
        <f t="shared" si="15"/>
        <v>0</v>
      </c>
      <c r="Y373" s="2">
        <f t="shared" si="16"/>
        <v>1</v>
      </c>
      <c r="Z373" s="2"/>
      <c r="AA373" s="3"/>
      <c r="AD373" s="1">
        <f>IF(Table1[[#This Row],[Work Field (WF)]]="IT",1,0)</f>
        <v>0</v>
      </c>
      <c r="AE373" s="2">
        <f>IF(Table1[[#This Row],[Work Field (WF)]]="Data Science",1,0)</f>
        <v>0</v>
      </c>
      <c r="AF373" s="2">
        <f>IF(Table1[[#This Row],[Work Field (WF)]]="Health",1,0)</f>
        <v>0</v>
      </c>
      <c r="AG373" s="2">
        <f>IF(Table1[[#This Row],[Work Field (WF)]]="Marketing",1,0)</f>
        <v>0</v>
      </c>
      <c r="AH373" s="2">
        <f>IF(Table1[[#This Row],[Work Field (WF)]]="Sales",1,0)</f>
        <v>0</v>
      </c>
      <c r="AI373" s="2">
        <f>IF(Table1[[#This Row],[Work Field (WF)]]="management",1,0)</f>
        <v>1</v>
      </c>
      <c r="AJ373" s="2"/>
      <c r="AK373" s="3"/>
      <c r="AL373" s="1">
        <f>IF(Table1[[#This Row],[Education (EDU)]]="Matric",1,0)</f>
        <v>0</v>
      </c>
      <c r="AM373" s="2">
        <f>IF(Table1[[#This Row],[Education (EDU)]]="Intermediate",1,0)</f>
        <v>1</v>
      </c>
      <c r="AN373" s="2">
        <f>IF(Table1[[#This Row],[Education (EDU)]]="Graduation",1,0)</f>
        <v>0</v>
      </c>
      <c r="AO373" s="2">
        <f>IF(Table1[[#This Row],[Education (EDU)]]="Masters",1,0)</f>
        <v>0</v>
      </c>
      <c r="AP373" s="2"/>
      <c r="AQ373" s="3"/>
      <c r="AT373" s="10">
        <f>IFERROR(Table1[[#This Row],[Car Value]]/Table1[[#This Row],[Cars Owned]],"0")</f>
        <v>35064.287377645414</v>
      </c>
      <c r="AU373" s="2"/>
      <c r="AV373" s="3"/>
      <c r="AW373" s="1"/>
      <c r="AX373" s="2">
        <f>IF(Table1[[#This Row],[Person Debts]]&gt;$AW$6,1,0)</f>
        <v>0</v>
      </c>
      <c r="AY373" s="2"/>
      <c r="AZ373" s="3"/>
      <c r="BA373" s="1"/>
      <c r="BB373" s="24">
        <f>Table1[[#This Row],[Mortgage Left]]/Table1[[#This Row],[House Value]]</f>
        <v>4.7591861981864603E-2</v>
      </c>
      <c r="BC373" s="2">
        <f t="shared" si="17"/>
        <v>0</v>
      </c>
      <c r="BD373" s="2"/>
      <c r="BE373" s="3"/>
      <c r="BH373" s="1"/>
      <c r="BI373" s="2">
        <f>IF(Table1[[#This Row],[City]]="Karachi",Table1[[#This Row],[Income]],0)</f>
        <v>0</v>
      </c>
      <c r="BJ373" s="2">
        <f>IF(Table1[[#This Row],[City]]="Lahore",Table1[[#This Row],[Income]],0)</f>
        <v>0</v>
      </c>
      <c r="BK373" s="2">
        <f>IF(Table1[[#This Row],[City]]="Islamabad",Table1[[#This Row],[Income]],0)</f>
        <v>53069</v>
      </c>
      <c r="BL373" s="2">
        <f>IF(Table1[[#This Row],[City]]="Multan",Table1[[#This Row],[Income]],0)</f>
        <v>0</v>
      </c>
      <c r="BM373" s="2">
        <f>IF(Table1[[#This Row],[City]]="Peshawar",Table1[[#This Row],[Income]],0)</f>
        <v>0</v>
      </c>
      <c r="BN373" s="2">
        <f>IF(Table1[[#This Row],[City]]="Quetta",Table1[[#This Row],[Income]],0)</f>
        <v>0</v>
      </c>
      <c r="BO373" s="2">
        <f>IF(Table1[[#This Row],[City]]="Hyderabad",Table1[[#This Row],[Income]],0)</f>
        <v>0</v>
      </c>
      <c r="BP373" s="2">
        <f>IF(Table1[[#This Row],[City]]="Rawalpindi",Table1[[#This Row],[Income]],0)</f>
        <v>0</v>
      </c>
      <c r="BQ373" s="3">
        <f>IF(Table1[[#This Row],[City]]="Gwadar",Table1[[#This Row],[Income]],0)</f>
        <v>0</v>
      </c>
      <c r="BR373" s="1">
        <f>IF(Table1[[#This Row],[Person Debts]]&gt;Table1[[#This Row],[Income]],1,0)</f>
        <v>0</v>
      </c>
      <c r="BS373" s="3"/>
      <c r="BT373" s="1"/>
      <c r="BU373" s="2">
        <f>IF(Table1[[#This Row],[Net Worth]]&gt;BT373,Table1[[#This Row],[Age]],0)</f>
        <v>32</v>
      </c>
      <c r="BV373" s="3"/>
    </row>
    <row r="374" spans="2:74" x14ac:dyDescent="0.25">
      <c r="B374" t="s">
        <v>19</v>
      </c>
      <c r="C374">
        <v>47</v>
      </c>
      <c r="D374" t="s">
        <v>20</v>
      </c>
      <c r="E374">
        <v>6</v>
      </c>
      <c r="F374" t="s">
        <v>27</v>
      </c>
      <c r="G374">
        <v>2</v>
      </c>
      <c r="H374">
        <v>2</v>
      </c>
      <c r="I374">
        <v>37807</v>
      </c>
      <c r="J374" t="s">
        <v>38</v>
      </c>
      <c r="K374">
        <v>9</v>
      </c>
      <c r="L374">
        <v>189035</v>
      </c>
      <c r="M374">
        <v>147575.59628329027</v>
      </c>
      <c r="N374">
        <v>10242.974141791281</v>
      </c>
      <c r="O374">
        <v>8416</v>
      </c>
      <c r="P374">
        <v>45680.315285406214</v>
      </c>
      <c r="Q374">
        <v>21361.233820699825</v>
      </c>
      <c r="R374">
        <v>220639.20796249111</v>
      </c>
      <c r="S374">
        <v>201671.91156869649</v>
      </c>
      <c r="T374">
        <v>18967.296393794619</v>
      </c>
      <c r="X374" s="1">
        <f t="shared" si="15"/>
        <v>1</v>
      </c>
      <c r="Y374" s="2">
        <f t="shared" si="16"/>
        <v>0</v>
      </c>
      <c r="Z374" s="2"/>
      <c r="AA374" s="3"/>
      <c r="AD374" s="1">
        <f>IF(Table1[[#This Row],[Work Field (WF)]]="IT",1,0)</f>
        <v>0</v>
      </c>
      <c r="AE374" s="2">
        <f>IF(Table1[[#This Row],[Work Field (WF)]]="Data Science",1,0)</f>
        <v>0</v>
      </c>
      <c r="AF374" s="2">
        <f>IF(Table1[[#This Row],[Work Field (WF)]]="Health",1,0)</f>
        <v>0</v>
      </c>
      <c r="AG374" s="2">
        <f>IF(Table1[[#This Row],[Work Field (WF)]]="Marketing",1,0)</f>
        <v>0</v>
      </c>
      <c r="AH374" s="2">
        <f>IF(Table1[[#This Row],[Work Field (WF)]]="Sales",1,0)</f>
        <v>0</v>
      </c>
      <c r="AI374" s="2">
        <f>IF(Table1[[#This Row],[Work Field (WF)]]="management",1,0)</f>
        <v>1</v>
      </c>
      <c r="AJ374" s="2"/>
      <c r="AK374" s="3"/>
      <c r="AL374" s="1">
        <f>IF(Table1[[#This Row],[Education (EDU)]]="Matric",1,0)</f>
        <v>0</v>
      </c>
      <c r="AM374" s="2">
        <f>IF(Table1[[#This Row],[Education (EDU)]]="Intermediate",1,0)</f>
        <v>1</v>
      </c>
      <c r="AN374" s="2">
        <f>IF(Table1[[#This Row],[Education (EDU)]]="Graduation",1,0)</f>
        <v>0</v>
      </c>
      <c r="AO374" s="2">
        <f>IF(Table1[[#This Row],[Education (EDU)]]="Masters",1,0)</f>
        <v>0</v>
      </c>
      <c r="AP374" s="2"/>
      <c r="AQ374" s="3"/>
      <c r="AT374" s="10">
        <f>IFERROR(Table1[[#This Row],[Car Value]]/Table1[[#This Row],[Cars Owned]],"0")</f>
        <v>5121.4870708956405</v>
      </c>
      <c r="AU374" s="2"/>
      <c r="AV374" s="3"/>
      <c r="AW374" s="1"/>
      <c r="AX374" s="2">
        <f>IF(Table1[[#This Row],[Person Debts]]&gt;$AW$6,1,0)</f>
        <v>1</v>
      </c>
      <c r="AY374" s="2"/>
      <c r="AZ374" s="3"/>
      <c r="BA374" s="1"/>
      <c r="BB374" s="24">
        <f>Table1[[#This Row],[Mortgage Left]]/Table1[[#This Row],[House Value]]</f>
        <v>0.78067869063025508</v>
      </c>
      <c r="BC374" s="2">
        <f t="shared" si="17"/>
        <v>1</v>
      </c>
      <c r="BD374" s="2"/>
      <c r="BE374" s="3"/>
      <c r="BH374" s="1"/>
      <c r="BI374" s="2">
        <f>IF(Table1[[#This Row],[City]]="Karachi",Table1[[#This Row],[Income]],0)</f>
        <v>0</v>
      </c>
      <c r="BJ374" s="2">
        <f>IF(Table1[[#This Row],[City]]="Lahore",Table1[[#This Row],[Income]],0)</f>
        <v>0</v>
      </c>
      <c r="BK374" s="2">
        <f>IF(Table1[[#This Row],[City]]="Islamabad",Table1[[#This Row],[Income]],0)</f>
        <v>0</v>
      </c>
      <c r="BL374" s="2">
        <f>IF(Table1[[#This Row],[City]]="Multan",Table1[[#This Row],[Income]],0)</f>
        <v>0</v>
      </c>
      <c r="BM374" s="2">
        <f>IF(Table1[[#This Row],[City]]="Peshawar",Table1[[#This Row],[Income]],0)</f>
        <v>0</v>
      </c>
      <c r="BN374" s="2">
        <f>IF(Table1[[#This Row],[City]]="Quetta",Table1[[#This Row],[Income]],0)</f>
        <v>0</v>
      </c>
      <c r="BO374" s="2">
        <f>IF(Table1[[#This Row],[City]]="Hyderabad",Table1[[#This Row],[Income]],0)</f>
        <v>0</v>
      </c>
      <c r="BP374" s="2">
        <f>IF(Table1[[#This Row],[City]]="Rawalpindi",Table1[[#This Row],[Income]],0)</f>
        <v>0</v>
      </c>
      <c r="BQ374" s="3">
        <f>IF(Table1[[#This Row],[City]]="Gwadar",Table1[[#This Row],[Income]],0)</f>
        <v>37807</v>
      </c>
      <c r="BR374" s="1">
        <f>IF(Table1[[#This Row],[Person Debts]]&gt;Table1[[#This Row],[Income]],1,0)</f>
        <v>1</v>
      </c>
      <c r="BS374" s="3"/>
      <c r="BT374" s="1"/>
      <c r="BU374" s="2">
        <f>IF(Table1[[#This Row],[Net Worth]]&gt;BT374,Table1[[#This Row],[Age]],0)</f>
        <v>47</v>
      </c>
      <c r="BV374" s="3"/>
    </row>
    <row r="375" spans="2:74" x14ac:dyDescent="0.25">
      <c r="B375" t="s">
        <v>19</v>
      </c>
      <c r="C375">
        <v>46</v>
      </c>
      <c r="D375" t="s">
        <v>20</v>
      </c>
      <c r="E375">
        <v>6</v>
      </c>
      <c r="F375" t="s">
        <v>34</v>
      </c>
      <c r="G375">
        <v>4</v>
      </c>
      <c r="H375">
        <v>2</v>
      </c>
      <c r="I375">
        <v>42805</v>
      </c>
      <c r="J375" t="s">
        <v>38</v>
      </c>
      <c r="K375">
        <v>9</v>
      </c>
      <c r="L375">
        <v>214025</v>
      </c>
      <c r="M375">
        <v>54572.650097967875</v>
      </c>
      <c r="N375">
        <v>80074.991187409018</v>
      </c>
      <c r="O375">
        <v>45332</v>
      </c>
      <c r="P375">
        <v>85139.385735470511</v>
      </c>
      <c r="Q375">
        <v>47012.057818911751</v>
      </c>
      <c r="R375">
        <v>341112.04900632077</v>
      </c>
      <c r="S375">
        <v>185044.03583343839</v>
      </c>
      <c r="T375">
        <v>156068.01317288238</v>
      </c>
      <c r="X375" s="1">
        <f t="shared" si="15"/>
        <v>1</v>
      </c>
      <c r="Y375" s="2">
        <f t="shared" si="16"/>
        <v>0</v>
      </c>
      <c r="Z375" s="2"/>
      <c r="AA375" s="3"/>
      <c r="AD375" s="1">
        <f>IF(Table1[[#This Row],[Work Field (WF)]]="IT",1,0)</f>
        <v>0</v>
      </c>
      <c r="AE375" s="2">
        <f>IF(Table1[[#This Row],[Work Field (WF)]]="Data Science",1,0)</f>
        <v>0</v>
      </c>
      <c r="AF375" s="2">
        <f>IF(Table1[[#This Row],[Work Field (WF)]]="Health",1,0)</f>
        <v>0</v>
      </c>
      <c r="AG375" s="2">
        <f>IF(Table1[[#This Row],[Work Field (WF)]]="Marketing",1,0)</f>
        <v>0</v>
      </c>
      <c r="AH375" s="2">
        <f>IF(Table1[[#This Row],[Work Field (WF)]]="Sales",1,0)</f>
        <v>0</v>
      </c>
      <c r="AI375" s="2">
        <f>IF(Table1[[#This Row],[Work Field (WF)]]="management",1,0)</f>
        <v>1</v>
      </c>
      <c r="AJ375" s="2"/>
      <c r="AK375" s="3"/>
      <c r="AL375" s="1">
        <f>IF(Table1[[#This Row],[Education (EDU)]]="Matric",1,0)</f>
        <v>0</v>
      </c>
      <c r="AM375" s="2">
        <f>IF(Table1[[#This Row],[Education (EDU)]]="Intermediate",1,0)</f>
        <v>0</v>
      </c>
      <c r="AN375" s="2">
        <f>IF(Table1[[#This Row],[Education (EDU)]]="Graduation",1,0)</f>
        <v>0</v>
      </c>
      <c r="AO375" s="2">
        <f>IF(Table1[[#This Row],[Education (EDU)]]="Masters",1,0)</f>
        <v>1</v>
      </c>
      <c r="AP375" s="2"/>
      <c r="AQ375" s="3"/>
      <c r="AT375" s="10">
        <f>IFERROR(Table1[[#This Row],[Car Value]]/Table1[[#This Row],[Cars Owned]],"0")</f>
        <v>40037.495593704509</v>
      </c>
      <c r="AU375" s="2"/>
      <c r="AV375" s="3"/>
      <c r="AW375" s="1"/>
      <c r="AX375" s="2">
        <f>IF(Table1[[#This Row],[Person Debts]]&gt;$AW$6,1,0)</f>
        <v>1</v>
      </c>
      <c r="AY375" s="2"/>
      <c r="AZ375" s="3"/>
      <c r="BA375" s="1"/>
      <c r="BB375" s="24">
        <f>Table1[[#This Row],[Mortgage Left]]/Table1[[#This Row],[House Value]]</f>
        <v>0.25498259594892125</v>
      </c>
      <c r="BC375" s="2">
        <f t="shared" si="17"/>
        <v>0</v>
      </c>
      <c r="BD375" s="2"/>
      <c r="BE375" s="3"/>
      <c r="BH375" s="1"/>
      <c r="BI375" s="2">
        <f>IF(Table1[[#This Row],[City]]="Karachi",Table1[[#This Row],[Income]],0)</f>
        <v>0</v>
      </c>
      <c r="BJ375" s="2">
        <f>IF(Table1[[#This Row],[City]]="Lahore",Table1[[#This Row],[Income]],0)</f>
        <v>0</v>
      </c>
      <c r="BK375" s="2">
        <f>IF(Table1[[#This Row],[City]]="Islamabad",Table1[[#This Row],[Income]],0)</f>
        <v>0</v>
      </c>
      <c r="BL375" s="2">
        <f>IF(Table1[[#This Row],[City]]="Multan",Table1[[#This Row],[Income]],0)</f>
        <v>0</v>
      </c>
      <c r="BM375" s="2">
        <f>IF(Table1[[#This Row],[City]]="Peshawar",Table1[[#This Row],[Income]],0)</f>
        <v>0</v>
      </c>
      <c r="BN375" s="2">
        <f>IF(Table1[[#This Row],[City]]="Quetta",Table1[[#This Row],[Income]],0)</f>
        <v>0</v>
      </c>
      <c r="BO375" s="2">
        <f>IF(Table1[[#This Row],[City]]="Hyderabad",Table1[[#This Row],[Income]],0)</f>
        <v>0</v>
      </c>
      <c r="BP375" s="2">
        <f>IF(Table1[[#This Row],[City]]="Rawalpindi",Table1[[#This Row],[Income]],0)</f>
        <v>0</v>
      </c>
      <c r="BQ375" s="3">
        <f>IF(Table1[[#This Row],[City]]="Gwadar",Table1[[#This Row],[Income]],0)</f>
        <v>42805</v>
      </c>
      <c r="BR375" s="1">
        <f>IF(Table1[[#This Row],[Person Debts]]&gt;Table1[[#This Row],[Income]],1,0)</f>
        <v>1</v>
      </c>
      <c r="BS375" s="3"/>
      <c r="BT375" s="1"/>
      <c r="BU375" s="2">
        <f>IF(Table1[[#This Row],[Net Worth]]&gt;BT375,Table1[[#This Row],[Age]],0)</f>
        <v>46</v>
      </c>
      <c r="BV375" s="3"/>
    </row>
    <row r="376" spans="2:74" x14ac:dyDescent="0.25">
      <c r="B376" t="s">
        <v>19</v>
      </c>
      <c r="C376">
        <v>37</v>
      </c>
      <c r="D376" t="s">
        <v>36</v>
      </c>
      <c r="E376">
        <v>2</v>
      </c>
      <c r="F376" t="s">
        <v>24</v>
      </c>
      <c r="G376">
        <v>3</v>
      </c>
      <c r="H376">
        <v>2</v>
      </c>
      <c r="I376">
        <v>71966</v>
      </c>
      <c r="J376" t="s">
        <v>28</v>
      </c>
      <c r="K376">
        <v>4</v>
      </c>
      <c r="L376">
        <v>215898</v>
      </c>
      <c r="M376">
        <v>178371.94101405994</v>
      </c>
      <c r="N376">
        <v>42179.791625278907</v>
      </c>
      <c r="O376">
        <v>28004</v>
      </c>
      <c r="P376">
        <v>19013.906103892921</v>
      </c>
      <c r="Q376">
        <v>69017.198883466714</v>
      </c>
      <c r="R376">
        <v>327094.99050874566</v>
      </c>
      <c r="S376">
        <v>225389.84711795286</v>
      </c>
      <c r="T376">
        <v>101705.1433907928</v>
      </c>
      <c r="X376" s="1">
        <f t="shared" si="15"/>
        <v>1</v>
      </c>
      <c r="Y376" s="2">
        <f t="shared" si="16"/>
        <v>0</v>
      </c>
      <c r="Z376" s="2"/>
      <c r="AA376" s="3"/>
      <c r="AD376" s="1">
        <f>IF(Table1[[#This Row],[Work Field (WF)]]="IT",1,0)</f>
        <v>0</v>
      </c>
      <c r="AE376" s="2">
        <f>IF(Table1[[#This Row],[Work Field (WF)]]="Data Science",1,0)</f>
        <v>1</v>
      </c>
      <c r="AF376" s="2">
        <f>IF(Table1[[#This Row],[Work Field (WF)]]="Health",1,0)</f>
        <v>0</v>
      </c>
      <c r="AG376" s="2">
        <f>IF(Table1[[#This Row],[Work Field (WF)]]="Marketing",1,0)</f>
        <v>0</v>
      </c>
      <c r="AH376" s="2">
        <f>IF(Table1[[#This Row],[Work Field (WF)]]="Sales",1,0)</f>
        <v>0</v>
      </c>
      <c r="AI376" s="2">
        <f>IF(Table1[[#This Row],[Work Field (WF)]]="management",1,0)</f>
        <v>0</v>
      </c>
      <c r="AJ376" s="2"/>
      <c r="AK376" s="3"/>
      <c r="AL376" s="1">
        <f>IF(Table1[[#This Row],[Education (EDU)]]="Matric",1,0)</f>
        <v>0</v>
      </c>
      <c r="AM376" s="2">
        <f>IF(Table1[[#This Row],[Education (EDU)]]="Intermediate",1,0)</f>
        <v>0</v>
      </c>
      <c r="AN376" s="2">
        <f>IF(Table1[[#This Row],[Education (EDU)]]="Graduation",1,0)</f>
        <v>1</v>
      </c>
      <c r="AO376" s="2">
        <f>IF(Table1[[#This Row],[Education (EDU)]]="Masters",1,0)</f>
        <v>0</v>
      </c>
      <c r="AP376" s="2"/>
      <c r="AQ376" s="3"/>
      <c r="AT376" s="10">
        <f>IFERROR(Table1[[#This Row],[Car Value]]/Table1[[#This Row],[Cars Owned]],"0")</f>
        <v>21089.895812639454</v>
      </c>
      <c r="AU376" s="2"/>
      <c r="AV376" s="3"/>
      <c r="AW376" s="1"/>
      <c r="AX376" s="2">
        <f>IF(Table1[[#This Row],[Person Debts]]&gt;$AW$6,1,0)</f>
        <v>1</v>
      </c>
      <c r="AY376" s="2"/>
      <c r="AZ376" s="3"/>
      <c r="BA376" s="1"/>
      <c r="BB376" s="24">
        <f>Table1[[#This Row],[Mortgage Left]]/Table1[[#This Row],[House Value]]</f>
        <v>0.82618616668083977</v>
      </c>
      <c r="BC376" s="2">
        <f t="shared" si="17"/>
        <v>1</v>
      </c>
      <c r="BD376" s="2"/>
      <c r="BE376" s="3"/>
      <c r="BH376" s="1"/>
      <c r="BI376" s="2">
        <f>IF(Table1[[#This Row],[City]]="Karachi",Table1[[#This Row],[Income]],0)</f>
        <v>0</v>
      </c>
      <c r="BJ376" s="2">
        <f>IF(Table1[[#This Row],[City]]="Lahore",Table1[[#This Row],[Income]],0)</f>
        <v>0</v>
      </c>
      <c r="BK376" s="2">
        <f>IF(Table1[[#This Row],[City]]="Islamabad",Table1[[#This Row],[Income]],0)</f>
        <v>0</v>
      </c>
      <c r="BL376" s="2">
        <f>IF(Table1[[#This Row],[City]]="Multan",Table1[[#This Row],[Income]],0)</f>
        <v>71966</v>
      </c>
      <c r="BM376" s="2">
        <f>IF(Table1[[#This Row],[City]]="Peshawar",Table1[[#This Row],[Income]],0)</f>
        <v>0</v>
      </c>
      <c r="BN376" s="2">
        <f>IF(Table1[[#This Row],[City]]="Quetta",Table1[[#This Row],[Income]],0)</f>
        <v>0</v>
      </c>
      <c r="BO376" s="2">
        <f>IF(Table1[[#This Row],[City]]="Hyderabad",Table1[[#This Row],[Income]],0)</f>
        <v>0</v>
      </c>
      <c r="BP376" s="2">
        <f>IF(Table1[[#This Row],[City]]="Rawalpindi",Table1[[#This Row],[Income]],0)</f>
        <v>0</v>
      </c>
      <c r="BQ376" s="3">
        <f>IF(Table1[[#This Row],[City]]="Gwadar",Table1[[#This Row],[Income]],0)</f>
        <v>0</v>
      </c>
      <c r="BR376" s="1">
        <f>IF(Table1[[#This Row],[Person Debts]]&gt;Table1[[#This Row],[Income]],1,0)</f>
        <v>1</v>
      </c>
      <c r="BS376" s="3"/>
      <c r="BT376" s="1"/>
      <c r="BU376" s="2">
        <f>IF(Table1[[#This Row],[Net Worth]]&gt;BT376,Table1[[#This Row],[Age]],0)</f>
        <v>37</v>
      </c>
      <c r="BV376" s="3"/>
    </row>
    <row r="377" spans="2:74" x14ac:dyDescent="0.25">
      <c r="B377" t="s">
        <v>19</v>
      </c>
      <c r="C377">
        <v>47</v>
      </c>
      <c r="D377" t="s">
        <v>32</v>
      </c>
      <c r="E377">
        <v>1</v>
      </c>
      <c r="F377" t="s">
        <v>34</v>
      </c>
      <c r="G377">
        <v>4</v>
      </c>
      <c r="H377">
        <v>0</v>
      </c>
      <c r="I377">
        <v>51189</v>
      </c>
      <c r="J377" t="s">
        <v>35</v>
      </c>
      <c r="K377">
        <v>3</v>
      </c>
      <c r="L377">
        <v>307134</v>
      </c>
      <c r="M377">
        <v>99268.884460555928</v>
      </c>
      <c r="N377">
        <v>0</v>
      </c>
      <c r="O377">
        <v>0</v>
      </c>
      <c r="P377">
        <v>23477.985369443024</v>
      </c>
      <c r="Q377">
        <v>27359.474533288238</v>
      </c>
      <c r="R377">
        <v>334493.47453328822</v>
      </c>
      <c r="S377">
        <v>122746.86982999895</v>
      </c>
      <c r="T377">
        <v>211746.60470328928</v>
      </c>
      <c r="X377" s="1">
        <f t="shared" si="15"/>
        <v>1</v>
      </c>
      <c r="Y377" s="2">
        <f t="shared" si="16"/>
        <v>0</v>
      </c>
      <c r="Z377" s="2"/>
      <c r="AA377" s="3"/>
      <c r="AD377" s="1">
        <f>IF(Table1[[#This Row],[Work Field (WF)]]="IT",1,0)</f>
        <v>1</v>
      </c>
      <c r="AE377" s="2">
        <f>IF(Table1[[#This Row],[Work Field (WF)]]="Data Science",1,0)</f>
        <v>0</v>
      </c>
      <c r="AF377" s="2">
        <f>IF(Table1[[#This Row],[Work Field (WF)]]="Health",1,0)</f>
        <v>0</v>
      </c>
      <c r="AG377" s="2">
        <f>IF(Table1[[#This Row],[Work Field (WF)]]="Marketing",1,0)</f>
        <v>0</v>
      </c>
      <c r="AH377" s="2">
        <f>IF(Table1[[#This Row],[Work Field (WF)]]="Sales",1,0)</f>
        <v>0</v>
      </c>
      <c r="AI377" s="2">
        <f>IF(Table1[[#This Row],[Work Field (WF)]]="management",1,0)</f>
        <v>0</v>
      </c>
      <c r="AJ377" s="2"/>
      <c r="AK377" s="3"/>
      <c r="AL377" s="1">
        <f>IF(Table1[[#This Row],[Education (EDU)]]="Matric",1,0)</f>
        <v>0</v>
      </c>
      <c r="AM377" s="2">
        <f>IF(Table1[[#This Row],[Education (EDU)]]="Intermediate",1,0)</f>
        <v>0</v>
      </c>
      <c r="AN377" s="2">
        <f>IF(Table1[[#This Row],[Education (EDU)]]="Graduation",1,0)</f>
        <v>0</v>
      </c>
      <c r="AO377" s="2">
        <f>IF(Table1[[#This Row],[Education (EDU)]]="Masters",1,0)</f>
        <v>1</v>
      </c>
      <c r="AP377" s="2"/>
      <c r="AQ377" s="3"/>
      <c r="AT377" s="10" t="str">
        <f>IFERROR(Table1[[#This Row],[Car Value]]/Table1[[#This Row],[Cars Owned]],"0")</f>
        <v>0</v>
      </c>
      <c r="AU377" s="2"/>
      <c r="AV377" s="3"/>
      <c r="AW377" s="1"/>
      <c r="AX377" s="2">
        <f>IF(Table1[[#This Row],[Person Debts]]&gt;$AW$6,1,0)</f>
        <v>0</v>
      </c>
      <c r="AY377" s="2"/>
      <c r="AZ377" s="3"/>
      <c r="BA377" s="1"/>
      <c r="BB377" s="24">
        <f>Table1[[#This Row],[Mortgage Left]]/Table1[[#This Row],[House Value]]</f>
        <v>0.32321033965811641</v>
      </c>
      <c r="BC377" s="2">
        <f t="shared" si="17"/>
        <v>0</v>
      </c>
      <c r="BD377" s="2"/>
      <c r="BE377" s="3"/>
      <c r="BH377" s="1"/>
      <c r="BI377" s="2">
        <f>IF(Table1[[#This Row],[City]]="Karachi",Table1[[#This Row],[Income]],0)</f>
        <v>0</v>
      </c>
      <c r="BJ377" s="2">
        <f>IF(Table1[[#This Row],[City]]="Lahore",Table1[[#This Row],[Income]],0)</f>
        <v>0</v>
      </c>
      <c r="BK377" s="2">
        <f>IF(Table1[[#This Row],[City]]="Islamabad",Table1[[#This Row],[Income]],0)</f>
        <v>51189</v>
      </c>
      <c r="BL377" s="2">
        <f>IF(Table1[[#This Row],[City]]="Multan",Table1[[#This Row],[Income]],0)</f>
        <v>0</v>
      </c>
      <c r="BM377" s="2">
        <f>IF(Table1[[#This Row],[City]]="Peshawar",Table1[[#This Row],[Income]],0)</f>
        <v>0</v>
      </c>
      <c r="BN377" s="2">
        <f>IF(Table1[[#This Row],[City]]="Quetta",Table1[[#This Row],[Income]],0)</f>
        <v>0</v>
      </c>
      <c r="BO377" s="2">
        <f>IF(Table1[[#This Row],[City]]="Hyderabad",Table1[[#This Row],[Income]],0)</f>
        <v>0</v>
      </c>
      <c r="BP377" s="2">
        <f>IF(Table1[[#This Row],[City]]="Rawalpindi",Table1[[#This Row],[Income]],0)</f>
        <v>0</v>
      </c>
      <c r="BQ377" s="3">
        <f>IF(Table1[[#This Row],[City]]="Gwadar",Table1[[#This Row],[Income]],0)</f>
        <v>0</v>
      </c>
      <c r="BR377" s="1">
        <f>IF(Table1[[#This Row],[Person Debts]]&gt;Table1[[#This Row],[Income]],1,0)</f>
        <v>1</v>
      </c>
      <c r="BS377" s="3"/>
      <c r="BT377" s="1"/>
      <c r="BU377" s="2">
        <f>IF(Table1[[#This Row],[Net Worth]]&gt;BT377,Table1[[#This Row],[Age]],0)</f>
        <v>47</v>
      </c>
      <c r="BV377" s="3"/>
    </row>
    <row r="378" spans="2:74" x14ac:dyDescent="0.25">
      <c r="B378" t="s">
        <v>19</v>
      </c>
      <c r="C378">
        <v>41</v>
      </c>
      <c r="D378" t="s">
        <v>37</v>
      </c>
      <c r="E378">
        <v>5</v>
      </c>
      <c r="F378" t="s">
        <v>21</v>
      </c>
      <c r="G378">
        <v>1</v>
      </c>
      <c r="H378">
        <v>0</v>
      </c>
      <c r="I378">
        <v>54893</v>
      </c>
      <c r="J378" t="s">
        <v>30</v>
      </c>
      <c r="K378">
        <v>7</v>
      </c>
      <c r="L378">
        <v>219572</v>
      </c>
      <c r="M378">
        <v>77720.530233982339</v>
      </c>
      <c r="N378">
        <v>0</v>
      </c>
      <c r="O378">
        <v>0</v>
      </c>
      <c r="P378">
        <v>9969.9831857155968</v>
      </c>
      <c r="Q378">
        <v>43090.89813499125</v>
      </c>
      <c r="R378">
        <v>262662.89813499124</v>
      </c>
      <c r="S378">
        <v>87690.513419697934</v>
      </c>
      <c r="T378">
        <v>174972.3847152933</v>
      </c>
      <c r="X378" s="1">
        <f t="shared" si="15"/>
        <v>1</v>
      </c>
      <c r="Y378" s="2">
        <f t="shared" si="16"/>
        <v>0</v>
      </c>
      <c r="Z378" s="2"/>
      <c r="AA378" s="3"/>
      <c r="AD378" s="1">
        <f>IF(Table1[[#This Row],[Work Field (WF)]]="IT",1,0)</f>
        <v>0</v>
      </c>
      <c r="AE378" s="2">
        <f>IF(Table1[[#This Row],[Work Field (WF)]]="Data Science",1,0)</f>
        <v>0</v>
      </c>
      <c r="AF378" s="2">
        <f>IF(Table1[[#This Row],[Work Field (WF)]]="Health",1,0)</f>
        <v>0</v>
      </c>
      <c r="AG378" s="2">
        <f>IF(Table1[[#This Row],[Work Field (WF)]]="Marketing",1,0)</f>
        <v>0</v>
      </c>
      <c r="AH378" s="2">
        <f>IF(Table1[[#This Row],[Work Field (WF)]]="Sales",1,0)</f>
        <v>1</v>
      </c>
      <c r="AI378" s="2">
        <f>IF(Table1[[#This Row],[Work Field (WF)]]="management",1,0)</f>
        <v>0</v>
      </c>
      <c r="AJ378" s="2"/>
      <c r="AK378" s="3"/>
      <c r="AL378" s="1">
        <f>IF(Table1[[#This Row],[Education (EDU)]]="Matric",1,0)</f>
        <v>1</v>
      </c>
      <c r="AM378" s="2">
        <f>IF(Table1[[#This Row],[Education (EDU)]]="Intermediate",1,0)</f>
        <v>0</v>
      </c>
      <c r="AN378" s="2">
        <f>IF(Table1[[#This Row],[Education (EDU)]]="Graduation",1,0)</f>
        <v>0</v>
      </c>
      <c r="AO378" s="2">
        <f>IF(Table1[[#This Row],[Education (EDU)]]="Masters",1,0)</f>
        <v>0</v>
      </c>
      <c r="AP378" s="2"/>
      <c r="AQ378" s="3"/>
      <c r="AT378" s="10" t="str">
        <f>IFERROR(Table1[[#This Row],[Car Value]]/Table1[[#This Row],[Cars Owned]],"0")</f>
        <v>0</v>
      </c>
      <c r="AU378" s="2"/>
      <c r="AV378" s="3"/>
      <c r="AW378" s="1"/>
      <c r="AX378" s="2">
        <f>IF(Table1[[#This Row],[Person Debts]]&gt;$AW$6,1,0)</f>
        <v>0</v>
      </c>
      <c r="AY378" s="2"/>
      <c r="AZ378" s="3"/>
      <c r="BA378" s="1"/>
      <c r="BB378" s="24">
        <f>Table1[[#This Row],[Mortgage Left]]/Table1[[#This Row],[House Value]]</f>
        <v>0.35396375782878664</v>
      </c>
      <c r="BC378" s="2">
        <f t="shared" si="17"/>
        <v>0</v>
      </c>
      <c r="BD378" s="2"/>
      <c r="BE378" s="3"/>
      <c r="BH378" s="1"/>
      <c r="BI378" s="2">
        <f>IF(Table1[[#This Row],[City]]="Karachi",Table1[[#This Row],[Income]],0)</f>
        <v>0</v>
      </c>
      <c r="BJ378" s="2">
        <f>IF(Table1[[#This Row],[City]]="Lahore",Table1[[#This Row],[Income]],0)</f>
        <v>0</v>
      </c>
      <c r="BK378" s="2">
        <f>IF(Table1[[#This Row],[City]]="Islamabad",Table1[[#This Row],[Income]],0)</f>
        <v>0</v>
      </c>
      <c r="BL378" s="2">
        <f>IF(Table1[[#This Row],[City]]="Multan",Table1[[#This Row],[Income]],0)</f>
        <v>0</v>
      </c>
      <c r="BM378" s="2">
        <f>IF(Table1[[#This Row],[City]]="Peshawar",Table1[[#This Row],[Income]],0)</f>
        <v>0</v>
      </c>
      <c r="BN378" s="2">
        <f>IF(Table1[[#This Row],[City]]="Quetta",Table1[[#This Row],[Income]],0)</f>
        <v>0</v>
      </c>
      <c r="BO378" s="2">
        <f>IF(Table1[[#This Row],[City]]="Hyderabad",Table1[[#This Row],[Income]],0)</f>
        <v>54893</v>
      </c>
      <c r="BP378" s="2">
        <f>IF(Table1[[#This Row],[City]]="Rawalpindi",Table1[[#This Row],[Income]],0)</f>
        <v>0</v>
      </c>
      <c r="BQ378" s="3">
        <f>IF(Table1[[#This Row],[City]]="Gwadar",Table1[[#This Row],[Income]],0)</f>
        <v>0</v>
      </c>
      <c r="BR378" s="1">
        <f>IF(Table1[[#This Row],[Person Debts]]&gt;Table1[[#This Row],[Income]],1,0)</f>
        <v>1</v>
      </c>
      <c r="BS378" s="3"/>
      <c r="BT378" s="1"/>
      <c r="BU378" s="2">
        <f>IF(Table1[[#This Row],[Net Worth]]&gt;BT378,Table1[[#This Row],[Age]],0)</f>
        <v>41</v>
      </c>
      <c r="BV378" s="3"/>
    </row>
    <row r="379" spans="2:74" x14ac:dyDescent="0.25">
      <c r="B379" t="s">
        <v>19</v>
      </c>
      <c r="C379">
        <v>42</v>
      </c>
      <c r="D379" t="s">
        <v>20</v>
      </c>
      <c r="E379">
        <v>6</v>
      </c>
      <c r="F379" t="s">
        <v>34</v>
      </c>
      <c r="G379">
        <v>4</v>
      </c>
      <c r="H379">
        <v>0</v>
      </c>
      <c r="I379">
        <v>58886</v>
      </c>
      <c r="J379" t="s">
        <v>35</v>
      </c>
      <c r="K379">
        <v>3</v>
      </c>
      <c r="L379">
        <v>353316</v>
      </c>
      <c r="M379">
        <v>289310.81553099456</v>
      </c>
      <c r="N379">
        <v>0</v>
      </c>
      <c r="O379">
        <v>0</v>
      </c>
      <c r="P379">
        <v>44423.047763506656</v>
      </c>
      <c r="Q379">
        <v>63904.392856760402</v>
      </c>
      <c r="R379">
        <v>417220.39285676042</v>
      </c>
      <c r="S379">
        <v>333733.86329450121</v>
      </c>
      <c r="T379">
        <v>83486.529562259209</v>
      </c>
      <c r="X379" s="1">
        <f t="shared" si="15"/>
        <v>1</v>
      </c>
      <c r="Y379" s="2">
        <f t="shared" si="16"/>
        <v>0</v>
      </c>
      <c r="Z379" s="2"/>
      <c r="AA379" s="3"/>
      <c r="AD379" s="1">
        <f>IF(Table1[[#This Row],[Work Field (WF)]]="IT",1,0)</f>
        <v>0</v>
      </c>
      <c r="AE379" s="2">
        <f>IF(Table1[[#This Row],[Work Field (WF)]]="Data Science",1,0)</f>
        <v>0</v>
      </c>
      <c r="AF379" s="2">
        <f>IF(Table1[[#This Row],[Work Field (WF)]]="Health",1,0)</f>
        <v>0</v>
      </c>
      <c r="AG379" s="2">
        <f>IF(Table1[[#This Row],[Work Field (WF)]]="Marketing",1,0)</f>
        <v>0</v>
      </c>
      <c r="AH379" s="2">
        <f>IF(Table1[[#This Row],[Work Field (WF)]]="Sales",1,0)</f>
        <v>0</v>
      </c>
      <c r="AI379" s="2">
        <f>IF(Table1[[#This Row],[Work Field (WF)]]="management",1,0)</f>
        <v>1</v>
      </c>
      <c r="AJ379" s="2"/>
      <c r="AK379" s="3"/>
      <c r="AL379" s="1">
        <f>IF(Table1[[#This Row],[Education (EDU)]]="Matric",1,0)</f>
        <v>0</v>
      </c>
      <c r="AM379" s="2">
        <f>IF(Table1[[#This Row],[Education (EDU)]]="Intermediate",1,0)</f>
        <v>0</v>
      </c>
      <c r="AN379" s="2">
        <f>IF(Table1[[#This Row],[Education (EDU)]]="Graduation",1,0)</f>
        <v>0</v>
      </c>
      <c r="AO379" s="2">
        <f>IF(Table1[[#This Row],[Education (EDU)]]="Masters",1,0)</f>
        <v>1</v>
      </c>
      <c r="AP379" s="2"/>
      <c r="AQ379" s="3"/>
      <c r="AT379" s="10" t="str">
        <f>IFERROR(Table1[[#This Row],[Car Value]]/Table1[[#This Row],[Cars Owned]],"0")</f>
        <v>0</v>
      </c>
      <c r="AU379" s="2"/>
      <c r="AV379" s="3"/>
      <c r="AW379" s="1"/>
      <c r="AX379" s="2">
        <f>IF(Table1[[#This Row],[Person Debts]]&gt;$AW$6,1,0)</f>
        <v>1</v>
      </c>
      <c r="AY379" s="2"/>
      <c r="AZ379" s="3"/>
      <c r="BA379" s="1"/>
      <c r="BB379" s="24">
        <f>Table1[[#This Row],[Mortgage Left]]/Table1[[#This Row],[House Value]]</f>
        <v>0.81884436462258869</v>
      </c>
      <c r="BC379" s="2">
        <f t="shared" si="17"/>
        <v>1</v>
      </c>
      <c r="BD379" s="2"/>
      <c r="BE379" s="3"/>
      <c r="BH379" s="1"/>
      <c r="BI379" s="2">
        <f>IF(Table1[[#This Row],[City]]="Karachi",Table1[[#This Row],[Income]],0)</f>
        <v>0</v>
      </c>
      <c r="BJ379" s="2">
        <f>IF(Table1[[#This Row],[City]]="Lahore",Table1[[#This Row],[Income]],0)</f>
        <v>0</v>
      </c>
      <c r="BK379" s="2">
        <f>IF(Table1[[#This Row],[City]]="Islamabad",Table1[[#This Row],[Income]],0)</f>
        <v>58886</v>
      </c>
      <c r="BL379" s="2">
        <f>IF(Table1[[#This Row],[City]]="Multan",Table1[[#This Row],[Income]],0)</f>
        <v>0</v>
      </c>
      <c r="BM379" s="2">
        <f>IF(Table1[[#This Row],[City]]="Peshawar",Table1[[#This Row],[Income]],0)</f>
        <v>0</v>
      </c>
      <c r="BN379" s="2">
        <f>IF(Table1[[#This Row],[City]]="Quetta",Table1[[#This Row],[Income]],0)</f>
        <v>0</v>
      </c>
      <c r="BO379" s="2">
        <f>IF(Table1[[#This Row],[City]]="Hyderabad",Table1[[#This Row],[Income]],0)</f>
        <v>0</v>
      </c>
      <c r="BP379" s="2">
        <f>IF(Table1[[#This Row],[City]]="Rawalpindi",Table1[[#This Row],[Income]],0)</f>
        <v>0</v>
      </c>
      <c r="BQ379" s="3">
        <f>IF(Table1[[#This Row],[City]]="Gwadar",Table1[[#This Row],[Income]],0)</f>
        <v>0</v>
      </c>
      <c r="BR379" s="1">
        <f>IF(Table1[[#This Row],[Person Debts]]&gt;Table1[[#This Row],[Income]],1,0)</f>
        <v>1</v>
      </c>
      <c r="BS379" s="3"/>
      <c r="BT379" s="1"/>
      <c r="BU379" s="2">
        <f>IF(Table1[[#This Row],[Net Worth]]&gt;BT379,Table1[[#This Row],[Age]],0)</f>
        <v>42</v>
      </c>
      <c r="BV379" s="3"/>
    </row>
    <row r="380" spans="2:74" x14ac:dyDescent="0.25">
      <c r="B380" t="s">
        <v>19</v>
      </c>
      <c r="C380">
        <v>26</v>
      </c>
      <c r="D380" t="s">
        <v>37</v>
      </c>
      <c r="E380">
        <v>5</v>
      </c>
      <c r="F380" t="s">
        <v>21</v>
      </c>
      <c r="G380">
        <v>1</v>
      </c>
      <c r="H380">
        <v>0</v>
      </c>
      <c r="I380">
        <v>32886</v>
      </c>
      <c r="J380" t="s">
        <v>35</v>
      </c>
      <c r="K380">
        <v>3</v>
      </c>
      <c r="L380">
        <v>164430</v>
      </c>
      <c r="M380">
        <v>132917.43218223003</v>
      </c>
      <c r="N380">
        <v>0</v>
      </c>
      <c r="O380">
        <v>0</v>
      </c>
      <c r="P380">
        <v>23543.332491228939</v>
      </c>
      <c r="Q380">
        <v>29234.981091357906</v>
      </c>
      <c r="R380">
        <v>193664.98109135791</v>
      </c>
      <c r="S380">
        <v>156460.76467345897</v>
      </c>
      <c r="T380">
        <v>37204.216417898948</v>
      </c>
      <c r="X380" s="1">
        <f t="shared" si="15"/>
        <v>1</v>
      </c>
      <c r="Y380" s="2">
        <f t="shared" si="16"/>
        <v>0</v>
      </c>
      <c r="Z380" s="2"/>
      <c r="AA380" s="3"/>
      <c r="AD380" s="1">
        <f>IF(Table1[[#This Row],[Work Field (WF)]]="IT",1,0)</f>
        <v>0</v>
      </c>
      <c r="AE380" s="2">
        <f>IF(Table1[[#This Row],[Work Field (WF)]]="Data Science",1,0)</f>
        <v>0</v>
      </c>
      <c r="AF380" s="2">
        <f>IF(Table1[[#This Row],[Work Field (WF)]]="Health",1,0)</f>
        <v>0</v>
      </c>
      <c r="AG380" s="2">
        <f>IF(Table1[[#This Row],[Work Field (WF)]]="Marketing",1,0)</f>
        <v>0</v>
      </c>
      <c r="AH380" s="2">
        <f>IF(Table1[[#This Row],[Work Field (WF)]]="Sales",1,0)</f>
        <v>1</v>
      </c>
      <c r="AI380" s="2">
        <f>IF(Table1[[#This Row],[Work Field (WF)]]="management",1,0)</f>
        <v>0</v>
      </c>
      <c r="AJ380" s="2"/>
      <c r="AK380" s="3"/>
      <c r="AL380" s="1">
        <f>IF(Table1[[#This Row],[Education (EDU)]]="Matric",1,0)</f>
        <v>1</v>
      </c>
      <c r="AM380" s="2">
        <f>IF(Table1[[#This Row],[Education (EDU)]]="Intermediate",1,0)</f>
        <v>0</v>
      </c>
      <c r="AN380" s="2">
        <f>IF(Table1[[#This Row],[Education (EDU)]]="Graduation",1,0)</f>
        <v>0</v>
      </c>
      <c r="AO380" s="2">
        <f>IF(Table1[[#This Row],[Education (EDU)]]="Masters",1,0)</f>
        <v>0</v>
      </c>
      <c r="AP380" s="2"/>
      <c r="AQ380" s="3"/>
      <c r="AT380" s="10" t="str">
        <f>IFERROR(Table1[[#This Row],[Car Value]]/Table1[[#This Row],[Cars Owned]],"0")</f>
        <v>0</v>
      </c>
      <c r="AU380" s="2"/>
      <c r="AV380" s="3"/>
      <c r="AW380" s="1"/>
      <c r="AX380" s="2">
        <f>IF(Table1[[#This Row],[Person Debts]]&gt;$AW$6,1,0)</f>
        <v>1</v>
      </c>
      <c r="AY380" s="2"/>
      <c r="AZ380" s="3"/>
      <c r="BA380" s="1"/>
      <c r="BB380" s="24">
        <f>Table1[[#This Row],[Mortgage Left]]/Table1[[#This Row],[House Value]]</f>
        <v>0.80835268614139777</v>
      </c>
      <c r="BC380" s="2">
        <f t="shared" si="17"/>
        <v>1</v>
      </c>
      <c r="BD380" s="2"/>
      <c r="BE380" s="3"/>
      <c r="BH380" s="1"/>
      <c r="BI380" s="2">
        <f>IF(Table1[[#This Row],[City]]="Karachi",Table1[[#This Row],[Income]],0)</f>
        <v>0</v>
      </c>
      <c r="BJ380" s="2">
        <f>IF(Table1[[#This Row],[City]]="Lahore",Table1[[#This Row],[Income]],0)</f>
        <v>0</v>
      </c>
      <c r="BK380" s="2">
        <f>IF(Table1[[#This Row],[City]]="Islamabad",Table1[[#This Row],[Income]],0)</f>
        <v>32886</v>
      </c>
      <c r="BL380" s="2">
        <f>IF(Table1[[#This Row],[City]]="Multan",Table1[[#This Row],[Income]],0)</f>
        <v>0</v>
      </c>
      <c r="BM380" s="2">
        <f>IF(Table1[[#This Row],[City]]="Peshawar",Table1[[#This Row],[Income]],0)</f>
        <v>0</v>
      </c>
      <c r="BN380" s="2">
        <f>IF(Table1[[#This Row],[City]]="Quetta",Table1[[#This Row],[Income]],0)</f>
        <v>0</v>
      </c>
      <c r="BO380" s="2">
        <f>IF(Table1[[#This Row],[City]]="Hyderabad",Table1[[#This Row],[Income]],0)</f>
        <v>0</v>
      </c>
      <c r="BP380" s="2">
        <f>IF(Table1[[#This Row],[City]]="Rawalpindi",Table1[[#This Row],[Income]],0)</f>
        <v>0</v>
      </c>
      <c r="BQ380" s="3">
        <f>IF(Table1[[#This Row],[City]]="Gwadar",Table1[[#This Row],[Income]],0)</f>
        <v>0</v>
      </c>
      <c r="BR380" s="1">
        <f>IF(Table1[[#This Row],[Person Debts]]&gt;Table1[[#This Row],[Income]],1,0)</f>
        <v>1</v>
      </c>
      <c r="BS380" s="3"/>
      <c r="BT380" s="1"/>
      <c r="BU380" s="2">
        <f>IF(Table1[[#This Row],[Net Worth]]&gt;BT380,Table1[[#This Row],[Age]],0)</f>
        <v>26</v>
      </c>
      <c r="BV380" s="3"/>
    </row>
    <row r="381" spans="2:74" x14ac:dyDescent="0.25">
      <c r="B381" t="s">
        <v>23</v>
      </c>
      <c r="C381">
        <v>31</v>
      </c>
      <c r="D381" t="s">
        <v>32</v>
      </c>
      <c r="E381">
        <v>1</v>
      </c>
      <c r="F381" t="s">
        <v>27</v>
      </c>
      <c r="G381">
        <v>2</v>
      </c>
      <c r="H381">
        <v>2</v>
      </c>
      <c r="I381">
        <v>37230</v>
      </c>
      <c r="J381" t="s">
        <v>25</v>
      </c>
      <c r="K381">
        <v>1</v>
      </c>
      <c r="L381">
        <v>148920</v>
      </c>
      <c r="M381">
        <v>140053.45979777974</v>
      </c>
      <c r="N381">
        <v>7142.2275580631276</v>
      </c>
      <c r="O381">
        <v>1551</v>
      </c>
      <c r="P381">
        <v>160.27899239547145</v>
      </c>
      <c r="Q381">
        <v>25374.895155781494</v>
      </c>
      <c r="R381">
        <v>181437.12271384464</v>
      </c>
      <c r="S381">
        <v>141764.73879017521</v>
      </c>
      <c r="T381">
        <v>39672.383923669433</v>
      </c>
      <c r="X381" s="1">
        <f t="shared" si="15"/>
        <v>0</v>
      </c>
      <c r="Y381" s="2">
        <f t="shared" si="16"/>
        <v>1</v>
      </c>
      <c r="Z381" s="2"/>
      <c r="AA381" s="3"/>
      <c r="AD381" s="1">
        <f>IF(Table1[[#This Row],[Work Field (WF)]]="IT",1,0)</f>
        <v>1</v>
      </c>
      <c r="AE381" s="2">
        <f>IF(Table1[[#This Row],[Work Field (WF)]]="Data Science",1,0)</f>
        <v>0</v>
      </c>
      <c r="AF381" s="2">
        <f>IF(Table1[[#This Row],[Work Field (WF)]]="Health",1,0)</f>
        <v>0</v>
      </c>
      <c r="AG381" s="2">
        <f>IF(Table1[[#This Row],[Work Field (WF)]]="Marketing",1,0)</f>
        <v>0</v>
      </c>
      <c r="AH381" s="2">
        <f>IF(Table1[[#This Row],[Work Field (WF)]]="Sales",1,0)</f>
        <v>0</v>
      </c>
      <c r="AI381" s="2">
        <f>IF(Table1[[#This Row],[Work Field (WF)]]="management",1,0)</f>
        <v>0</v>
      </c>
      <c r="AJ381" s="2"/>
      <c r="AK381" s="3"/>
      <c r="AL381" s="1">
        <f>IF(Table1[[#This Row],[Education (EDU)]]="Matric",1,0)</f>
        <v>0</v>
      </c>
      <c r="AM381" s="2">
        <f>IF(Table1[[#This Row],[Education (EDU)]]="Intermediate",1,0)</f>
        <v>1</v>
      </c>
      <c r="AN381" s="2">
        <f>IF(Table1[[#This Row],[Education (EDU)]]="Graduation",1,0)</f>
        <v>0</v>
      </c>
      <c r="AO381" s="2">
        <f>IF(Table1[[#This Row],[Education (EDU)]]="Masters",1,0)</f>
        <v>0</v>
      </c>
      <c r="AP381" s="2"/>
      <c r="AQ381" s="3"/>
      <c r="AT381" s="10">
        <f>IFERROR(Table1[[#This Row],[Car Value]]/Table1[[#This Row],[Cars Owned]],"0")</f>
        <v>3571.1137790315638</v>
      </c>
      <c r="AU381" s="2"/>
      <c r="AV381" s="3"/>
      <c r="AW381" s="1"/>
      <c r="AX381" s="2">
        <f>IF(Table1[[#This Row],[Person Debts]]&gt;$AW$6,1,0)</f>
        <v>1</v>
      </c>
      <c r="AY381" s="2"/>
      <c r="AZ381" s="3"/>
      <c r="BA381" s="1"/>
      <c r="BB381" s="24">
        <f>Table1[[#This Row],[Mortgage Left]]/Table1[[#This Row],[House Value]]</f>
        <v>0.94046105155640436</v>
      </c>
      <c r="BC381" s="2">
        <f t="shared" si="17"/>
        <v>1</v>
      </c>
      <c r="BD381" s="2"/>
      <c r="BE381" s="3"/>
      <c r="BH381" s="1"/>
      <c r="BI381" s="2">
        <f>IF(Table1[[#This Row],[City]]="Karachi",Table1[[#This Row],[Income]],0)</f>
        <v>37230</v>
      </c>
      <c r="BJ381" s="2">
        <f>IF(Table1[[#This Row],[City]]="Lahore",Table1[[#This Row],[Income]],0)</f>
        <v>0</v>
      </c>
      <c r="BK381" s="2">
        <f>IF(Table1[[#This Row],[City]]="Islamabad",Table1[[#This Row],[Income]],0)</f>
        <v>0</v>
      </c>
      <c r="BL381" s="2">
        <f>IF(Table1[[#This Row],[City]]="Multan",Table1[[#This Row],[Income]],0)</f>
        <v>0</v>
      </c>
      <c r="BM381" s="2">
        <f>IF(Table1[[#This Row],[City]]="Peshawar",Table1[[#This Row],[Income]],0)</f>
        <v>0</v>
      </c>
      <c r="BN381" s="2">
        <f>IF(Table1[[#This Row],[City]]="Quetta",Table1[[#This Row],[Income]],0)</f>
        <v>0</v>
      </c>
      <c r="BO381" s="2">
        <f>IF(Table1[[#This Row],[City]]="Hyderabad",Table1[[#This Row],[Income]],0)</f>
        <v>0</v>
      </c>
      <c r="BP381" s="2">
        <f>IF(Table1[[#This Row],[City]]="Rawalpindi",Table1[[#This Row],[Income]],0)</f>
        <v>0</v>
      </c>
      <c r="BQ381" s="3">
        <f>IF(Table1[[#This Row],[City]]="Gwadar",Table1[[#This Row],[Income]],0)</f>
        <v>0</v>
      </c>
      <c r="BR381" s="1">
        <f>IF(Table1[[#This Row],[Person Debts]]&gt;Table1[[#This Row],[Income]],1,0)</f>
        <v>1</v>
      </c>
      <c r="BS381" s="3"/>
      <c r="BT381" s="1"/>
      <c r="BU381" s="2">
        <f>IF(Table1[[#This Row],[Net Worth]]&gt;BT381,Table1[[#This Row],[Age]],0)</f>
        <v>31</v>
      </c>
      <c r="BV381" s="3"/>
    </row>
    <row r="382" spans="2:74" x14ac:dyDescent="0.25">
      <c r="B382" t="s">
        <v>23</v>
      </c>
      <c r="C382">
        <v>35</v>
      </c>
      <c r="D382" t="s">
        <v>32</v>
      </c>
      <c r="E382">
        <v>1</v>
      </c>
      <c r="F382" t="s">
        <v>21</v>
      </c>
      <c r="G382">
        <v>1</v>
      </c>
      <c r="H382">
        <v>1</v>
      </c>
      <c r="I382">
        <v>64052</v>
      </c>
      <c r="J382" t="s">
        <v>31</v>
      </c>
      <c r="K382">
        <v>5</v>
      </c>
      <c r="L382">
        <v>256208</v>
      </c>
      <c r="M382">
        <v>130316.61541393952</v>
      </c>
      <c r="N382">
        <v>60235.526346451989</v>
      </c>
      <c r="O382">
        <v>16909</v>
      </c>
      <c r="P382">
        <v>44669.052188880305</v>
      </c>
      <c r="Q382">
        <v>38985.506738625132</v>
      </c>
      <c r="R382">
        <v>355429.03308507713</v>
      </c>
      <c r="S382">
        <v>191894.66760281983</v>
      </c>
      <c r="T382">
        <v>163534.3654822573</v>
      </c>
      <c r="X382" s="1">
        <f t="shared" si="15"/>
        <v>0</v>
      </c>
      <c r="Y382" s="2">
        <f t="shared" si="16"/>
        <v>1</v>
      </c>
      <c r="Z382" s="2"/>
      <c r="AA382" s="3"/>
      <c r="AD382" s="1">
        <f>IF(Table1[[#This Row],[Work Field (WF)]]="IT",1,0)</f>
        <v>1</v>
      </c>
      <c r="AE382" s="2">
        <f>IF(Table1[[#This Row],[Work Field (WF)]]="Data Science",1,0)</f>
        <v>0</v>
      </c>
      <c r="AF382" s="2">
        <f>IF(Table1[[#This Row],[Work Field (WF)]]="Health",1,0)</f>
        <v>0</v>
      </c>
      <c r="AG382" s="2">
        <f>IF(Table1[[#This Row],[Work Field (WF)]]="Marketing",1,0)</f>
        <v>0</v>
      </c>
      <c r="AH382" s="2">
        <f>IF(Table1[[#This Row],[Work Field (WF)]]="Sales",1,0)</f>
        <v>0</v>
      </c>
      <c r="AI382" s="2">
        <f>IF(Table1[[#This Row],[Work Field (WF)]]="management",1,0)</f>
        <v>0</v>
      </c>
      <c r="AJ382" s="2"/>
      <c r="AK382" s="3"/>
      <c r="AL382" s="1">
        <f>IF(Table1[[#This Row],[Education (EDU)]]="Matric",1,0)</f>
        <v>1</v>
      </c>
      <c r="AM382" s="2">
        <f>IF(Table1[[#This Row],[Education (EDU)]]="Intermediate",1,0)</f>
        <v>0</v>
      </c>
      <c r="AN382" s="2">
        <f>IF(Table1[[#This Row],[Education (EDU)]]="Graduation",1,0)</f>
        <v>0</v>
      </c>
      <c r="AO382" s="2">
        <f>IF(Table1[[#This Row],[Education (EDU)]]="Masters",1,0)</f>
        <v>0</v>
      </c>
      <c r="AP382" s="2"/>
      <c r="AQ382" s="3"/>
      <c r="AT382" s="10">
        <f>IFERROR(Table1[[#This Row],[Car Value]]/Table1[[#This Row],[Cars Owned]],"0")</f>
        <v>60235.526346451989</v>
      </c>
      <c r="AU382" s="2"/>
      <c r="AV382" s="3"/>
      <c r="AW382" s="1"/>
      <c r="AX382" s="2">
        <f>IF(Table1[[#This Row],[Person Debts]]&gt;$AW$6,1,0)</f>
        <v>1</v>
      </c>
      <c r="AY382" s="2"/>
      <c r="AZ382" s="3"/>
      <c r="BA382" s="1"/>
      <c r="BB382" s="24">
        <f>Table1[[#This Row],[Mortgage Left]]/Table1[[#This Row],[House Value]]</f>
        <v>0.50863601220078813</v>
      </c>
      <c r="BC382" s="2">
        <f t="shared" si="17"/>
        <v>1</v>
      </c>
      <c r="BD382" s="2"/>
      <c r="BE382" s="3"/>
      <c r="BH382" s="1"/>
      <c r="BI382" s="2">
        <f>IF(Table1[[#This Row],[City]]="Karachi",Table1[[#This Row],[Income]],0)</f>
        <v>0</v>
      </c>
      <c r="BJ382" s="2">
        <f>IF(Table1[[#This Row],[City]]="Lahore",Table1[[#This Row],[Income]],0)</f>
        <v>0</v>
      </c>
      <c r="BK382" s="2">
        <f>IF(Table1[[#This Row],[City]]="Islamabad",Table1[[#This Row],[Income]],0)</f>
        <v>0</v>
      </c>
      <c r="BL382" s="2">
        <f>IF(Table1[[#This Row],[City]]="Multan",Table1[[#This Row],[Income]],0)</f>
        <v>0</v>
      </c>
      <c r="BM382" s="2">
        <f>IF(Table1[[#This Row],[City]]="Peshawar",Table1[[#This Row],[Income]],0)</f>
        <v>64052</v>
      </c>
      <c r="BN382" s="2">
        <f>IF(Table1[[#This Row],[City]]="Quetta",Table1[[#This Row],[Income]],0)</f>
        <v>0</v>
      </c>
      <c r="BO382" s="2">
        <f>IF(Table1[[#This Row],[City]]="Hyderabad",Table1[[#This Row],[Income]],0)</f>
        <v>0</v>
      </c>
      <c r="BP382" s="2">
        <f>IF(Table1[[#This Row],[City]]="Rawalpindi",Table1[[#This Row],[Income]],0)</f>
        <v>0</v>
      </c>
      <c r="BQ382" s="3">
        <f>IF(Table1[[#This Row],[City]]="Gwadar",Table1[[#This Row],[Income]],0)</f>
        <v>0</v>
      </c>
      <c r="BR382" s="1">
        <f>IF(Table1[[#This Row],[Person Debts]]&gt;Table1[[#This Row],[Income]],1,0)</f>
        <v>1</v>
      </c>
      <c r="BS382" s="3"/>
      <c r="BT382" s="1"/>
      <c r="BU382" s="2">
        <f>IF(Table1[[#This Row],[Net Worth]]&gt;BT382,Table1[[#This Row],[Age]],0)</f>
        <v>35</v>
      </c>
      <c r="BV382" s="3"/>
    </row>
    <row r="383" spans="2:74" x14ac:dyDescent="0.25">
      <c r="B383" t="s">
        <v>19</v>
      </c>
      <c r="C383">
        <v>33</v>
      </c>
      <c r="D383" t="s">
        <v>20</v>
      </c>
      <c r="E383">
        <v>6</v>
      </c>
      <c r="F383" t="s">
        <v>27</v>
      </c>
      <c r="G383">
        <v>2</v>
      </c>
      <c r="H383">
        <v>0</v>
      </c>
      <c r="I383">
        <v>44661</v>
      </c>
      <c r="J383" t="s">
        <v>38</v>
      </c>
      <c r="K383">
        <v>9</v>
      </c>
      <c r="L383">
        <v>178644</v>
      </c>
      <c r="M383">
        <v>90461.205311003214</v>
      </c>
      <c r="N383">
        <v>0</v>
      </c>
      <c r="O383">
        <v>0</v>
      </c>
      <c r="P383">
        <v>7564.1425455377002</v>
      </c>
      <c r="Q383">
        <v>60619.768287400526</v>
      </c>
      <c r="R383">
        <v>239263.76828740054</v>
      </c>
      <c r="S383">
        <v>98025.347856540917</v>
      </c>
      <c r="T383">
        <v>141238.42043085961</v>
      </c>
      <c r="X383" s="1">
        <f t="shared" si="15"/>
        <v>1</v>
      </c>
      <c r="Y383" s="2">
        <f t="shared" si="16"/>
        <v>0</v>
      </c>
      <c r="Z383" s="2"/>
      <c r="AA383" s="3"/>
      <c r="AD383" s="1">
        <f>IF(Table1[[#This Row],[Work Field (WF)]]="IT",1,0)</f>
        <v>0</v>
      </c>
      <c r="AE383" s="2">
        <f>IF(Table1[[#This Row],[Work Field (WF)]]="Data Science",1,0)</f>
        <v>0</v>
      </c>
      <c r="AF383" s="2">
        <f>IF(Table1[[#This Row],[Work Field (WF)]]="Health",1,0)</f>
        <v>0</v>
      </c>
      <c r="AG383" s="2">
        <f>IF(Table1[[#This Row],[Work Field (WF)]]="Marketing",1,0)</f>
        <v>0</v>
      </c>
      <c r="AH383" s="2">
        <f>IF(Table1[[#This Row],[Work Field (WF)]]="Sales",1,0)</f>
        <v>0</v>
      </c>
      <c r="AI383" s="2">
        <f>IF(Table1[[#This Row],[Work Field (WF)]]="management",1,0)</f>
        <v>1</v>
      </c>
      <c r="AJ383" s="2"/>
      <c r="AK383" s="3"/>
      <c r="AL383" s="1">
        <f>IF(Table1[[#This Row],[Education (EDU)]]="Matric",1,0)</f>
        <v>0</v>
      </c>
      <c r="AM383" s="2">
        <f>IF(Table1[[#This Row],[Education (EDU)]]="Intermediate",1,0)</f>
        <v>1</v>
      </c>
      <c r="AN383" s="2">
        <f>IF(Table1[[#This Row],[Education (EDU)]]="Graduation",1,0)</f>
        <v>0</v>
      </c>
      <c r="AO383" s="2">
        <f>IF(Table1[[#This Row],[Education (EDU)]]="Masters",1,0)</f>
        <v>0</v>
      </c>
      <c r="AP383" s="2"/>
      <c r="AQ383" s="3"/>
      <c r="AT383" s="10" t="str">
        <f>IFERROR(Table1[[#This Row],[Car Value]]/Table1[[#This Row],[Cars Owned]],"0")</f>
        <v>0</v>
      </c>
      <c r="AU383" s="2"/>
      <c r="AV383" s="3"/>
      <c r="AW383" s="1"/>
      <c r="AX383" s="2">
        <f>IF(Table1[[#This Row],[Person Debts]]&gt;$AW$6,1,0)</f>
        <v>0</v>
      </c>
      <c r="AY383" s="2"/>
      <c r="AZ383" s="3"/>
      <c r="BA383" s="1"/>
      <c r="BB383" s="24">
        <f>Table1[[#This Row],[Mortgage Left]]/Table1[[#This Row],[House Value]]</f>
        <v>0.5063769581458275</v>
      </c>
      <c r="BC383" s="2">
        <f t="shared" si="17"/>
        <v>1</v>
      </c>
      <c r="BD383" s="2"/>
      <c r="BE383" s="3"/>
      <c r="BH383" s="1"/>
      <c r="BI383" s="2">
        <f>IF(Table1[[#This Row],[City]]="Karachi",Table1[[#This Row],[Income]],0)</f>
        <v>0</v>
      </c>
      <c r="BJ383" s="2">
        <f>IF(Table1[[#This Row],[City]]="Lahore",Table1[[#This Row],[Income]],0)</f>
        <v>0</v>
      </c>
      <c r="BK383" s="2">
        <f>IF(Table1[[#This Row],[City]]="Islamabad",Table1[[#This Row],[Income]],0)</f>
        <v>0</v>
      </c>
      <c r="BL383" s="2">
        <f>IF(Table1[[#This Row],[City]]="Multan",Table1[[#This Row],[Income]],0)</f>
        <v>0</v>
      </c>
      <c r="BM383" s="2">
        <f>IF(Table1[[#This Row],[City]]="Peshawar",Table1[[#This Row],[Income]],0)</f>
        <v>0</v>
      </c>
      <c r="BN383" s="2">
        <f>IF(Table1[[#This Row],[City]]="Quetta",Table1[[#This Row],[Income]],0)</f>
        <v>0</v>
      </c>
      <c r="BO383" s="2">
        <f>IF(Table1[[#This Row],[City]]="Hyderabad",Table1[[#This Row],[Income]],0)</f>
        <v>0</v>
      </c>
      <c r="BP383" s="2">
        <f>IF(Table1[[#This Row],[City]]="Rawalpindi",Table1[[#This Row],[Income]],0)</f>
        <v>0</v>
      </c>
      <c r="BQ383" s="3">
        <f>IF(Table1[[#This Row],[City]]="Gwadar",Table1[[#This Row],[Income]],0)</f>
        <v>44661</v>
      </c>
      <c r="BR383" s="1">
        <f>IF(Table1[[#This Row],[Person Debts]]&gt;Table1[[#This Row],[Income]],1,0)</f>
        <v>1</v>
      </c>
      <c r="BS383" s="3"/>
      <c r="BT383" s="1"/>
      <c r="BU383" s="2">
        <f>IF(Table1[[#This Row],[Net Worth]]&gt;BT383,Table1[[#This Row],[Age]],0)</f>
        <v>33</v>
      </c>
      <c r="BV383" s="3"/>
    </row>
    <row r="384" spans="2:74" x14ac:dyDescent="0.25">
      <c r="B384" t="s">
        <v>19</v>
      </c>
      <c r="C384">
        <v>41</v>
      </c>
      <c r="D384" t="s">
        <v>20</v>
      </c>
      <c r="E384">
        <v>6</v>
      </c>
      <c r="F384" t="s">
        <v>21</v>
      </c>
      <c r="G384">
        <v>1</v>
      </c>
      <c r="H384">
        <v>2</v>
      </c>
      <c r="I384">
        <v>74189</v>
      </c>
      <c r="J384" t="s">
        <v>31</v>
      </c>
      <c r="K384">
        <v>5</v>
      </c>
      <c r="L384">
        <v>370945</v>
      </c>
      <c r="M384">
        <v>218598.38906083832</v>
      </c>
      <c r="N384">
        <v>58093.234833459137</v>
      </c>
      <c r="O384">
        <v>10521</v>
      </c>
      <c r="P384">
        <v>143421.05988094246</v>
      </c>
      <c r="Q384">
        <v>65429.440966502276</v>
      </c>
      <c r="R384">
        <v>494467.67579996143</v>
      </c>
      <c r="S384">
        <v>372540.44894178078</v>
      </c>
      <c r="T384">
        <v>121927.22685818066</v>
      </c>
      <c r="X384" s="1">
        <f t="shared" si="15"/>
        <v>1</v>
      </c>
      <c r="Y384" s="2">
        <f t="shared" si="16"/>
        <v>0</v>
      </c>
      <c r="Z384" s="2"/>
      <c r="AA384" s="3"/>
      <c r="AD384" s="1">
        <f>IF(Table1[[#This Row],[Work Field (WF)]]="IT",1,0)</f>
        <v>0</v>
      </c>
      <c r="AE384" s="2">
        <f>IF(Table1[[#This Row],[Work Field (WF)]]="Data Science",1,0)</f>
        <v>0</v>
      </c>
      <c r="AF384" s="2">
        <f>IF(Table1[[#This Row],[Work Field (WF)]]="Health",1,0)</f>
        <v>0</v>
      </c>
      <c r="AG384" s="2">
        <f>IF(Table1[[#This Row],[Work Field (WF)]]="Marketing",1,0)</f>
        <v>0</v>
      </c>
      <c r="AH384" s="2">
        <f>IF(Table1[[#This Row],[Work Field (WF)]]="Sales",1,0)</f>
        <v>0</v>
      </c>
      <c r="AI384" s="2">
        <f>IF(Table1[[#This Row],[Work Field (WF)]]="management",1,0)</f>
        <v>1</v>
      </c>
      <c r="AJ384" s="2"/>
      <c r="AK384" s="3"/>
      <c r="AL384" s="1">
        <f>IF(Table1[[#This Row],[Education (EDU)]]="Matric",1,0)</f>
        <v>1</v>
      </c>
      <c r="AM384" s="2">
        <f>IF(Table1[[#This Row],[Education (EDU)]]="Intermediate",1,0)</f>
        <v>0</v>
      </c>
      <c r="AN384" s="2">
        <f>IF(Table1[[#This Row],[Education (EDU)]]="Graduation",1,0)</f>
        <v>0</v>
      </c>
      <c r="AO384" s="2">
        <f>IF(Table1[[#This Row],[Education (EDU)]]="Masters",1,0)</f>
        <v>0</v>
      </c>
      <c r="AP384" s="2"/>
      <c r="AQ384" s="3"/>
      <c r="AT384" s="10">
        <f>IFERROR(Table1[[#This Row],[Car Value]]/Table1[[#This Row],[Cars Owned]],"0")</f>
        <v>29046.617416729569</v>
      </c>
      <c r="AU384" s="2"/>
      <c r="AV384" s="3"/>
      <c r="AW384" s="1"/>
      <c r="AX384" s="2">
        <f>IF(Table1[[#This Row],[Person Debts]]&gt;$AW$6,1,0)</f>
        <v>1</v>
      </c>
      <c r="AY384" s="2"/>
      <c r="AZ384" s="3"/>
      <c r="BA384" s="1"/>
      <c r="BB384" s="24">
        <f>Table1[[#This Row],[Mortgage Left]]/Table1[[#This Row],[House Value]]</f>
        <v>0.58930134942063739</v>
      </c>
      <c r="BC384" s="2">
        <f t="shared" si="17"/>
        <v>1</v>
      </c>
      <c r="BD384" s="2"/>
      <c r="BE384" s="3"/>
      <c r="BH384" s="1"/>
      <c r="BI384" s="2">
        <f>IF(Table1[[#This Row],[City]]="Karachi",Table1[[#This Row],[Income]],0)</f>
        <v>0</v>
      </c>
      <c r="BJ384" s="2">
        <f>IF(Table1[[#This Row],[City]]="Lahore",Table1[[#This Row],[Income]],0)</f>
        <v>0</v>
      </c>
      <c r="BK384" s="2">
        <f>IF(Table1[[#This Row],[City]]="Islamabad",Table1[[#This Row],[Income]],0)</f>
        <v>0</v>
      </c>
      <c r="BL384" s="2">
        <f>IF(Table1[[#This Row],[City]]="Multan",Table1[[#This Row],[Income]],0)</f>
        <v>0</v>
      </c>
      <c r="BM384" s="2">
        <f>IF(Table1[[#This Row],[City]]="Peshawar",Table1[[#This Row],[Income]],0)</f>
        <v>74189</v>
      </c>
      <c r="BN384" s="2">
        <f>IF(Table1[[#This Row],[City]]="Quetta",Table1[[#This Row],[Income]],0)</f>
        <v>0</v>
      </c>
      <c r="BO384" s="2">
        <f>IF(Table1[[#This Row],[City]]="Hyderabad",Table1[[#This Row],[Income]],0)</f>
        <v>0</v>
      </c>
      <c r="BP384" s="2">
        <f>IF(Table1[[#This Row],[City]]="Rawalpindi",Table1[[#This Row],[Income]],0)</f>
        <v>0</v>
      </c>
      <c r="BQ384" s="3">
        <f>IF(Table1[[#This Row],[City]]="Gwadar",Table1[[#This Row],[Income]],0)</f>
        <v>0</v>
      </c>
      <c r="BR384" s="1">
        <f>IF(Table1[[#This Row],[Person Debts]]&gt;Table1[[#This Row],[Income]],1,0)</f>
        <v>1</v>
      </c>
      <c r="BS384" s="3"/>
      <c r="BT384" s="1"/>
      <c r="BU384" s="2">
        <f>IF(Table1[[#This Row],[Net Worth]]&gt;BT384,Table1[[#This Row],[Age]],0)</f>
        <v>41</v>
      </c>
      <c r="BV384" s="3"/>
    </row>
    <row r="385" spans="2:74" x14ac:dyDescent="0.25">
      <c r="B385" t="s">
        <v>23</v>
      </c>
      <c r="C385">
        <v>48</v>
      </c>
      <c r="D385" t="s">
        <v>36</v>
      </c>
      <c r="E385">
        <v>2</v>
      </c>
      <c r="F385" t="s">
        <v>34</v>
      </c>
      <c r="G385">
        <v>4</v>
      </c>
      <c r="H385">
        <v>1</v>
      </c>
      <c r="I385">
        <v>39099</v>
      </c>
      <c r="J385" t="s">
        <v>33</v>
      </c>
      <c r="K385">
        <v>8</v>
      </c>
      <c r="L385">
        <v>117297</v>
      </c>
      <c r="M385">
        <v>44687.952951567517</v>
      </c>
      <c r="N385">
        <v>25712.054483840995</v>
      </c>
      <c r="O385">
        <v>8685</v>
      </c>
      <c r="P385">
        <v>55477.173781355006</v>
      </c>
      <c r="Q385">
        <v>55484.839670880807</v>
      </c>
      <c r="R385">
        <v>198493.89415472181</v>
      </c>
      <c r="S385">
        <v>108850.12673292252</v>
      </c>
      <c r="T385">
        <v>89643.76742179929</v>
      </c>
      <c r="X385" s="1">
        <f t="shared" si="15"/>
        <v>0</v>
      </c>
      <c r="Y385" s="2">
        <f t="shared" si="16"/>
        <v>1</v>
      </c>
      <c r="Z385" s="2"/>
      <c r="AA385" s="3"/>
      <c r="AD385" s="1">
        <f>IF(Table1[[#This Row],[Work Field (WF)]]="IT",1,0)</f>
        <v>0</v>
      </c>
      <c r="AE385" s="2">
        <f>IF(Table1[[#This Row],[Work Field (WF)]]="Data Science",1,0)</f>
        <v>1</v>
      </c>
      <c r="AF385" s="2">
        <f>IF(Table1[[#This Row],[Work Field (WF)]]="Health",1,0)</f>
        <v>0</v>
      </c>
      <c r="AG385" s="2">
        <f>IF(Table1[[#This Row],[Work Field (WF)]]="Marketing",1,0)</f>
        <v>0</v>
      </c>
      <c r="AH385" s="2">
        <f>IF(Table1[[#This Row],[Work Field (WF)]]="Sales",1,0)</f>
        <v>0</v>
      </c>
      <c r="AI385" s="2">
        <f>IF(Table1[[#This Row],[Work Field (WF)]]="management",1,0)</f>
        <v>0</v>
      </c>
      <c r="AJ385" s="2"/>
      <c r="AK385" s="3"/>
      <c r="AL385" s="1">
        <f>IF(Table1[[#This Row],[Education (EDU)]]="Matric",1,0)</f>
        <v>0</v>
      </c>
      <c r="AM385" s="2">
        <f>IF(Table1[[#This Row],[Education (EDU)]]="Intermediate",1,0)</f>
        <v>0</v>
      </c>
      <c r="AN385" s="2">
        <f>IF(Table1[[#This Row],[Education (EDU)]]="Graduation",1,0)</f>
        <v>0</v>
      </c>
      <c r="AO385" s="2">
        <f>IF(Table1[[#This Row],[Education (EDU)]]="Masters",1,0)</f>
        <v>1</v>
      </c>
      <c r="AP385" s="2"/>
      <c r="AQ385" s="3"/>
      <c r="AT385" s="10">
        <f>IFERROR(Table1[[#This Row],[Car Value]]/Table1[[#This Row],[Cars Owned]],"0")</f>
        <v>25712.054483840995</v>
      </c>
      <c r="AU385" s="2"/>
      <c r="AV385" s="3"/>
      <c r="AW385" s="1"/>
      <c r="AX385" s="2">
        <f>IF(Table1[[#This Row],[Person Debts]]&gt;$AW$6,1,0)</f>
        <v>0</v>
      </c>
      <c r="AY385" s="2"/>
      <c r="AZ385" s="3"/>
      <c r="BA385" s="1"/>
      <c r="BB385" s="24">
        <f>Table1[[#This Row],[Mortgage Left]]/Table1[[#This Row],[House Value]]</f>
        <v>0.38098120967771992</v>
      </c>
      <c r="BC385" s="2">
        <f t="shared" si="17"/>
        <v>0</v>
      </c>
      <c r="BD385" s="2"/>
      <c r="BE385" s="3"/>
      <c r="BH385" s="1"/>
      <c r="BI385" s="2">
        <f>IF(Table1[[#This Row],[City]]="Karachi",Table1[[#This Row],[Income]],0)</f>
        <v>0</v>
      </c>
      <c r="BJ385" s="2">
        <f>IF(Table1[[#This Row],[City]]="Lahore",Table1[[#This Row],[Income]],0)</f>
        <v>0</v>
      </c>
      <c r="BK385" s="2">
        <f>IF(Table1[[#This Row],[City]]="Islamabad",Table1[[#This Row],[Income]],0)</f>
        <v>0</v>
      </c>
      <c r="BL385" s="2">
        <f>IF(Table1[[#This Row],[City]]="Multan",Table1[[#This Row],[Income]],0)</f>
        <v>0</v>
      </c>
      <c r="BM385" s="2">
        <f>IF(Table1[[#This Row],[City]]="Peshawar",Table1[[#This Row],[Income]],0)</f>
        <v>0</v>
      </c>
      <c r="BN385" s="2">
        <f>IF(Table1[[#This Row],[City]]="Quetta",Table1[[#This Row],[Income]],0)</f>
        <v>0</v>
      </c>
      <c r="BO385" s="2">
        <f>IF(Table1[[#This Row],[City]]="Hyderabad",Table1[[#This Row],[Income]],0)</f>
        <v>0</v>
      </c>
      <c r="BP385" s="2">
        <f>IF(Table1[[#This Row],[City]]="Rawalpindi",Table1[[#This Row],[Income]],0)</f>
        <v>39099</v>
      </c>
      <c r="BQ385" s="3">
        <f>IF(Table1[[#This Row],[City]]="Gwadar",Table1[[#This Row],[Income]],0)</f>
        <v>0</v>
      </c>
      <c r="BR385" s="1">
        <f>IF(Table1[[#This Row],[Person Debts]]&gt;Table1[[#This Row],[Income]],1,0)</f>
        <v>1</v>
      </c>
      <c r="BS385" s="3"/>
      <c r="BT385" s="1"/>
      <c r="BU385" s="2">
        <f>IF(Table1[[#This Row],[Net Worth]]&gt;BT385,Table1[[#This Row],[Age]],0)</f>
        <v>48</v>
      </c>
      <c r="BV385" s="3"/>
    </row>
    <row r="386" spans="2:74" x14ac:dyDescent="0.25">
      <c r="B386" t="s">
        <v>19</v>
      </c>
      <c r="C386">
        <v>31</v>
      </c>
      <c r="D386" t="s">
        <v>32</v>
      </c>
      <c r="E386">
        <v>1</v>
      </c>
      <c r="F386" t="s">
        <v>24</v>
      </c>
      <c r="G386">
        <v>3</v>
      </c>
      <c r="H386">
        <v>0</v>
      </c>
      <c r="I386">
        <v>40625</v>
      </c>
      <c r="J386" t="s">
        <v>35</v>
      </c>
      <c r="K386">
        <v>3</v>
      </c>
      <c r="L386">
        <v>203125</v>
      </c>
      <c r="M386">
        <v>135134.62694809036</v>
      </c>
      <c r="N386">
        <v>0</v>
      </c>
      <c r="O386">
        <v>0</v>
      </c>
      <c r="P386">
        <v>38631.115530471194</v>
      </c>
      <c r="Q386">
        <v>2988.5402639966528</v>
      </c>
      <c r="R386">
        <v>206113.54026399666</v>
      </c>
      <c r="S386">
        <v>173765.74247856156</v>
      </c>
      <c r="T386">
        <v>32347.797785435105</v>
      </c>
      <c r="X386" s="1">
        <f t="shared" si="15"/>
        <v>1</v>
      </c>
      <c r="Y386" s="2">
        <f t="shared" si="16"/>
        <v>0</v>
      </c>
      <c r="Z386" s="2"/>
      <c r="AA386" s="3"/>
      <c r="AD386" s="1">
        <f>IF(Table1[[#This Row],[Work Field (WF)]]="IT",1,0)</f>
        <v>1</v>
      </c>
      <c r="AE386" s="2">
        <f>IF(Table1[[#This Row],[Work Field (WF)]]="Data Science",1,0)</f>
        <v>0</v>
      </c>
      <c r="AF386" s="2">
        <f>IF(Table1[[#This Row],[Work Field (WF)]]="Health",1,0)</f>
        <v>0</v>
      </c>
      <c r="AG386" s="2">
        <f>IF(Table1[[#This Row],[Work Field (WF)]]="Marketing",1,0)</f>
        <v>0</v>
      </c>
      <c r="AH386" s="2">
        <f>IF(Table1[[#This Row],[Work Field (WF)]]="Sales",1,0)</f>
        <v>0</v>
      </c>
      <c r="AI386" s="2">
        <f>IF(Table1[[#This Row],[Work Field (WF)]]="management",1,0)</f>
        <v>0</v>
      </c>
      <c r="AJ386" s="2"/>
      <c r="AK386" s="3"/>
      <c r="AL386" s="1">
        <f>IF(Table1[[#This Row],[Education (EDU)]]="Matric",1,0)</f>
        <v>0</v>
      </c>
      <c r="AM386" s="2">
        <f>IF(Table1[[#This Row],[Education (EDU)]]="Intermediate",1,0)</f>
        <v>0</v>
      </c>
      <c r="AN386" s="2">
        <f>IF(Table1[[#This Row],[Education (EDU)]]="Graduation",1,0)</f>
        <v>1</v>
      </c>
      <c r="AO386" s="2">
        <f>IF(Table1[[#This Row],[Education (EDU)]]="Masters",1,0)</f>
        <v>0</v>
      </c>
      <c r="AP386" s="2"/>
      <c r="AQ386" s="3"/>
      <c r="AT386" s="10" t="str">
        <f>IFERROR(Table1[[#This Row],[Car Value]]/Table1[[#This Row],[Cars Owned]],"0")</f>
        <v>0</v>
      </c>
      <c r="AU386" s="2"/>
      <c r="AV386" s="3"/>
      <c r="AW386" s="1"/>
      <c r="AX386" s="2">
        <f>IF(Table1[[#This Row],[Person Debts]]&gt;$AW$6,1,0)</f>
        <v>1</v>
      </c>
      <c r="AY386" s="2"/>
      <c r="AZ386" s="3"/>
      <c r="BA386" s="1"/>
      <c r="BB386" s="24">
        <f>Table1[[#This Row],[Mortgage Left]]/Table1[[#This Row],[House Value]]</f>
        <v>0.6652781634367525</v>
      </c>
      <c r="BC386" s="2">
        <f t="shared" si="17"/>
        <v>1</v>
      </c>
      <c r="BD386" s="2"/>
      <c r="BE386" s="3"/>
      <c r="BH386" s="1"/>
      <c r="BI386" s="2">
        <f>IF(Table1[[#This Row],[City]]="Karachi",Table1[[#This Row],[Income]],0)</f>
        <v>0</v>
      </c>
      <c r="BJ386" s="2">
        <f>IF(Table1[[#This Row],[City]]="Lahore",Table1[[#This Row],[Income]],0)</f>
        <v>0</v>
      </c>
      <c r="BK386" s="2">
        <f>IF(Table1[[#This Row],[City]]="Islamabad",Table1[[#This Row],[Income]],0)</f>
        <v>40625</v>
      </c>
      <c r="BL386" s="2">
        <f>IF(Table1[[#This Row],[City]]="Multan",Table1[[#This Row],[Income]],0)</f>
        <v>0</v>
      </c>
      <c r="BM386" s="2">
        <f>IF(Table1[[#This Row],[City]]="Peshawar",Table1[[#This Row],[Income]],0)</f>
        <v>0</v>
      </c>
      <c r="BN386" s="2">
        <f>IF(Table1[[#This Row],[City]]="Quetta",Table1[[#This Row],[Income]],0)</f>
        <v>0</v>
      </c>
      <c r="BO386" s="2">
        <f>IF(Table1[[#This Row],[City]]="Hyderabad",Table1[[#This Row],[Income]],0)</f>
        <v>0</v>
      </c>
      <c r="BP386" s="2">
        <f>IF(Table1[[#This Row],[City]]="Rawalpindi",Table1[[#This Row],[Income]],0)</f>
        <v>0</v>
      </c>
      <c r="BQ386" s="3">
        <f>IF(Table1[[#This Row],[City]]="Gwadar",Table1[[#This Row],[Income]],0)</f>
        <v>0</v>
      </c>
      <c r="BR386" s="1">
        <f>IF(Table1[[#This Row],[Person Debts]]&gt;Table1[[#This Row],[Income]],1,0)</f>
        <v>1</v>
      </c>
      <c r="BS386" s="3"/>
      <c r="BT386" s="1"/>
      <c r="BU386" s="2">
        <f>IF(Table1[[#This Row],[Net Worth]]&gt;BT386,Table1[[#This Row],[Age]],0)</f>
        <v>31</v>
      </c>
      <c r="BV386" s="3"/>
    </row>
    <row r="387" spans="2:74" x14ac:dyDescent="0.25">
      <c r="B387" t="s">
        <v>23</v>
      </c>
      <c r="C387">
        <v>46</v>
      </c>
      <c r="D387" t="s">
        <v>26</v>
      </c>
      <c r="E387">
        <v>3</v>
      </c>
      <c r="F387" t="s">
        <v>34</v>
      </c>
      <c r="G387">
        <v>4</v>
      </c>
      <c r="H387">
        <v>0</v>
      </c>
      <c r="I387">
        <v>64014</v>
      </c>
      <c r="J387" t="s">
        <v>33</v>
      </c>
      <c r="K387">
        <v>8</v>
      </c>
      <c r="L387">
        <v>192042</v>
      </c>
      <c r="M387">
        <v>17511.210240555822</v>
      </c>
      <c r="N387">
        <v>0</v>
      </c>
      <c r="O387">
        <v>0</v>
      </c>
      <c r="P387">
        <v>86034.095854780244</v>
      </c>
      <c r="Q387">
        <v>21643.487399095604</v>
      </c>
      <c r="R387">
        <v>213685.48739909561</v>
      </c>
      <c r="S387">
        <v>103545.30609533607</v>
      </c>
      <c r="T387">
        <v>110140.18130375954</v>
      </c>
      <c r="X387" s="1">
        <f t="shared" si="15"/>
        <v>0</v>
      </c>
      <c r="Y387" s="2">
        <f t="shared" si="16"/>
        <v>1</v>
      </c>
      <c r="Z387" s="2"/>
      <c r="AA387" s="3"/>
      <c r="AD387" s="1">
        <f>IF(Table1[[#This Row],[Work Field (WF)]]="IT",1,0)</f>
        <v>0</v>
      </c>
      <c r="AE387" s="2">
        <f>IF(Table1[[#This Row],[Work Field (WF)]]="Data Science",1,0)</f>
        <v>0</v>
      </c>
      <c r="AF387" s="2">
        <f>IF(Table1[[#This Row],[Work Field (WF)]]="Health",1,0)</f>
        <v>0</v>
      </c>
      <c r="AG387" s="2">
        <f>IF(Table1[[#This Row],[Work Field (WF)]]="Marketing",1,0)</f>
        <v>1</v>
      </c>
      <c r="AH387" s="2">
        <f>IF(Table1[[#This Row],[Work Field (WF)]]="Sales",1,0)</f>
        <v>0</v>
      </c>
      <c r="AI387" s="2">
        <f>IF(Table1[[#This Row],[Work Field (WF)]]="management",1,0)</f>
        <v>0</v>
      </c>
      <c r="AJ387" s="2"/>
      <c r="AK387" s="3"/>
      <c r="AL387" s="1">
        <f>IF(Table1[[#This Row],[Education (EDU)]]="Matric",1,0)</f>
        <v>0</v>
      </c>
      <c r="AM387" s="2">
        <f>IF(Table1[[#This Row],[Education (EDU)]]="Intermediate",1,0)</f>
        <v>0</v>
      </c>
      <c r="AN387" s="2">
        <f>IF(Table1[[#This Row],[Education (EDU)]]="Graduation",1,0)</f>
        <v>0</v>
      </c>
      <c r="AO387" s="2">
        <f>IF(Table1[[#This Row],[Education (EDU)]]="Masters",1,0)</f>
        <v>1</v>
      </c>
      <c r="AP387" s="2"/>
      <c r="AQ387" s="3"/>
      <c r="AT387" s="10" t="str">
        <f>IFERROR(Table1[[#This Row],[Car Value]]/Table1[[#This Row],[Cars Owned]],"0")</f>
        <v>0</v>
      </c>
      <c r="AU387" s="2"/>
      <c r="AV387" s="3"/>
      <c r="AW387" s="1"/>
      <c r="AX387" s="2">
        <f>IF(Table1[[#This Row],[Person Debts]]&gt;$AW$6,1,0)</f>
        <v>0</v>
      </c>
      <c r="AY387" s="2"/>
      <c r="AZ387" s="3"/>
      <c r="BA387" s="1"/>
      <c r="BB387" s="24">
        <f>Table1[[#This Row],[Mortgage Left]]/Table1[[#This Row],[House Value]]</f>
        <v>9.1184273443079236E-2</v>
      </c>
      <c r="BC387" s="2">
        <f t="shared" si="17"/>
        <v>0</v>
      </c>
      <c r="BD387" s="2"/>
      <c r="BE387" s="3"/>
      <c r="BH387" s="1"/>
      <c r="BI387" s="2">
        <f>IF(Table1[[#This Row],[City]]="Karachi",Table1[[#This Row],[Income]],0)</f>
        <v>0</v>
      </c>
      <c r="BJ387" s="2">
        <f>IF(Table1[[#This Row],[City]]="Lahore",Table1[[#This Row],[Income]],0)</f>
        <v>0</v>
      </c>
      <c r="BK387" s="2">
        <f>IF(Table1[[#This Row],[City]]="Islamabad",Table1[[#This Row],[Income]],0)</f>
        <v>0</v>
      </c>
      <c r="BL387" s="2">
        <f>IF(Table1[[#This Row],[City]]="Multan",Table1[[#This Row],[Income]],0)</f>
        <v>0</v>
      </c>
      <c r="BM387" s="2">
        <f>IF(Table1[[#This Row],[City]]="Peshawar",Table1[[#This Row],[Income]],0)</f>
        <v>0</v>
      </c>
      <c r="BN387" s="2">
        <f>IF(Table1[[#This Row],[City]]="Quetta",Table1[[#This Row],[Income]],0)</f>
        <v>0</v>
      </c>
      <c r="BO387" s="2">
        <f>IF(Table1[[#This Row],[City]]="Hyderabad",Table1[[#This Row],[Income]],0)</f>
        <v>0</v>
      </c>
      <c r="BP387" s="2">
        <f>IF(Table1[[#This Row],[City]]="Rawalpindi",Table1[[#This Row],[Income]],0)</f>
        <v>64014</v>
      </c>
      <c r="BQ387" s="3">
        <f>IF(Table1[[#This Row],[City]]="Gwadar",Table1[[#This Row],[Income]],0)</f>
        <v>0</v>
      </c>
      <c r="BR387" s="1">
        <f>IF(Table1[[#This Row],[Person Debts]]&gt;Table1[[#This Row],[Income]],1,0)</f>
        <v>1</v>
      </c>
      <c r="BS387" s="3"/>
      <c r="BT387" s="1"/>
      <c r="BU387" s="2">
        <f>IF(Table1[[#This Row],[Net Worth]]&gt;BT387,Table1[[#This Row],[Age]],0)</f>
        <v>46</v>
      </c>
      <c r="BV387" s="3"/>
    </row>
    <row r="388" spans="2:74" x14ac:dyDescent="0.25">
      <c r="B388" t="s">
        <v>23</v>
      </c>
      <c r="C388">
        <v>46</v>
      </c>
      <c r="D388" t="s">
        <v>20</v>
      </c>
      <c r="E388">
        <v>6</v>
      </c>
      <c r="F388" t="s">
        <v>24</v>
      </c>
      <c r="G388">
        <v>3</v>
      </c>
      <c r="H388">
        <v>1</v>
      </c>
      <c r="I388">
        <v>57816</v>
      </c>
      <c r="J388" t="s">
        <v>22</v>
      </c>
      <c r="K388">
        <v>2</v>
      </c>
      <c r="L388">
        <v>289080</v>
      </c>
      <c r="M388">
        <v>84162.415795369365</v>
      </c>
      <c r="N388">
        <v>13230.799723783543</v>
      </c>
      <c r="O388">
        <v>44</v>
      </c>
      <c r="P388">
        <v>89087.725318859186</v>
      </c>
      <c r="Q388">
        <v>17552.225729417944</v>
      </c>
      <c r="R388">
        <v>319863.0254532015</v>
      </c>
      <c r="S388">
        <v>173294.14111422855</v>
      </c>
      <c r="T388">
        <v>146568.88433897294</v>
      </c>
      <c r="X388" s="1">
        <f t="shared" si="15"/>
        <v>0</v>
      </c>
      <c r="Y388" s="2">
        <f t="shared" si="16"/>
        <v>1</v>
      </c>
      <c r="Z388" s="2"/>
      <c r="AA388" s="3"/>
      <c r="AD388" s="1">
        <f>IF(Table1[[#This Row],[Work Field (WF)]]="IT",1,0)</f>
        <v>0</v>
      </c>
      <c r="AE388" s="2">
        <f>IF(Table1[[#This Row],[Work Field (WF)]]="Data Science",1,0)</f>
        <v>0</v>
      </c>
      <c r="AF388" s="2">
        <f>IF(Table1[[#This Row],[Work Field (WF)]]="Health",1,0)</f>
        <v>0</v>
      </c>
      <c r="AG388" s="2">
        <f>IF(Table1[[#This Row],[Work Field (WF)]]="Marketing",1,0)</f>
        <v>0</v>
      </c>
      <c r="AH388" s="2">
        <f>IF(Table1[[#This Row],[Work Field (WF)]]="Sales",1,0)</f>
        <v>0</v>
      </c>
      <c r="AI388" s="2">
        <f>IF(Table1[[#This Row],[Work Field (WF)]]="management",1,0)</f>
        <v>1</v>
      </c>
      <c r="AJ388" s="2"/>
      <c r="AK388" s="3"/>
      <c r="AL388" s="1">
        <f>IF(Table1[[#This Row],[Education (EDU)]]="Matric",1,0)</f>
        <v>0</v>
      </c>
      <c r="AM388" s="2">
        <f>IF(Table1[[#This Row],[Education (EDU)]]="Intermediate",1,0)</f>
        <v>0</v>
      </c>
      <c r="AN388" s="2">
        <f>IF(Table1[[#This Row],[Education (EDU)]]="Graduation",1,0)</f>
        <v>1</v>
      </c>
      <c r="AO388" s="2">
        <f>IF(Table1[[#This Row],[Education (EDU)]]="Masters",1,0)</f>
        <v>0</v>
      </c>
      <c r="AP388" s="2"/>
      <c r="AQ388" s="3"/>
      <c r="AT388" s="10">
        <f>IFERROR(Table1[[#This Row],[Car Value]]/Table1[[#This Row],[Cars Owned]],"0")</f>
        <v>13230.799723783543</v>
      </c>
      <c r="AU388" s="2"/>
      <c r="AV388" s="3"/>
      <c r="AW388" s="1"/>
      <c r="AX388" s="2">
        <f>IF(Table1[[#This Row],[Person Debts]]&gt;$AW$6,1,0)</f>
        <v>1</v>
      </c>
      <c r="AY388" s="2"/>
      <c r="AZ388" s="3"/>
      <c r="BA388" s="1"/>
      <c r="BB388" s="24">
        <f>Table1[[#This Row],[Mortgage Left]]/Table1[[#This Row],[House Value]]</f>
        <v>0.29113883975151988</v>
      </c>
      <c r="BC388" s="2">
        <f t="shared" si="17"/>
        <v>0</v>
      </c>
      <c r="BD388" s="2"/>
      <c r="BE388" s="3"/>
      <c r="BH388" s="1"/>
      <c r="BI388" s="2">
        <f>IF(Table1[[#This Row],[City]]="Karachi",Table1[[#This Row],[Income]],0)</f>
        <v>0</v>
      </c>
      <c r="BJ388" s="2">
        <f>IF(Table1[[#This Row],[City]]="Lahore",Table1[[#This Row],[Income]],0)</f>
        <v>57816</v>
      </c>
      <c r="BK388" s="2">
        <f>IF(Table1[[#This Row],[City]]="Islamabad",Table1[[#This Row],[Income]],0)</f>
        <v>0</v>
      </c>
      <c r="BL388" s="2">
        <f>IF(Table1[[#This Row],[City]]="Multan",Table1[[#This Row],[Income]],0)</f>
        <v>0</v>
      </c>
      <c r="BM388" s="2">
        <f>IF(Table1[[#This Row],[City]]="Peshawar",Table1[[#This Row],[Income]],0)</f>
        <v>0</v>
      </c>
      <c r="BN388" s="2">
        <f>IF(Table1[[#This Row],[City]]="Quetta",Table1[[#This Row],[Income]],0)</f>
        <v>0</v>
      </c>
      <c r="BO388" s="2">
        <f>IF(Table1[[#This Row],[City]]="Hyderabad",Table1[[#This Row],[Income]],0)</f>
        <v>0</v>
      </c>
      <c r="BP388" s="2">
        <f>IF(Table1[[#This Row],[City]]="Rawalpindi",Table1[[#This Row],[Income]],0)</f>
        <v>0</v>
      </c>
      <c r="BQ388" s="3">
        <f>IF(Table1[[#This Row],[City]]="Gwadar",Table1[[#This Row],[Income]],0)</f>
        <v>0</v>
      </c>
      <c r="BR388" s="1">
        <f>IF(Table1[[#This Row],[Person Debts]]&gt;Table1[[#This Row],[Income]],1,0)</f>
        <v>1</v>
      </c>
      <c r="BS388" s="3"/>
      <c r="BT388" s="1"/>
      <c r="BU388" s="2">
        <f>IF(Table1[[#This Row],[Net Worth]]&gt;BT388,Table1[[#This Row],[Age]],0)</f>
        <v>46</v>
      </c>
      <c r="BV388" s="3"/>
    </row>
    <row r="389" spans="2:74" x14ac:dyDescent="0.25">
      <c r="B389" t="s">
        <v>19</v>
      </c>
      <c r="C389">
        <v>49</v>
      </c>
      <c r="D389" t="s">
        <v>29</v>
      </c>
      <c r="E389">
        <v>4</v>
      </c>
      <c r="F389" t="s">
        <v>34</v>
      </c>
      <c r="G389">
        <v>4</v>
      </c>
      <c r="H389">
        <v>1</v>
      </c>
      <c r="I389">
        <v>52998</v>
      </c>
      <c r="J389" t="s">
        <v>30</v>
      </c>
      <c r="K389">
        <v>7</v>
      </c>
      <c r="L389">
        <v>264990</v>
      </c>
      <c r="M389">
        <v>70425.302806519569</v>
      </c>
      <c r="N389">
        <v>19303.018910523642</v>
      </c>
      <c r="O389">
        <v>10930</v>
      </c>
      <c r="P389">
        <v>54649.774101151481</v>
      </c>
      <c r="Q389">
        <v>57424.289900696574</v>
      </c>
      <c r="R389">
        <v>341717.30881122022</v>
      </c>
      <c r="S389">
        <v>136005.07690767106</v>
      </c>
      <c r="T389">
        <v>205712.23190354917</v>
      </c>
      <c r="X389" s="1">
        <f t="shared" ref="X389:X390" si="18">IF(B389="male",1,0)</f>
        <v>1</v>
      </c>
      <c r="Y389" s="2">
        <f t="shared" si="16"/>
        <v>0</v>
      </c>
      <c r="Z389" s="2"/>
      <c r="AA389" s="3"/>
      <c r="AD389" s="1">
        <f>IF(Table1[[#This Row],[Work Field (WF)]]="IT",1,0)</f>
        <v>0</v>
      </c>
      <c r="AE389" s="2">
        <f>IF(Table1[[#This Row],[Work Field (WF)]]="Data Science",1,0)</f>
        <v>0</v>
      </c>
      <c r="AF389" s="2">
        <f>IF(Table1[[#This Row],[Work Field (WF)]]="Health",1,0)</f>
        <v>1</v>
      </c>
      <c r="AG389" s="2">
        <f>IF(Table1[[#This Row],[Work Field (WF)]]="Marketing",1,0)</f>
        <v>0</v>
      </c>
      <c r="AH389" s="2">
        <f>IF(Table1[[#This Row],[Work Field (WF)]]="Sales",1,0)</f>
        <v>0</v>
      </c>
      <c r="AI389" s="2">
        <f>IF(Table1[[#This Row],[Work Field (WF)]]="management",1,0)</f>
        <v>0</v>
      </c>
      <c r="AJ389" s="2"/>
      <c r="AK389" s="3"/>
      <c r="AL389" s="1">
        <f>IF(Table1[[#This Row],[Education (EDU)]]="Matric",1,0)</f>
        <v>0</v>
      </c>
      <c r="AM389" s="2">
        <f>IF(Table1[[#This Row],[Education (EDU)]]="Intermediate",1,0)</f>
        <v>0</v>
      </c>
      <c r="AN389" s="2">
        <f>IF(Table1[[#This Row],[Education (EDU)]]="Graduation",1,0)</f>
        <v>0</v>
      </c>
      <c r="AO389" s="2">
        <f>IF(Table1[[#This Row],[Education (EDU)]]="Masters",1,0)</f>
        <v>1</v>
      </c>
      <c r="AP389" s="2"/>
      <c r="AQ389" s="3"/>
      <c r="AT389" s="10">
        <f>IFERROR(Table1[[#This Row],[Car Value]]/Table1[[#This Row],[Cars Owned]],"0")</f>
        <v>19303.018910523642</v>
      </c>
      <c r="AU389" s="2"/>
      <c r="AV389" s="3"/>
      <c r="AW389" s="1"/>
      <c r="AX389" s="2">
        <f>IF(Table1[[#This Row],[Person Debts]]&gt;$AW$6,1,0)</f>
        <v>1</v>
      </c>
      <c r="AY389" s="2"/>
      <c r="AZ389" s="3"/>
      <c r="BA389" s="1"/>
      <c r="BB389" s="24">
        <f>Table1[[#This Row],[Mortgage Left]]/Table1[[#This Row],[House Value]]</f>
        <v>0.26576588854869831</v>
      </c>
      <c r="BC389" s="2">
        <f t="shared" si="17"/>
        <v>0</v>
      </c>
      <c r="BD389" s="2"/>
      <c r="BE389" s="3"/>
      <c r="BH389" s="1"/>
      <c r="BI389" s="2">
        <f>IF(Table1[[#This Row],[City]]="Karachi",Table1[[#This Row],[Income]],0)</f>
        <v>0</v>
      </c>
      <c r="BJ389" s="2">
        <f>IF(Table1[[#This Row],[City]]="Lahore",Table1[[#This Row],[Income]],0)</f>
        <v>0</v>
      </c>
      <c r="BK389" s="2">
        <f>IF(Table1[[#This Row],[City]]="Islamabad",Table1[[#This Row],[Income]],0)</f>
        <v>0</v>
      </c>
      <c r="BL389" s="2">
        <f>IF(Table1[[#This Row],[City]]="Multan",Table1[[#This Row],[Income]],0)</f>
        <v>0</v>
      </c>
      <c r="BM389" s="2">
        <f>IF(Table1[[#This Row],[City]]="Peshawar",Table1[[#This Row],[Income]],0)</f>
        <v>0</v>
      </c>
      <c r="BN389" s="2">
        <f>IF(Table1[[#This Row],[City]]="Quetta",Table1[[#This Row],[Income]],0)</f>
        <v>0</v>
      </c>
      <c r="BO389" s="2">
        <f>IF(Table1[[#This Row],[City]]="Hyderabad",Table1[[#This Row],[Income]],0)</f>
        <v>52998</v>
      </c>
      <c r="BP389" s="2">
        <f>IF(Table1[[#This Row],[City]]="Rawalpindi",Table1[[#This Row],[Income]],0)</f>
        <v>0</v>
      </c>
      <c r="BQ389" s="3">
        <f>IF(Table1[[#This Row],[City]]="Gwadar",Table1[[#This Row],[Income]],0)</f>
        <v>0</v>
      </c>
      <c r="BR389" s="1">
        <f>IF(Table1[[#This Row],[Person Debts]]&gt;Table1[[#This Row],[Income]],1,0)</f>
        <v>1</v>
      </c>
      <c r="BS389" s="3"/>
      <c r="BT389" s="1"/>
      <c r="BU389" s="2">
        <f>IF(Table1[[#This Row],[Net Worth]]&gt;BT389,Table1[[#This Row],[Age]],0)</f>
        <v>49</v>
      </c>
      <c r="BV389" s="3"/>
    </row>
    <row r="390" spans="2:74" x14ac:dyDescent="0.25">
      <c r="B390" t="s">
        <v>19</v>
      </c>
      <c r="C390">
        <v>47</v>
      </c>
      <c r="D390" t="s">
        <v>32</v>
      </c>
      <c r="E390">
        <v>1</v>
      </c>
      <c r="F390" t="s">
        <v>24</v>
      </c>
      <c r="G390">
        <v>3</v>
      </c>
      <c r="H390">
        <v>2</v>
      </c>
      <c r="I390">
        <v>33200</v>
      </c>
      <c r="J390" t="s">
        <v>31</v>
      </c>
      <c r="K390">
        <v>5</v>
      </c>
      <c r="L390">
        <v>199200</v>
      </c>
      <c r="M390">
        <v>155504.7574230452</v>
      </c>
      <c r="N390">
        <v>25956.927744600784</v>
      </c>
      <c r="O390">
        <v>2084</v>
      </c>
      <c r="P390">
        <v>56187.30200272888</v>
      </c>
      <c r="Q390">
        <v>2891.6234786702898</v>
      </c>
      <c r="R390">
        <v>228048.55122327106</v>
      </c>
      <c r="S390">
        <v>213776.05942577409</v>
      </c>
      <c r="T390">
        <v>14272.491797496972</v>
      </c>
      <c r="X390" s="1">
        <f t="shared" si="18"/>
        <v>1</v>
      </c>
      <c r="Y390" s="2">
        <f t="shared" si="16"/>
        <v>0</v>
      </c>
      <c r="Z390" s="2"/>
      <c r="AA390" s="3"/>
      <c r="AD390" s="1">
        <f>IF(Table1[[#This Row],[Work Field (WF)]]="IT",1,0)</f>
        <v>1</v>
      </c>
      <c r="AE390" s="2">
        <f>IF(Table1[[#This Row],[Work Field (WF)]]="Data Science",1,0)</f>
        <v>0</v>
      </c>
      <c r="AF390" s="2">
        <f>IF(Table1[[#This Row],[Work Field (WF)]]="Health",1,0)</f>
        <v>0</v>
      </c>
      <c r="AG390" s="2">
        <f>IF(Table1[[#This Row],[Work Field (WF)]]="Marketing",1,0)</f>
        <v>0</v>
      </c>
      <c r="AH390" s="2">
        <f>IF(Table1[[#This Row],[Work Field (WF)]]="Sales",1,0)</f>
        <v>0</v>
      </c>
      <c r="AI390" s="2">
        <f>IF(Table1[[#This Row],[Work Field (WF)]]="management",1,0)</f>
        <v>0</v>
      </c>
      <c r="AJ390" s="2"/>
      <c r="AK390" s="3"/>
      <c r="AL390" s="1">
        <f>IF(Table1[[#This Row],[Education (EDU)]]="Matric",1,0)</f>
        <v>0</v>
      </c>
      <c r="AM390" s="2">
        <f>IF(Table1[[#This Row],[Education (EDU)]]="Intermediate",1,0)</f>
        <v>0</v>
      </c>
      <c r="AN390" s="2">
        <f>IF(Table1[[#This Row],[Education (EDU)]]="Graduation",1,0)</f>
        <v>1</v>
      </c>
      <c r="AO390" s="2">
        <f>IF(Table1[[#This Row],[Education (EDU)]]="Masters",1,0)</f>
        <v>0</v>
      </c>
      <c r="AP390" s="2"/>
      <c r="AQ390" s="3"/>
      <c r="AT390" s="10">
        <f>IFERROR(Table1[[#This Row],[Car Value]]/Table1[[#This Row],[Cars Owned]],"0")</f>
        <v>12978.463872300392</v>
      </c>
      <c r="AU390" s="2"/>
      <c r="AV390" s="3"/>
      <c r="AW390" s="1"/>
      <c r="AX390" s="2">
        <f>IF(Table1[[#This Row],[Person Debts]]&gt;$AW$6,1,0)</f>
        <v>1</v>
      </c>
      <c r="AY390" s="2"/>
      <c r="AZ390" s="3"/>
      <c r="BA390" s="1"/>
      <c r="BB390" s="24">
        <f>Table1[[#This Row],[Mortgage Left]]/Table1[[#This Row],[House Value]]</f>
        <v>0.78064637260564862</v>
      </c>
      <c r="BC390" s="2">
        <f t="shared" si="17"/>
        <v>1</v>
      </c>
      <c r="BD390" s="2"/>
      <c r="BE390" s="3"/>
      <c r="BH390" s="1"/>
      <c r="BI390" s="2">
        <f>IF(Table1[[#This Row],[City]]="Karachi",Table1[[#This Row],[Income]],0)</f>
        <v>0</v>
      </c>
      <c r="BJ390" s="2">
        <f>IF(Table1[[#This Row],[City]]="Lahore",Table1[[#This Row],[Income]],0)</f>
        <v>0</v>
      </c>
      <c r="BK390" s="2">
        <f>IF(Table1[[#This Row],[City]]="Islamabad",Table1[[#This Row],[Income]],0)</f>
        <v>0</v>
      </c>
      <c r="BL390" s="2">
        <f>IF(Table1[[#This Row],[City]]="Multan",Table1[[#This Row],[Income]],0)</f>
        <v>0</v>
      </c>
      <c r="BM390" s="2">
        <f>IF(Table1[[#This Row],[City]]="Peshawar",Table1[[#This Row],[Income]],0)</f>
        <v>33200</v>
      </c>
      <c r="BN390" s="2">
        <f>IF(Table1[[#This Row],[City]]="Quetta",Table1[[#This Row],[Income]],0)</f>
        <v>0</v>
      </c>
      <c r="BO390" s="2">
        <f>IF(Table1[[#This Row],[City]]="Hyderabad",Table1[[#This Row],[Income]],0)</f>
        <v>0</v>
      </c>
      <c r="BP390" s="2">
        <f>IF(Table1[[#This Row],[City]]="Rawalpindi",Table1[[#This Row],[Income]],0)</f>
        <v>0</v>
      </c>
      <c r="BQ390" s="3">
        <f>IF(Table1[[#This Row],[City]]="Gwadar",Table1[[#This Row],[Income]],0)</f>
        <v>0</v>
      </c>
      <c r="BR390" s="1">
        <f>IF(Table1[[#This Row],[Person Debts]]&gt;Table1[[#This Row],[Income]],1,0)</f>
        <v>1</v>
      </c>
      <c r="BS390" s="3"/>
      <c r="BT390" s="1"/>
      <c r="BU390" s="2">
        <f>IF(Table1[[#This Row],[Net Worth]]&gt;BT390,Table1[[#This Row],[Age]],0)</f>
        <v>47</v>
      </c>
      <c r="BV390" s="3"/>
    </row>
    <row r="391" spans="2:74" x14ac:dyDescent="0.25">
      <c r="B391" t="s">
        <v>23</v>
      </c>
      <c r="C391">
        <v>28</v>
      </c>
      <c r="D391" t="s">
        <v>32</v>
      </c>
      <c r="E391">
        <v>1</v>
      </c>
      <c r="F391" t="s">
        <v>24</v>
      </c>
      <c r="G391">
        <v>3</v>
      </c>
      <c r="H391">
        <v>0</v>
      </c>
      <c r="I391">
        <v>49862</v>
      </c>
      <c r="J391" t="s">
        <v>39</v>
      </c>
      <c r="K391">
        <v>6</v>
      </c>
      <c r="L391">
        <v>149586</v>
      </c>
      <c r="M391">
        <v>89484.940192218404</v>
      </c>
      <c r="N391">
        <v>0</v>
      </c>
      <c r="O391">
        <v>0</v>
      </c>
      <c r="P391">
        <v>14667.966218159352</v>
      </c>
      <c r="Q391">
        <v>4642.1401708224812</v>
      </c>
      <c r="R391">
        <v>154228.14017082247</v>
      </c>
      <c r="S391">
        <v>104152.90641037776</v>
      </c>
      <c r="T391">
        <v>50075.233760444709</v>
      </c>
      <c r="X391" s="1">
        <f t="shared" ref="X391:X454" si="19">IF(B391="male",1,0)</f>
        <v>0</v>
      </c>
      <c r="Y391" s="2">
        <f t="shared" ref="Y391:Y454" si="20">IF(B391="female",1,0)</f>
        <v>1</v>
      </c>
      <c r="Z391" s="2"/>
      <c r="AA391" s="3"/>
      <c r="AD391" s="1">
        <f>IF(Table1[[#This Row],[Work Field (WF)]]="IT",1,0)</f>
        <v>1</v>
      </c>
      <c r="AE391" s="2">
        <f>IF(Table1[[#This Row],[Work Field (WF)]]="Data Science",1,0)</f>
        <v>0</v>
      </c>
      <c r="AF391" s="2">
        <f>IF(Table1[[#This Row],[Work Field (WF)]]="Health",1,0)</f>
        <v>0</v>
      </c>
      <c r="AG391" s="2">
        <f>IF(Table1[[#This Row],[Work Field (WF)]]="Marketing",1,0)</f>
        <v>0</v>
      </c>
      <c r="AH391" s="2">
        <f>IF(Table1[[#This Row],[Work Field (WF)]]="Sales",1,0)</f>
        <v>0</v>
      </c>
      <c r="AI391" s="2">
        <f>IF(Table1[[#This Row],[Work Field (WF)]]="management",1,0)</f>
        <v>0</v>
      </c>
      <c r="AJ391" s="2"/>
      <c r="AK391" s="3"/>
      <c r="AL391" s="1">
        <f>IF(Table1[[#This Row],[Education (EDU)]]="Matric",1,0)</f>
        <v>0</v>
      </c>
      <c r="AM391" s="2">
        <f>IF(Table1[[#This Row],[Education (EDU)]]="Intermediate",1,0)</f>
        <v>0</v>
      </c>
      <c r="AN391" s="2">
        <f>IF(Table1[[#This Row],[Education (EDU)]]="Graduation",1,0)</f>
        <v>1</v>
      </c>
      <c r="AO391" s="2">
        <f>IF(Table1[[#This Row],[Education (EDU)]]="Masters",1,0)</f>
        <v>0</v>
      </c>
      <c r="AP391" s="2"/>
      <c r="AQ391" s="3"/>
      <c r="AT391" s="10" t="str">
        <f>IFERROR(Table1[[#This Row],[Car Value]]/Table1[[#This Row],[Cars Owned]],"0")</f>
        <v>0</v>
      </c>
      <c r="AU391" s="2"/>
      <c r="AV391" s="3"/>
      <c r="AW391" s="1"/>
      <c r="AX391" s="2">
        <f>IF(Table1[[#This Row],[Person Debts]]&gt;$AW$6,1,0)</f>
        <v>0</v>
      </c>
      <c r="AY391" s="2"/>
      <c r="AZ391" s="3"/>
      <c r="BA391" s="1"/>
      <c r="BB391" s="24">
        <f>Table1[[#This Row],[Mortgage Left]]/Table1[[#This Row],[House Value]]</f>
        <v>0.5982173478281283</v>
      </c>
      <c r="BC391" s="2">
        <f t="shared" ref="BC391:BC454" si="21">IF(BB391&gt;$BA$6,1,0)</f>
        <v>1</v>
      </c>
      <c r="BD391" s="2"/>
      <c r="BE391" s="3"/>
      <c r="BH391" s="1"/>
      <c r="BI391" s="2">
        <f>IF(Table1[[#This Row],[City]]="Karachi",Table1[[#This Row],[Income]],0)</f>
        <v>0</v>
      </c>
      <c r="BJ391" s="2">
        <f>IF(Table1[[#This Row],[City]]="Lahore",Table1[[#This Row],[Income]],0)</f>
        <v>0</v>
      </c>
      <c r="BK391" s="2">
        <f>IF(Table1[[#This Row],[City]]="Islamabad",Table1[[#This Row],[Income]],0)</f>
        <v>0</v>
      </c>
      <c r="BL391" s="2">
        <f>IF(Table1[[#This Row],[City]]="Multan",Table1[[#This Row],[Income]],0)</f>
        <v>0</v>
      </c>
      <c r="BM391" s="2">
        <f>IF(Table1[[#This Row],[City]]="Peshawar",Table1[[#This Row],[Income]],0)</f>
        <v>0</v>
      </c>
      <c r="BN391" s="2">
        <f>IF(Table1[[#This Row],[City]]="Quetta",Table1[[#This Row],[Income]],0)</f>
        <v>49862</v>
      </c>
      <c r="BO391" s="2">
        <f>IF(Table1[[#This Row],[City]]="Hyderabad",Table1[[#This Row],[Income]],0)</f>
        <v>0</v>
      </c>
      <c r="BP391" s="2">
        <f>IF(Table1[[#This Row],[City]]="Rawalpindi",Table1[[#This Row],[Income]],0)</f>
        <v>0</v>
      </c>
      <c r="BQ391" s="3">
        <f>IF(Table1[[#This Row],[City]]="Gwadar",Table1[[#This Row],[Income]],0)</f>
        <v>0</v>
      </c>
      <c r="BR391" s="1">
        <f>IF(Table1[[#This Row],[Person Debts]]&gt;Table1[[#This Row],[Income]],1,0)</f>
        <v>1</v>
      </c>
      <c r="BS391" s="3"/>
      <c r="BT391" s="1"/>
      <c r="BU391" s="2">
        <f>IF(Table1[[#This Row],[Net Worth]]&gt;BT391,Table1[[#This Row],[Age]],0)</f>
        <v>28</v>
      </c>
      <c r="BV391" s="3"/>
    </row>
    <row r="392" spans="2:74" x14ac:dyDescent="0.25">
      <c r="B392" t="s">
        <v>19</v>
      </c>
      <c r="C392">
        <v>31</v>
      </c>
      <c r="D392" t="s">
        <v>29</v>
      </c>
      <c r="E392">
        <v>4</v>
      </c>
      <c r="F392" t="s">
        <v>34</v>
      </c>
      <c r="G392">
        <v>4</v>
      </c>
      <c r="H392">
        <v>1</v>
      </c>
      <c r="I392">
        <v>59353</v>
      </c>
      <c r="J392" t="s">
        <v>28</v>
      </c>
      <c r="K392">
        <v>4</v>
      </c>
      <c r="L392">
        <v>178059</v>
      </c>
      <c r="M392">
        <v>101827.73004215887</v>
      </c>
      <c r="N392">
        <v>11817.839710153377</v>
      </c>
      <c r="O392">
        <v>10551</v>
      </c>
      <c r="P392">
        <v>107700.15327070538</v>
      </c>
      <c r="Q392">
        <v>18314.626319782103</v>
      </c>
      <c r="R392">
        <v>208191.46602993549</v>
      </c>
      <c r="S392">
        <v>220078.88331286426</v>
      </c>
      <c r="T392">
        <v>-11887.417282928771</v>
      </c>
      <c r="X392" s="1">
        <f t="shared" si="19"/>
        <v>1</v>
      </c>
      <c r="Y392" s="2">
        <f t="shared" si="20"/>
        <v>0</v>
      </c>
      <c r="Z392" s="2"/>
      <c r="AA392" s="3"/>
      <c r="AD392" s="1">
        <f>IF(Table1[[#This Row],[Work Field (WF)]]="IT",1,0)</f>
        <v>0</v>
      </c>
      <c r="AE392" s="2">
        <f>IF(Table1[[#This Row],[Work Field (WF)]]="Data Science",1,0)</f>
        <v>0</v>
      </c>
      <c r="AF392" s="2">
        <f>IF(Table1[[#This Row],[Work Field (WF)]]="Health",1,0)</f>
        <v>1</v>
      </c>
      <c r="AG392" s="2">
        <f>IF(Table1[[#This Row],[Work Field (WF)]]="Marketing",1,0)</f>
        <v>0</v>
      </c>
      <c r="AH392" s="2">
        <f>IF(Table1[[#This Row],[Work Field (WF)]]="Sales",1,0)</f>
        <v>0</v>
      </c>
      <c r="AI392" s="2">
        <f>IF(Table1[[#This Row],[Work Field (WF)]]="management",1,0)</f>
        <v>0</v>
      </c>
      <c r="AJ392" s="2"/>
      <c r="AK392" s="3"/>
      <c r="AL392" s="1">
        <f>IF(Table1[[#This Row],[Education (EDU)]]="Matric",1,0)</f>
        <v>0</v>
      </c>
      <c r="AM392" s="2">
        <f>IF(Table1[[#This Row],[Education (EDU)]]="Intermediate",1,0)</f>
        <v>0</v>
      </c>
      <c r="AN392" s="2">
        <f>IF(Table1[[#This Row],[Education (EDU)]]="Graduation",1,0)</f>
        <v>0</v>
      </c>
      <c r="AO392" s="2">
        <f>IF(Table1[[#This Row],[Education (EDU)]]="Masters",1,0)</f>
        <v>1</v>
      </c>
      <c r="AP392" s="2"/>
      <c r="AQ392" s="3"/>
      <c r="AT392" s="10">
        <f>IFERROR(Table1[[#This Row],[Car Value]]/Table1[[#This Row],[Cars Owned]],"0")</f>
        <v>11817.839710153377</v>
      </c>
      <c r="AU392" s="2"/>
      <c r="AV392" s="3"/>
      <c r="AW392" s="1"/>
      <c r="AX392" s="2">
        <f>IF(Table1[[#This Row],[Person Debts]]&gt;$AW$6,1,0)</f>
        <v>1</v>
      </c>
      <c r="AY392" s="2"/>
      <c r="AZ392" s="3"/>
      <c r="BA392" s="1"/>
      <c r="BB392" s="24">
        <f>Table1[[#This Row],[Mortgage Left]]/Table1[[#This Row],[House Value]]</f>
        <v>0.57187634459453818</v>
      </c>
      <c r="BC392" s="2">
        <f t="shared" si="21"/>
        <v>1</v>
      </c>
      <c r="BD392" s="2"/>
      <c r="BE392" s="3"/>
      <c r="BH392" s="1"/>
      <c r="BI392" s="2">
        <f>IF(Table1[[#This Row],[City]]="Karachi",Table1[[#This Row],[Income]],0)</f>
        <v>0</v>
      </c>
      <c r="BJ392" s="2">
        <f>IF(Table1[[#This Row],[City]]="Lahore",Table1[[#This Row],[Income]],0)</f>
        <v>0</v>
      </c>
      <c r="BK392" s="2">
        <f>IF(Table1[[#This Row],[City]]="Islamabad",Table1[[#This Row],[Income]],0)</f>
        <v>0</v>
      </c>
      <c r="BL392" s="2">
        <f>IF(Table1[[#This Row],[City]]="Multan",Table1[[#This Row],[Income]],0)</f>
        <v>59353</v>
      </c>
      <c r="BM392" s="2">
        <f>IF(Table1[[#This Row],[City]]="Peshawar",Table1[[#This Row],[Income]],0)</f>
        <v>0</v>
      </c>
      <c r="BN392" s="2">
        <f>IF(Table1[[#This Row],[City]]="Quetta",Table1[[#This Row],[Income]],0)</f>
        <v>0</v>
      </c>
      <c r="BO392" s="2">
        <f>IF(Table1[[#This Row],[City]]="Hyderabad",Table1[[#This Row],[Income]],0)</f>
        <v>0</v>
      </c>
      <c r="BP392" s="2">
        <f>IF(Table1[[#This Row],[City]]="Rawalpindi",Table1[[#This Row],[Income]],0)</f>
        <v>0</v>
      </c>
      <c r="BQ392" s="3">
        <f>IF(Table1[[#This Row],[City]]="Gwadar",Table1[[#This Row],[Income]],0)</f>
        <v>0</v>
      </c>
      <c r="BR392" s="1">
        <f>IF(Table1[[#This Row],[Person Debts]]&gt;Table1[[#This Row],[Income]],1,0)</f>
        <v>1</v>
      </c>
      <c r="BS392" s="3"/>
      <c r="BT392" s="1"/>
      <c r="BU392" s="2">
        <f>IF(Table1[[#This Row],[Net Worth]]&gt;BT392,Table1[[#This Row],[Age]],0)</f>
        <v>0</v>
      </c>
      <c r="BV392" s="3"/>
    </row>
    <row r="393" spans="2:74" x14ac:dyDescent="0.25">
      <c r="B393" t="s">
        <v>19</v>
      </c>
      <c r="C393">
        <v>48</v>
      </c>
      <c r="D393" t="s">
        <v>20</v>
      </c>
      <c r="E393">
        <v>6</v>
      </c>
      <c r="F393" t="s">
        <v>24</v>
      </c>
      <c r="G393">
        <v>3</v>
      </c>
      <c r="H393">
        <v>2</v>
      </c>
      <c r="I393">
        <v>63056</v>
      </c>
      <c r="J393" t="s">
        <v>25</v>
      </c>
      <c r="K393">
        <v>1</v>
      </c>
      <c r="L393">
        <v>252224</v>
      </c>
      <c r="M393">
        <v>215327.28027785404</v>
      </c>
      <c r="N393">
        <v>116649.37808838001</v>
      </c>
      <c r="O393">
        <v>41013</v>
      </c>
      <c r="P393">
        <v>97797.910885835125</v>
      </c>
      <c r="Q393">
        <v>29171.736046863156</v>
      </c>
      <c r="R393">
        <v>398045.11413524312</v>
      </c>
      <c r="S393">
        <v>354138.19116368913</v>
      </c>
      <c r="T393">
        <v>43906.922971553984</v>
      </c>
      <c r="X393" s="1">
        <f t="shared" si="19"/>
        <v>1</v>
      </c>
      <c r="Y393" s="2">
        <f t="shared" si="20"/>
        <v>0</v>
      </c>
      <c r="Z393" s="2"/>
      <c r="AA393" s="3"/>
      <c r="AD393" s="1">
        <f>IF(Table1[[#This Row],[Work Field (WF)]]="IT",1,0)</f>
        <v>0</v>
      </c>
      <c r="AE393" s="2">
        <f>IF(Table1[[#This Row],[Work Field (WF)]]="Data Science",1,0)</f>
        <v>0</v>
      </c>
      <c r="AF393" s="2">
        <f>IF(Table1[[#This Row],[Work Field (WF)]]="Health",1,0)</f>
        <v>0</v>
      </c>
      <c r="AG393" s="2">
        <f>IF(Table1[[#This Row],[Work Field (WF)]]="Marketing",1,0)</f>
        <v>0</v>
      </c>
      <c r="AH393" s="2">
        <f>IF(Table1[[#This Row],[Work Field (WF)]]="Sales",1,0)</f>
        <v>0</v>
      </c>
      <c r="AI393" s="2">
        <f>IF(Table1[[#This Row],[Work Field (WF)]]="management",1,0)</f>
        <v>1</v>
      </c>
      <c r="AJ393" s="2"/>
      <c r="AK393" s="3"/>
      <c r="AL393" s="1">
        <f>IF(Table1[[#This Row],[Education (EDU)]]="Matric",1,0)</f>
        <v>0</v>
      </c>
      <c r="AM393" s="2">
        <f>IF(Table1[[#This Row],[Education (EDU)]]="Intermediate",1,0)</f>
        <v>0</v>
      </c>
      <c r="AN393" s="2">
        <f>IF(Table1[[#This Row],[Education (EDU)]]="Graduation",1,0)</f>
        <v>1</v>
      </c>
      <c r="AO393" s="2">
        <f>IF(Table1[[#This Row],[Education (EDU)]]="Masters",1,0)</f>
        <v>0</v>
      </c>
      <c r="AP393" s="2"/>
      <c r="AQ393" s="3"/>
      <c r="AT393" s="10">
        <f>IFERROR(Table1[[#This Row],[Car Value]]/Table1[[#This Row],[Cars Owned]],"0")</f>
        <v>58324.689044190003</v>
      </c>
      <c r="AU393" s="2"/>
      <c r="AV393" s="3"/>
      <c r="AW393" s="1"/>
      <c r="AX393" s="2">
        <f>IF(Table1[[#This Row],[Person Debts]]&gt;$AW$6,1,0)</f>
        <v>1</v>
      </c>
      <c r="AY393" s="2"/>
      <c r="AZ393" s="3"/>
      <c r="BA393" s="1"/>
      <c r="BB393" s="24">
        <f>Table1[[#This Row],[Mortgage Left]]/Table1[[#This Row],[House Value]]</f>
        <v>0.85371447712293058</v>
      </c>
      <c r="BC393" s="2">
        <f t="shared" si="21"/>
        <v>1</v>
      </c>
      <c r="BD393" s="2"/>
      <c r="BE393" s="3"/>
      <c r="BH393" s="1"/>
      <c r="BI393" s="2">
        <f>IF(Table1[[#This Row],[City]]="Karachi",Table1[[#This Row],[Income]],0)</f>
        <v>63056</v>
      </c>
      <c r="BJ393" s="2">
        <f>IF(Table1[[#This Row],[City]]="Lahore",Table1[[#This Row],[Income]],0)</f>
        <v>0</v>
      </c>
      <c r="BK393" s="2">
        <f>IF(Table1[[#This Row],[City]]="Islamabad",Table1[[#This Row],[Income]],0)</f>
        <v>0</v>
      </c>
      <c r="BL393" s="2">
        <f>IF(Table1[[#This Row],[City]]="Multan",Table1[[#This Row],[Income]],0)</f>
        <v>0</v>
      </c>
      <c r="BM393" s="2">
        <f>IF(Table1[[#This Row],[City]]="Peshawar",Table1[[#This Row],[Income]],0)</f>
        <v>0</v>
      </c>
      <c r="BN393" s="2">
        <f>IF(Table1[[#This Row],[City]]="Quetta",Table1[[#This Row],[Income]],0)</f>
        <v>0</v>
      </c>
      <c r="BO393" s="2">
        <f>IF(Table1[[#This Row],[City]]="Hyderabad",Table1[[#This Row],[Income]],0)</f>
        <v>0</v>
      </c>
      <c r="BP393" s="2">
        <f>IF(Table1[[#This Row],[City]]="Rawalpindi",Table1[[#This Row],[Income]],0)</f>
        <v>0</v>
      </c>
      <c r="BQ393" s="3">
        <f>IF(Table1[[#This Row],[City]]="Gwadar",Table1[[#This Row],[Income]],0)</f>
        <v>0</v>
      </c>
      <c r="BR393" s="1">
        <f>IF(Table1[[#This Row],[Person Debts]]&gt;Table1[[#This Row],[Income]],1,0)</f>
        <v>1</v>
      </c>
      <c r="BS393" s="3"/>
      <c r="BT393" s="1"/>
      <c r="BU393" s="2">
        <f>IF(Table1[[#This Row],[Net Worth]]&gt;BT393,Table1[[#This Row],[Age]],0)</f>
        <v>48</v>
      </c>
      <c r="BV393" s="3"/>
    </row>
    <row r="394" spans="2:74" x14ac:dyDescent="0.25">
      <c r="B394" t="s">
        <v>19</v>
      </c>
      <c r="C394">
        <v>26</v>
      </c>
      <c r="D394" t="s">
        <v>36</v>
      </c>
      <c r="E394">
        <v>2</v>
      </c>
      <c r="F394" t="s">
        <v>34</v>
      </c>
      <c r="G394">
        <v>4</v>
      </c>
      <c r="H394">
        <v>0</v>
      </c>
      <c r="I394">
        <v>47243</v>
      </c>
      <c r="J394" t="s">
        <v>38</v>
      </c>
      <c r="K394">
        <v>9</v>
      </c>
      <c r="L394">
        <v>236215</v>
      </c>
      <c r="M394">
        <v>20084.308762520213</v>
      </c>
      <c r="N394">
        <v>0</v>
      </c>
      <c r="O394">
        <v>0</v>
      </c>
      <c r="P394">
        <v>35461.614493829693</v>
      </c>
      <c r="Q394">
        <v>67680.130602220874</v>
      </c>
      <c r="R394">
        <v>303895.13060222089</v>
      </c>
      <c r="S394">
        <v>55545.92325634991</v>
      </c>
      <c r="T394">
        <v>248349.20734587096</v>
      </c>
      <c r="X394" s="1">
        <f t="shared" si="19"/>
        <v>1</v>
      </c>
      <c r="Y394" s="2">
        <f t="shared" si="20"/>
        <v>0</v>
      </c>
      <c r="Z394" s="2"/>
      <c r="AA394" s="3"/>
      <c r="AD394" s="1">
        <f>IF(Table1[[#This Row],[Work Field (WF)]]="IT",1,0)</f>
        <v>0</v>
      </c>
      <c r="AE394" s="2">
        <f>IF(Table1[[#This Row],[Work Field (WF)]]="Data Science",1,0)</f>
        <v>1</v>
      </c>
      <c r="AF394" s="2">
        <f>IF(Table1[[#This Row],[Work Field (WF)]]="Health",1,0)</f>
        <v>0</v>
      </c>
      <c r="AG394" s="2">
        <f>IF(Table1[[#This Row],[Work Field (WF)]]="Marketing",1,0)</f>
        <v>0</v>
      </c>
      <c r="AH394" s="2">
        <f>IF(Table1[[#This Row],[Work Field (WF)]]="Sales",1,0)</f>
        <v>0</v>
      </c>
      <c r="AI394" s="2">
        <f>IF(Table1[[#This Row],[Work Field (WF)]]="management",1,0)</f>
        <v>0</v>
      </c>
      <c r="AJ394" s="2"/>
      <c r="AK394" s="3"/>
      <c r="AL394" s="1">
        <f>IF(Table1[[#This Row],[Education (EDU)]]="Matric",1,0)</f>
        <v>0</v>
      </c>
      <c r="AM394" s="2">
        <f>IF(Table1[[#This Row],[Education (EDU)]]="Intermediate",1,0)</f>
        <v>0</v>
      </c>
      <c r="AN394" s="2">
        <f>IF(Table1[[#This Row],[Education (EDU)]]="Graduation",1,0)</f>
        <v>0</v>
      </c>
      <c r="AO394" s="2">
        <f>IF(Table1[[#This Row],[Education (EDU)]]="Masters",1,0)</f>
        <v>1</v>
      </c>
      <c r="AP394" s="2"/>
      <c r="AQ394" s="3"/>
      <c r="AT394" s="10" t="str">
        <f>IFERROR(Table1[[#This Row],[Car Value]]/Table1[[#This Row],[Cars Owned]],"0")</f>
        <v>0</v>
      </c>
      <c r="AU394" s="2"/>
      <c r="AV394" s="3"/>
      <c r="AW394" s="1"/>
      <c r="AX394" s="2">
        <f>IF(Table1[[#This Row],[Person Debts]]&gt;$AW$6,1,0)</f>
        <v>0</v>
      </c>
      <c r="AY394" s="2"/>
      <c r="AZ394" s="3"/>
      <c r="BA394" s="1"/>
      <c r="BB394" s="24">
        <f>Table1[[#This Row],[Mortgage Left]]/Table1[[#This Row],[House Value]]</f>
        <v>8.5025543519760438E-2</v>
      </c>
      <c r="BC394" s="2">
        <f t="shared" si="21"/>
        <v>0</v>
      </c>
      <c r="BD394" s="2"/>
      <c r="BE394" s="3"/>
      <c r="BH394" s="1"/>
      <c r="BI394" s="2">
        <f>IF(Table1[[#This Row],[City]]="Karachi",Table1[[#This Row],[Income]],0)</f>
        <v>0</v>
      </c>
      <c r="BJ394" s="2">
        <f>IF(Table1[[#This Row],[City]]="Lahore",Table1[[#This Row],[Income]],0)</f>
        <v>0</v>
      </c>
      <c r="BK394" s="2">
        <f>IF(Table1[[#This Row],[City]]="Islamabad",Table1[[#This Row],[Income]],0)</f>
        <v>0</v>
      </c>
      <c r="BL394" s="2">
        <f>IF(Table1[[#This Row],[City]]="Multan",Table1[[#This Row],[Income]],0)</f>
        <v>0</v>
      </c>
      <c r="BM394" s="2">
        <f>IF(Table1[[#This Row],[City]]="Peshawar",Table1[[#This Row],[Income]],0)</f>
        <v>0</v>
      </c>
      <c r="BN394" s="2">
        <f>IF(Table1[[#This Row],[City]]="Quetta",Table1[[#This Row],[Income]],0)</f>
        <v>0</v>
      </c>
      <c r="BO394" s="2">
        <f>IF(Table1[[#This Row],[City]]="Hyderabad",Table1[[#This Row],[Income]],0)</f>
        <v>0</v>
      </c>
      <c r="BP394" s="2">
        <f>IF(Table1[[#This Row],[City]]="Rawalpindi",Table1[[#This Row],[Income]],0)</f>
        <v>0</v>
      </c>
      <c r="BQ394" s="3">
        <f>IF(Table1[[#This Row],[City]]="Gwadar",Table1[[#This Row],[Income]],0)</f>
        <v>47243</v>
      </c>
      <c r="BR394" s="1">
        <f>IF(Table1[[#This Row],[Person Debts]]&gt;Table1[[#This Row],[Income]],1,0)</f>
        <v>1</v>
      </c>
      <c r="BS394" s="3"/>
      <c r="BT394" s="1"/>
      <c r="BU394" s="2">
        <f>IF(Table1[[#This Row],[Net Worth]]&gt;BT394,Table1[[#This Row],[Age]],0)</f>
        <v>26</v>
      </c>
      <c r="BV394" s="3"/>
    </row>
    <row r="395" spans="2:74" x14ac:dyDescent="0.25">
      <c r="B395" t="s">
        <v>19</v>
      </c>
      <c r="C395">
        <v>42</v>
      </c>
      <c r="D395" t="s">
        <v>32</v>
      </c>
      <c r="E395">
        <v>1</v>
      </c>
      <c r="F395" t="s">
        <v>21</v>
      </c>
      <c r="G395">
        <v>1</v>
      </c>
      <c r="H395">
        <v>0</v>
      </c>
      <c r="I395">
        <v>34275</v>
      </c>
      <c r="J395" t="s">
        <v>28</v>
      </c>
      <c r="K395">
        <v>4</v>
      </c>
      <c r="L395">
        <v>137100</v>
      </c>
      <c r="M395">
        <v>135293.2430935291</v>
      </c>
      <c r="N395">
        <v>0</v>
      </c>
      <c r="O395">
        <v>0</v>
      </c>
      <c r="P395">
        <v>19652.561164533272</v>
      </c>
      <c r="Q395">
        <v>45795.322635115328</v>
      </c>
      <c r="R395">
        <v>182895.32263511533</v>
      </c>
      <c r="S395">
        <v>154945.80425806239</v>
      </c>
      <c r="T395">
        <v>27949.51837705294</v>
      </c>
      <c r="X395" s="1">
        <f t="shared" si="19"/>
        <v>1</v>
      </c>
      <c r="Y395" s="2">
        <f t="shared" si="20"/>
        <v>0</v>
      </c>
      <c r="Z395" s="2"/>
      <c r="AA395" s="3"/>
      <c r="AD395" s="1">
        <f>IF(Table1[[#This Row],[Work Field (WF)]]="IT",1,0)</f>
        <v>1</v>
      </c>
      <c r="AE395" s="2">
        <f>IF(Table1[[#This Row],[Work Field (WF)]]="Data Science",1,0)</f>
        <v>0</v>
      </c>
      <c r="AF395" s="2">
        <f>IF(Table1[[#This Row],[Work Field (WF)]]="Health",1,0)</f>
        <v>0</v>
      </c>
      <c r="AG395" s="2">
        <f>IF(Table1[[#This Row],[Work Field (WF)]]="Marketing",1,0)</f>
        <v>0</v>
      </c>
      <c r="AH395" s="2">
        <f>IF(Table1[[#This Row],[Work Field (WF)]]="Sales",1,0)</f>
        <v>0</v>
      </c>
      <c r="AI395" s="2">
        <f>IF(Table1[[#This Row],[Work Field (WF)]]="management",1,0)</f>
        <v>0</v>
      </c>
      <c r="AJ395" s="2"/>
      <c r="AK395" s="3"/>
      <c r="AL395" s="1">
        <f>IF(Table1[[#This Row],[Education (EDU)]]="Matric",1,0)</f>
        <v>1</v>
      </c>
      <c r="AM395" s="2">
        <f>IF(Table1[[#This Row],[Education (EDU)]]="Intermediate",1,0)</f>
        <v>0</v>
      </c>
      <c r="AN395" s="2">
        <f>IF(Table1[[#This Row],[Education (EDU)]]="Graduation",1,0)</f>
        <v>0</v>
      </c>
      <c r="AO395" s="2">
        <f>IF(Table1[[#This Row],[Education (EDU)]]="Masters",1,0)</f>
        <v>0</v>
      </c>
      <c r="AP395" s="2"/>
      <c r="AQ395" s="3"/>
      <c r="AT395" s="10" t="str">
        <f>IFERROR(Table1[[#This Row],[Car Value]]/Table1[[#This Row],[Cars Owned]],"0")</f>
        <v>0</v>
      </c>
      <c r="AU395" s="2"/>
      <c r="AV395" s="3"/>
      <c r="AW395" s="1"/>
      <c r="AX395" s="2">
        <f>IF(Table1[[#This Row],[Person Debts]]&gt;$AW$6,1,0)</f>
        <v>1</v>
      </c>
      <c r="AY395" s="2"/>
      <c r="AZ395" s="3"/>
      <c r="BA395" s="1"/>
      <c r="BB395" s="24">
        <f>Table1[[#This Row],[Mortgage Left]]/Table1[[#This Row],[House Value]]</f>
        <v>0.98682161264426771</v>
      </c>
      <c r="BC395" s="2">
        <f t="shared" si="21"/>
        <v>1</v>
      </c>
      <c r="BD395" s="2"/>
      <c r="BE395" s="3"/>
      <c r="BH395" s="1"/>
      <c r="BI395" s="2">
        <f>IF(Table1[[#This Row],[City]]="Karachi",Table1[[#This Row],[Income]],0)</f>
        <v>0</v>
      </c>
      <c r="BJ395" s="2">
        <f>IF(Table1[[#This Row],[City]]="Lahore",Table1[[#This Row],[Income]],0)</f>
        <v>0</v>
      </c>
      <c r="BK395" s="2">
        <f>IF(Table1[[#This Row],[City]]="Islamabad",Table1[[#This Row],[Income]],0)</f>
        <v>0</v>
      </c>
      <c r="BL395" s="2">
        <f>IF(Table1[[#This Row],[City]]="Multan",Table1[[#This Row],[Income]],0)</f>
        <v>34275</v>
      </c>
      <c r="BM395" s="2">
        <f>IF(Table1[[#This Row],[City]]="Peshawar",Table1[[#This Row],[Income]],0)</f>
        <v>0</v>
      </c>
      <c r="BN395" s="2">
        <f>IF(Table1[[#This Row],[City]]="Quetta",Table1[[#This Row],[Income]],0)</f>
        <v>0</v>
      </c>
      <c r="BO395" s="2">
        <f>IF(Table1[[#This Row],[City]]="Hyderabad",Table1[[#This Row],[Income]],0)</f>
        <v>0</v>
      </c>
      <c r="BP395" s="2">
        <f>IF(Table1[[#This Row],[City]]="Rawalpindi",Table1[[#This Row],[Income]],0)</f>
        <v>0</v>
      </c>
      <c r="BQ395" s="3">
        <f>IF(Table1[[#This Row],[City]]="Gwadar",Table1[[#This Row],[Income]],0)</f>
        <v>0</v>
      </c>
      <c r="BR395" s="1">
        <f>IF(Table1[[#This Row],[Person Debts]]&gt;Table1[[#This Row],[Income]],1,0)</f>
        <v>1</v>
      </c>
      <c r="BS395" s="3"/>
      <c r="BT395" s="1"/>
      <c r="BU395" s="2">
        <f>IF(Table1[[#This Row],[Net Worth]]&gt;BT395,Table1[[#This Row],[Age]],0)</f>
        <v>42</v>
      </c>
      <c r="BV395" s="3"/>
    </row>
    <row r="396" spans="2:74" x14ac:dyDescent="0.25">
      <c r="B396" t="s">
        <v>23</v>
      </c>
      <c r="C396">
        <v>38</v>
      </c>
      <c r="D396" t="s">
        <v>36</v>
      </c>
      <c r="E396">
        <v>2</v>
      </c>
      <c r="F396" t="s">
        <v>27</v>
      </c>
      <c r="G396">
        <v>2</v>
      </c>
      <c r="H396">
        <v>2</v>
      </c>
      <c r="I396">
        <v>33166</v>
      </c>
      <c r="J396" t="s">
        <v>31</v>
      </c>
      <c r="K396">
        <v>5</v>
      </c>
      <c r="L396">
        <v>165830</v>
      </c>
      <c r="M396">
        <v>143901.97293537404</v>
      </c>
      <c r="N396">
        <v>25414.147956209741</v>
      </c>
      <c r="O396">
        <v>15447</v>
      </c>
      <c r="P396">
        <v>17538.532634079063</v>
      </c>
      <c r="Q396">
        <v>35580.271052633783</v>
      </c>
      <c r="R396">
        <v>226824.41900884354</v>
      </c>
      <c r="S396">
        <v>176887.50556945312</v>
      </c>
      <c r="T396">
        <v>49936.913439390424</v>
      </c>
      <c r="X396" s="1">
        <f t="shared" si="19"/>
        <v>0</v>
      </c>
      <c r="Y396" s="2">
        <f t="shared" si="20"/>
        <v>1</v>
      </c>
      <c r="Z396" s="2"/>
      <c r="AA396" s="3"/>
      <c r="AD396" s="1">
        <f>IF(Table1[[#This Row],[Work Field (WF)]]="IT",1,0)</f>
        <v>0</v>
      </c>
      <c r="AE396" s="2">
        <f>IF(Table1[[#This Row],[Work Field (WF)]]="Data Science",1,0)</f>
        <v>1</v>
      </c>
      <c r="AF396" s="2">
        <f>IF(Table1[[#This Row],[Work Field (WF)]]="Health",1,0)</f>
        <v>0</v>
      </c>
      <c r="AG396" s="2">
        <f>IF(Table1[[#This Row],[Work Field (WF)]]="Marketing",1,0)</f>
        <v>0</v>
      </c>
      <c r="AH396" s="2">
        <f>IF(Table1[[#This Row],[Work Field (WF)]]="Sales",1,0)</f>
        <v>0</v>
      </c>
      <c r="AI396" s="2">
        <f>IF(Table1[[#This Row],[Work Field (WF)]]="management",1,0)</f>
        <v>0</v>
      </c>
      <c r="AJ396" s="2"/>
      <c r="AK396" s="3"/>
      <c r="AL396" s="1">
        <f>IF(Table1[[#This Row],[Education (EDU)]]="Matric",1,0)</f>
        <v>0</v>
      </c>
      <c r="AM396" s="2">
        <f>IF(Table1[[#This Row],[Education (EDU)]]="Intermediate",1,0)</f>
        <v>1</v>
      </c>
      <c r="AN396" s="2">
        <f>IF(Table1[[#This Row],[Education (EDU)]]="Graduation",1,0)</f>
        <v>0</v>
      </c>
      <c r="AO396" s="2">
        <f>IF(Table1[[#This Row],[Education (EDU)]]="Masters",1,0)</f>
        <v>0</v>
      </c>
      <c r="AP396" s="2"/>
      <c r="AQ396" s="3"/>
      <c r="AT396" s="10">
        <f>IFERROR(Table1[[#This Row],[Car Value]]/Table1[[#This Row],[Cars Owned]],"0")</f>
        <v>12707.073978104871</v>
      </c>
      <c r="AU396" s="2"/>
      <c r="AV396" s="3"/>
      <c r="AW396" s="1"/>
      <c r="AX396" s="2">
        <f>IF(Table1[[#This Row],[Person Debts]]&gt;$AW$6,1,0)</f>
        <v>1</v>
      </c>
      <c r="AY396" s="2"/>
      <c r="AZ396" s="3"/>
      <c r="BA396" s="1"/>
      <c r="BB396" s="24">
        <f>Table1[[#This Row],[Mortgage Left]]/Table1[[#This Row],[House Value]]</f>
        <v>0.86776803313859996</v>
      </c>
      <c r="BC396" s="2">
        <f t="shared" si="21"/>
        <v>1</v>
      </c>
      <c r="BD396" s="2"/>
      <c r="BE396" s="3"/>
      <c r="BH396" s="1"/>
      <c r="BI396" s="2">
        <f>IF(Table1[[#This Row],[City]]="Karachi",Table1[[#This Row],[Income]],0)</f>
        <v>0</v>
      </c>
      <c r="BJ396" s="2">
        <f>IF(Table1[[#This Row],[City]]="Lahore",Table1[[#This Row],[Income]],0)</f>
        <v>0</v>
      </c>
      <c r="BK396" s="2">
        <f>IF(Table1[[#This Row],[City]]="Islamabad",Table1[[#This Row],[Income]],0)</f>
        <v>0</v>
      </c>
      <c r="BL396" s="2">
        <f>IF(Table1[[#This Row],[City]]="Multan",Table1[[#This Row],[Income]],0)</f>
        <v>0</v>
      </c>
      <c r="BM396" s="2">
        <f>IF(Table1[[#This Row],[City]]="Peshawar",Table1[[#This Row],[Income]],0)</f>
        <v>33166</v>
      </c>
      <c r="BN396" s="2">
        <f>IF(Table1[[#This Row],[City]]="Quetta",Table1[[#This Row],[Income]],0)</f>
        <v>0</v>
      </c>
      <c r="BO396" s="2">
        <f>IF(Table1[[#This Row],[City]]="Hyderabad",Table1[[#This Row],[Income]],0)</f>
        <v>0</v>
      </c>
      <c r="BP396" s="2">
        <f>IF(Table1[[#This Row],[City]]="Rawalpindi",Table1[[#This Row],[Income]],0)</f>
        <v>0</v>
      </c>
      <c r="BQ396" s="3">
        <f>IF(Table1[[#This Row],[City]]="Gwadar",Table1[[#This Row],[Income]],0)</f>
        <v>0</v>
      </c>
      <c r="BR396" s="1">
        <f>IF(Table1[[#This Row],[Person Debts]]&gt;Table1[[#This Row],[Income]],1,0)</f>
        <v>1</v>
      </c>
      <c r="BS396" s="3"/>
      <c r="BT396" s="1"/>
      <c r="BU396" s="2">
        <f>IF(Table1[[#This Row],[Net Worth]]&gt;BT396,Table1[[#This Row],[Age]],0)</f>
        <v>38</v>
      </c>
      <c r="BV396" s="3"/>
    </row>
    <row r="397" spans="2:74" x14ac:dyDescent="0.25">
      <c r="B397" t="s">
        <v>23</v>
      </c>
      <c r="C397">
        <v>47</v>
      </c>
      <c r="D397" t="s">
        <v>26</v>
      </c>
      <c r="E397">
        <v>3</v>
      </c>
      <c r="F397" t="s">
        <v>21</v>
      </c>
      <c r="G397">
        <v>1</v>
      </c>
      <c r="H397">
        <v>1</v>
      </c>
      <c r="I397">
        <v>40517</v>
      </c>
      <c r="J397" t="s">
        <v>39</v>
      </c>
      <c r="K397">
        <v>6</v>
      </c>
      <c r="L397">
        <v>243102</v>
      </c>
      <c r="M397">
        <v>202301.37909503552</v>
      </c>
      <c r="N397">
        <v>31783.770958088844</v>
      </c>
      <c r="O397">
        <v>11115</v>
      </c>
      <c r="P397">
        <v>73653.035886152444</v>
      </c>
      <c r="Q397">
        <v>28676.203257855479</v>
      </c>
      <c r="R397">
        <v>303561.97421594436</v>
      </c>
      <c r="S397">
        <v>287069.41498118796</v>
      </c>
      <c r="T397">
        <v>16492.559234756394</v>
      </c>
      <c r="X397" s="1">
        <f t="shared" si="19"/>
        <v>0</v>
      </c>
      <c r="Y397" s="2">
        <f t="shared" si="20"/>
        <v>1</v>
      </c>
      <c r="Z397" s="2"/>
      <c r="AA397" s="3"/>
      <c r="AD397" s="1">
        <f>IF(Table1[[#This Row],[Work Field (WF)]]="IT",1,0)</f>
        <v>0</v>
      </c>
      <c r="AE397" s="2">
        <f>IF(Table1[[#This Row],[Work Field (WF)]]="Data Science",1,0)</f>
        <v>0</v>
      </c>
      <c r="AF397" s="2">
        <f>IF(Table1[[#This Row],[Work Field (WF)]]="Health",1,0)</f>
        <v>0</v>
      </c>
      <c r="AG397" s="2">
        <f>IF(Table1[[#This Row],[Work Field (WF)]]="Marketing",1,0)</f>
        <v>1</v>
      </c>
      <c r="AH397" s="2">
        <f>IF(Table1[[#This Row],[Work Field (WF)]]="Sales",1,0)</f>
        <v>0</v>
      </c>
      <c r="AI397" s="2">
        <f>IF(Table1[[#This Row],[Work Field (WF)]]="management",1,0)</f>
        <v>0</v>
      </c>
      <c r="AJ397" s="2"/>
      <c r="AK397" s="3"/>
      <c r="AL397" s="1">
        <f>IF(Table1[[#This Row],[Education (EDU)]]="Matric",1,0)</f>
        <v>1</v>
      </c>
      <c r="AM397" s="2">
        <f>IF(Table1[[#This Row],[Education (EDU)]]="Intermediate",1,0)</f>
        <v>0</v>
      </c>
      <c r="AN397" s="2">
        <f>IF(Table1[[#This Row],[Education (EDU)]]="Graduation",1,0)</f>
        <v>0</v>
      </c>
      <c r="AO397" s="2">
        <f>IF(Table1[[#This Row],[Education (EDU)]]="Masters",1,0)</f>
        <v>0</v>
      </c>
      <c r="AP397" s="2"/>
      <c r="AQ397" s="3"/>
      <c r="AT397" s="10">
        <f>IFERROR(Table1[[#This Row],[Car Value]]/Table1[[#This Row],[Cars Owned]],"0")</f>
        <v>31783.770958088844</v>
      </c>
      <c r="AU397" s="2"/>
      <c r="AV397" s="3"/>
      <c r="AW397" s="1"/>
      <c r="AX397" s="2">
        <f>IF(Table1[[#This Row],[Person Debts]]&gt;$AW$6,1,0)</f>
        <v>1</v>
      </c>
      <c r="AY397" s="2"/>
      <c r="AZ397" s="3"/>
      <c r="BA397" s="1"/>
      <c r="BB397" s="24">
        <f>Table1[[#This Row],[Mortgage Left]]/Table1[[#This Row],[House Value]]</f>
        <v>0.83216665883059582</v>
      </c>
      <c r="BC397" s="2">
        <f t="shared" si="21"/>
        <v>1</v>
      </c>
      <c r="BD397" s="2"/>
      <c r="BE397" s="3"/>
      <c r="BH397" s="1"/>
      <c r="BI397" s="2">
        <f>IF(Table1[[#This Row],[City]]="Karachi",Table1[[#This Row],[Income]],0)</f>
        <v>0</v>
      </c>
      <c r="BJ397" s="2">
        <f>IF(Table1[[#This Row],[City]]="Lahore",Table1[[#This Row],[Income]],0)</f>
        <v>0</v>
      </c>
      <c r="BK397" s="2">
        <f>IF(Table1[[#This Row],[City]]="Islamabad",Table1[[#This Row],[Income]],0)</f>
        <v>0</v>
      </c>
      <c r="BL397" s="2">
        <f>IF(Table1[[#This Row],[City]]="Multan",Table1[[#This Row],[Income]],0)</f>
        <v>0</v>
      </c>
      <c r="BM397" s="2">
        <f>IF(Table1[[#This Row],[City]]="Peshawar",Table1[[#This Row],[Income]],0)</f>
        <v>0</v>
      </c>
      <c r="BN397" s="2">
        <f>IF(Table1[[#This Row],[City]]="Quetta",Table1[[#This Row],[Income]],0)</f>
        <v>40517</v>
      </c>
      <c r="BO397" s="2">
        <f>IF(Table1[[#This Row],[City]]="Hyderabad",Table1[[#This Row],[Income]],0)</f>
        <v>0</v>
      </c>
      <c r="BP397" s="2">
        <f>IF(Table1[[#This Row],[City]]="Rawalpindi",Table1[[#This Row],[Income]],0)</f>
        <v>0</v>
      </c>
      <c r="BQ397" s="3">
        <f>IF(Table1[[#This Row],[City]]="Gwadar",Table1[[#This Row],[Income]],0)</f>
        <v>0</v>
      </c>
      <c r="BR397" s="1">
        <f>IF(Table1[[#This Row],[Person Debts]]&gt;Table1[[#This Row],[Income]],1,0)</f>
        <v>1</v>
      </c>
      <c r="BS397" s="3"/>
      <c r="BT397" s="1"/>
      <c r="BU397" s="2">
        <f>IF(Table1[[#This Row],[Net Worth]]&gt;BT397,Table1[[#This Row],[Age]],0)</f>
        <v>47</v>
      </c>
      <c r="BV397" s="3"/>
    </row>
    <row r="398" spans="2:74" x14ac:dyDescent="0.25">
      <c r="B398" t="s">
        <v>19</v>
      </c>
      <c r="C398">
        <v>33</v>
      </c>
      <c r="D398" t="s">
        <v>20</v>
      </c>
      <c r="E398">
        <v>6</v>
      </c>
      <c r="F398" t="s">
        <v>24</v>
      </c>
      <c r="G398">
        <v>3</v>
      </c>
      <c r="H398">
        <v>0</v>
      </c>
      <c r="I398">
        <v>45382</v>
      </c>
      <c r="J398" t="s">
        <v>31</v>
      </c>
      <c r="K398">
        <v>5</v>
      </c>
      <c r="L398">
        <v>136146</v>
      </c>
      <c r="M398">
        <v>120031.36223437298</v>
      </c>
      <c r="N398">
        <v>0</v>
      </c>
      <c r="O398">
        <v>0</v>
      </c>
      <c r="P398">
        <v>15612.216908810813</v>
      </c>
      <c r="Q398">
        <v>48743.820181640353</v>
      </c>
      <c r="R398">
        <v>184889.82018164036</v>
      </c>
      <c r="S398">
        <v>135643.5791431838</v>
      </c>
      <c r="T398">
        <v>49246.241038456559</v>
      </c>
      <c r="X398" s="1">
        <f t="shared" si="19"/>
        <v>1</v>
      </c>
      <c r="Y398" s="2">
        <f t="shared" si="20"/>
        <v>0</v>
      </c>
      <c r="Z398" s="2"/>
      <c r="AA398" s="3"/>
      <c r="AD398" s="1">
        <f>IF(Table1[[#This Row],[Work Field (WF)]]="IT",1,0)</f>
        <v>0</v>
      </c>
      <c r="AE398" s="2">
        <f>IF(Table1[[#This Row],[Work Field (WF)]]="Data Science",1,0)</f>
        <v>0</v>
      </c>
      <c r="AF398" s="2">
        <f>IF(Table1[[#This Row],[Work Field (WF)]]="Health",1,0)</f>
        <v>0</v>
      </c>
      <c r="AG398" s="2">
        <f>IF(Table1[[#This Row],[Work Field (WF)]]="Marketing",1,0)</f>
        <v>0</v>
      </c>
      <c r="AH398" s="2">
        <f>IF(Table1[[#This Row],[Work Field (WF)]]="Sales",1,0)</f>
        <v>0</v>
      </c>
      <c r="AI398" s="2">
        <f>IF(Table1[[#This Row],[Work Field (WF)]]="management",1,0)</f>
        <v>1</v>
      </c>
      <c r="AJ398" s="2"/>
      <c r="AK398" s="3"/>
      <c r="AL398" s="1">
        <f>IF(Table1[[#This Row],[Education (EDU)]]="Matric",1,0)</f>
        <v>0</v>
      </c>
      <c r="AM398" s="2">
        <f>IF(Table1[[#This Row],[Education (EDU)]]="Intermediate",1,0)</f>
        <v>0</v>
      </c>
      <c r="AN398" s="2">
        <f>IF(Table1[[#This Row],[Education (EDU)]]="Graduation",1,0)</f>
        <v>1</v>
      </c>
      <c r="AO398" s="2">
        <f>IF(Table1[[#This Row],[Education (EDU)]]="Masters",1,0)</f>
        <v>0</v>
      </c>
      <c r="AP398" s="2"/>
      <c r="AQ398" s="3"/>
      <c r="AT398" s="10" t="str">
        <f>IFERROR(Table1[[#This Row],[Car Value]]/Table1[[#This Row],[Cars Owned]],"0")</f>
        <v>0</v>
      </c>
      <c r="AU398" s="2"/>
      <c r="AV398" s="3"/>
      <c r="AW398" s="1"/>
      <c r="AX398" s="2">
        <f>IF(Table1[[#This Row],[Person Debts]]&gt;$AW$6,1,0)</f>
        <v>1</v>
      </c>
      <c r="AY398" s="2"/>
      <c r="AZ398" s="3"/>
      <c r="BA398" s="1"/>
      <c r="BB398" s="24">
        <f>Table1[[#This Row],[Mortgage Left]]/Table1[[#This Row],[House Value]]</f>
        <v>0.88163708250240902</v>
      </c>
      <c r="BC398" s="2">
        <f t="shared" si="21"/>
        <v>1</v>
      </c>
      <c r="BD398" s="2"/>
      <c r="BE398" s="3"/>
      <c r="BH398" s="1"/>
      <c r="BI398" s="2">
        <f>IF(Table1[[#This Row],[City]]="Karachi",Table1[[#This Row],[Income]],0)</f>
        <v>0</v>
      </c>
      <c r="BJ398" s="2">
        <f>IF(Table1[[#This Row],[City]]="Lahore",Table1[[#This Row],[Income]],0)</f>
        <v>0</v>
      </c>
      <c r="BK398" s="2">
        <f>IF(Table1[[#This Row],[City]]="Islamabad",Table1[[#This Row],[Income]],0)</f>
        <v>0</v>
      </c>
      <c r="BL398" s="2">
        <f>IF(Table1[[#This Row],[City]]="Multan",Table1[[#This Row],[Income]],0)</f>
        <v>0</v>
      </c>
      <c r="BM398" s="2">
        <f>IF(Table1[[#This Row],[City]]="Peshawar",Table1[[#This Row],[Income]],0)</f>
        <v>45382</v>
      </c>
      <c r="BN398" s="2">
        <f>IF(Table1[[#This Row],[City]]="Quetta",Table1[[#This Row],[Income]],0)</f>
        <v>0</v>
      </c>
      <c r="BO398" s="2">
        <f>IF(Table1[[#This Row],[City]]="Hyderabad",Table1[[#This Row],[Income]],0)</f>
        <v>0</v>
      </c>
      <c r="BP398" s="2">
        <f>IF(Table1[[#This Row],[City]]="Rawalpindi",Table1[[#This Row],[Income]],0)</f>
        <v>0</v>
      </c>
      <c r="BQ398" s="3">
        <f>IF(Table1[[#This Row],[City]]="Gwadar",Table1[[#This Row],[Income]],0)</f>
        <v>0</v>
      </c>
      <c r="BR398" s="1">
        <f>IF(Table1[[#This Row],[Person Debts]]&gt;Table1[[#This Row],[Income]],1,0)</f>
        <v>1</v>
      </c>
      <c r="BS398" s="3"/>
      <c r="BT398" s="1"/>
      <c r="BU398" s="2">
        <f>IF(Table1[[#This Row],[Net Worth]]&gt;BT398,Table1[[#This Row],[Age]],0)</f>
        <v>33</v>
      </c>
      <c r="BV398" s="3"/>
    </row>
    <row r="399" spans="2:74" x14ac:dyDescent="0.25">
      <c r="B399" t="s">
        <v>19</v>
      </c>
      <c r="C399">
        <v>34</v>
      </c>
      <c r="D399" t="s">
        <v>36</v>
      </c>
      <c r="E399">
        <v>2</v>
      </c>
      <c r="F399" t="s">
        <v>34</v>
      </c>
      <c r="G399">
        <v>4</v>
      </c>
      <c r="H399">
        <v>2</v>
      </c>
      <c r="I399">
        <v>53788</v>
      </c>
      <c r="J399" t="s">
        <v>38</v>
      </c>
      <c r="K399">
        <v>9</v>
      </c>
      <c r="L399">
        <v>161364</v>
      </c>
      <c r="M399">
        <v>98255.863540390594</v>
      </c>
      <c r="N399">
        <v>100476.80916271236</v>
      </c>
      <c r="O399">
        <v>2879</v>
      </c>
      <c r="P399">
        <v>29384.339562561079</v>
      </c>
      <c r="Q399">
        <v>35278.002599094514</v>
      </c>
      <c r="R399">
        <v>297118.81176180689</v>
      </c>
      <c r="S399">
        <v>130519.20310295167</v>
      </c>
      <c r="T399">
        <v>166599.60865885523</v>
      </c>
      <c r="X399" s="1">
        <f t="shared" si="19"/>
        <v>1</v>
      </c>
      <c r="Y399" s="2">
        <f t="shared" si="20"/>
        <v>0</v>
      </c>
      <c r="Z399" s="2"/>
      <c r="AA399" s="3"/>
      <c r="AD399" s="1">
        <f>IF(Table1[[#This Row],[Work Field (WF)]]="IT",1,0)</f>
        <v>0</v>
      </c>
      <c r="AE399" s="2">
        <f>IF(Table1[[#This Row],[Work Field (WF)]]="Data Science",1,0)</f>
        <v>1</v>
      </c>
      <c r="AF399" s="2">
        <f>IF(Table1[[#This Row],[Work Field (WF)]]="Health",1,0)</f>
        <v>0</v>
      </c>
      <c r="AG399" s="2">
        <f>IF(Table1[[#This Row],[Work Field (WF)]]="Marketing",1,0)</f>
        <v>0</v>
      </c>
      <c r="AH399" s="2">
        <f>IF(Table1[[#This Row],[Work Field (WF)]]="Sales",1,0)</f>
        <v>0</v>
      </c>
      <c r="AI399" s="2">
        <f>IF(Table1[[#This Row],[Work Field (WF)]]="management",1,0)</f>
        <v>0</v>
      </c>
      <c r="AJ399" s="2"/>
      <c r="AK399" s="3"/>
      <c r="AL399" s="1">
        <f>IF(Table1[[#This Row],[Education (EDU)]]="Matric",1,0)</f>
        <v>0</v>
      </c>
      <c r="AM399" s="2">
        <f>IF(Table1[[#This Row],[Education (EDU)]]="Intermediate",1,0)</f>
        <v>0</v>
      </c>
      <c r="AN399" s="2">
        <f>IF(Table1[[#This Row],[Education (EDU)]]="Graduation",1,0)</f>
        <v>0</v>
      </c>
      <c r="AO399" s="2">
        <f>IF(Table1[[#This Row],[Education (EDU)]]="Masters",1,0)</f>
        <v>1</v>
      </c>
      <c r="AP399" s="2"/>
      <c r="AQ399" s="3"/>
      <c r="AT399" s="10">
        <f>IFERROR(Table1[[#This Row],[Car Value]]/Table1[[#This Row],[Cars Owned]],"0")</f>
        <v>50238.404581356182</v>
      </c>
      <c r="AU399" s="2"/>
      <c r="AV399" s="3"/>
      <c r="AW399" s="1"/>
      <c r="AX399" s="2">
        <f>IF(Table1[[#This Row],[Person Debts]]&gt;$AW$6,1,0)</f>
        <v>1</v>
      </c>
      <c r="AY399" s="2"/>
      <c r="AZ399" s="3"/>
      <c r="BA399" s="1"/>
      <c r="BB399" s="24">
        <f>Table1[[#This Row],[Mortgage Left]]/Table1[[#This Row],[House Value]]</f>
        <v>0.60890820468252271</v>
      </c>
      <c r="BC399" s="2">
        <f t="shared" si="21"/>
        <v>1</v>
      </c>
      <c r="BD399" s="2"/>
      <c r="BE399" s="3"/>
      <c r="BH399" s="1"/>
      <c r="BI399" s="2">
        <f>IF(Table1[[#This Row],[City]]="Karachi",Table1[[#This Row],[Income]],0)</f>
        <v>0</v>
      </c>
      <c r="BJ399" s="2">
        <f>IF(Table1[[#This Row],[City]]="Lahore",Table1[[#This Row],[Income]],0)</f>
        <v>0</v>
      </c>
      <c r="BK399" s="2">
        <f>IF(Table1[[#This Row],[City]]="Islamabad",Table1[[#This Row],[Income]],0)</f>
        <v>0</v>
      </c>
      <c r="BL399" s="2">
        <f>IF(Table1[[#This Row],[City]]="Multan",Table1[[#This Row],[Income]],0)</f>
        <v>0</v>
      </c>
      <c r="BM399" s="2">
        <f>IF(Table1[[#This Row],[City]]="Peshawar",Table1[[#This Row],[Income]],0)</f>
        <v>0</v>
      </c>
      <c r="BN399" s="2">
        <f>IF(Table1[[#This Row],[City]]="Quetta",Table1[[#This Row],[Income]],0)</f>
        <v>0</v>
      </c>
      <c r="BO399" s="2">
        <f>IF(Table1[[#This Row],[City]]="Hyderabad",Table1[[#This Row],[Income]],0)</f>
        <v>0</v>
      </c>
      <c r="BP399" s="2">
        <f>IF(Table1[[#This Row],[City]]="Rawalpindi",Table1[[#This Row],[Income]],0)</f>
        <v>0</v>
      </c>
      <c r="BQ399" s="3">
        <f>IF(Table1[[#This Row],[City]]="Gwadar",Table1[[#This Row],[Income]],0)</f>
        <v>53788</v>
      </c>
      <c r="BR399" s="1">
        <f>IF(Table1[[#This Row],[Person Debts]]&gt;Table1[[#This Row],[Income]],1,0)</f>
        <v>1</v>
      </c>
      <c r="BS399" s="3"/>
      <c r="BT399" s="1"/>
      <c r="BU399" s="2">
        <f>IF(Table1[[#This Row],[Net Worth]]&gt;BT399,Table1[[#This Row],[Age]],0)</f>
        <v>34</v>
      </c>
      <c r="BV399" s="3"/>
    </row>
    <row r="400" spans="2:74" x14ac:dyDescent="0.25">
      <c r="B400" t="s">
        <v>19</v>
      </c>
      <c r="C400">
        <v>43</v>
      </c>
      <c r="D400" t="s">
        <v>36</v>
      </c>
      <c r="E400">
        <v>2</v>
      </c>
      <c r="F400" t="s">
        <v>21</v>
      </c>
      <c r="G400">
        <v>1</v>
      </c>
      <c r="H400">
        <v>2</v>
      </c>
      <c r="I400">
        <v>59305</v>
      </c>
      <c r="J400" t="s">
        <v>31</v>
      </c>
      <c r="K400">
        <v>5</v>
      </c>
      <c r="L400">
        <v>355830</v>
      </c>
      <c r="M400">
        <v>112040.74200545395</v>
      </c>
      <c r="N400">
        <v>103755.90422700557</v>
      </c>
      <c r="O400">
        <v>75905</v>
      </c>
      <c r="P400">
        <v>104554.35954791142</v>
      </c>
      <c r="Q400">
        <v>67939.300211153226</v>
      </c>
      <c r="R400">
        <v>527525.20443815878</v>
      </c>
      <c r="S400">
        <v>292500.10155336536</v>
      </c>
      <c r="T400">
        <v>235025.10288479342</v>
      </c>
      <c r="X400" s="1">
        <f t="shared" si="19"/>
        <v>1</v>
      </c>
      <c r="Y400" s="2">
        <f t="shared" si="20"/>
        <v>0</v>
      </c>
      <c r="Z400" s="2"/>
      <c r="AA400" s="3"/>
      <c r="AD400" s="1">
        <f>IF(Table1[[#This Row],[Work Field (WF)]]="IT",1,0)</f>
        <v>0</v>
      </c>
      <c r="AE400" s="2">
        <f>IF(Table1[[#This Row],[Work Field (WF)]]="Data Science",1,0)</f>
        <v>1</v>
      </c>
      <c r="AF400" s="2">
        <f>IF(Table1[[#This Row],[Work Field (WF)]]="Health",1,0)</f>
        <v>0</v>
      </c>
      <c r="AG400" s="2">
        <f>IF(Table1[[#This Row],[Work Field (WF)]]="Marketing",1,0)</f>
        <v>0</v>
      </c>
      <c r="AH400" s="2">
        <f>IF(Table1[[#This Row],[Work Field (WF)]]="Sales",1,0)</f>
        <v>0</v>
      </c>
      <c r="AI400" s="2">
        <f>IF(Table1[[#This Row],[Work Field (WF)]]="management",1,0)</f>
        <v>0</v>
      </c>
      <c r="AJ400" s="2"/>
      <c r="AK400" s="3"/>
      <c r="AL400" s="1">
        <f>IF(Table1[[#This Row],[Education (EDU)]]="Matric",1,0)</f>
        <v>1</v>
      </c>
      <c r="AM400" s="2">
        <f>IF(Table1[[#This Row],[Education (EDU)]]="Intermediate",1,0)</f>
        <v>0</v>
      </c>
      <c r="AN400" s="2">
        <f>IF(Table1[[#This Row],[Education (EDU)]]="Graduation",1,0)</f>
        <v>0</v>
      </c>
      <c r="AO400" s="2">
        <f>IF(Table1[[#This Row],[Education (EDU)]]="Masters",1,0)</f>
        <v>0</v>
      </c>
      <c r="AP400" s="2"/>
      <c r="AQ400" s="3"/>
      <c r="AT400" s="10">
        <f>IFERROR(Table1[[#This Row],[Car Value]]/Table1[[#This Row],[Cars Owned]],"0")</f>
        <v>51877.952113502783</v>
      </c>
      <c r="AU400" s="2"/>
      <c r="AV400" s="3"/>
      <c r="AW400" s="1"/>
      <c r="AX400" s="2">
        <f>IF(Table1[[#This Row],[Person Debts]]&gt;$AW$6,1,0)</f>
        <v>1</v>
      </c>
      <c r="AY400" s="2"/>
      <c r="AZ400" s="3"/>
      <c r="BA400" s="1"/>
      <c r="BB400" s="24">
        <f>Table1[[#This Row],[Mortgage Left]]/Table1[[#This Row],[House Value]]</f>
        <v>0.31487154541622109</v>
      </c>
      <c r="BC400" s="2">
        <f t="shared" si="21"/>
        <v>0</v>
      </c>
      <c r="BD400" s="2"/>
      <c r="BE400" s="3"/>
      <c r="BH400" s="1"/>
      <c r="BI400" s="2">
        <f>IF(Table1[[#This Row],[City]]="Karachi",Table1[[#This Row],[Income]],0)</f>
        <v>0</v>
      </c>
      <c r="BJ400" s="2">
        <f>IF(Table1[[#This Row],[City]]="Lahore",Table1[[#This Row],[Income]],0)</f>
        <v>0</v>
      </c>
      <c r="BK400" s="2">
        <f>IF(Table1[[#This Row],[City]]="Islamabad",Table1[[#This Row],[Income]],0)</f>
        <v>0</v>
      </c>
      <c r="BL400" s="2">
        <f>IF(Table1[[#This Row],[City]]="Multan",Table1[[#This Row],[Income]],0)</f>
        <v>0</v>
      </c>
      <c r="BM400" s="2">
        <f>IF(Table1[[#This Row],[City]]="Peshawar",Table1[[#This Row],[Income]],0)</f>
        <v>59305</v>
      </c>
      <c r="BN400" s="2">
        <f>IF(Table1[[#This Row],[City]]="Quetta",Table1[[#This Row],[Income]],0)</f>
        <v>0</v>
      </c>
      <c r="BO400" s="2">
        <f>IF(Table1[[#This Row],[City]]="Hyderabad",Table1[[#This Row],[Income]],0)</f>
        <v>0</v>
      </c>
      <c r="BP400" s="2">
        <f>IF(Table1[[#This Row],[City]]="Rawalpindi",Table1[[#This Row],[Income]],0)</f>
        <v>0</v>
      </c>
      <c r="BQ400" s="3">
        <f>IF(Table1[[#This Row],[City]]="Gwadar",Table1[[#This Row],[Income]],0)</f>
        <v>0</v>
      </c>
      <c r="BR400" s="1">
        <f>IF(Table1[[#This Row],[Person Debts]]&gt;Table1[[#This Row],[Income]],1,0)</f>
        <v>1</v>
      </c>
      <c r="BS400" s="3"/>
      <c r="BT400" s="1"/>
      <c r="BU400" s="2">
        <f>IF(Table1[[#This Row],[Net Worth]]&gt;BT400,Table1[[#This Row],[Age]],0)</f>
        <v>43</v>
      </c>
      <c r="BV400" s="3"/>
    </row>
    <row r="401" spans="2:74" x14ac:dyDescent="0.25">
      <c r="B401" t="s">
        <v>23</v>
      </c>
      <c r="C401">
        <v>26</v>
      </c>
      <c r="D401" t="s">
        <v>29</v>
      </c>
      <c r="E401">
        <v>4</v>
      </c>
      <c r="F401" t="s">
        <v>21</v>
      </c>
      <c r="G401">
        <v>1</v>
      </c>
      <c r="H401">
        <v>1</v>
      </c>
      <c r="I401">
        <v>61387</v>
      </c>
      <c r="J401" t="s">
        <v>33</v>
      </c>
      <c r="K401">
        <v>8</v>
      </c>
      <c r="L401">
        <v>306935</v>
      </c>
      <c r="M401">
        <v>28853.472777521358</v>
      </c>
      <c r="N401">
        <v>42250.07666990452</v>
      </c>
      <c r="O401">
        <v>22964</v>
      </c>
      <c r="P401">
        <v>8746.9041646581773</v>
      </c>
      <c r="Q401">
        <v>24731.188824097735</v>
      </c>
      <c r="R401">
        <v>373916.26549400226</v>
      </c>
      <c r="S401">
        <v>60564.37694217953</v>
      </c>
      <c r="T401">
        <v>313351.88855182275</v>
      </c>
      <c r="X401" s="1">
        <f t="shared" si="19"/>
        <v>0</v>
      </c>
      <c r="Y401" s="2">
        <f t="shared" si="20"/>
        <v>1</v>
      </c>
      <c r="Z401" s="2"/>
      <c r="AA401" s="3"/>
      <c r="AD401" s="1">
        <f>IF(Table1[[#This Row],[Work Field (WF)]]="IT",1,0)</f>
        <v>0</v>
      </c>
      <c r="AE401" s="2">
        <f>IF(Table1[[#This Row],[Work Field (WF)]]="Data Science",1,0)</f>
        <v>0</v>
      </c>
      <c r="AF401" s="2">
        <f>IF(Table1[[#This Row],[Work Field (WF)]]="Health",1,0)</f>
        <v>1</v>
      </c>
      <c r="AG401" s="2">
        <f>IF(Table1[[#This Row],[Work Field (WF)]]="Marketing",1,0)</f>
        <v>0</v>
      </c>
      <c r="AH401" s="2">
        <f>IF(Table1[[#This Row],[Work Field (WF)]]="Sales",1,0)</f>
        <v>0</v>
      </c>
      <c r="AI401" s="2">
        <f>IF(Table1[[#This Row],[Work Field (WF)]]="management",1,0)</f>
        <v>0</v>
      </c>
      <c r="AJ401" s="2"/>
      <c r="AK401" s="3"/>
      <c r="AL401" s="1">
        <f>IF(Table1[[#This Row],[Education (EDU)]]="Matric",1,0)</f>
        <v>1</v>
      </c>
      <c r="AM401" s="2">
        <f>IF(Table1[[#This Row],[Education (EDU)]]="Intermediate",1,0)</f>
        <v>0</v>
      </c>
      <c r="AN401" s="2">
        <f>IF(Table1[[#This Row],[Education (EDU)]]="Graduation",1,0)</f>
        <v>0</v>
      </c>
      <c r="AO401" s="2">
        <f>IF(Table1[[#This Row],[Education (EDU)]]="Masters",1,0)</f>
        <v>0</v>
      </c>
      <c r="AP401" s="2"/>
      <c r="AQ401" s="3"/>
      <c r="AT401" s="10">
        <f>IFERROR(Table1[[#This Row],[Car Value]]/Table1[[#This Row],[Cars Owned]],"0")</f>
        <v>42250.07666990452</v>
      </c>
      <c r="AU401" s="2"/>
      <c r="AV401" s="3"/>
      <c r="AW401" s="1"/>
      <c r="AX401" s="2">
        <f>IF(Table1[[#This Row],[Person Debts]]&gt;$AW$6,1,0)</f>
        <v>0</v>
      </c>
      <c r="AY401" s="2"/>
      <c r="AZ401" s="3"/>
      <c r="BA401" s="1"/>
      <c r="BB401" s="24">
        <f>Table1[[#This Row],[Mortgage Left]]/Table1[[#This Row],[House Value]]</f>
        <v>9.4005156718918848E-2</v>
      </c>
      <c r="BC401" s="2">
        <f t="shared" si="21"/>
        <v>0</v>
      </c>
      <c r="BD401" s="2"/>
      <c r="BE401" s="3"/>
      <c r="BH401" s="1"/>
      <c r="BI401" s="2">
        <f>IF(Table1[[#This Row],[City]]="Karachi",Table1[[#This Row],[Income]],0)</f>
        <v>0</v>
      </c>
      <c r="BJ401" s="2">
        <f>IF(Table1[[#This Row],[City]]="Lahore",Table1[[#This Row],[Income]],0)</f>
        <v>0</v>
      </c>
      <c r="BK401" s="2">
        <f>IF(Table1[[#This Row],[City]]="Islamabad",Table1[[#This Row],[Income]],0)</f>
        <v>0</v>
      </c>
      <c r="BL401" s="2">
        <f>IF(Table1[[#This Row],[City]]="Multan",Table1[[#This Row],[Income]],0)</f>
        <v>0</v>
      </c>
      <c r="BM401" s="2">
        <f>IF(Table1[[#This Row],[City]]="Peshawar",Table1[[#This Row],[Income]],0)</f>
        <v>0</v>
      </c>
      <c r="BN401" s="2">
        <f>IF(Table1[[#This Row],[City]]="Quetta",Table1[[#This Row],[Income]],0)</f>
        <v>0</v>
      </c>
      <c r="BO401" s="2">
        <f>IF(Table1[[#This Row],[City]]="Hyderabad",Table1[[#This Row],[Income]],0)</f>
        <v>0</v>
      </c>
      <c r="BP401" s="2">
        <f>IF(Table1[[#This Row],[City]]="Rawalpindi",Table1[[#This Row],[Income]],0)</f>
        <v>61387</v>
      </c>
      <c r="BQ401" s="3">
        <f>IF(Table1[[#This Row],[City]]="Gwadar",Table1[[#This Row],[Income]],0)</f>
        <v>0</v>
      </c>
      <c r="BR401" s="1">
        <f>IF(Table1[[#This Row],[Person Debts]]&gt;Table1[[#This Row],[Income]],1,0)</f>
        <v>0</v>
      </c>
      <c r="BS401" s="3"/>
      <c r="BT401" s="1"/>
      <c r="BU401" s="2">
        <f>IF(Table1[[#This Row],[Net Worth]]&gt;BT401,Table1[[#This Row],[Age]],0)</f>
        <v>26</v>
      </c>
      <c r="BV401" s="3"/>
    </row>
    <row r="402" spans="2:74" x14ac:dyDescent="0.25">
      <c r="B402" t="s">
        <v>19</v>
      </c>
      <c r="C402">
        <v>41</v>
      </c>
      <c r="D402" t="s">
        <v>36</v>
      </c>
      <c r="E402">
        <v>2</v>
      </c>
      <c r="F402" t="s">
        <v>34</v>
      </c>
      <c r="G402">
        <v>4</v>
      </c>
      <c r="H402">
        <v>1</v>
      </c>
      <c r="I402">
        <v>31302</v>
      </c>
      <c r="J402" t="s">
        <v>35</v>
      </c>
      <c r="K402">
        <v>3</v>
      </c>
      <c r="L402">
        <v>93906</v>
      </c>
      <c r="M402">
        <v>6029.7602269165973</v>
      </c>
      <c r="N402">
        <v>17610.017817099797</v>
      </c>
      <c r="O402">
        <v>5774</v>
      </c>
      <c r="P402">
        <v>853.69924348750772</v>
      </c>
      <c r="Q402">
        <v>2434.5824755565886</v>
      </c>
      <c r="R402">
        <v>113950.60029265638</v>
      </c>
      <c r="S402">
        <v>12657.459470404106</v>
      </c>
      <c r="T402">
        <v>101293.14082225227</v>
      </c>
      <c r="X402" s="1">
        <f t="shared" si="19"/>
        <v>1</v>
      </c>
      <c r="Y402" s="2">
        <f t="shared" si="20"/>
        <v>0</v>
      </c>
      <c r="Z402" s="2"/>
      <c r="AA402" s="3"/>
      <c r="AD402" s="1">
        <f>IF(Table1[[#This Row],[Work Field (WF)]]="IT",1,0)</f>
        <v>0</v>
      </c>
      <c r="AE402" s="2">
        <f>IF(Table1[[#This Row],[Work Field (WF)]]="Data Science",1,0)</f>
        <v>1</v>
      </c>
      <c r="AF402" s="2">
        <f>IF(Table1[[#This Row],[Work Field (WF)]]="Health",1,0)</f>
        <v>0</v>
      </c>
      <c r="AG402" s="2">
        <f>IF(Table1[[#This Row],[Work Field (WF)]]="Marketing",1,0)</f>
        <v>0</v>
      </c>
      <c r="AH402" s="2">
        <f>IF(Table1[[#This Row],[Work Field (WF)]]="Sales",1,0)</f>
        <v>0</v>
      </c>
      <c r="AI402" s="2">
        <f>IF(Table1[[#This Row],[Work Field (WF)]]="management",1,0)</f>
        <v>0</v>
      </c>
      <c r="AJ402" s="2"/>
      <c r="AK402" s="3"/>
      <c r="AL402" s="1">
        <f>IF(Table1[[#This Row],[Education (EDU)]]="Matric",1,0)</f>
        <v>0</v>
      </c>
      <c r="AM402" s="2">
        <f>IF(Table1[[#This Row],[Education (EDU)]]="Intermediate",1,0)</f>
        <v>0</v>
      </c>
      <c r="AN402" s="2">
        <f>IF(Table1[[#This Row],[Education (EDU)]]="Graduation",1,0)</f>
        <v>0</v>
      </c>
      <c r="AO402" s="2">
        <f>IF(Table1[[#This Row],[Education (EDU)]]="Masters",1,0)</f>
        <v>1</v>
      </c>
      <c r="AP402" s="2"/>
      <c r="AQ402" s="3"/>
      <c r="AT402" s="10">
        <f>IFERROR(Table1[[#This Row],[Car Value]]/Table1[[#This Row],[Cars Owned]],"0")</f>
        <v>17610.017817099797</v>
      </c>
      <c r="AU402" s="2"/>
      <c r="AV402" s="3"/>
      <c r="AW402" s="1"/>
      <c r="AX402" s="2">
        <f>IF(Table1[[#This Row],[Person Debts]]&gt;$AW$6,1,0)</f>
        <v>0</v>
      </c>
      <c r="AY402" s="2"/>
      <c r="AZ402" s="3"/>
      <c r="BA402" s="1"/>
      <c r="BB402" s="24">
        <f>Table1[[#This Row],[Mortgage Left]]/Table1[[#This Row],[House Value]]</f>
        <v>6.4210595988718477E-2</v>
      </c>
      <c r="BC402" s="2">
        <f t="shared" si="21"/>
        <v>0</v>
      </c>
      <c r="BD402" s="2"/>
      <c r="BE402" s="3"/>
      <c r="BH402" s="1"/>
      <c r="BI402" s="2">
        <f>IF(Table1[[#This Row],[City]]="Karachi",Table1[[#This Row],[Income]],0)</f>
        <v>0</v>
      </c>
      <c r="BJ402" s="2">
        <f>IF(Table1[[#This Row],[City]]="Lahore",Table1[[#This Row],[Income]],0)</f>
        <v>0</v>
      </c>
      <c r="BK402" s="2">
        <f>IF(Table1[[#This Row],[City]]="Islamabad",Table1[[#This Row],[Income]],0)</f>
        <v>31302</v>
      </c>
      <c r="BL402" s="2">
        <f>IF(Table1[[#This Row],[City]]="Multan",Table1[[#This Row],[Income]],0)</f>
        <v>0</v>
      </c>
      <c r="BM402" s="2">
        <f>IF(Table1[[#This Row],[City]]="Peshawar",Table1[[#This Row],[Income]],0)</f>
        <v>0</v>
      </c>
      <c r="BN402" s="2">
        <f>IF(Table1[[#This Row],[City]]="Quetta",Table1[[#This Row],[Income]],0)</f>
        <v>0</v>
      </c>
      <c r="BO402" s="2">
        <f>IF(Table1[[#This Row],[City]]="Hyderabad",Table1[[#This Row],[Income]],0)</f>
        <v>0</v>
      </c>
      <c r="BP402" s="2">
        <f>IF(Table1[[#This Row],[City]]="Rawalpindi",Table1[[#This Row],[Income]],0)</f>
        <v>0</v>
      </c>
      <c r="BQ402" s="3">
        <f>IF(Table1[[#This Row],[City]]="Gwadar",Table1[[#This Row],[Income]],0)</f>
        <v>0</v>
      </c>
      <c r="BR402" s="1">
        <f>IF(Table1[[#This Row],[Person Debts]]&gt;Table1[[#This Row],[Income]],1,0)</f>
        <v>0</v>
      </c>
      <c r="BS402" s="3"/>
      <c r="BT402" s="1"/>
      <c r="BU402" s="2">
        <f>IF(Table1[[#This Row],[Net Worth]]&gt;BT402,Table1[[#This Row],[Age]],0)</f>
        <v>41</v>
      </c>
      <c r="BV402" s="3"/>
    </row>
    <row r="403" spans="2:74" x14ac:dyDescent="0.25">
      <c r="B403" t="s">
        <v>19</v>
      </c>
      <c r="C403">
        <v>30</v>
      </c>
      <c r="D403" t="s">
        <v>37</v>
      </c>
      <c r="E403">
        <v>5</v>
      </c>
      <c r="F403" t="s">
        <v>27</v>
      </c>
      <c r="G403">
        <v>2</v>
      </c>
      <c r="H403">
        <v>0</v>
      </c>
      <c r="I403">
        <v>63441</v>
      </c>
      <c r="J403" t="s">
        <v>31</v>
      </c>
      <c r="K403">
        <v>5</v>
      </c>
      <c r="L403">
        <v>190323</v>
      </c>
      <c r="M403">
        <v>168137.05298625704</v>
      </c>
      <c r="N403">
        <v>0</v>
      </c>
      <c r="O403">
        <v>0</v>
      </c>
      <c r="P403">
        <v>38443.967699135559</v>
      </c>
      <c r="Q403">
        <v>45589.471405669603</v>
      </c>
      <c r="R403">
        <v>235912.47140566961</v>
      </c>
      <c r="S403">
        <v>206581.02068539261</v>
      </c>
      <c r="T403">
        <v>29331.450720277004</v>
      </c>
      <c r="X403" s="1">
        <f t="shared" si="19"/>
        <v>1</v>
      </c>
      <c r="Y403" s="2">
        <f t="shared" si="20"/>
        <v>0</v>
      </c>
      <c r="Z403" s="2"/>
      <c r="AA403" s="3"/>
      <c r="AD403" s="1">
        <f>IF(Table1[[#This Row],[Work Field (WF)]]="IT",1,0)</f>
        <v>0</v>
      </c>
      <c r="AE403" s="2">
        <f>IF(Table1[[#This Row],[Work Field (WF)]]="Data Science",1,0)</f>
        <v>0</v>
      </c>
      <c r="AF403" s="2">
        <f>IF(Table1[[#This Row],[Work Field (WF)]]="Health",1,0)</f>
        <v>0</v>
      </c>
      <c r="AG403" s="2">
        <f>IF(Table1[[#This Row],[Work Field (WF)]]="Marketing",1,0)</f>
        <v>0</v>
      </c>
      <c r="AH403" s="2">
        <f>IF(Table1[[#This Row],[Work Field (WF)]]="Sales",1,0)</f>
        <v>1</v>
      </c>
      <c r="AI403" s="2">
        <f>IF(Table1[[#This Row],[Work Field (WF)]]="management",1,0)</f>
        <v>0</v>
      </c>
      <c r="AJ403" s="2"/>
      <c r="AK403" s="3"/>
      <c r="AL403" s="1">
        <f>IF(Table1[[#This Row],[Education (EDU)]]="Matric",1,0)</f>
        <v>0</v>
      </c>
      <c r="AM403" s="2">
        <f>IF(Table1[[#This Row],[Education (EDU)]]="Intermediate",1,0)</f>
        <v>1</v>
      </c>
      <c r="AN403" s="2">
        <f>IF(Table1[[#This Row],[Education (EDU)]]="Graduation",1,0)</f>
        <v>0</v>
      </c>
      <c r="AO403" s="2">
        <f>IF(Table1[[#This Row],[Education (EDU)]]="Masters",1,0)</f>
        <v>0</v>
      </c>
      <c r="AP403" s="2"/>
      <c r="AQ403" s="3"/>
      <c r="AT403" s="10" t="str">
        <f>IFERROR(Table1[[#This Row],[Car Value]]/Table1[[#This Row],[Cars Owned]],"0")</f>
        <v>0</v>
      </c>
      <c r="AU403" s="2"/>
      <c r="AV403" s="3"/>
      <c r="AW403" s="1"/>
      <c r="AX403" s="2">
        <f>IF(Table1[[#This Row],[Person Debts]]&gt;$AW$6,1,0)</f>
        <v>1</v>
      </c>
      <c r="AY403" s="2"/>
      <c r="AZ403" s="3"/>
      <c r="BA403" s="1"/>
      <c r="BB403" s="24">
        <f>Table1[[#This Row],[Mortgage Left]]/Table1[[#This Row],[House Value]]</f>
        <v>0.88343002677688476</v>
      </c>
      <c r="BC403" s="2">
        <f t="shared" si="21"/>
        <v>1</v>
      </c>
      <c r="BD403" s="2"/>
      <c r="BE403" s="3"/>
      <c r="BH403" s="1"/>
      <c r="BI403" s="2">
        <f>IF(Table1[[#This Row],[City]]="Karachi",Table1[[#This Row],[Income]],0)</f>
        <v>0</v>
      </c>
      <c r="BJ403" s="2">
        <f>IF(Table1[[#This Row],[City]]="Lahore",Table1[[#This Row],[Income]],0)</f>
        <v>0</v>
      </c>
      <c r="BK403" s="2">
        <f>IF(Table1[[#This Row],[City]]="Islamabad",Table1[[#This Row],[Income]],0)</f>
        <v>0</v>
      </c>
      <c r="BL403" s="2">
        <f>IF(Table1[[#This Row],[City]]="Multan",Table1[[#This Row],[Income]],0)</f>
        <v>0</v>
      </c>
      <c r="BM403" s="2">
        <f>IF(Table1[[#This Row],[City]]="Peshawar",Table1[[#This Row],[Income]],0)</f>
        <v>63441</v>
      </c>
      <c r="BN403" s="2">
        <f>IF(Table1[[#This Row],[City]]="Quetta",Table1[[#This Row],[Income]],0)</f>
        <v>0</v>
      </c>
      <c r="BO403" s="2">
        <f>IF(Table1[[#This Row],[City]]="Hyderabad",Table1[[#This Row],[Income]],0)</f>
        <v>0</v>
      </c>
      <c r="BP403" s="2">
        <f>IF(Table1[[#This Row],[City]]="Rawalpindi",Table1[[#This Row],[Income]],0)</f>
        <v>0</v>
      </c>
      <c r="BQ403" s="3">
        <f>IF(Table1[[#This Row],[City]]="Gwadar",Table1[[#This Row],[Income]],0)</f>
        <v>0</v>
      </c>
      <c r="BR403" s="1">
        <f>IF(Table1[[#This Row],[Person Debts]]&gt;Table1[[#This Row],[Income]],1,0)</f>
        <v>1</v>
      </c>
      <c r="BS403" s="3"/>
      <c r="BT403" s="1"/>
      <c r="BU403" s="2">
        <f>IF(Table1[[#This Row],[Net Worth]]&gt;BT403,Table1[[#This Row],[Age]],0)</f>
        <v>30</v>
      </c>
      <c r="BV403" s="3"/>
    </row>
    <row r="404" spans="2:74" x14ac:dyDescent="0.25">
      <c r="B404" t="s">
        <v>23</v>
      </c>
      <c r="C404">
        <v>30</v>
      </c>
      <c r="D404" t="s">
        <v>32</v>
      </c>
      <c r="E404">
        <v>1</v>
      </c>
      <c r="F404" t="s">
        <v>24</v>
      </c>
      <c r="G404">
        <v>3</v>
      </c>
      <c r="H404">
        <v>2</v>
      </c>
      <c r="I404">
        <v>42397</v>
      </c>
      <c r="J404" t="s">
        <v>33</v>
      </c>
      <c r="K404">
        <v>8</v>
      </c>
      <c r="L404">
        <v>254382</v>
      </c>
      <c r="M404">
        <v>112368.305835188</v>
      </c>
      <c r="N404">
        <v>8540.8579301110567</v>
      </c>
      <c r="O404">
        <v>2370</v>
      </c>
      <c r="P404">
        <v>63009.316409667277</v>
      </c>
      <c r="Q404">
        <v>56717.864791086729</v>
      </c>
      <c r="R404">
        <v>319640.72272119776</v>
      </c>
      <c r="S404">
        <v>177747.62224485527</v>
      </c>
      <c r="T404">
        <v>141893.10047634249</v>
      </c>
      <c r="X404" s="1">
        <f t="shared" si="19"/>
        <v>0</v>
      </c>
      <c r="Y404" s="2">
        <f t="shared" si="20"/>
        <v>1</v>
      </c>
      <c r="Z404" s="2"/>
      <c r="AA404" s="3"/>
      <c r="AD404" s="1">
        <f>IF(Table1[[#This Row],[Work Field (WF)]]="IT",1,0)</f>
        <v>1</v>
      </c>
      <c r="AE404" s="2">
        <f>IF(Table1[[#This Row],[Work Field (WF)]]="Data Science",1,0)</f>
        <v>0</v>
      </c>
      <c r="AF404" s="2">
        <f>IF(Table1[[#This Row],[Work Field (WF)]]="Health",1,0)</f>
        <v>0</v>
      </c>
      <c r="AG404" s="2">
        <f>IF(Table1[[#This Row],[Work Field (WF)]]="Marketing",1,0)</f>
        <v>0</v>
      </c>
      <c r="AH404" s="2">
        <f>IF(Table1[[#This Row],[Work Field (WF)]]="Sales",1,0)</f>
        <v>0</v>
      </c>
      <c r="AI404" s="2">
        <f>IF(Table1[[#This Row],[Work Field (WF)]]="management",1,0)</f>
        <v>0</v>
      </c>
      <c r="AJ404" s="2"/>
      <c r="AK404" s="3"/>
      <c r="AL404" s="1">
        <f>IF(Table1[[#This Row],[Education (EDU)]]="Matric",1,0)</f>
        <v>0</v>
      </c>
      <c r="AM404" s="2">
        <f>IF(Table1[[#This Row],[Education (EDU)]]="Intermediate",1,0)</f>
        <v>0</v>
      </c>
      <c r="AN404" s="2">
        <f>IF(Table1[[#This Row],[Education (EDU)]]="Graduation",1,0)</f>
        <v>1</v>
      </c>
      <c r="AO404" s="2">
        <f>IF(Table1[[#This Row],[Education (EDU)]]="Masters",1,0)</f>
        <v>0</v>
      </c>
      <c r="AP404" s="2"/>
      <c r="AQ404" s="3"/>
      <c r="AT404" s="10">
        <f>IFERROR(Table1[[#This Row],[Car Value]]/Table1[[#This Row],[Cars Owned]],"0")</f>
        <v>4270.4289650555284</v>
      </c>
      <c r="AU404" s="2"/>
      <c r="AV404" s="3"/>
      <c r="AW404" s="1"/>
      <c r="AX404" s="2">
        <f>IF(Table1[[#This Row],[Person Debts]]&gt;$AW$6,1,0)</f>
        <v>1</v>
      </c>
      <c r="AY404" s="2"/>
      <c r="AZ404" s="3"/>
      <c r="BA404" s="1"/>
      <c r="BB404" s="24">
        <f>Table1[[#This Row],[Mortgage Left]]/Table1[[#This Row],[House Value]]</f>
        <v>0.44173056991134596</v>
      </c>
      <c r="BC404" s="2">
        <f t="shared" si="21"/>
        <v>1</v>
      </c>
      <c r="BD404" s="2"/>
      <c r="BE404" s="3"/>
      <c r="BH404" s="1"/>
      <c r="BI404" s="2">
        <f>IF(Table1[[#This Row],[City]]="Karachi",Table1[[#This Row],[Income]],0)</f>
        <v>0</v>
      </c>
      <c r="BJ404" s="2">
        <f>IF(Table1[[#This Row],[City]]="Lahore",Table1[[#This Row],[Income]],0)</f>
        <v>0</v>
      </c>
      <c r="BK404" s="2">
        <f>IF(Table1[[#This Row],[City]]="Islamabad",Table1[[#This Row],[Income]],0)</f>
        <v>0</v>
      </c>
      <c r="BL404" s="2">
        <f>IF(Table1[[#This Row],[City]]="Multan",Table1[[#This Row],[Income]],0)</f>
        <v>0</v>
      </c>
      <c r="BM404" s="2">
        <f>IF(Table1[[#This Row],[City]]="Peshawar",Table1[[#This Row],[Income]],0)</f>
        <v>0</v>
      </c>
      <c r="BN404" s="2">
        <f>IF(Table1[[#This Row],[City]]="Quetta",Table1[[#This Row],[Income]],0)</f>
        <v>0</v>
      </c>
      <c r="BO404" s="2">
        <f>IF(Table1[[#This Row],[City]]="Hyderabad",Table1[[#This Row],[Income]],0)</f>
        <v>0</v>
      </c>
      <c r="BP404" s="2">
        <f>IF(Table1[[#This Row],[City]]="Rawalpindi",Table1[[#This Row],[Income]],0)</f>
        <v>42397</v>
      </c>
      <c r="BQ404" s="3">
        <f>IF(Table1[[#This Row],[City]]="Gwadar",Table1[[#This Row],[Income]],0)</f>
        <v>0</v>
      </c>
      <c r="BR404" s="1">
        <f>IF(Table1[[#This Row],[Person Debts]]&gt;Table1[[#This Row],[Income]],1,0)</f>
        <v>1</v>
      </c>
      <c r="BS404" s="3"/>
      <c r="BT404" s="1"/>
      <c r="BU404" s="2">
        <f>IF(Table1[[#This Row],[Net Worth]]&gt;BT404,Table1[[#This Row],[Age]],0)</f>
        <v>30</v>
      </c>
      <c r="BV404" s="3"/>
    </row>
    <row r="405" spans="2:74" x14ac:dyDescent="0.25">
      <c r="B405" t="s">
        <v>23</v>
      </c>
      <c r="C405">
        <v>47</v>
      </c>
      <c r="D405" t="s">
        <v>20</v>
      </c>
      <c r="E405">
        <v>6</v>
      </c>
      <c r="F405" t="s">
        <v>34</v>
      </c>
      <c r="G405">
        <v>4</v>
      </c>
      <c r="H405">
        <v>1</v>
      </c>
      <c r="I405">
        <v>73748</v>
      </c>
      <c r="J405" t="s">
        <v>38</v>
      </c>
      <c r="K405">
        <v>9</v>
      </c>
      <c r="L405">
        <v>221244</v>
      </c>
      <c r="M405">
        <v>29506.812909007458</v>
      </c>
      <c r="N405">
        <v>50671.1030341039</v>
      </c>
      <c r="O405">
        <v>13289</v>
      </c>
      <c r="P405">
        <v>145594.27804568139</v>
      </c>
      <c r="Q405">
        <v>3273.7307437504878</v>
      </c>
      <c r="R405">
        <v>275188.83377785434</v>
      </c>
      <c r="S405">
        <v>188390.09095468884</v>
      </c>
      <c r="T405">
        <v>86798.742823165492</v>
      </c>
      <c r="X405" s="1">
        <f t="shared" si="19"/>
        <v>0</v>
      </c>
      <c r="Y405" s="2">
        <f t="shared" si="20"/>
        <v>1</v>
      </c>
      <c r="Z405" s="2"/>
      <c r="AA405" s="3"/>
      <c r="AD405" s="1">
        <f>IF(Table1[[#This Row],[Work Field (WF)]]="IT",1,0)</f>
        <v>0</v>
      </c>
      <c r="AE405" s="2">
        <f>IF(Table1[[#This Row],[Work Field (WF)]]="Data Science",1,0)</f>
        <v>0</v>
      </c>
      <c r="AF405" s="2">
        <f>IF(Table1[[#This Row],[Work Field (WF)]]="Health",1,0)</f>
        <v>0</v>
      </c>
      <c r="AG405" s="2">
        <f>IF(Table1[[#This Row],[Work Field (WF)]]="Marketing",1,0)</f>
        <v>0</v>
      </c>
      <c r="AH405" s="2">
        <f>IF(Table1[[#This Row],[Work Field (WF)]]="Sales",1,0)</f>
        <v>0</v>
      </c>
      <c r="AI405" s="2">
        <f>IF(Table1[[#This Row],[Work Field (WF)]]="management",1,0)</f>
        <v>1</v>
      </c>
      <c r="AJ405" s="2"/>
      <c r="AK405" s="3"/>
      <c r="AL405" s="1">
        <f>IF(Table1[[#This Row],[Education (EDU)]]="Matric",1,0)</f>
        <v>0</v>
      </c>
      <c r="AM405" s="2">
        <f>IF(Table1[[#This Row],[Education (EDU)]]="Intermediate",1,0)</f>
        <v>0</v>
      </c>
      <c r="AN405" s="2">
        <f>IF(Table1[[#This Row],[Education (EDU)]]="Graduation",1,0)</f>
        <v>0</v>
      </c>
      <c r="AO405" s="2">
        <f>IF(Table1[[#This Row],[Education (EDU)]]="Masters",1,0)</f>
        <v>1</v>
      </c>
      <c r="AP405" s="2"/>
      <c r="AQ405" s="3"/>
      <c r="AT405" s="10">
        <f>IFERROR(Table1[[#This Row],[Car Value]]/Table1[[#This Row],[Cars Owned]],"0")</f>
        <v>50671.1030341039</v>
      </c>
      <c r="AU405" s="2"/>
      <c r="AV405" s="3"/>
      <c r="AW405" s="1"/>
      <c r="AX405" s="2">
        <f>IF(Table1[[#This Row],[Person Debts]]&gt;$AW$6,1,0)</f>
        <v>1</v>
      </c>
      <c r="AY405" s="2"/>
      <c r="AZ405" s="3"/>
      <c r="BA405" s="1"/>
      <c r="BB405" s="24">
        <f>Table1[[#This Row],[Mortgage Left]]/Table1[[#This Row],[House Value]]</f>
        <v>0.13336774289475628</v>
      </c>
      <c r="BC405" s="2">
        <f t="shared" si="21"/>
        <v>0</v>
      </c>
      <c r="BD405" s="2"/>
      <c r="BE405" s="3"/>
      <c r="BH405" s="1"/>
      <c r="BI405" s="2">
        <f>IF(Table1[[#This Row],[City]]="Karachi",Table1[[#This Row],[Income]],0)</f>
        <v>0</v>
      </c>
      <c r="BJ405" s="2">
        <f>IF(Table1[[#This Row],[City]]="Lahore",Table1[[#This Row],[Income]],0)</f>
        <v>0</v>
      </c>
      <c r="BK405" s="2">
        <f>IF(Table1[[#This Row],[City]]="Islamabad",Table1[[#This Row],[Income]],0)</f>
        <v>0</v>
      </c>
      <c r="BL405" s="2">
        <f>IF(Table1[[#This Row],[City]]="Multan",Table1[[#This Row],[Income]],0)</f>
        <v>0</v>
      </c>
      <c r="BM405" s="2">
        <f>IF(Table1[[#This Row],[City]]="Peshawar",Table1[[#This Row],[Income]],0)</f>
        <v>0</v>
      </c>
      <c r="BN405" s="2">
        <f>IF(Table1[[#This Row],[City]]="Quetta",Table1[[#This Row],[Income]],0)</f>
        <v>0</v>
      </c>
      <c r="BO405" s="2">
        <f>IF(Table1[[#This Row],[City]]="Hyderabad",Table1[[#This Row],[Income]],0)</f>
        <v>0</v>
      </c>
      <c r="BP405" s="2">
        <f>IF(Table1[[#This Row],[City]]="Rawalpindi",Table1[[#This Row],[Income]],0)</f>
        <v>0</v>
      </c>
      <c r="BQ405" s="3">
        <f>IF(Table1[[#This Row],[City]]="Gwadar",Table1[[#This Row],[Income]],0)</f>
        <v>73748</v>
      </c>
      <c r="BR405" s="1">
        <f>IF(Table1[[#This Row],[Person Debts]]&gt;Table1[[#This Row],[Income]],1,0)</f>
        <v>1</v>
      </c>
      <c r="BS405" s="3"/>
      <c r="BT405" s="1"/>
      <c r="BU405" s="2">
        <f>IF(Table1[[#This Row],[Net Worth]]&gt;BT405,Table1[[#This Row],[Age]],0)</f>
        <v>47</v>
      </c>
      <c r="BV405" s="3"/>
    </row>
    <row r="406" spans="2:74" x14ac:dyDescent="0.25">
      <c r="B406" t="s">
        <v>23</v>
      </c>
      <c r="C406">
        <v>33</v>
      </c>
      <c r="D406" t="s">
        <v>37</v>
      </c>
      <c r="E406">
        <v>5</v>
      </c>
      <c r="F406" t="s">
        <v>34</v>
      </c>
      <c r="G406">
        <v>4</v>
      </c>
      <c r="H406">
        <v>2</v>
      </c>
      <c r="I406">
        <v>55101</v>
      </c>
      <c r="J406" t="s">
        <v>39</v>
      </c>
      <c r="K406">
        <v>6</v>
      </c>
      <c r="L406">
        <v>165303</v>
      </c>
      <c r="M406">
        <v>148196.40026464153</v>
      </c>
      <c r="N406">
        <v>43654.922525371818</v>
      </c>
      <c r="O406">
        <v>4814</v>
      </c>
      <c r="P406">
        <v>24631.485753794303</v>
      </c>
      <c r="Q406">
        <v>36717.116402460997</v>
      </c>
      <c r="R406">
        <v>245675.03892783282</v>
      </c>
      <c r="S406">
        <v>177641.88601843582</v>
      </c>
      <c r="T406">
        <v>68033.152909397002</v>
      </c>
      <c r="X406" s="1">
        <f t="shared" si="19"/>
        <v>0</v>
      </c>
      <c r="Y406" s="2">
        <f t="shared" si="20"/>
        <v>1</v>
      </c>
      <c r="Z406" s="2"/>
      <c r="AA406" s="3"/>
      <c r="AD406" s="1">
        <f>IF(Table1[[#This Row],[Work Field (WF)]]="IT",1,0)</f>
        <v>0</v>
      </c>
      <c r="AE406" s="2">
        <f>IF(Table1[[#This Row],[Work Field (WF)]]="Data Science",1,0)</f>
        <v>0</v>
      </c>
      <c r="AF406" s="2">
        <f>IF(Table1[[#This Row],[Work Field (WF)]]="Health",1,0)</f>
        <v>0</v>
      </c>
      <c r="AG406" s="2">
        <f>IF(Table1[[#This Row],[Work Field (WF)]]="Marketing",1,0)</f>
        <v>0</v>
      </c>
      <c r="AH406" s="2">
        <f>IF(Table1[[#This Row],[Work Field (WF)]]="Sales",1,0)</f>
        <v>1</v>
      </c>
      <c r="AI406" s="2">
        <f>IF(Table1[[#This Row],[Work Field (WF)]]="management",1,0)</f>
        <v>0</v>
      </c>
      <c r="AJ406" s="2"/>
      <c r="AK406" s="3"/>
      <c r="AL406" s="1">
        <f>IF(Table1[[#This Row],[Education (EDU)]]="Matric",1,0)</f>
        <v>0</v>
      </c>
      <c r="AM406" s="2">
        <f>IF(Table1[[#This Row],[Education (EDU)]]="Intermediate",1,0)</f>
        <v>0</v>
      </c>
      <c r="AN406" s="2">
        <f>IF(Table1[[#This Row],[Education (EDU)]]="Graduation",1,0)</f>
        <v>0</v>
      </c>
      <c r="AO406" s="2">
        <f>IF(Table1[[#This Row],[Education (EDU)]]="Masters",1,0)</f>
        <v>1</v>
      </c>
      <c r="AP406" s="2"/>
      <c r="AQ406" s="3"/>
      <c r="AT406" s="10">
        <f>IFERROR(Table1[[#This Row],[Car Value]]/Table1[[#This Row],[Cars Owned]],"0")</f>
        <v>21827.461262685909</v>
      </c>
      <c r="AU406" s="2"/>
      <c r="AV406" s="3"/>
      <c r="AW406" s="1"/>
      <c r="AX406" s="2">
        <f>IF(Table1[[#This Row],[Person Debts]]&gt;$AW$6,1,0)</f>
        <v>1</v>
      </c>
      <c r="AY406" s="2"/>
      <c r="AZ406" s="3"/>
      <c r="BA406" s="1"/>
      <c r="BB406" s="24">
        <f>Table1[[#This Row],[Mortgage Left]]/Table1[[#This Row],[House Value]]</f>
        <v>0.89651367648888125</v>
      </c>
      <c r="BC406" s="2">
        <f t="shared" si="21"/>
        <v>1</v>
      </c>
      <c r="BD406" s="2"/>
      <c r="BE406" s="3"/>
      <c r="BH406" s="1"/>
      <c r="BI406" s="2">
        <f>IF(Table1[[#This Row],[City]]="Karachi",Table1[[#This Row],[Income]],0)</f>
        <v>0</v>
      </c>
      <c r="BJ406" s="2">
        <f>IF(Table1[[#This Row],[City]]="Lahore",Table1[[#This Row],[Income]],0)</f>
        <v>0</v>
      </c>
      <c r="BK406" s="2">
        <f>IF(Table1[[#This Row],[City]]="Islamabad",Table1[[#This Row],[Income]],0)</f>
        <v>0</v>
      </c>
      <c r="BL406" s="2">
        <f>IF(Table1[[#This Row],[City]]="Multan",Table1[[#This Row],[Income]],0)</f>
        <v>0</v>
      </c>
      <c r="BM406" s="2">
        <f>IF(Table1[[#This Row],[City]]="Peshawar",Table1[[#This Row],[Income]],0)</f>
        <v>0</v>
      </c>
      <c r="BN406" s="2">
        <f>IF(Table1[[#This Row],[City]]="Quetta",Table1[[#This Row],[Income]],0)</f>
        <v>55101</v>
      </c>
      <c r="BO406" s="2">
        <f>IF(Table1[[#This Row],[City]]="Hyderabad",Table1[[#This Row],[Income]],0)</f>
        <v>0</v>
      </c>
      <c r="BP406" s="2">
        <f>IF(Table1[[#This Row],[City]]="Rawalpindi",Table1[[#This Row],[Income]],0)</f>
        <v>0</v>
      </c>
      <c r="BQ406" s="3">
        <f>IF(Table1[[#This Row],[City]]="Gwadar",Table1[[#This Row],[Income]],0)</f>
        <v>0</v>
      </c>
      <c r="BR406" s="1">
        <f>IF(Table1[[#This Row],[Person Debts]]&gt;Table1[[#This Row],[Income]],1,0)</f>
        <v>1</v>
      </c>
      <c r="BS406" s="3"/>
      <c r="BT406" s="1"/>
      <c r="BU406" s="2">
        <f>IF(Table1[[#This Row],[Net Worth]]&gt;BT406,Table1[[#This Row],[Age]],0)</f>
        <v>33</v>
      </c>
      <c r="BV406" s="3"/>
    </row>
    <row r="407" spans="2:74" x14ac:dyDescent="0.25">
      <c r="B407" t="s">
        <v>23</v>
      </c>
      <c r="C407">
        <v>34</v>
      </c>
      <c r="D407" t="s">
        <v>26</v>
      </c>
      <c r="E407">
        <v>3</v>
      </c>
      <c r="F407" t="s">
        <v>34</v>
      </c>
      <c r="G407">
        <v>4</v>
      </c>
      <c r="H407">
        <v>1</v>
      </c>
      <c r="I407">
        <v>53218</v>
      </c>
      <c r="J407" t="s">
        <v>33</v>
      </c>
      <c r="K407">
        <v>8</v>
      </c>
      <c r="L407">
        <v>266090</v>
      </c>
      <c r="M407">
        <v>67742.104874864643</v>
      </c>
      <c r="N407">
        <v>9176.6420339580145</v>
      </c>
      <c r="O407">
        <v>2977</v>
      </c>
      <c r="P407">
        <v>28589.924643025435</v>
      </c>
      <c r="Q407">
        <v>74563.002798470552</v>
      </c>
      <c r="R407">
        <v>349829.64483242854</v>
      </c>
      <c r="S407">
        <v>99309.029517890071</v>
      </c>
      <c r="T407">
        <v>250520.61531453847</v>
      </c>
      <c r="X407" s="1">
        <f t="shared" si="19"/>
        <v>0</v>
      </c>
      <c r="Y407" s="2">
        <f t="shared" si="20"/>
        <v>1</v>
      </c>
      <c r="Z407" s="2"/>
      <c r="AA407" s="3"/>
      <c r="AD407" s="1">
        <f>IF(Table1[[#This Row],[Work Field (WF)]]="IT",1,0)</f>
        <v>0</v>
      </c>
      <c r="AE407" s="2">
        <f>IF(Table1[[#This Row],[Work Field (WF)]]="Data Science",1,0)</f>
        <v>0</v>
      </c>
      <c r="AF407" s="2">
        <f>IF(Table1[[#This Row],[Work Field (WF)]]="Health",1,0)</f>
        <v>0</v>
      </c>
      <c r="AG407" s="2">
        <f>IF(Table1[[#This Row],[Work Field (WF)]]="Marketing",1,0)</f>
        <v>1</v>
      </c>
      <c r="AH407" s="2">
        <f>IF(Table1[[#This Row],[Work Field (WF)]]="Sales",1,0)</f>
        <v>0</v>
      </c>
      <c r="AI407" s="2">
        <f>IF(Table1[[#This Row],[Work Field (WF)]]="management",1,0)</f>
        <v>0</v>
      </c>
      <c r="AJ407" s="2"/>
      <c r="AK407" s="3"/>
      <c r="AL407" s="1">
        <f>IF(Table1[[#This Row],[Education (EDU)]]="Matric",1,0)</f>
        <v>0</v>
      </c>
      <c r="AM407" s="2">
        <f>IF(Table1[[#This Row],[Education (EDU)]]="Intermediate",1,0)</f>
        <v>0</v>
      </c>
      <c r="AN407" s="2">
        <f>IF(Table1[[#This Row],[Education (EDU)]]="Graduation",1,0)</f>
        <v>0</v>
      </c>
      <c r="AO407" s="2">
        <f>IF(Table1[[#This Row],[Education (EDU)]]="Masters",1,0)</f>
        <v>1</v>
      </c>
      <c r="AP407" s="2"/>
      <c r="AQ407" s="3"/>
      <c r="AT407" s="10">
        <f>IFERROR(Table1[[#This Row],[Car Value]]/Table1[[#This Row],[Cars Owned]],"0")</f>
        <v>9176.6420339580145</v>
      </c>
      <c r="AU407" s="2"/>
      <c r="AV407" s="3"/>
      <c r="AW407" s="1"/>
      <c r="AX407" s="2">
        <f>IF(Table1[[#This Row],[Person Debts]]&gt;$AW$6,1,0)</f>
        <v>0</v>
      </c>
      <c r="AY407" s="2"/>
      <c r="AZ407" s="3"/>
      <c r="BA407" s="1"/>
      <c r="BB407" s="24">
        <f>Table1[[#This Row],[Mortgage Left]]/Table1[[#This Row],[House Value]]</f>
        <v>0.25458342994800498</v>
      </c>
      <c r="BC407" s="2">
        <f t="shared" si="21"/>
        <v>0</v>
      </c>
      <c r="BD407" s="2"/>
      <c r="BE407" s="3"/>
      <c r="BH407" s="1"/>
      <c r="BI407" s="2">
        <f>IF(Table1[[#This Row],[City]]="Karachi",Table1[[#This Row],[Income]],0)</f>
        <v>0</v>
      </c>
      <c r="BJ407" s="2">
        <f>IF(Table1[[#This Row],[City]]="Lahore",Table1[[#This Row],[Income]],0)</f>
        <v>0</v>
      </c>
      <c r="BK407" s="2">
        <f>IF(Table1[[#This Row],[City]]="Islamabad",Table1[[#This Row],[Income]],0)</f>
        <v>0</v>
      </c>
      <c r="BL407" s="2">
        <f>IF(Table1[[#This Row],[City]]="Multan",Table1[[#This Row],[Income]],0)</f>
        <v>0</v>
      </c>
      <c r="BM407" s="2">
        <f>IF(Table1[[#This Row],[City]]="Peshawar",Table1[[#This Row],[Income]],0)</f>
        <v>0</v>
      </c>
      <c r="BN407" s="2">
        <f>IF(Table1[[#This Row],[City]]="Quetta",Table1[[#This Row],[Income]],0)</f>
        <v>0</v>
      </c>
      <c r="BO407" s="2">
        <f>IF(Table1[[#This Row],[City]]="Hyderabad",Table1[[#This Row],[Income]],0)</f>
        <v>0</v>
      </c>
      <c r="BP407" s="2">
        <f>IF(Table1[[#This Row],[City]]="Rawalpindi",Table1[[#This Row],[Income]],0)</f>
        <v>53218</v>
      </c>
      <c r="BQ407" s="3">
        <f>IF(Table1[[#This Row],[City]]="Gwadar",Table1[[#This Row],[Income]],0)</f>
        <v>0</v>
      </c>
      <c r="BR407" s="1">
        <f>IF(Table1[[#This Row],[Person Debts]]&gt;Table1[[#This Row],[Income]],1,0)</f>
        <v>1</v>
      </c>
      <c r="BS407" s="3"/>
      <c r="BT407" s="1"/>
      <c r="BU407" s="2">
        <f>IF(Table1[[#This Row],[Net Worth]]&gt;BT407,Table1[[#This Row],[Age]],0)</f>
        <v>34</v>
      </c>
      <c r="BV407" s="3"/>
    </row>
    <row r="408" spans="2:74" x14ac:dyDescent="0.25">
      <c r="B408" t="s">
        <v>23</v>
      </c>
      <c r="C408">
        <v>36</v>
      </c>
      <c r="D408" t="s">
        <v>26</v>
      </c>
      <c r="E408">
        <v>3</v>
      </c>
      <c r="F408" t="s">
        <v>21</v>
      </c>
      <c r="G408">
        <v>1</v>
      </c>
      <c r="H408">
        <v>0</v>
      </c>
      <c r="I408">
        <v>70892</v>
      </c>
      <c r="J408" t="s">
        <v>28</v>
      </c>
      <c r="K408">
        <v>4</v>
      </c>
      <c r="L408">
        <v>212676</v>
      </c>
      <c r="M408">
        <v>164615.07227590299</v>
      </c>
      <c r="N408">
        <v>0</v>
      </c>
      <c r="O408">
        <v>0</v>
      </c>
      <c r="P408">
        <v>140657.4286046316</v>
      </c>
      <c r="Q408">
        <v>85138.577788530165</v>
      </c>
      <c r="R408">
        <v>297814.57778853015</v>
      </c>
      <c r="S408">
        <v>305272.50088053459</v>
      </c>
      <c r="T408">
        <v>-7457.9230920044356</v>
      </c>
      <c r="X408" s="1">
        <f t="shared" si="19"/>
        <v>0</v>
      </c>
      <c r="Y408" s="2">
        <f t="shared" si="20"/>
        <v>1</v>
      </c>
      <c r="Z408" s="2"/>
      <c r="AA408" s="3"/>
      <c r="AD408" s="1">
        <f>IF(Table1[[#This Row],[Work Field (WF)]]="IT",1,0)</f>
        <v>0</v>
      </c>
      <c r="AE408" s="2">
        <f>IF(Table1[[#This Row],[Work Field (WF)]]="Data Science",1,0)</f>
        <v>0</v>
      </c>
      <c r="AF408" s="2">
        <f>IF(Table1[[#This Row],[Work Field (WF)]]="Health",1,0)</f>
        <v>0</v>
      </c>
      <c r="AG408" s="2">
        <f>IF(Table1[[#This Row],[Work Field (WF)]]="Marketing",1,0)</f>
        <v>1</v>
      </c>
      <c r="AH408" s="2">
        <f>IF(Table1[[#This Row],[Work Field (WF)]]="Sales",1,0)</f>
        <v>0</v>
      </c>
      <c r="AI408" s="2">
        <f>IF(Table1[[#This Row],[Work Field (WF)]]="management",1,0)</f>
        <v>0</v>
      </c>
      <c r="AJ408" s="2"/>
      <c r="AK408" s="3"/>
      <c r="AL408" s="1">
        <f>IF(Table1[[#This Row],[Education (EDU)]]="Matric",1,0)</f>
        <v>1</v>
      </c>
      <c r="AM408" s="2">
        <f>IF(Table1[[#This Row],[Education (EDU)]]="Intermediate",1,0)</f>
        <v>0</v>
      </c>
      <c r="AN408" s="2">
        <f>IF(Table1[[#This Row],[Education (EDU)]]="Graduation",1,0)</f>
        <v>0</v>
      </c>
      <c r="AO408" s="2">
        <f>IF(Table1[[#This Row],[Education (EDU)]]="Masters",1,0)</f>
        <v>0</v>
      </c>
      <c r="AP408" s="2"/>
      <c r="AQ408" s="3"/>
      <c r="AT408" s="10" t="str">
        <f>IFERROR(Table1[[#This Row],[Car Value]]/Table1[[#This Row],[Cars Owned]],"0")</f>
        <v>0</v>
      </c>
      <c r="AU408" s="2"/>
      <c r="AV408" s="3"/>
      <c r="AW408" s="1"/>
      <c r="AX408" s="2">
        <f>IF(Table1[[#This Row],[Person Debts]]&gt;$AW$6,1,0)</f>
        <v>1</v>
      </c>
      <c r="AY408" s="2"/>
      <c r="AZ408" s="3"/>
      <c r="BA408" s="1"/>
      <c r="BB408" s="24">
        <f>Table1[[#This Row],[Mortgage Left]]/Table1[[#This Row],[House Value]]</f>
        <v>0.77401809454711856</v>
      </c>
      <c r="BC408" s="2">
        <f t="shared" si="21"/>
        <v>1</v>
      </c>
      <c r="BD408" s="2"/>
      <c r="BE408" s="3"/>
      <c r="BH408" s="1"/>
      <c r="BI408" s="2">
        <f>IF(Table1[[#This Row],[City]]="Karachi",Table1[[#This Row],[Income]],0)</f>
        <v>0</v>
      </c>
      <c r="BJ408" s="2">
        <f>IF(Table1[[#This Row],[City]]="Lahore",Table1[[#This Row],[Income]],0)</f>
        <v>0</v>
      </c>
      <c r="BK408" s="2">
        <f>IF(Table1[[#This Row],[City]]="Islamabad",Table1[[#This Row],[Income]],0)</f>
        <v>0</v>
      </c>
      <c r="BL408" s="2">
        <f>IF(Table1[[#This Row],[City]]="Multan",Table1[[#This Row],[Income]],0)</f>
        <v>70892</v>
      </c>
      <c r="BM408" s="2">
        <f>IF(Table1[[#This Row],[City]]="Peshawar",Table1[[#This Row],[Income]],0)</f>
        <v>0</v>
      </c>
      <c r="BN408" s="2">
        <f>IF(Table1[[#This Row],[City]]="Quetta",Table1[[#This Row],[Income]],0)</f>
        <v>0</v>
      </c>
      <c r="BO408" s="2">
        <f>IF(Table1[[#This Row],[City]]="Hyderabad",Table1[[#This Row],[Income]],0)</f>
        <v>0</v>
      </c>
      <c r="BP408" s="2">
        <f>IF(Table1[[#This Row],[City]]="Rawalpindi",Table1[[#This Row],[Income]],0)</f>
        <v>0</v>
      </c>
      <c r="BQ408" s="3">
        <f>IF(Table1[[#This Row],[City]]="Gwadar",Table1[[#This Row],[Income]],0)</f>
        <v>0</v>
      </c>
      <c r="BR408" s="1">
        <f>IF(Table1[[#This Row],[Person Debts]]&gt;Table1[[#This Row],[Income]],1,0)</f>
        <v>1</v>
      </c>
      <c r="BS408" s="3"/>
      <c r="BT408" s="1"/>
      <c r="BU408" s="2">
        <f>IF(Table1[[#This Row],[Net Worth]]&gt;BT408,Table1[[#This Row],[Age]],0)</f>
        <v>0</v>
      </c>
      <c r="BV408" s="3"/>
    </row>
    <row r="409" spans="2:74" x14ac:dyDescent="0.25">
      <c r="B409" t="s">
        <v>23</v>
      </c>
      <c r="C409">
        <v>39</v>
      </c>
      <c r="D409" t="s">
        <v>29</v>
      </c>
      <c r="E409">
        <v>4</v>
      </c>
      <c r="F409" t="s">
        <v>34</v>
      </c>
      <c r="G409">
        <v>4</v>
      </c>
      <c r="H409">
        <v>2</v>
      </c>
      <c r="I409">
        <v>31192</v>
      </c>
      <c r="J409" t="s">
        <v>22</v>
      </c>
      <c r="K409">
        <v>2</v>
      </c>
      <c r="L409">
        <v>93576</v>
      </c>
      <c r="M409">
        <v>66956.91354373288</v>
      </c>
      <c r="N409">
        <v>725.32255801323834</v>
      </c>
      <c r="O409">
        <v>506</v>
      </c>
      <c r="P409">
        <v>33561.270659021982</v>
      </c>
      <c r="Q409">
        <v>13393.648712037962</v>
      </c>
      <c r="R409">
        <v>107694.9712700512</v>
      </c>
      <c r="S409">
        <v>101024.18420275487</v>
      </c>
      <c r="T409">
        <v>6670.7870672963327</v>
      </c>
      <c r="X409" s="1">
        <f t="shared" si="19"/>
        <v>0</v>
      </c>
      <c r="Y409" s="2">
        <f t="shared" si="20"/>
        <v>1</v>
      </c>
      <c r="Z409" s="2"/>
      <c r="AA409" s="3"/>
      <c r="AD409" s="1">
        <f>IF(Table1[[#This Row],[Work Field (WF)]]="IT",1,0)</f>
        <v>0</v>
      </c>
      <c r="AE409" s="2">
        <f>IF(Table1[[#This Row],[Work Field (WF)]]="Data Science",1,0)</f>
        <v>0</v>
      </c>
      <c r="AF409" s="2">
        <f>IF(Table1[[#This Row],[Work Field (WF)]]="Health",1,0)</f>
        <v>1</v>
      </c>
      <c r="AG409" s="2">
        <f>IF(Table1[[#This Row],[Work Field (WF)]]="Marketing",1,0)</f>
        <v>0</v>
      </c>
      <c r="AH409" s="2">
        <f>IF(Table1[[#This Row],[Work Field (WF)]]="Sales",1,0)</f>
        <v>0</v>
      </c>
      <c r="AI409" s="2">
        <f>IF(Table1[[#This Row],[Work Field (WF)]]="management",1,0)</f>
        <v>0</v>
      </c>
      <c r="AJ409" s="2"/>
      <c r="AK409" s="3"/>
      <c r="AL409" s="1">
        <f>IF(Table1[[#This Row],[Education (EDU)]]="Matric",1,0)</f>
        <v>0</v>
      </c>
      <c r="AM409" s="2">
        <f>IF(Table1[[#This Row],[Education (EDU)]]="Intermediate",1,0)</f>
        <v>0</v>
      </c>
      <c r="AN409" s="2">
        <f>IF(Table1[[#This Row],[Education (EDU)]]="Graduation",1,0)</f>
        <v>0</v>
      </c>
      <c r="AO409" s="2">
        <f>IF(Table1[[#This Row],[Education (EDU)]]="Masters",1,0)</f>
        <v>1</v>
      </c>
      <c r="AP409" s="2"/>
      <c r="AQ409" s="3"/>
      <c r="AT409" s="10">
        <f>IFERROR(Table1[[#This Row],[Car Value]]/Table1[[#This Row],[Cars Owned]],"0")</f>
        <v>362.66127900661917</v>
      </c>
      <c r="AU409" s="2"/>
      <c r="AV409" s="3"/>
      <c r="AW409" s="1"/>
      <c r="AX409" s="2">
        <f>IF(Table1[[#This Row],[Person Debts]]&gt;$AW$6,1,0)</f>
        <v>0</v>
      </c>
      <c r="AY409" s="2"/>
      <c r="AZ409" s="3"/>
      <c r="BA409" s="1"/>
      <c r="BB409" s="24">
        <f>Table1[[#This Row],[Mortgage Left]]/Table1[[#This Row],[House Value]]</f>
        <v>0.71553511096576983</v>
      </c>
      <c r="BC409" s="2">
        <f t="shared" si="21"/>
        <v>1</v>
      </c>
      <c r="BD409" s="2"/>
      <c r="BE409" s="3"/>
      <c r="BH409" s="1"/>
      <c r="BI409" s="2">
        <f>IF(Table1[[#This Row],[City]]="Karachi",Table1[[#This Row],[Income]],0)</f>
        <v>0</v>
      </c>
      <c r="BJ409" s="2">
        <f>IF(Table1[[#This Row],[City]]="Lahore",Table1[[#This Row],[Income]],0)</f>
        <v>31192</v>
      </c>
      <c r="BK409" s="2">
        <f>IF(Table1[[#This Row],[City]]="Islamabad",Table1[[#This Row],[Income]],0)</f>
        <v>0</v>
      </c>
      <c r="BL409" s="2">
        <f>IF(Table1[[#This Row],[City]]="Multan",Table1[[#This Row],[Income]],0)</f>
        <v>0</v>
      </c>
      <c r="BM409" s="2">
        <f>IF(Table1[[#This Row],[City]]="Peshawar",Table1[[#This Row],[Income]],0)</f>
        <v>0</v>
      </c>
      <c r="BN409" s="2">
        <f>IF(Table1[[#This Row],[City]]="Quetta",Table1[[#This Row],[Income]],0)</f>
        <v>0</v>
      </c>
      <c r="BO409" s="2">
        <f>IF(Table1[[#This Row],[City]]="Hyderabad",Table1[[#This Row],[Income]],0)</f>
        <v>0</v>
      </c>
      <c r="BP409" s="2">
        <f>IF(Table1[[#This Row],[City]]="Rawalpindi",Table1[[#This Row],[Income]],0)</f>
        <v>0</v>
      </c>
      <c r="BQ409" s="3">
        <f>IF(Table1[[#This Row],[City]]="Gwadar",Table1[[#This Row],[Income]],0)</f>
        <v>0</v>
      </c>
      <c r="BR409" s="1">
        <f>IF(Table1[[#This Row],[Person Debts]]&gt;Table1[[#This Row],[Income]],1,0)</f>
        <v>1</v>
      </c>
      <c r="BS409" s="3"/>
      <c r="BT409" s="1"/>
      <c r="BU409" s="2">
        <f>IF(Table1[[#This Row],[Net Worth]]&gt;BT409,Table1[[#This Row],[Age]],0)</f>
        <v>39</v>
      </c>
      <c r="BV409" s="3"/>
    </row>
    <row r="410" spans="2:74" x14ac:dyDescent="0.25">
      <c r="B410" t="s">
        <v>23</v>
      </c>
      <c r="C410">
        <v>50</v>
      </c>
      <c r="D410" t="s">
        <v>36</v>
      </c>
      <c r="E410">
        <v>2</v>
      </c>
      <c r="F410" t="s">
        <v>34</v>
      </c>
      <c r="G410">
        <v>4</v>
      </c>
      <c r="H410">
        <v>0</v>
      </c>
      <c r="I410">
        <v>52050</v>
      </c>
      <c r="J410" t="s">
        <v>38</v>
      </c>
      <c r="K410">
        <v>9</v>
      </c>
      <c r="L410">
        <v>208200</v>
      </c>
      <c r="M410">
        <v>187582.06441228226</v>
      </c>
      <c r="N410">
        <v>0</v>
      </c>
      <c r="O410">
        <v>0</v>
      </c>
      <c r="P410">
        <v>20673.804285622762</v>
      </c>
      <c r="Q410">
        <v>29945.708140026189</v>
      </c>
      <c r="R410">
        <v>238145.7081400262</v>
      </c>
      <c r="S410">
        <v>208255.86869790501</v>
      </c>
      <c r="T410">
        <v>29889.839442121185</v>
      </c>
      <c r="X410" s="1">
        <f t="shared" si="19"/>
        <v>0</v>
      </c>
      <c r="Y410" s="2">
        <f t="shared" si="20"/>
        <v>1</v>
      </c>
      <c r="Z410" s="2"/>
      <c r="AA410" s="3"/>
      <c r="AD410" s="1">
        <f>IF(Table1[[#This Row],[Work Field (WF)]]="IT",1,0)</f>
        <v>0</v>
      </c>
      <c r="AE410" s="2">
        <f>IF(Table1[[#This Row],[Work Field (WF)]]="Data Science",1,0)</f>
        <v>1</v>
      </c>
      <c r="AF410" s="2">
        <f>IF(Table1[[#This Row],[Work Field (WF)]]="Health",1,0)</f>
        <v>0</v>
      </c>
      <c r="AG410" s="2">
        <f>IF(Table1[[#This Row],[Work Field (WF)]]="Marketing",1,0)</f>
        <v>0</v>
      </c>
      <c r="AH410" s="2">
        <f>IF(Table1[[#This Row],[Work Field (WF)]]="Sales",1,0)</f>
        <v>0</v>
      </c>
      <c r="AI410" s="2">
        <f>IF(Table1[[#This Row],[Work Field (WF)]]="management",1,0)</f>
        <v>0</v>
      </c>
      <c r="AJ410" s="2"/>
      <c r="AK410" s="3"/>
      <c r="AL410" s="1">
        <f>IF(Table1[[#This Row],[Education (EDU)]]="Matric",1,0)</f>
        <v>0</v>
      </c>
      <c r="AM410" s="2">
        <f>IF(Table1[[#This Row],[Education (EDU)]]="Intermediate",1,0)</f>
        <v>0</v>
      </c>
      <c r="AN410" s="2">
        <f>IF(Table1[[#This Row],[Education (EDU)]]="Graduation",1,0)</f>
        <v>0</v>
      </c>
      <c r="AO410" s="2">
        <f>IF(Table1[[#This Row],[Education (EDU)]]="Masters",1,0)</f>
        <v>1</v>
      </c>
      <c r="AP410" s="2"/>
      <c r="AQ410" s="3"/>
      <c r="AT410" s="10" t="str">
        <f>IFERROR(Table1[[#This Row],[Car Value]]/Table1[[#This Row],[Cars Owned]],"0")</f>
        <v>0</v>
      </c>
      <c r="AU410" s="2"/>
      <c r="AV410" s="3"/>
      <c r="AW410" s="1"/>
      <c r="AX410" s="2">
        <f>IF(Table1[[#This Row],[Person Debts]]&gt;$AW$6,1,0)</f>
        <v>1</v>
      </c>
      <c r="AY410" s="2"/>
      <c r="AZ410" s="3"/>
      <c r="BA410" s="1"/>
      <c r="BB410" s="24">
        <f>Table1[[#This Row],[Mortgage Left]]/Table1[[#This Row],[House Value]]</f>
        <v>0.90097053031835861</v>
      </c>
      <c r="BC410" s="2">
        <f t="shared" si="21"/>
        <v>1</v>
      </c>
      <c r="BD410" s="2"/>
      <c r="BE410" s="3"/>
      <c r="BH410" s="1"/>
      <c r="BI410" s="2">
        <f>IF(Table1[[#This Row],[City]]="Karachi",Table1[[#This Row],[Income]],0)</f>
        <v>0</v>
      </c>
      <c r="BJ410" s="2">
        <f>IF(Table1[[#This Row],[City]]="Lahore",Table1[[#This Row],[Income]],0)</f>
        <v>0</v>
      </c>
      <c r="BK410" s="2">
        <f>IF(Table1[[#This Row],[City]]="Islamabad",Table1[[#This Row],[Income]],0)</f>
        <v>0</v>
      </c>
      <c r="BL410" s="2">
        <f>IF(Table1[[#This Row],[City]]="Multan",Table1[[#This Row],[Income]],0)</f>
        <v>0</v>
      </c>
      <c r="BM410" s="2">
        <f>IF(Table1[[#This Row],[City]]="Peshawar",Table1[[#This Row],[Income]],0)</f>
        <v>0</v>
      </c>
      <c r="BN410" s="2">
        <f>IF(Table1[[#This Row],[City]]="Quetta",Table1[[#This Row],[Income]],0)</f>
        <v>0</v>
      </c>
      <c r="BO410" s="2">
        <f>IF(Table1[[#This Row],[City]]="Hyderabad",Table1[[#This Row],[Income]],0)</f>
        <v>0</v>
      </c>
      <c r="BP410" s="2">
        <f>IF(Table1[[#This Row],[City]]="Rawalpindi",Table1[[#This Row],[Income]],0)</f>
        <v>0</v>
      </c>
      <c r="BQ410" s="3">
        <f>IF(Table1[[#This Row],[City]]="Gwadar",Table1[[#This Row],[Income]],0)</f>
        <v>52050</v>
      </c>
      <c r="BR410" s="1">
        <f>IF(Table1[[#This Row],[Person Debts]]&gt;Table1[[#This Row],[Income]],1,0)</f>
        <v>1</v>
      </c>
      <c r="BS410" s="3"/>
      <c r="BT410" s="1"/>
      <c r="BU410" s="2">
        <f>IF(Table1[[#This Row],[Net Worth]]&gt;BT410,Table1[[#This Row],[Age]],0)</f>
        <v>50</v>
      </c>
      <c r="BV410" s="3"/>
    </row>
    <row r="411" spans="2:74" x14ac:dyDescent="0.25">
      <c r="B411" t="s">
        <v>19</v>
      </c>
      <c r="C411">
        <v>36</v>
      </c>
      <c r="D411" t="s">
        <v>26</v>
      </c>
      <c r="E411">
        <v>3</v>
      </c>
      <c r="F411" t="s">
        <v>27</v>
      </c>
      <c r="G411">
        <v>2</v>
      </c>
      <c r="H411">
        <v>1</v>
      </c>
      <c r="I411">
        <v>30606</v>
      </c>
      <c r="J411" t="s">
        <v>39</v>
      </c>
      <c r="K411">
        <v>6</v>
      </c>
      <c r="L411">
        <v>153030</v>
      </c>
      <c r="M411">
        <v>20274.910752163025</v>
      </c>
      <c r="N411">
        <v>18737.372721108917</v>
      </c>
      <c r="O411">
        <v>16271</v>
      </c>
      <c r="P411">
        <v>19072.989219539715</v>
      </c>
      <c r="Q411">
        <v>41599.912743474459</v>
      </c>
      <c r="R411">
        <v>213367.28546458337</v>
      </c>
      <c r="S411">
        <v>55618.899971702733</v>
      </c>
      <c r="T411">
        <v>157748.38549288065</v>
      </c>
      <c r="X411" s="1">
        <f t="shared" si="19"/>
        <v>1</v>
      </c>
      <c r="Y411" s="2">
        <f t="shared" si="20"/>
        <v>0</v>
      </c>
      <c r="Z411" s="2"/>
      <c r="AA411" s="3"/>
      <c r="AD411" s="1">
        <f>IF(Table1[[#This Row],[Work Field (WF)]]="IT",1,0)</f>
        <v>0</v>
      </c>
      <c r="AE411" s="2">
        <f>IF(Table1[[#This Row],[Work Field (WF)]]="Data Science",1,0)</f>
        <v>0</v>
      </c>
      <c r="AF411" s="2">
        <f>IF(Table1[[#This Row],[Work Field (WF)]]="Health",1,0)</f>
        <v>0</v>
      </c>
      <c r="AG411" s="2">
        <f>IF(Table1[[#This Row],[Work Field (WF)]]="Marketing",1,0)</f>
        <v>1</v>
      </c>
      <c r="AH411" s="2">
        <f>IF(Table1[[#This Row],[Work Field (WF)]]="Sales",1,0)</f>
        <v>0</v>
      </c>
      <c r="AI411" s="2">
        <f>IF(Table1[[#This Row],[Work Field (WF)]]="management",1,0)</f>
        <v>0</v>
      </c>
      <c r="AJ411" s="2"/>
      <c r="AK411" s="3"/>
      <c r="AL411" s="1">
        <f>IF(Table1[[#This Row],[Education (EDU)]]="Matric",1,0)</f>
        <v>0</v>
      </c>
      <c r="AM411" s="2">
        <f>IF(Table1[[#This Row],[Education (EDU)]]="Intermediate",1,0)</f>
        <v>1</v>
      </c>
      <c r="AN411" s="2">
        <f>IF(Table1[[#This Row],[Education (EDU)]]="Graduation",1,0)</f>
        <v>0</v>
      </c>
      <c r="AO411" s="2">
        <f>IF(Table1[[#This Row],[Education (EDU)]]="Masters",1,0)</f>
        <v>0</v>
      </c>
      <c r="AP411" s="2"/>
      <c r="AQ411" s="3"/>
      <c r="AT411" s="10">
        <f>IFERROR(Table1[[#This Row],[Car Value]]/Table1[[#This Row],[Cars Owned]],"0")</f>
        <v>18737.372721108917</v>
      </c>
      <c r="AU411" s="2"/>
      <c r="AV411" s="3"/>
      <c r="AW411" s="1"/>
      <c r="AX411" s="2">
        <f>IF(Table1[[#This Row],[Person Debts]]&gt;$AW$6,1,0)</f>
        <v>0</v>
      </c>
      <c r="AY411" s="2"/>
      <c r="AZ411" s="3"/>
      <c r="BA411" s="1"/>
      <c r="BB411" s="24">
        <f>Table1[[#This Row],[Mortgage Left]]/Table1[[#This Row],[House Value]]</f>
        <v>0.13248977816221019</v>
      </c>
      <c r="BC411" s="2">
        <f t="shared" si="21"/>
        <v>0</v>
      </c>
      <c r="BD411" s="2"/>
      <c r="BE411" s="3"/>
      <c r="BH411" s="1"/>
      <c r="BI411" s="2">
        <f>IF(Table1[[#This Row],[City]]="Karachi",Table1[[#This Row],[Income]],0)</f>
        <v>0</v>
      </c>
      <c r="BJ411" s="2">
        <f>IF(Table1[[#This Row],[City]]="Lahore",Table1[[#This Row],[Income]],0)</f>
        <v>0</v>
      </c>
      <c r="BK411" s="2">
        <f>IF(Table1[[#This Row],[City]]="Islamabad",Table1[[#This Row],[Income]],0)</f>
        <v>0</v>
      </c>
      <c r="BL411" s="2">
        <f>IF(Table1[[#This Row],[City]]="Multan",Table1[[#This Row],[Income]],0)</f>
        <v>0</v>
      </c>
      <c r="BM411" s="2">
        <f>IF(Table1[[#This Row],[City]]="Peshawar",Table1[[#This Row],[Income]],0)</f>
        <v>0</v>
      </c>
      <c r="BN411" s="2">
        <f>IF(Table1[[#This Row],[City]]="Quetta",Table1[[#This Row],[Income]],0)</f>
        <v>30606</v>
      </c>
      <c r="BO411" s="2">
        <f>IF(Table1[[#This Row],[City]]="Hyderabad",Table1[[#This Row],[Income]],0)</f>
        <v>0</v>
      </c>
      <c r="BP411" s="2">
        <f>IF(Table1[[#This Row],[City]]="Rawalpindi",Table1[[#This Row],[Income]],0)</f>
        <v>0</v>
      </c>
      <c r="BQ411" s="3">
        <f>IF(Table1[[#This Row],[City]]="Gwadar",Table1[[#This Row],[Income]],0)</f>
        <v>0</v>
      </c>
      <c r="BR411" s="1">
        <f>IF(Table1[[#This Row],[Person Debts]]&gt;Table1[[#This Row],[Income]],1,0)</f>
        <v>1</v>
      </c>
      <c r="BS411" s="3"/>
      <c r="BT411" s="1"/>
      <c r="BU411" s="2">
        <f>IF(Table1[[#This Row],[Net Worth]]&gt;BT411,Table1[[#This Row],[Age]],0)</f>
        <v>36</v>
      </c>
      <c r="BV411" s="3"/>
    </row>
    <row r="412" spans="2:74" x14ac:dyDescent="0.25">
      <c r="B412" t="s">
        <v>23</v>
      </c>
      <c r="C412">
        <v>48</v>
      </c>
      <c r="D412" t="s">
        <v>32</v>
      </c>
      <c r="E412">
        <v>1</v>
      </c>
      <c r="F412" t="s">
        <v>34</v>
      </c>
      <c r="G412">
        <v>4</v>
      </c>
      <c r="H412">
        <v>0</v>
      </c>
      <c r="I412">
        <v>62680</v>
      </c>
      <c r="J412" t="s">
        <v>28</v>
      </c>
      <c r="K412">
        <v>4</v>
      </c>
      <c r="L412">
        <v>250720</v>
      </c>
      <c r="M412">
        <v>126268.22248685261</v>
      </c>
      <c r="N412">
        <v>0</v>
      </c>
      <c r="O412">
        <v>0</v>
      </c>
      <c r="P412">
        <v>48377.925433164586</v>
      </c>
      <c r="Q412">
        <v>48556.560634420952</v>
      </c>
      <c r="R412">
        <v>299276.56063442095</v>
      </c>
      <c r="S412">
        <v>174646.14792001719</v>
      </c>
      <c r="T412">
        <v>124630.41271440376</v>
      </c>
      <c r="X412" s="1">
        <f t="shared" si="19"/>
        <v>0</v>
      </c>
      <c r="Y412" s="2">
        <f t="shared" si="20"/>
        <v>1</v>
      </c>
      <c r="Z412" s="2"/>
      <c r="AA412" s="3"/>
      <c r="AD412" s="1">
        <f>IF(Table1[[#This Row],[Work Field (WF)]]="IT",1,0)</f>
        <v>1</v>
      </c>
      <c r="AE412" s="2">
        <f>IF(Table1[[#This Row],[Work Field (WF)]]="Data Science",1,0)</f>
        <v>0</v>
      </c>
      <c r="AF412" s="2">
        <f>IF(Table1[[#This Row],[Work Field (WF)]]="Health",1,0)</f>
        <v>0</v>
      </c>
      <c r="AG412" s="2">
        <f>IF(Table1[[#This Row],[Work Field (WF)]]="Marketing",1,0)</f>
        <v>0</v>
      </c>
      <c r="AH412" s="2">
        <f>IF(Table1[[#This Row],[Work Field (WF)]]="Sales",1,0)</f>
        <v>0</v>
      </c>
      <c r="AI412" s="2">
        <f>IF(Table1[[#This Row],[Work Field (WF)]]="management",1,0)</f>
        <v>0</v>
      </c>
      <c r="AJ412" s="2"/>
      <c r="AK412" s="3"/>
      <c r="AL412" s="1">
        <f>IF(Table1[[#This Row],[Education (EDU)]]="Matric",1,0)</f>
        <v>0</v>
      </c>
      <c r="AM412" s="2">
        <f>IF(Table1[[#This Row],[Education (EDU)]]="Intermediate",1,0)</f>
        <v>0</v>
      </c>
      <c r="AN412" s="2">
        <f>IF(Table1[[#This Row],[Education (EDU)]]="Graduation",1,0)</f>
        <v>0</v>
      </c>
      <c r="AO412" s="2">
        <f>IF(Table1[[#This Row],[Education (EDU)]]="Masters",1,0)</f>
        <v>1</v>
      </c>
      <c r="AP412" s="2"/>
      <c r="AQ412" s="3"/>
      <c r="AT412" s="10" t="str">
        <f>IFERROR(Table1[[#This Row],[Car Value]]/Table1[[#This Row],[Cars Owned]],"0")</f>
        <v>0</v>
      </c>
      <c r="AU412" s="2"/>
      <c r="AV412" s="3"/>
      <c r="AW412" s="1"/>
      <c r="AX412" s="2">
        <f>IF(Table1[[#This Row],[Person Debts]]&gt;$AW$6,1,0)</f>
        <v>1</v>
      </c>
      <c r="AY412" s="2"/>
      <c r="AZ412" s="3"/>
      <c r="BA412" s="1"/>
      <c r="BB412" s="24">
        <f>Table1[[#This Row],[Mortgage Left]]/Table1[[#This Row],[House Value]]</f>
        <v>0.5036224572704715</v>
      </c>
      <c r="BC412" s="2">
        <f t="shared" si="21"/>
        <v>1</v>
      </c>
      <c r="BD412" s="2"/>
      <c r="BE412" s="3"/>
      <c r="BH412" s="1"/>
      <c r="BI412" s="2">
        <f>IF(Table1[[#This Row],[City]]="Karachi",Table1[[#This Row],[Income]],0)</f>
        <v>0</v>
      </c>
      <c r="BJ412" s="2">
        <f>IF(Table1[[#This Row],[City]]="Lahore",Table1[[#This Row],[Income]],0)</f>
        <v>0</v>
      </c>
      <c r="BK412" s="2">
        <f>IF(Table1[[#This Row],[City]]="Islamabad",Table1[[#This Row],[Income]],0)</f>
        <v>0</v>
      </c>
      <c r="BL412" s="2">
        <f>IF(Table1[[#This Row],[City]]="Multan",Table1[[#This Row],[Income]],0)</f>
        <v>62680</v>
      </c>
      <c r="BM412" s="2">
        <f>IF(Table1[[#This Row],[City]]="Peshawar",Table1[[#This Row],[Income]],0)</f>
        <v>0</v>
      </c>
      <c r="BN412" s="2">
        <f>IF(Table1[[#This Row],[City]]="Quetta",Table1[[#This Row],[Income]],0)</f>
        <v>0</v>
      </c>
      <c r="BO412" s="2">
        <f>IF(Table1[[#This Row],[City]]="Hyderabad",Table1[[#This Row],[Income]],0)</f>
        <v>0</v>
      </c>
      <c r="BP412" s="2">
        <f>IF(Table1[[#This Row],[City]]="Rawalpindi",Table1[[#This Row],[Income]],0)</f>
        <v>0</v>
      </c>
      <c r="BQ412" s="3">
        <f>IF(Table1[[#This Row],[City]]="Gwadar",Table1[[#This Row],[Income]],0)</f>
        <v>0</v>
      </c>
      <c r="BR412" s="1">
        <f>IF(Table1[[#This Row],[Person Debts]]&gt;Table1[[#This Row],[Income]],1,0)</f>
        <v>1</v>
      </c>
      <c r="BS412" s="3"/>
      <c r="BT412" s="1"/>
      <c r="BU412" s="2">
        <f>IF(Table1[[#This Row],[Net Worth]]&gt;BT412,Table1[[#This Row],[Age]],0)</f>
        <v>48</v>
      </c>
      <c r="BV412" s="3"/>
    </row>
    <row r="413" spans="2:74" x14ac:dyDescent="0.25">
      <c r="B413" t="s">
        <v>19</v>
      </c>
      <c r="C413">
        <v>50</v>
      </c>
      <c r="D413" t="s">
        <v>37</v>
      </c>
      <c r="E413">
        <v>5</v>
      </c>
      <c r="F413" t="s">
        <v>24</v>
      </c>
      <c r="G413">
        <v>3</v>
      </c>
      <c r="H413">
        <v>2</v>
      </c>
      <c r="I413">
        <v>37689</v>
      </c>
      <c r="J413" t="s">
        <v>22</v>
      </c>
      <c r="K413">
        <v>2</v>
      </c>
      <c r="L413">
        <v>188445</v>
      </c>
      <c r="M413">
        <v>186004.00258156055</v>
      </c>
      <c r="N413">
        <v>47794.067238719595</v>
      </c>
      <c r="O413">
        <v>29861</v>
      </c>
      <c r="P413">
        <v>69610.39268574641</v>
      </c>
      <c r="Q413">
        <v>54149.21759459094</v>
      </c>
      <c r="R413">
        <v>290388.28483331052</v>
      </c>
      <c r="S413">
        <v>285475.39526730694</v>
      </c>
      <c r="T413">
        <v>4912.8895660035778</v>
      </c>
      <c r="X413" s="1">
        <f t="shared" si="19"/>
        <v>1</v>
      </c>
      <c r="Y413" s="2">
        <f t="shared" si="20"/>
        <v>0</v>
      </c>
      <c r="Z413" s="2"/>
      <c r="AA413" s="3"/>
      <c r="AD413" s="1">
        <f>IF(Table1[[#This Row],[Work Field (WF)]]="IT",1,0)</f>
        <v>0</v>
      </c>
      <c r="AE413" s="2">
        <f>IF(Table1[[#This Row],[Work Field (WF)]]="Data Science",1,0)</f>
        <v>0</v>
      </c>
      <c r="AF413" s="2">
        <f>IF(Table1[[#This Row],[Work Field (WF)]]="Health",1,0)</f>
        <v>0</v>
      </c>
      <c r="AG413" s="2">
        <f>IF(Table1[[#This Row],[Work Field (WF)]]="Marketing",1,0)</f>
        <v>0</v>
      </c>
      <c r="AH413" s="2">
        <f>IF(Table1[[#This Row],[Work Field (WF)]]="Sales",1,0)</f>
        <v>1</v>
      </c>
      <c r="AI413" s="2">
        <f>IF(Table1[[#This Row],[Work Field (WF)]]="management",1,0)</f>
        <v>0</v>
      </c>
      <c r="AJ413" s="2"/>
      <c r="AK413" s="3"/>
      <c r="AL413" s="1">
        <f>IF(Table1[[#This Row],[Education (EDU)]]="Matric",1,0)</f>
        <v>0</v>
      </c>
      <c r="AM413" s="2">
        <f>IF(Table1[[#This Row],[Education (EDU)]]="Intermediate",1,0)</f>
        <v>0</v>
      </c>
      <c r="AN413" s="2">
        <f>IF(Table1[[#This Row],[Education (EDU)]]="Graduation",1,0)</f>
        <v>1</v>
      </c>
      <c r="AO413" s="2">
        <f>IF(Table1[[#This Row],[Education (EDU)]]="Masters",1,0)</f>
        <v>0</v>
      </c>
      <c r="AP413" s="2"/>
      <c r="AQ413" s="3"/>
      <c r="AT413" s="10">
        <f>IFERROR(Table1[[#This Row],[Car Value]]/Table1[[#This Row],[Cars Owned]],"0")</f>
        <v>23897.033619359798</v>
      </c>
      <c r="AU413" s="2"/>
      <c r="AV413" s="3"/>
      <c r="AW413" s="1"/>
      <c r="AX413" s="2">
        <f>IF(Table1[[#This Row],[Person Debts]]&gt;$AW$6,1,0)</f>
        <v>1</v>
      </c>
      <c r="AY413" s="2"/>
      <c r="AZ413" s="3"/>
      <c r="BA413" s="1"/>
      <c r="BB413" s="24">
        <f>Table1[[#This Row],[Mortgage Left]]/Table1[[#This Row],[House Value]]</f>
        <v>0.9870466320759933</v>
      </c>
      <c r="BC413" s="2">
        <f t="shared" si="21"/>
        <v>1</v>
      </c>
      <c r="BD413" s="2"/>
      <c r="BE413" s="3"/>
      <c r="BH413" s="1"/>
      <c r="BI413" s="2">
        <f>IF(Table1[[#This Row],[City]]="Karachi",Table1[[#This Row],[Income]],0)</f>
        <v>0</v>
      </c>
      <c r="BJ413" s="2">
        <f>IF(Table1[[#This Row],[City]]="Lahore",Table1[[#This Row],[Income]],0)</f>
        <v>37689</v>
      </c>
      <c r="BK413" s="2">
        <f>IF(Table1[[#This Row],[City]]="Islamabad",Table1[[#This Row],[Income]],0)</f>
        <v>0</v>
      </c>
      <c r="BL413" s="2">
        <f>IF(Table1[[#This Row],[City]]="Multan",Table1[[#This Row],[Income]],0)</f>
        <v>0</v>
      </c>
      <c r="BM413" s="2">
        <f>IF(Table1[[#This Row],[City]]="Peshawar",Table1[[#This Row],[Income]],0)</f>
        <v>0</v>
      </c>
      <c r="BN413" s="2">
        <f>IF(Table1[[#This Row],[City]]="Quetta",Table1[[#This Row],[Income]],0)</f>
        <v>0</v>
      </c>
      <c r="BO413" s="2">
        <f>IF(Table1[[#This Row],[City]]="Hyderabad",Table1[[#This Row],[Income]],0)</f>
        <v>0</v>
      </c>
      <c r="BP413" s="2">
        <f>IF(Table1[[#This Row],[City]]="Rawalpindi",Table1[[#This Row],[Income]],0)</f>
        <v>0</v>
      </c>
      <c r="BQ413" s="3">
        <f>IF(Table1[[#This Row],[City]]="Gwadar",Table1[[#This Row],[Income]],0)</f>
        <v>0</v>
      </c>
      <c r="BR413" s="1">
        <f>IF(Table1[[#This Row],[Person Debts]]&gt;Table1[[#This Row],[Income]],1,0)</f>
        <v>1</v>
      </c>
      <c r="BS413" s="3"/>
      <c r="BT413" s="1"/>
      <c r="BU413" s="2">
        <f>IF(Table1[[#This Row],[Net Worth]]&gt;BT413,Table1[[#This Row],[Age]],0)</f>
        <v>50</v>
      </c>
      <c r="BV413" s="3"/>
    </row>
    <row r="414" spans="2:74" x14ac:dyDescent="0.25">
      <c r="B414" t="s">
        <v>19</v>
      </c>
      <c r="C414">
        <v>38</v>
      </c>
      <c r="D414" t="s">
        <v>37</v>
      </c>
      <c r="E414">
        <v>5</v>
      </c>
      <c r="F414" t="s">
        <v>34</v>
      </c>
      <c r="G414">
        <v>4</v>
      </c>
      <c r="H414">
        <v>0</v>
      </c>
      <c r="I414">
        <v>71595</v>
      </c>
      <c r="J414" t="s">
        <v>30</v>
      </c>
      <c r="K414">
        <v>7</v>
      </c>
      <c r="L414">
        <v>214785</v>
      </c>
      <c r="M414">
        <v>12199.757761303192</v>
      </c>
      <c r="N414">
        <v>0</v>
      </c>
      <c r="O414">
        <v>0</v>
      </c>
      <c r="P414">
        <v>67091.605684157927</v>
      </c>
      <c r="Q414">
        <v>23474.603462396262</v>
      </c>
      <c r="R414">
        <v>238259.60346239625</v>
      </c>
      <c r="S414">
        <v>79291.363445461116</v>
      </c>
      <c r="T414">
        <v>158968.24001693513</v>
      </c>
      <c r="X414" s="1">
        <f t="shared" si="19"/>
        <v>1</v>
      </c>
      <c r="Y414" s="2">
        <f t="shared" si="20"/>
        <v>0</v>
      </c>
      <c r="Z414" s="2"/>
      <c r="AA414" s="3"/>
      <c r="AD414" s="1">
        <f>IF(Table1[[#This Row],[Work Field (WF)]]="IT",1,0)</f>
        <v>0</v>
      </c>
      <c r="AE414" s="2">
        <f>IF(Table1[[#This Row],[Work Field (WF)]]="Data Science",1,0)</f>
        <v>0</v>
      </c>
      <c r="AF414" s="2">
        <f>IF(Table1[[#This Row],[Work Field (WF)]]="Health",1,0)</f>
        <v>0</v>
      </c>
      <c r="AG414" s="2">
        <f>IF(Table1[[#This Row],[Work Field (WF)]]="Marketing",1,0)</f>
        <v>0</v>
      </c>
      <c r="AH414" s="2">
        <f>IF(Table1[[#This Row],[Work Field (WF)]]="Sales",1,0)</f>
        <v>1</v>
      </c>
      <c r="AI414" s="2">
        <f>IF(Table1[[#This Row],[Work Field (WF)]]="management",1,0)</f>
        <v>0</v>
      </c>
      <c r="AJ414" s="2"/>
      <c r="AK414" s="3"/>
      <c r="AL414" s="1">
        <f>IF(Table1[[#This Row],[Education (EDU)]]="Matric",1,0)</f>
        <v>0</v>
      </c>
      <c r="AM414" s="2">
        <f>IF(Table1[[#This Row],[Education (EDU)]]="Intermediate",1,0)</f>
        <v>0</v>
      </c>
      <c r="AN414" s="2">
        <f>IF(Table1[[#This Row],[Education (EDU)]]="Graduation",1,0)</f>
        <v>0</v>
      </c>
      <c r="AO414" s="2">
        <f>IF(Table1[[#This Row],[Education (EDU)]]="Masters",1,0)</f>
        <v>1</v>
      </c>
      <c r="AP414" s="2"/>
      <c r="AQ414" s="3"/>
      <c r="AT414" s="10" t="str">
        <f>IFERROR(Table1[[#This Row],[Car Value]]/Table1[[#This Row],[Cars Owned]],"0")</f>
        <v>0</v>
      </c>
      <c r="AU414" s="2"/>
      <c r="AV414" s="3"/>
      <c r="AW414" s="1"/>
      <c r="AX414" s="2">
        <f>IF(Table1[[#This Row],[Person Debts]]&gt;$AW$6,1,0)</f>
        <v>0</v>
      </c>
      <c r="AY414" s="2"/>
      <c r="AZ414" s="3"/>
      <c r="BA414" s="1"/>
      <c r="BB414" s="24">
        <f>Table1[[#This Row],[Mortgage Left]]/Table1[[#This Row],[House Value]]</f>
        <v>5.679985921411268E-2</v>
      </c>
      <c r="BC414" s="2">
        <f t="shared" si="21"/>
        <v>0</v>
      </c>
      <c r="BD414" s="2"/>
      <c r="BE414" s="3"/>
      <c r="BH414" s="1"/>
      <c r="BI414" s="2">
        <f>IF(Table1[[#This Row],[City]]="Karachi",Table1[[#This Row],[Income]],0)</f>
        <v>0</v>
      </c>
      <c r="BJ414" s="2">
        <f>IF(Table1[[#This Row],[City]]="Lahore",Table1[[#This Row],[Income]],0)</f>
        <v>0</v>
      </c>
      <c r="BK414" s="2">
        <f>IF(Table1[[#This Row],[City]]="Islamabad",Table1[[#This Row],[Income]],0)</f>
        <v>0</v>
      </c>
      <c r="BL414" s="2">
        <f>IF(Table1[[#This Row],[City]]="Multan",Table1[[#This Row],[Income]],0)</f>
        <v>0</v>
      </c>
      <c r="BM414" s="2">
        <f>IF(Table1[[#This Row],[City]]="Peshawar",Table1[[#This Row],[Income]],0)</f>
        <v>0</v>
      </c>
      <c r="BN414" s="2">
        <f>IF(Table1[[#This Row],[City]]="Quetta",Table1[[#This Row],[Income]],0)</f>
        <v>0</v>
      </c>
      <c r="BO414" s="2">
        <f>IF(Table1[[#This Row],[City]]="Hyderabad",Table1[[#This Row],[Income]],0)</f>
        <v>71595</v>
      </c>
      <c r="BP414" s="2">
        <f>IF(Table1[[#This Row],[City]]="Rawalpindi",Table1[[#This Row],[Income]],0)</f>
        <v>0</v>
      </c>
      <c r="BQ414" s="3">
        <f>IF(Table1[[#This Row],[City]]="Gwadar",Table1[[#This Row],[Income]],0)</f>
        <v>0</v>
      </c>
      <c r="BR414" s="1">
        <f>IF(Table1[[#This Row],[Person Debts]]&gt;Table1[[#This Row],[Income]],1,0)</f>
        <v>1</v>
      </c>
      <c r="BS414" s="3"/>
      <c r="BT414" s="1"/>
      <c r="BU414" s="2">
        <f>IF(Table1[[#This Row],[Net Worth]]&gt;BT414,Table1[[#This Row],[Age]],0)</f>
        <v>38</v>
      </c>
      <c r="BV414" s="3"/>
    </row>
    <row r="415" spans="2:74" x14ac:dyDescent="0.25">
      <c r="B415" t="s">
        <v>23</v>
      </c>
      <c r="C415">
        <v>49</v>
      </c>
      <c r="D415" t="s">
        <v>37</v>
      </c>
      <c r="E415">
        <v>5</v>
      </c>
      <c r="F415" t="s">
        <v>34</v>
      </c>
      <c r="G415">
        <v>4</v>
      </c>
      <c r="H415">
        <v>0</v>
      </c>
      <c r="I415">
        <v>69358</v>
      </c>
      <c r="J415" t="s">
        <v>22</v>
      </c>
      <c r="K415">
        <v>2</v>
      </c>
      <c r="L415">
        <v>277432</v>
      </c>
      <c r="M415">
        <v>195519.21526032427</v>
      </c>
      <c r="N415">
        <v>0</v>
      </c>
      <c r="O415">
        <v>0</v>
      </c>
      <c r="P415">
        <v>86834.247504548708</v>
      </c>
      <c r="Q415">
        <v>26660.370157898818</v>
      </c>
      <c r="R415">
        <v>304092.37015789881</v>
      </c>
      <c r="S415">
        <v>282353.46276487299</v>
      </c>
      <c r="T415">
        <v>21738.907393025816</v>
      </c>
      <c r="X415" s="1">
        <f t="shared" si="19"/>
        <v>0</v>
      </c>
      <c r="Y415" s="2">
        <f t="shared" si="20"/>
        <v>1</v>
      </c>
      <c r="Z415" s="2"/>
      <c r="AA415" s="3"/>
      <c r="AD415" s="1">
        <f>IF(Table1[[#This Row],[Work Field (WF)]]="IT",1,0)</f>
        <v>0</v>
      </c>
      <c r="AE415" s="2">
        <f>IF(Table1[[#This Row],[Work Field (WF)]]="Data Science",1,0)</f>
        <v>0</v>
      </c>
      <c r="AF415" s="2">
        <f>IF(Table1[[#This Row],[Work Field (WF)]]="Health",1,0)</f>
        <v>0</v>
      </c>
      <c r="AG415" s="2">
        <f>IF(Table1[[#This Row],[Work Field (WF)]]="Marketing",1,0)</f>
        <v>0</v>
      </c>
      <c r="AH415" s="2">
        <f>IF(Table1[[#This Row],[Work Field (WF)]]="Sales",1,0)</f>
        <v>1</v>
      </c>
      <c r="AI415" s="2">
        <f>IF(Table1[[#This Row],[Work Field (WF)]]="management",1,0)</f>
        <v>0</v>
      </c>
      <c r="AJ415" s="2"/>
      <c r="AK415" s="3"/>
      <c r="AL415" s="1">
        <f>IF(Table1[[#This Row],[Education (EDU)]]="Matric",1,0)</f>
        <v>0</v>
      </c>
      <c r="AM415" s="2">
        <f>IF(Table1[[#This Row],[Education (EDU)]]="Intermediate",1,0)</f>
        <v>0</v>
      </c>
      <c r="AN415" s="2">
        <f>IF(Table1[[#This Row],[Education (EDU)]]="Graduation",1,0)</f>
        <v>0</v>
      </c>
      <c r="AO415" s="2">
        <f>IF(Table1[[#This Row],[Education (EDU)]]="Masters",1,0)</f>
        <v>1</v>
      </c>
      <c r="AP415" s="2"/>
      <c r="AQ415" s="3"/>
      <c r="AT415" s="10" t="str">
        <f>IFERROR(Table1[[#This Row],[Car Value]]/Table1[[#This Row],[Cars Owned]],"0")</f>
        <v>0</v>
      </c>
      <c r="AU415" s="2"/>
      <c r="AV415" s="3"/>
      <c r="AW415" s="1"/>
      <c r="AX415" s="2">
        <f>IF(Table1[[#This Row],[Person Debts]]&gt;$AW$6,1,0)</f>
        <v>1</v>
      </c>
      <c r="AY415" s="2"/>
      <c r="AZ415" s="3"/>
      <c r="BA415" s="1"/>
      <c r="BB415" s="24">
        <f>Table1[[#This Row],[Mortgage Left]]/Table1[[#This Row],[House Value]]</f>
        <v>0.70474644330979941</v>
      </c>
      <c r="BC415" s="2">
        <f t="shared" si="21"/>
        <v>1</v>
      </c>
      <c r="BD415" s="2"/>
      <c r="BE415" s="3"/>
      <c r="BH415" s="1"/>
      <c r="BI415" s="2">
        <f>IF(Table1[[#This Row],[City]]="Karachi",Table1[[#This Row],[Income]],0)</f>
        <v>0</v>
      </c>
      <c r="BJ415" s="2">
        <f>IF(Table1[[#This Row],[City]]="Lahore",Table1[[#This Row],[Income]],0)</f>
        <v>69358</v>
      </c>
      <c r="BK415" s="2">
        <f>IF(Table1[[#This Row],[City]]="Islamabad",Table1[[#This Row],[Income]],0)</f>
        <v>0</v>
      </c>
      <c r="BL415" s="2">
        <f>IF(Table1[[#This Row],[City]]="Multan",Table1[[#This Row],[Income]],0)</f>
        <v>0</v>
      </c>
      <c r="BM415" s="2">
        <f>IF(Table1[[#This Row],[City]]="Peshawar",Table1[[#This Row],[Income]],0)</f>
        <v>0</v>
      </c>
      <c r="BN415" s="2">
        <f>IF(Table1[[#This Row],[City]]="Quetta",Table1[[#This Row],[Income]],0)</f>
        <v>0</v>
      </c>
      <c r="BO415" s="2">
        <f>IF(Table1[[#This Row],[City]]="Hyderabad",Table1[[#This Row],[Income]],0)</f>
        <v>0</v>
      </c>
      <c r="BP415" s="2">
        <f>IF(Table1[[#This Row],[City]]="Rawalpindi",Table1[[#This Row],[Income]],0)</f>
        <v>0</v>
      </c>
      <c r="BQ415" s="3">
        <f>IF(Table1[[#This Row],[City]]="Gwadar",Table1[[#This Row],[Income]],0)</f>
        <v>0</v>
      </c>
      <c r="BR415" s="1">
        <f>IF(Table1[[#This Row],[Person Debts]]&gt;Table1[[#This Row],[Income]],1,0)</f>
        <v>1</v>
      </c>
      <c r="BS415" s="3"/>
      <c r="BT415" s="1"/>
      <c r="BU415" s="2">
        <f>IF(Table1[[#This Row],[Net Worth]]&gt;BT415,Table1[[#This Row],[Age]],0)</f>
        <v>49</v>
      </c>
      <c r="BV415" s="3"/>
    </row>
    <row r="416" spans="2:74" x14ac:dyDescent="0.25">
      <c r="B416" t="s">
        <v>23</v>
      </c>
      <c r="C416">
        <v>29</v>
      </c>
      <c r="D416" t="s">
        <v>37</v>
      </c>
      <c r="E416">
        <v>5</v>
      </c>
      <c r="F416" t="s">
        <v>24</v>
      </c>
      <c r="G416">
        <v>3</v>
      </c>
      <c r="H416">
        <v>2</v>
      </c>
      <c r="I416">
        <v>52235</v>
      </c>
      <c r="J416" t="s">
        <v>31</v>
      </c>
      <c r="K416">
        <v>5</v>
      </c>
      <c r="L416">
        <v>156705</v>
      </c>
      <c r="M416">
        <v>110152.52206426892</v>
      </c>
      <c r="N416">
        <v>76426.907780905953</v>
      </c>
      <c r="O416">
        <v>55641</v>
      </c>
      <c r="P416">
        <v>5088.1067121332489</v>
      </c>
      <c r="Q416">
        <v>55848.039238753816</v>
      </c>
      <c r="R416">
        <v>288979.9470196598</v>
      </c>
      <c r="S416">
        <v>170881.62877640218</v>
      </c>
      <c r="T416">
        <v>118098.31824325761</v>
      </c>
      <c r="X416" s="1">
        <f t="shared" si="19"/>
        <v>0</v>
      </c>
      <c r="Y416" s="2">
        <f t="shared" si="20"/>
        <v>1</v>
      </c>
      <c r="Z416" s="2"/>
      <c r="AA416" s="3"/>
      <c r="AD416" s="1">
        <f>IF(Table1[[#This Row],[Work Field (WF)]]="IT",1,0)</f>
        <v>0</v>
      </c>
      <c r="AE416" s="2">
        <f>IF(Table1[[#This Row],[Work Field (WF)]]="Data Science",1,0)</f>
        <v>0</v>
      </c>
      <c r="AF416" s="2">
        <f>IF(Table1[[#This Row],[Work Field (WF)]]="Health",1,0)</f>
        <v>0</v>
      </c>
      <c r="AG416" s="2">
        <f>IF(Table1[[#This Row],[Work Field (WF)]]="Marketing",1,0)</f>
        <v>0</v>
      </c>
      <c r="AH416" s="2">
        <f>IF(Table1[[#This Row],[Work Field (WF)]]="Sales",1,0)</f>
        <v>1</v>
      </c>
      <c r="AI416" s="2">
        <f>IF(Table1[[#This Row],[Work Field (WF)]]="management",1,0)</f>
        <v>0</v>
      </c>
      <c r="AJ416" s="2"/>
      <c r="AK416" s="3"/>
      <c r="AL416" s="1">
        <f>IF(Table1[[#This Row],[Education (EDU)]]="Matric",1,0)</f>
        <v>0</v>
      </c>
      <c r="AM416" s="2">
        <f>IF(Table1[[#This Row],[Education (EDU)]]="Intermediate",1,0)</f>
        <v>0</v>
      </c>
      <c r="AN416" s="2">
        <f>IF(Table1[[#This Row],[Education (EDU)]]="Graduation",1,0)</f>
        <v>1</v>
      </c>
      <c r="AO416" s="2">
        <f>IF(Table1[[#This Row],[Education (EDU)]]="Masters",1,0)</f>
        <v>0</v>
      </c>
      <c r="AP416" s="2"/>
      <c r="AQ416" s="3"/>
      <c r="AT416" s="10">
        <f>IFERROR(Table1[[#This Row],[Car Value]]/Table1[[#This Row],[Cars Owned]],"0")</f>
        <v>38213.453890452976</v>
      </c>
      <c r="AU416" s="2"/>
      <c r="AV416" s="3"/>
      <c r="AW416" s="1"/>
      <c r="AX416" s="2">
        <f>IF(Table1[[#This Row],[Person Debts]]&gt;$AW$6,1,0)</f>
        <v>1</v>
      </c>
      <c r="AY416" s="2"/>
      <c r="AZ416" s="3"/>
      <c r="BA416" s="1"/>
      <c r="BB416" s="24">
        <f>Table1[[#This Row],[Mortgage Left]]/Table1[[#This Row],[House Value]]</f>
        <v>0.70292921134787612</v>
      </c>
      <c r="BC416" s="2">
        <f t="shared" si="21"/>
        <v>1</v>
      </c>
      <c r="BD416" s="2"/>
      <c r="BE416" s="3"/>
      <c r="BH416" s="1"/>
      <c r="BI416" s="2">
        <f>IF(Table1[[#This Row],[City]]="Karachi",Table1[[#This Row],[Income]],0)</f>
        <v>0</v>
      </c>
      <c r="BJ416" s="2">
        <f>IF(Table1[[#This Row],[City]]="Lahore",Table1[[#This Row],[Income]],0)</f>
        <v>0</v>
      </c>
      <c r="BK416" s="2">
        <f>IF(Table1[[#This Row],[City]]="Islamabad",Table1[[#This Row],[Income]],0)</f>
        <v>0</v>
      </c>
      <c r="BL416" s="2">
        <f>IF(Table1[[#This Row],[City]]="Multan",Table1[[#This Row],[Income]],0)</f>
        <v>0</v>
      </c>
      <c r="BM416" s="2">
        <f>IF(Table1[[#This Row],[City]]="Peshawar",Table1[[#This Row],[Income]],0)</f>
        <v>52235</v>
      </c>
      <c r="BN416" s="2">
        <f>IF(Table1[[#This Row],[City]]="Quetta",Table1[[#This Row],[Income]],0)</f>
        <v>0</v>
      </c>
      <c r="BO416" s="2">
        <f>IF(Table1[[#This Row],[City]]="Hyderabad",Table1[[#This Row],[Income]],0)</f>
        <v>0</v>
      </c>
      <c r="BP416" s="2">
        <f>IF(Table1[[#This Row],[City]]="Rawalpindi",Table1[[#This Row],[Income]],0)</f>
        <v>0</v>
      </c>
      <c r="BQ416" s="3">
        <f>IF(Table1[[#This Row],[City]]="Gwadar",Table1[[#This Row],[Income]],0)</f>
        <v>0</v>
      </c>
      <c r="BR416" s="1">
        <f>IF(Table1[[#This Row],[Person Debts]]&gt;Table1[[#This Row],[Income]],1,0)</f>
        <v>1</v>
      </c>
      <c r="BS416" s="3"/>
      <c r="BT416" s="1"/>
      <c r="BU416" s="2">
        <f>IF(Table1[[#This Row],[Net Worth]]&gt;BT416,Table1[[#This Row],[Age]],0)</f>
        <v>29</v>
      </c>
      <c r="BV416" s="3"/>
    </row>
    <row r="417" spans="2:74" x14ac:dyDescent="0.25">
      <c r="B417" t="s">
        <v>19</v>
      </c>
      <c r="C417">
        <v>40</v>
      </c>
      <c r="D417" t="s">
        <v>32</v>
      </c>
      <c r="E417">
        <v>1</v>
      </c>
      <c r="F417" t="s">
        <v>34</v>
      </c>
      <c r="G417">
        <v>4</v>
      </c>
      <c r="H417">
        <v>2</v>
      </c>
      <c r="I417">
        <v>46857</v>
      </c>
      <c r="J417" t="s">
        <v>39</v>
      </c>
      <c r="K417">
        <v>6</v>
      </c>
      <c r="L417">
        <v>140571</v>
      </c>
      <c r="M417">
        <v>11368.769968348388</v>
      </c>
      <c r="N417">
        <v>22816.230049126254</v>
      </c>
      <c r="O417">
        <v>15691</v>
      </c>
      <c r="P417">
        <v>53389.85379862121</v>
      </c>
      <c r="Q417">
        <v>61631.569402720772</v>
      </c>
      <c r="R417">
        <v>225018.79945184704</v>
      </c>
      <c r="S417">
        <v>80449.623766969598</v>
      </c>
      <c r="T417">
        <v>144569.17568487744</v>
      </c>
      <c r="X417" s="1">
        <f t="shared" si="19"/>
        <v>1</v>
      </c>
      <c r="Y417" s="2">
        <f t="shared" si="20"/>
        <v>0</v>
      </c>
      <c r="Z417" s="2"/>
      <c r="AA417" s="3"/>
      <c r="AD417" s="1">
        <f>IF(Table1[[#This Row],[Work Field (WF)]]="IT",1,0)</f>
        <v>1</v>
      </c>
      <c r="AE417" s="2">
        <f>IF(Table1[[#This Row],[Work Field (WF)]]="Data Science",1,0)</f>
        <v>0</v>
      </c>
      <c r="AF417" s="2">
        <f>IF(Table1[[#This Row],[Work Field (WF)]]="Health",1,0)</f>
        <v>0</v>
      </c>
      <c r="AG417" s="2">
        <f>IF(Table1[[#This Row],[Work Field (WF)]]="Marketing",1,0)</f>
        <v>0</v>
      </c>
      <c r="AH417" s="2">
        <f>IF(Table1[[#This Row],[Work Field (WF)]]="Sales",1,0)</f>
        <v>0</v>
      </c>
      <c r="AI417" s="2">
        <f>IF(Table1[[#This Row],[Work Field (WF)]]="management",1,0)</f>
        <v>0</v>
      </c>
      <c r="AJ417" s="2"/>
      <c r="AK417" s="3"/>
      <c r="AL417" s="1">
        <f>IF(Table1[[#This Row],[Education (EDU)]]="Matric",1,0)</f>
        <v>0</v>
      </c>
      <c r="AM417" s="2">
        <f>IF(Table1[[#This Row],[Education (EDU)]]="Intermediate",1,0)</f>
        <v>0</v>
      </c>
      <c r="AN417" s="2">
        <f>IF(Table1[[#This Row],[Education (EDU)]]="Graduation",1,0)</f>
        <v>0</v>
      </c>
      <c r="AO417" s="2">
        <f>IF(Table1[[#This Row],[Education (EDU)]]="Masters",1,0)</f>
        <v>1</v>
      </c>
      <c r="AP417" s="2"/>
      <c r="AQ417" s="3"/>
      <c r="AT417" s="10">
        <f>IFERROR(Table1[[#This Row],[Car Value]]/Table1[[#This Row],[Cars Owned]],"0")</f>
        <v>11408.115024563127</v>
      </c>
      <c r="AU417" s="2"/>
      <c r="AV417" s="3"/>
      <c r="AW417" s="1"/>
      <c r="AX417" s="2">
        <f>IF(Table1[[#This Row],[Person Debts]]&gt;$AW$6,1,0)</f>
        <v>0</v>
      </c>
      <c r="AY417" s="2"/>
      <c r="AZ417" s="3"/>
      <c r="BA417" s="1"/>
      <c r="BB417" s="24">
        <f>Table1[[#This Row],[Mortgage Left]]/Table1[[#This Row],[House Value]]</f>
        <v>8.0875642688380878E-2</v>
      </c>
      <c r="BC417" s="2">
        <f t="shared" si="21"/>
        <v>0</v>
      </c>
      <c r="BD417" s="2"/>
      <c r="BE417" s="3"/>
      <c r="BH417" s="1"/>
      <c r="BI417" s="2">
        <f>IF(Table1[[#This Row],[City]]="Karachi",Table1[[#This Row],[Income]],0)</f>
        <v>0</v>
      </c>
      <c r="BJ417" s="2">
        <f>IF(Table1[[#This Row],[City]]="Lahore",Table1[[#This Row],[Income]],0)</f>
        <v>0</v>
      </c>
      <c r="BK417" s="2">
        <f>IF(Table1[[#This Row],[City]]="Islamabad",Table1[[#This Row],[Income]],0)</f>
        <v>0</v>
      </c>
      <c r="BL417" s="2">
        <f>IF(Table1[[#This Row],[City]]="Multan",Table1[[#This Row],[Income]],0)</f>
        <v>0</v>
      </c>
      <c r="BM417" s="2">
        <f>IF(Table1[[#This Row],[City]]="Peshawar",Table1[[#This Row],[Income]],0)</f>
        <v>0</v>
      </c>
      <c r="BN417" s="2">
        <f>IF(Table1[[#This Row],[City]]="Quetta",Table1[[#This Row],[Income]],0)</f>
        <v>46857</v>
      </c>
      <c r="BO417" s="2">
        <f>IF(Table1[[#This Row],[City]]="Hyderabad",Table1[[#This Row],[Income]],0)</f>
        <v>0</v>
      </c>
      <c r="BP417" s="2">
        <f>IF(Table1[[#This Row],[City]]="Rawalpindi",Table1[[#This Row],[Income]],0)</f>
        <v>0</v>
      </c>
      <c r="BQ417" s="3">
        <f>IF(Table1[[#This Row],[City]]="Gwadar",Table1[[#This Row],[Income]],0)</f>
        <v>0</v>
      </c>
      <c r="BR417" s="1">
        <f>IF(Table1[[#This Row],[Person Debts]]&gt;Table1[[#This Row],[Income]],1,0)</f>
        <v>1</v>
      </c>
      <c r="BS417" s="3"/>
      <c r="BT417" s="1"/>
      <c r="BU417" s="2">
        <f>IF(Table1[[#This Row],[Net Worth]]&gt;BT417,Table1[[#This Row],[Age]],0)</f>
        <v>40</v>
      </c>
      <c r="BV417" s="3"/>
    </row>
    <row r="418" spans="2:74" x14ac:dyDescent="0.25">
      <c r="B418" t="s">
        <v>19</v>
      </c>
      <c r="C418">
        <v>45</v>
      </c>
      <c r="D418" t="s">
        <v>20</v>
      </c>
      <c r="E418">
        <v>6</v>
      </c>
      <c r="F418" t="s">
        <v>21</v>
      </c>
      <c r="G418">
        <v>1</v>
      </c>
      <c r="H418">
        <v>1</v>
      </c>
      <c r="I418">
        <v>39560</v>
      </c>
      <c r="J418" t="s">
        <v>33</v>
      </c>
      <c r="K418">
        <v>8</v>
      </c>
      <c r="L418">
        <v>118680</v>
      </c>
      <c r="M418">
        <v>7499.5214464035362</v>
      </c>
      <c r="N418">
        <v>9507.9862895515889</v>
      </c>
      <c r="O418">
        <v>1717</v>
      </c>
      <c r="P418">
        <v>67858.506560319831</v>
      </c>
      <c r="Q418">
        <v>17565.270313724923</v>
      </c>
      <c r="R418">
        <v>145753.2566032765</v>
      </c>
      <c r="S418">
        <v>77075.028006723369</v>
      </c>
      <c r="T418">
        <v>68678.228596553134</v>
      </c>
      <c r="X418" s="1">
        <f t="shared" si="19"/>
        <v>1</v>
      </c>
      <c r="Y418" s="2">
        <f t="shared" si="20"/>
        <v>0</v>
      </c>
      <c r="Z418" s="2"/>
      <c r="AA418" s="3"/>
      <c r="AD418" s="1">
        <f>IF(Table1[[#This Row],[Work Field (WF)]]="IT",1,0)</f>
        <v>0</v>
      </c>
      <c r="AE418" s="2">
        <f>IF(Table1[[#This Row],[Work Field (WF)]]="Data Science",1,0)</f>
        <v>0</v>
      </c>
      <c r="AF418" s="2">
        <f>IF(Table1[[#This Row],[Work Field (WF)]]="Health",1,0)</f>
        <v>0</v>
      </c>
      <c r="AG418" s="2">
        <f>IF(Table1[[#This Row],[Work Field (WF)]]="Marketing",1,0)</f>
        <v>0</v>
      </c>
      <c r="AH418" s="2">
        <f>IF(Table1[[#This Row],[Work Field (WF)]]="Sales",1,0)</f>
        <v>0</v>
      </c>
      <c r="AI418" s="2">
        <f>IF(Table1[[#This Row],[Work Field (WF)]]="management",1,0)</f>
        <v>1</v>
      </c>
      <c r="AJ418" s="2"/>
      <c r="AK418" s="3"/>
      <c r="AL418" s="1">
        <f>IF(Table1[[#This Row],[Education (EDU)]]="Matric",1,0)</f>
        <v>1</v>
      </c>
      <c r="AM418" s="2">
        <f>IF(Table1[[#This Row],[Education (EDU)]]="Intermediate",1,0)</f>
        <v>0</v>
      </c>
      <c r="AN418" s="2">
        <f>IF(Table1[[#This Row],[Education (EDU)]]="Graduation",1,0)</f>
        <v>0</v>
      </c>
      <c r="AO418" s="2">
        <f>IF(Table1[[#This Row],[Education (EDU)]]="Masters",1,0)</f>
        <v>0</v>
      </c>
      <c r="AP418" s="2"/>
      <c r="AQ418" s="3"/>
      <c r="AT418" s="10">
        <f>IFERROR(Table1[[#This Row],[Car Value]]/Table1[[#This Row],[Cars Owned]],"0")</f>
        <v>9507.9862895515889</v>
      </c>
      <c r="AU418" s="2"/>
      <c r="AV418" s="3"/>
      <c r="AW418" s="1"/>
      <c r="AX418" s="2">
        <f>IF(Table1[[#This Row],[Person Debts]]&gt;$AW$6,1,0)</f>
        <v>0</v>
      </c>
      <c r="AY418" s="2"/>
      <c r="AZ418" s="3"/>
      <c r="BA418" s="1"/>
      <c r="BB418" s="24">
        <f>Table1[[#This Row],[Mortgage Left]]/Table1[[#This Row],[House Value]]</f>
        <v>6.3191114310781393E-2</v>
      </c>
      <c r="BC418" s="2">
        <f t="shared" si="21"/>
        <v>0</v>
      </c>
      <c r="BD418" s="2"/>
      <c r="BE418" s="3"/>
      <c r="BH418" s="1"/>
      <c r="BI418" s="2">
        <f>IF(Table1[[#This Row],[City]]="Karachi",Table1[[#This Row],[Income]],0)</f>
        <v>0</v>
      </c>
      <c r="BJ418" s="2">
        <f>IF(Table1[[#This Row],[City]]="Lahore",Table1[[#This Row],[Income]],0)</f>
        <v>0</v>
      </c>
      <c r="BK418" s="2">
        <f>IF(Table1[[#This Row],[City]]="Islamabad",Table1[[#This Row],[Income]],0)</f>
        <v>0</v>
      </c>
      <c r="BL418" s="2">
        <f>IF(Table1[[#This Row],[City]]="Multan",Table1[[#This Row],[Income]],0)</f>
        <v>0</v>
      </c>
      <c r="BM418" s="2">
        <f>IF(Table1[[#This Row],[City]]="Peshawar",Table1[[#This Row],[Income]],0)</f>
        <v>0</v>
      </c>
      <c r="BN418" s="2">
        <f>IF(Table1[[#This Row],[City]]="Quetta",Table1[[#This Row],[Income]],0)</f>
        <v>0</v>
      </c>
      <c r="BO418" s="2">
        <f>IF(Table1[[#This Row],[City]]="Hyderabad",Table1[[#This Row],[Income]],0)</f>
        <v>0</v>
      </c>
      <c r="BP418" s="2">
        <f>IF(Table1[[#This Row],[City]]="Rawalpindi",Table1[[#This Row],[Income]],0)</f>
        <v>39560</v>
      </c>
      <c r="BQ418" s="3">
        <f>IF(Table1[[#This Row],[City]]="Gwadar",Table1[[#This Row],[Income]],0)</f>
        <v>0</v>
      </c>
      <c r="BR418" s="1">
        <f>IF(Table1[[#This Row],[Person Debts]]&gt;Table1[[#This Row],[Income]],1,0)</f>
        <v>1</v>
      </c>
      <c r="BS418" s="3"/>
      <c r="BT418" s="1"/>
      <c r="BU418" s="2">
        <f>IF(Table1[[#This Row],[Net Worth]]&gt;BT418,Table1[[#This Row],[Age]],0)</f>
        <v>45</v>
      </c>
      <c r="BV418" s="3"/>
    </row>
    <row r="419" spans="2:74" x14ac:dyDescent="0.25">
      <c r="B419" t="s">
        <v>19</v>
      </c>
      <c r="C419">
        <v>41</v>
      </c>
      <c r="D419" t="s">
        <v>29</v>
      </c>
      <c r="E419">
        <v>4</v>
      </c>
      <c r="F419" t="s">
        <v>24</v>
      </c>
      <c r="G419">
        <v>3</v>
      </c>
      <c r="H419">
        <v>1</v>
      </c>
      <c r="I419">
        <v>44541</v>
      </c>
      <c r="J419" t="s">
        <v>30</v>
      </c>
      <c r="K419">
        <v>7</v>
      </c>
      <c r="L419">
        <v>178164</v>
      </c>
      <c r="M419">
        <v>173014.5892077366</v>
      </c>
      <c r="N419">
        <v>25879.619108991959</v>
      </c>
      <c r="O419">
        <v>6785</v>
      </c>
      <c r="P419">
        <v>72219.562856054414</v>
      </c>
      <c r="Q419">
        <v>36208.041794587785</v>
      </c>
      <c r="R419">
        <v>240251.66090357973</v>
      </c>
      <c r="S419">
        <v>252019.152063791</v>
      </c>
      <c r="T419">
        <v>-11767.49116021127</v>
      </c>
      <c r="X419" s="1">
        <f t="shared" si="19"/>
        <v>1</v>
      </c>
      <c r="Y419" s="2">
        <f t="shared" si="20"/>
        <v>0</v>
      </c>
      <c r="Z419" s="2"/>
      <c r="AA419" s="3"/>
      <c r="AD419" s="1">
        <f>IF(Table1[[#This Row],[Work Field (WF)]]="IT",1,0)</f>
        <v>0</v>
      </c>
      <c r="AE419" s="2">
        <f>IF(Table1[[#This Row],[Work Field (WF)]]="Data Science",1,0)</f>
        <v>0</v>
      </c>
      <c r="AF419" s="2">
        <f>IF(Table1[[#This Row],[Work Field (WF)]]="Health",1,0)</f>
        <v>1</v>
      </c>
      <c r="AG419" s="2">
        <f>IF(Table1[[#This Row],[Work Field (WF)]]="Marketing",1,0)</f>
        <v>0</v>
      </c>
      <c r="AH419" s="2">
        <f>IF(Table1[[#This Row],[Work Field (WF)]]="Sales",1,0)</f>
        <v>0</v>
      </c>
      <c r="AI419" s="2">
        <f>IF(Table1[[#This Row],[Work Field (WF)]]="management",1,0)</f>
        <v>0</v>
      </c>
      <c r="AJ419" s="2"/>
      <c r="AK419" s="3"/>
      <c r="AL419" s="1">
        <f>IF(Table1[[#This Row],[Education (EDU)]]="Matric",1,0)</f>
        <v>0</v>
      </c>
      <c r="AM419" s="2">
        <f>IF(Table1[[#This Row],[Education (EDU)]]="Intermediate",1,0)</f>
        <v>0</v>
      </c>
      <c r="AN419" s="2">
        <f>IF(Table1[[#This Row],[Education (EDU)]]="Graduation",1,0)</f>
        <v>1</v>
      </c>
      <c r="AO419" s="2">
        <f>IF(Table1[[#This Row],[Education (EDU)]]="Masters",1,0)</f>
        <v>0</v>
      </c>
      <c r="AP419" s="2"/>
      <c r="AQ419" s="3"/>
      <c r="AT419" s="10">
        <f>IFERROR(Table1[[#This Row],[Car Value]]/Table1[[#This Row],[Cars Owned]],"0")</f>
        <v>25879.619108991959</v>
      </c>
      <c r="AU419" s="2"/>
      <c r="AV419" s="3"/>
      <c r="AW419" s="1"/>
      <c r="AX419" s="2">
        <f>IF(Table1[[#This Row],[Person Debts]]&gt;$AW$6,1,0)</f>
        <v>1</v>
      </c>
      <c r="AY419" s="2"/>
      <c r="AZ419" s="3"/>
      <c r="BA419" s="1"/>
      <c r="BB419" s="24">
        <f>Table1[[#This Row],[Mortgage Left]]/Table1[[#This Row],[House Value]]</f>
        <v>0.97109735528915264</v>
      </c>
      <c r="BC419" s="2">
        <f t="shared" si="21"/>
        <v>1</v>
      </c>
      <c r="BD419" s="2"/>
      <c r="BE419" s="3"/>
      <c r="BH419" s="1"/>
      <c r="BI419" s="2">
        <f>IF(Table1[[#This Row],[City]]="Karachi",Table1[[#This Row],[Income]],0)</f>
        <v>0</v>
      </c>
      <c r="BJ419" s="2">
        <f>IF(Table1[[#This Row],[City]]="Lahore",Table1[[#This Row],[Income]],0)</f>
        <v>0</v>
      </c>
      <c r="BK419" s="2">
        <f>IF(Table1[[#This Row],[City]]="Islamabad",Table1[[#This Row],[Income]],0)</f>
        <v>0</v>
      </c>
      <c r="BL419" s="2">
        <f>IF(Table1[[#This Row],[City]]="Multan",Table1[[#This Row],[Income]],0)</f>
        <v>0</v>
      </c>
      <c r="BM419" s="2">
        <f>IF(Table1[[#This Row],[City]]="Peshawar",Table1[[#This Row],[Income]],0)</f>
        <v>0</v>
      </c>
      <c r="BN419" s="2">
        <f>IF(Table1[[#This Row],[City]]="Quetta",Table1[[#This Row],[Income]],0)</f>
        <v>0</v>
      </c>
      <c r="BO419" s="2">
        <f>IF(Table1[[#This Row],[City]]="Hyderabad",Table1[[#This Row],[Income]],0)</f>
        <v>44541</v>
      </c>
      <c r="BP419" s="2">
        <f>IF(Table1[[#This Row],[City]]="Rawalpindi",Table1[[#This Row],[Income]],0)</f>
        <v>0</v>
      </c>
      <c r="BQ419" s="3">
        <f>IF(Table1[[#This Row],[City]]="Gwadar",Table1[[#This Row],[Income]],0)</f>
        <v>0</v>
      </c>
      <c r="BR419" s="1">
        <f>IF(Table1[[#This Row],[Person Debts]]&gt;Table1[[#This Row],[Income]],1,0)</f>
        <v>1</v>
      </c>
      <c r="BS419" s="3"/>
      <c r="BT419" s="1"/>
      <c r="BU419" s="2">
        <f>IF(Table1[[#This Row],[Net Worth]]&gt;BT419,Table1[[#This Row],[Age]],0)</f>
        <v>0</v>
      </c>
      <c r="BV419" s="3"/>
    </row>
    <row r="420" spans="2:74" x14ac:dyDescent="0.25">
      <c r="B420" t="s">
        <v>19</v>
      </c>
      <c r="C420">
        <v>26</v>
      </c>
      <c r="D420" t="s">
        <v>26</v>
      </c>
      <c r="E420">
        <v>3</v>
      </c>
      <c r="F420" t="s">
        <v>24</v>
      </c>
      <c r="G420">
        <v>3</v>
      </c>
      <c r="H420">
        <v>1</v>
      </c>
      <c r="I420">
        <v>46622</v>
      </c>
      <c r="J420" t="s">
        <v>38</v>
      </c>
      <c r="K420">
        <v>9</v>
      </c>
      <c r="L420">
        <v>233110</v>
      </c>
      <c r="M420">
        <v>202481.40344413024</v>
      </c>
      <c r="N420">
        <v>42616.057993024064</v>
      </c>
      <c r="O420">
        <v>40684</v>
      </c>
      <c r="P420">
        <v>48351.901685864577</v>
      </c>
      <c r="Q420">
        <v>13232.543996545526</v>
      </c>
      <c r="R420">
        <v>288958.60198956961</v>
      </c>
      <c r="S420">
        <v>291517.30512999481</v>
      </c>
      <c r="T420">
        <v>-2558.7031404252048</v>
      </c>
      <c r="X420" s="1">
        <f t="shared" si="19"/>
        <v>1</v>
      </c>
      <c r="Y420" s="2">
        <f t="shared" si="20"/>
        <v>0</v>
      </c>
      <c r="Z420" s="2"/>
      <c r="AA420" s="3"/>
      <c r="AD420" s="1">
        <f>IF(Table1[[#This Row],[Work Field (WF)]]="IT",1,0)</f>
        <v>0</v>
      </c>
      <c r="AE420" s="2">
        <f>IF(Table1[[#This Row],[Work Field (WF)]]="Data Science",1,0)</f>
        <v>0</v>
      </c>
      <c r="AF420" s="2">
        <f>IF(Table1[[#This Row],[Work Field (WF)]]="Health",1,0)</f>
        <v>0</v>
      </c>
      <c r="AG420" s="2">
        <f>IF(Table1[[#This Row],[Work Field (WF)]]="Marketing",1,0)</f>
        <v>1</v>
      </c>
      <c r="AH420" s="2">
        <f>IF(Table1[[#This Row],[Work Field (WF)]]="Sales",1,0)</f>
        <v>0</v>
      </c>
      <c r="AI420" s="2">
        <f>IF(Table1[[#This Row],[Work Field (WF)]]="management",1,0)</f>
        <v>0</v>
      </c>
      <c r="AJ420" s="2"/>
      <c r="AK420" s="3"/>
      <c r="AL420" s="1">
        <f>IF(Table1[[#This Row],[Education (EDU)]]="Matric",1,0)</f>
        <v>0</v>
      </c>
      <c r="AM420" s="2">
        <f>IF(Table1[[#This Row],[Education (EDU)]]="Intermediate",1,0)</f>
        <v>0</v>
      </c>
      <c r="AN420" s="2">
        <f>IF(Table1[[#This Row],[Education (EDU)]]="Graduation",1,0)</f>
        <v>1</v>
      </c>
      <c r="AO420" s="2">
        <f>IF(Table1[[#This Row],[Education (EDU)]]="Masters",1,0)</f>
        <v>0</v>
      </c>
      <c r="AP420" s="2"/>
      <c r="AQ420" s="3"/>
      <c r="AT420" s="10">
        <f>IFERROR(Table1[[#This Row],[Car Value]]/Table1[[#This Row],[Cars Owned]],"0")</f>
        <v>42616.057993024064</v>
      </c>
      <c r="AU420" s="2"/>
      <c r="AV420" s="3"/>
      <c r="AW420" s="1"/>
      <c r="AX420" s="2">
        <f>IF(Table1[[#This Row],[Person Debts]]&gt;$AW$6,1,0)</f>
        <v>1</v>
      </c>
      <c r="AY420" s="2"/>
      <c r="AZ420" s="3"/>
      <c r="BA420" s="1"/>
      <c r="BB420" s="24">
        <f>Table1[[#This Row],[Mortgage Left]]/Table1[[#This Row],[House Value]]</f>
        <v>0.8686088260655066</v>
      </c>
      <c r="BC420" s="2">
        <f t="shared" si="21"/>
        <v>1</v>
      </c>
      <c r="BD420" s="2"/>
      <c r="BE420" s="3"/>
      <c r="BH420" s="1"/>
      <c r="BI420" s="2">
        <f>IF(Table1[[#This Row],[City]]="Karachi",Table1[[#This Row],[Income]],0)</f>
        <v>0</v>
      </c>
      <c r="BJ420" s="2">
        <f>IF(Table1[[#This Row],[City]]="Lahore",Table1[[#This Row],[Income]],0)</f>
        <v>0</v>
      </c>
      <c r="BK420" s="2">
        <f>IF(Table1[[#This Row],[City]]="Islamabad",Table1[[#This Row],[Income]],0)</f>
        <v>0</v>
      </c>
      <c r="BL420" s="2">
        <f>IF(Table1[[#This Row],[City]]="Multan",Table1[[#This Row],[Income]],0)</f>
        <v>0</v>
      </c>
      <c r="BM420" s="2">
        <f>IF(Table1[[#This Row],[City]]="Peshawar",Table1[[#This Row],[Income]],0)</f>
        <v>0</v>
      </c>
      <c r="BN420" s="2">
        <f>IF(Table1[[#This Row],[City]]="Quetta",Table1[[#This Row],[Income]],0)</f>
        <v>0</v>
      </c>
      <c r="BO420" s="2">
        <f>IF(Table1[[#This Row],[City]]="Hyderabad",Table1[[#This Row],[Income]],0)</f>
        <v>0</v>
      </c>
      <c r="BP420" s="2">
        <f>IF(Table1[[#This Row],[City]]="Rawalpindi",Table1[[#This Row],[Income]],0)</f>
        <v>0</v>
      </c>
      <c r="BQ420" s="3">
        <f>IF(Table1[[#This Row],[City]]="Gwadar",Table1[[#This Row],[Income]],0)</f>
        <v>46622</v>
      </c>
      <c r="BR420" s="1">
        <f>IF(Table1[[#This Row],[Person Debts]]&gt;Table1[[#This Row],[Income]],1,0)</f>
        <v>1</v>
      </c>
      <c r="BS420" s="3"/>
      <c r="BT420" s="1"/>
      <c r="BU420" s="2">
        <f>IF(Table1[[#This Row],[Net Worth]]&gt;BT420,Table1[[#This Row],[Age]],0)</f>
        <v>0</v>
      </c>
      <c r="BV420" s="3"/>
    </row>
    <row r="421" spans="2:74" x14ac:dyDescent="0.25">
      <c r="B421" t="s">
        <v>19</v>
      </c>
      <c r="C421">
        <v>47</v>
      </c>
      <c r="D421" t="s">
        <v>20</v>
      </c>
      <c r="E421">
        <v>6</v>
      </c>
      <c r="F421" t="s">
        <v>27</v>
      </c>
      <c r="G421">
        <v>2</v>
      </c>
      <c r="H421">
        <v>1</v>
      </c>
      <c r="I421">
        <v>33244</v>
      </c>
      <c r="J421" t="s">
        <v>31</v>
      </c>
      <c r="K421">
        <v>5</v>
      </c>
      <c r="L421">
        <v>199464</v>
      </c>
      <c r="M421">
        <v>29356.671984896402</v>
      </c>
      <c r="N421">
        <v>29904.195426730483</v>
      </c>
      <c r="O421">
        <v>2649</v>
      </c>
      <c r="P421">
        <v>29238.152078052637</v>
      </c>
      <c r="Q421">
        <v>36377.289666844139</v>
      </c>
      <c r="R421">
        <v>265745.48509357462</v>
      </c>
      <c r="S421">
        <v>61243.824062949039</v>
      </c>
      <c r="T421">
        <v>204501.66103062558</v>
      </c>
      <c r="X421" s="1">
        <f t="shared" si="19"/>
        <v>1</v>
      </c>
      <c r="Y421" s="2">
        <f t="shared" si="20"/>
        <v>0</v>
      </c>
      <c r="Z421" s="2"/>
      <c r="AA421" s="3"/>
      <c r="AD421" s="1">
        <f>IF(Table1[[#This Row],[Work Field (WF)]]="IT",1,0)</f>
        <v>0</v>
      </c>
      <c r="AE421" s="2">
        <f>IF(Table1[[#This Row],[Work Field (WF)]]="Data Science",1,0)</f>
        <v>0</v>
      </c>
      <c r="AF421" s="2">
        <f>IF(Table1[[#This Row],[Work Field (WF)]]="Health",1,0)</f>
        <v>0</v>
      </c>
      <c r="AG421" s="2">
        <f>IF(Table1[[#This Row],[Work Field (WF)]]="Marketing",1,0)</f>
        <v>0</v>
      </c>
      <c r="AH421" s="2">
        <f>IF(Table1[[#This Row],[Work Field (WF)]]="Sales",1,0)</f>
        <v>0</v>
      </c>
      <c r="AI421" s="2">
        <f>IF(Table1[[#This Row],[Work Field (WF)]]="management",1,0)</f>
        <v>1</v>
      </c>
      <c r="AJ421" s="2"/>
      <c r="AK421" s="3"/>
      <c r="AL421" s="1">
        <f>IF(Table1[[#This Row],[Education (EDU)]]="Matric",1,0)</f>
        <v>0</v>
      </c>
      <c r="AM421" s="2">
        <f>IF(Table1[[#This Row],[Education (EDU)]]="Intermediate",1,0)</f>
        <v>1</v>
      </c>
      <c r="AN421" s="2">
        <f>IF(Table1[[#This Row],[Education (EDU)]]="Graduation",1,0)</f>
        <v>0</v>
      </c>
      <c r="AO421" s="2">
        <f>IF(Table1[[#This Row],[Education (EDU)]]="Masters",1,0)</f>
        <v>0</v>
      </c>
      <c r="AP421" s="2"/>
      <c r="AQ421" s="3"/>
      <c r="AT421" s="10">
        <f>IFERROR(Table1[[#This Row],[Car Value]]/Table1[[#This Row],[Cars Owned]],"0")</f>
        <v>29904.195426730483</v>
      </c>
      <c r="AU421" s="2"/>
      <c r="AV421" s="3"/>
      <c r="AW421" s="1"/>
      <c r="AX421" s="2">
        <f>IF(Table1[[#This Row],[Person Debts]]&gt;$AW$6,1,0)</f>
        <v>0</v>
      </c>
      <c r="AY421" s="2"/>
      <c r="AZ421" s="3"/>
      <c r="BA421" s="1"/>
      <c r="BB421" s="24">
        <f>Table1[[#This Row],[Mortgage Left]]/Table1[[#This Row],[House Value]]</f>
        <v>0.14717779641888462</v>
      </c>
      <c r="BC421" s="2">
        <f t="shared" si="21"/>
        <v>0</v>
      </c>
      <c r="BD421" s="2"/>
      <c r="BE421" s="3"/>
      <c r="BH421" s="1"/>
      <c r="BI421" s="2">
        <f>IF(Table1[[#This Row],[City]]="Karachi",Table1[[#This Row],[Income]],0)</f>
        <v>0</v>
      </c>
      <c r="BJ421" s="2">
        <f>IF(Table1[[#This Row],[City]]="Lahore",Table1[[#This Row],[Income]],0)</f>
        <v>0</v>
      </c>
      <c r="BK421" s="2">
        <f>IF(Table1[[#This Row],[City]]="Islamabad",Table1[[#This Row],[Income]],0)</f>
        <v>0</v>
      </c>
      <c r="BL421" s="2">
        <f>IF(Table1[[#This Row],[City]]="Multan",Table1[[#This Row],[Income]],0)</f>
        <v>0</v>
      </c>
      <c r="BM421" s="2">
        <f>IF(Table1[[#This Row],[City]]="Peshawar",Table1[[#This Row],[Income]],0)</f>
        <v>33244</v>
      </c>
      <c r="BN421" s="2">
        <f>IF(Table1[[#This Row],[City]]="Quetta",Table1[[#This Row],[Income]],0)</f>
        <v>0</v>
      </c>
      <c r="BO421" s="2">
        <f>IF(Table1[[#This Row],[City]]="Hyderabad",Table1[[#This Row],[Income]],0)</f>
        <v>0</v>
      </c>
      <c r="BP421" s="2">
        <f>IF(Table1[[#This Row],[City]]="Rawalpindi",Table1[[#This Row],[Income]],0)</f>
        <v>0</v>
      </c>
      <c r="BQ421" s="3">
        <f>IF(Table1[[#This Row],[City]]="Gwadar",Table1[[#This Row],[Income]],0)</f>
        <v>0</v>
      </c>
      <c r="BR421" s="1">
        <f>IF(Table1[[#This Row],[Person Debts]]&gt;Table1[[#This Row],[Income]],1,0)</f>
        <v>1</v>
      </c>
      <c r="BS421" s="3"/>
      <c r="BT421" s="1"/>
      <c r="BU421" s="2">
        <f>IF(Table1[[#This Row],[Net Worth]]&gt;BT421,Table1[[#This Row],[Age]],0)</f>
        <v>47</v>
      </c>
      <c r="BV421" s="3"/>
    </row>
    <row r="422" spans="2:74" x14ac:dyDescent="0.25">
      <c r="B422" t="s">
        <v>23</v>
      </c>
      <c r="C422">
        <v>30</v>
      </c>
      <c r="D422" t="s">
        <v>29</v>
      </c>
      <c r="E422">
        <v>4</v>
      </c>
      <c r="F422" t="s">
        <v>27</v>
      </c>
      <c r="G422">
        <v>2</v>
      </c>
      <c r="H422">
        <v>1</v>
      </c>
      <c r="I422">
        <v>46638</v>
      </c>
      <c r="J422" t="s">
        <v>30</v>
      </c>
      <c r="K422">
        <v>7</v>
      </c>
      <c r="L422">
        <v>139914</v>
      </c>
      <c r="M422">
        <v>139643.03304327285</v>
      </c>
      <c r="N422">
        <v>44265.322069276634</v>
      </c>
      <c r="O422">
        <v>21883</v>
      </c>
      <c r="P422">
        <v>25304.032212051057</v>
      </c>
      <c r="Q422">
        <v>69247.564353232927</v>
      </c>
      <c r="R422">
        <v>253426.88642250956</v>
      </c>
      <c r="S422">
        <v>186830.06525532392</v>
      </c>
      <c r="T422">
        <v>66596.821167185641</v>
      </c>
      <c r="X422" s="1">
        <f t="shared" si="19"/>
        <v>0</v>
      </c>
      <c r="Y422" s="2">
        <f t="shared" si="20"/>
        <v>1</v>
      </c>
      <c r="Z422" s="2"/>
      <c r="AA422" s="3"/>
      <c r="AD422" s="1">
        <f>IF(Table1[[#This Row],[Work Field (WF)]]="IT",1,0)</f>
        <v>0</v>
      </c>
      <c r="AE422" s="2">
        <f>IF(Table1[[#This Row],[Work Field (WF)]]="Data Science",1,0)</f>
        <v>0</v>
      </c>
      <c r="AF422" s="2">
        <f>IF(Table1[[#This Row],[Work Field (WF)]]="Health",1,0)</f>
        <v>1</v>
      </c>
      <c r="AG422" s="2">
        <f>IF(Table1[[#This Row],[Work Field (WF)]]="Marketing",1,0)</f>
        <v>0</v>
      </c>
      <c r="AH422" s="2">
        <f>IF(Table1[[#This Row],[Work Field (WF)]]="Sales",1,0)</f>
        <v>0</v>
      </c>
      <c r="AI422" s="2">
        <f>IF(Table1[[#This Row],[Work Field (WF)]]="management",1,0)</f>
        <v>0</v>
      </c>
      <c r="AJ422" s="2"/>
      <c r="AK422" s="3"/>
      <c r="AL422" s="1">
        <f>IF(Table1[[#This Row],[Education (EDU)]]="Matric",1,0)</f>
        <v>0</v>
      </c>
      <c r="AM422" s="2">
        <f>IF(Table1[[#This Row],[Education (EDU)]]="Intermediate",1,0)</f>
        <v>1</v>
      </c>
      <c r="AN422" s="2">
        <f>IF(Table1[[#This Row],[Education (EDU)]]="Graduation",1,0)</f>
        <v>0</v>
      </c>
      <c r="AO422" s="2">
        <f>IF(Table1[[#This Row],[Education (EDU)]]="Masters",1,0)</f>
        <v>0</v>
      </c>
      <c r="AP422" s="2"/>
      <c r="AQ422" s="3"/>
      <c r="AT422" s="10">
        <f>IFERROR(Table1[[#This Row],[Car Value]]/Table1[[#This Row],[Cars Owned]],"0")</f>
        <v>44265.322069276634</v>
      </c>
      <c r="AU422" s="2"/>
      <c r="AV422" s="3"/>
      <c r="AW422" s="1"/>
      <c r="AX422" s="2">
        <f>IF(Table1[[#This Row],[Person Debts]]&gt;$AW$6,1,0)</f>
        <v>1</v>
      </c>
      <c r="AY422" s="2"/>
      <c r="AZ422" s="3"/>
      <c r="BA422" s="1"/>
      <c r="BB422" s="24">
        <f>Table1[[#This Row],[Mortgage Left]]/Table1[[#This Row],[House Value]]</f>
        <v>0.99806333207022069</v>
      </c>
      <c r="BC422" s="2">
        <f t="shared" si="21"/>
        <v>1</v>
      </c>
      <c r="BD422" s="2"/>
      <c r="BE422" s="3"/>
      <c r="BH422" s="1"/>
      <c r="BI422" s="2">
        <f>IF(Table1[[#This Row],[City]]="Karachi",Table1[[#This Row],[Income]],0)</f>
        <v>0</v>
      </c>
      <c r="BJ422" s="2">
        <f>IF(Table1[[#This Row],[City]]="Lahore",Table1[[#This Row],[Income]],0)</f>
        <v>0</v>
      </c>
      <c r="BK422" s="2">
        <f>IF(Table1[[#This Row],[City]]="Islamabad",Table1[[#This Row],[Income]],0)</f>
        <v>0</v>
      </c>
      <c r="BL422" s="2">
        <f>IF(Table1[[#This Row],[City]]="Multan",Table1[[#This Row],[Income]],0)</f>
        <v>0</v>
      </c>
      <c r="BM422" s="2">
        <f>IF(Table1[[#This Row],[City]]="Peshawar",Table1[[#This Row],[Income]],0)</f>
        <v>0</v>
      </c>
      <c r="BN422" s="2">
        <f>IF(Table1[[#This Row],[City]]="Quetta",Table1[[#This Row],[Income]],0)</f>
        <v>0</v>
      </c>
      <c r="BO422" s="2">
        <f>IF(Table1[[#This Row],[City]]="Hyderabad",Table1[[#This Row],[Income]],0)</f>
        <v>46638</v>
      </c>
      <c r="BP422" s="2">
        <f>IF(Table1[[#This Row],[City]]="Rawalpindi",Table1[[#This Row],[Income]],0)</f>
        <v>0</v>
      </c>
      <c r="BQ422" s="3">
        <f>IF(Table1[[#This Row],[City]]="Gwadar",Table1[[#This Row],[Income]],0)</f>
        <v>0</v>
      </c>
      <c r="BR422" s="1">
        <f>IF(Table1[[#This Row],[Person Debts]]&gt;Table1[[#This Row],[Income]],1,0)</f>
        <v>1</v>
      </c>
      <c r="BS422" s="3"/>
      <c r="BT422" s="1"/>
      <c r="BU422" s="2">
        <f>IF(Table1[[#This Row],[Net Worth]]&gt;BT422,Table1[[#This Row],[Age]],0)</f>
        <v>30</v>
      </c>
      <c r="BV422" s="3"/>
    </row>
    <row r="423" spans="2:74" x14ac:dyDescent="0.25">
      <c r="B423" t="s">
        <v>19</v>
      </c>
      <c r="C423">
        <v>44</v>
      </c>
      <c r="D423" t="s">
        <v>26</v>
      </c>
      <c r="E423">
        <v>3</v>
      </c>
      <c r="F423" t="s">
        <v>27</v>
      </c>
      <c r="G423">
        <v>2</v>
      </c>
      <c r="H423">
        <v>0</v>
      </c>
      <c r="I423">
        <v>56808</v>
      </c>
      <c r="J423" t="s">
        <v>39</v>
      </c>
      <c r="K423">
        <v>6</v>
      </c>
      <c r="L423">
        <v>170424</v>
      </c>
      <c r="M423">
        <v>92935.670362883873</v>
      </c>
      <c r="N423">
        <v>0</v>
      </c>
      <c r="O423">
        <v>0</v>
      </c>
      <c r="P423">
        <v>105843.59576694625</v>
      </c>
      <c r="Q423">
        <v>78145.578632160992</v>
      </c>
      <c r="R423">
        <v>248569.57863216099</v>
      </c>
      <c r="S423">
        <v>198779.26612983012</v>
      </c>
      <c r="T423">
        <v>49790.312502330868</v>
      </c>
      <c r="X423" s="1">
        <f t="shared" si="19"/>
        <v>1</v>
      </c>
      <c r="Y423" s="2">
        <f t="shared" si="20"/>
        <v>0</v>
      </c>
      <c r="Z423" s="2"/>
      <c r="AA423" s="3"/>
      <c r="AD423" s="1">
        <f>IF(Table1[[#This Row],[Work Field (WF)]]="IT",1,0)</f>
        <v>0</v>
      </c>
      <c r="AE423" s="2">
        <f>IF(Table1[[#This Row],[Work Field (WF)]]="Data Science",1,0)</f>
        <v>0</v>
      </c>
      <c r="AF423" s="2">
        <f>IF(Table1[[#This Row],[Work Field (WF)]]="Health",1,0)</f>
        <v>0</v>
      </c>
      <c r="AG423" s="2">
        <f>IF(Table1[[#This Row],[Work Field (WF)]]="Marketing",1,0)</f>
        <v>1</v>
      </c>
      <c r="AH423" s="2">
        <f>IF(Table1[[#This Row],[Work Field (WF)]]="Sales",1,0)</f>
        <v>0</v>
      </c>
      <c r="AI423" s="2">
        <f>IF(Table1[[#This Row],[Work Field (WF)]]="management",1,0)</f>
        <v>0</v>
      </c>
      <c r="AJ423" s="2"/>
      <c r="AK423" s="3"/>
      <c r="AL423" s="1">
        <f>IF(Table1[[#This Row],[Education (EDU)]]="Matric",1,0)</f>
        <v>0</v>
      </c>
      <c r="AM423" s="2">
        <f>IF(Table1[[#This Row],[Education (EDU)]]="Intermediate",1,0)</f>
        <v>1</v>
      </c>
      <c r="AN423" s="2">
        <f>IF(Table1[[#This Row],[Education (EDU)]]="Graduation",1,0)</f>
        <v>0</v>
      </c>
      <c r="AO423" s="2">
        <f>IF(Table1[[#This Row],[Education (EDU)]]="Masters",1,0)</f>
        <v>0</v>
      </c>
      <c r="AP423" s="2"/>
      <c r="AQ423" s="3"/>
      <c r="AT423" s="10" t="str">
        <f>IFERROR(Table1[[#This Row],[Car Value]]/Table1[[#This Row],[Cars Owned]],"0")</f>
        <v>0</v>
      </c>
      <c r="AU423" s="2"/>
      <c r="AV423" s="3"/>
      <c r="AW423" s="1"/>
      <c r="AX423" s="2">
        <f>IF(Table1[[#This Row],[Person Debts]]&gt;$AW$6,1,0)</f>
        <v>1</v>
      </c>
      <c r="AY423" s="2"/>
      <c r="AZ423" s="3"/>
      <c r="BA423" s="1"/>
      <c r="BB423" s="24">
        <f>Table1[[#This Row],[Mortgage Left]]/Table1[[#This Row],[House Value]]</f>
        <v>0.54532032086375082</v>
      </c>
      <c r="BC423" s="2">
        <f t="shared" si="21"/>
        <v>1</v>
      </c>
      <c r="BD423" s="2"/>
      <c r="BE423" s="3"/>
      <c r="BH423" s="1"/>
      <c r="BI423" s="2">
        <f>IF(Table1[[#This Row],[City]]="Karachi",Table1[[#This Row],[Income]],0)</f>
        <v>0</v>
      </c>
      <c r="BJ423" s="2">
        <f>IF(Table1[[#This Row],[City]]="Lahore",Table1[[#This Row],[Income]],0)</f>
        <v>0</v>
      </c>
      <c r="BK423" s="2">
        <f>IF(Table1[[#This Row],[City]]="Islamabad",Table1[[#This Row],[Income]],0)</f>
        <v>0</v>
      </c>
      <c r="BL423" s="2">
        <f>IF(Table1[[#This Row],[City]]="Multan",Table1[[#This Row],[Income]],0)</f>
        <v>0</v>
      </c>
      <c r="BM423" s="2">
        <f>IF(Table1[[#This Row],[City]]="Peshawar",Table1[[#This Row],[Income]],0)</f>
        <v>0</v>
      </c>
      <c r="BN423" s="2">
        <f>IF(Table1[[#This Row],[City]]="Quetta",Table1[[#This Row],[Income]],0)</f>
        <v>56808</v>
      </c>
      <c r="BO423" s="2">
        <f>IF(Table1[[#This Row],[City]]="Hyderabad",Table1[[#This Row],[Income]],0)</f>
        <v>0</v>
      </c>
      <c r="BP423" s="2">
        <f>IF(Table1[[#This Row],[City]]="Rawalpindi",Table1[[#This Row],[Income]],0)</f>
        <v>0</v>
      </c>
      <c r="BQ423" s="3">
        <f>IF(Table1[[#This Row],[City]]="Gwadar",Table1[[#This Row],[Income]],0)</f>
        <v>0</v>
      </c>
      <c r="BR423" s="1">
        <f>IF(Table1[[#This Row],[Person Debts]]&gt;Table1[[#This Row],[Income]],1,0)</f>
        <v>1</v>
      </c>
      <c r="BS423" s="3"/>
      <c r="BT423" s="1"/>
      <c r="BU423" s="2">
        <f>IF(Table1[[#This Row],[Net Worth]]&gt;BT423,Table1[[#This Row],[Age]],0)</f>
        <v>44</v>
      </c>
      <c r="BV423" s="3"/>
    </row>
    <row r="424" spans="2:74" x14ac:dyDescent="0.25">
      <c r="B424" t="s">
        <v>19</v>
      </c>
      <c r="C424">
        <v>43</v>
      </c>
      <c r="D424" t="s">
        <v>37</v>
      </c>
      <c r="E424">
        <v>5</v>
      </c>
      <c r="F424" t="s">
        <v>27</v>
      </c>
      <c r="G424">
        <v>2</v>
      </c>
      <c r="H424">
        <v>1</v>
      </c>
      <c r="I424">
        <v>73720</v>
      </c>
      <c r="J424" t="s">
        <v>25</v>
      </c>
      <c r="K424">
        <v>1</v>
      </c>
      <c r="L424">
        <v>442320</v>
      </c>
      <c r="M424">
        <v>185580.33736014631</v>
      </c>
      <c r="N424">
        <v>2966.4587406187175</v>
      </c>
      <c r="O424">
        <v>2004</v>
      </c>
      <c r="P424">
        <v>143353.85073680378</v>
      </c>
      <c r="Q424">
        <v>57374.702153452643</v>
      </c>
      <c r="R424">
        <v>502661.16089407133</v>
      </c>
      <c r="S424">
        <v>330938.18809695006</v>
      </c>
      <c r="T424">
        <v>171722.97279712127</v>
      </c>
      <c r="X424" s="1">
        <f t="shared" si="19"/>
        <v>1</v>
      </c>
      <c r="Y424" s="2">
        <f t="shared" si="20"/>
        <v>0</v>
      </c>
      <c r="Z424" s="2"/>
      <c r="AA424" s="3"/>
      <c r="AD424" s="1">
        <f>IF(Table1[[#This Row],[Work Field (WF)]]="IT",1,0)</f>
        <v>0</v>
      </c>
      <c r="AE424" s="2">
        <f>IF(Table1[[#This Row],[Work Field (WF)]]="Data Science",1,0)</f>
        <v>0</v>
      </c>
      <c r="AF424" s="2">
        <f>IF(Table1[[#This Row],[Work Field (WF)]]="Health",1,0)</f>
        <v>0</v>
      </c>
      <c r="AG424" s="2">
        <f>IF(Table1[[#This Row],[Work Field (WF)]]="Marketing",1,0)</f>
        <v>0</v>
      </c>
      <c r="AH424" s="2">
        <f>IF(Table1[[#This Row],[Work Field (WF)]]="Sales",1,0)</f>
        <v>1</v>
      </c>
      <c r="AI424" s="2">
        <f>IF(Table1[[#This Row],[Work Field (WF)]]="management",1,0)</f>
        <v>0</v>
      </c>
      <c r="AJ424" s="2"/>
      <c r="AK424" s="3"/>
      <c r="AL424" s="1">
        <f>IF(Table1[[#This Row],[Education (EDU)]]="Matric",1,0)</f>
        <v>0</v>
      </c>
      <c r="AM424" s="2">
        <f>IF(Table1[[#This Row],[Education (EDU)]]="Intermediate",1,0)</f>
        <v>1</v>
      </c>
      <c r="AN424" s="2">
        <f>IF(Table1[[#This Row],[Education (EDU)]]="Graduation",1,0)</f>
        <v>0</v>
      </c>
      <c r="AO424" s="2">
        <f>IF(Table1[[#This Row],[Education (EDU)]]="Masters",1,0)</f>
        <v>0</v>
      </c>
      <c r="AP424" s="2"/>
      <c r="AQ424" s="3"/>
      <c r="AT424" s="10">
        <f>IFERROR(Table1[[#This Row],[Car Value]]/Table1[[#This Row],[Cars Owned]],"0")</f>
        <v>2966.4587406187175</v>
      </c>
      <c r="AU424" s="2"/>
      <c r="AV424" s="3"/>
      <c r="AW424" s="1"/>
      <c r="AX424" s="2">
        <f>IF(Table1[[#This Row],[Person Debts]]&gt;$AW$6,1,0)</f>
        <v>1</v>
      </c>
      <c r="AY424" s="2"/>
      <c r="AZ424" s="3"/>
      <c r="BA424" s="1"/>
      <c r="BB424" s="24">
        <f>Table1[[#This Row],[Mortgage Left]]/Table1[[#This Row],[House Value]]</f>
        <v>0.4195612618921738</v>
      </c>
      <c r="BC424" s="2">
        <f t="shared" si="21"/>
        <v>1</v>
      </c>
      <c r="BD424" s="2"/>
      <c r="BE424" s="3"/>
      <c r="BH424" s="1"/>
      <c r="BI424" s="2">
        <f>IF(Table1[[#This Row],[City]]="Karachi",Table1[[#This Row],[Income]],0)</f>
        <v>73720</v>
      </c>
      <c r="BJ424" s="2">
        <f>IF(Table1[[#This Row],[City]]="Lahore",Table1[[#This Row],[Income]],0)</f>
        <v>0</v>
      </c>
      <c r="BK424" s="2">
        <f>IF(Table1[[#This Row],[City]]="Islamabad",Table1[[#This Row],[Income]],0)</f>
        <v>0</v>
      </c>
      <c r="BL424" s="2">
        <f>IF(Table1[[#This Row],[City]]="Multan",Table1[[#This Row],[Income]],0)</f>
        <v>0</v>
      </c>
      <c r="BM424" s="2">
        <f>IF(Table1[[#This Row],[City]]="Peshawar",Table1[[#This Row],[Income]],0)</f>
        <v>0</v>
      </c>
      <c r="BN424" s="2">
        <f>IF(Table1[[#This Row],[City]]="Quetta",Table1[[#This Row],[Income]],0)</f>
        <v>0</v>
      </c>
      <c r="BO424" s="2">
        <f>IF(Table1[[#This Row],[City]]="Hyderabad",Table1[[#This Row],[Income]],0)</f>
        <v>0</v>
      </c>
      <c r="BP424" s="2">
        <f>IF(Table1[[#This Row],[City]]="Rawalpindi",Table1[[#This Row],[Income]],0)</f>
        <v>0</v>
      </c>
      <c r="BQ424" s="3">
        <f>IF(Table1[[#This Row],[City]]="Gwadar",Table1[[#This Row],[Income]],0)</f>
        <v>0</v>
      </c>
      <c r="BR424" s="1">
        <f>IF(Table1[[#This Row],[Person Debts]]&gt;Table1[[#This Row],[Income]],1,0)</f>
        <v>1</v>
      </c>
      <c r="BS424" s="3"/>
      <c r="BT424" s="1"/>
      <c r="BU424" s="2">
        <f>IF(Table1[[#This Row],[Net Worth]]&gt;BT424,Table1[[#This Row],[Age]],0)</f>
        <v>43</v>
      </c>
      <c r="BV424" s="3"/>
    </row>
    <row r="425" spans="2:74" x14ac:dyDescent="0.25">
      <c r="B425" t="s">
        <v>19</v>
      </c>
      <c r="C425">
        <v>40</v>
      </c>
      <c r="D425" t="s">
        <v>32</v>
      </c>
      <c r="E425">
        <v>1</v>
      </c>
      <c r="F425" t="s">
        <v>21</v>
      </c>
      <c r="G425">
        <v>1</v>
      </c>
      <c r="H425">
        <v>2</v>
      </c>
      <c r="I425">
        <v>42023</v>
      </c>
      <c r="J425" t="s">
        <v>35</v>
      </c>
      <c r="K425">
        <v>3</v>
      </c>
      <c r="L425">
        <v>126069</v>
      </c>
      <c r="M425">
        <v>33766.252655444514</v>
      </c>
      <c r="N425">
        <v>56872.208194818559</v>
      </c>
      <c r="O425">
        <v>7629</v>
      </c>
      <c r="P425">
        <v>25014.913787599027</v>
      </c>
      <c r="Q425">
        <v>12121.370830795722</v>
      </c>
      <c r="R425">
        <v>195062.57902561428</v>
      </c>
      <c r="S425">
        <v>66410.166443043534</v>
      </c>
      <c r="T425">
        <v>128652.41258257075</v>
      </c>
      <c r="X425" s="1">
        <f t="shared" si="19"/>
        <v>1</v>
      </c>
      <c r="Y425" s="2">
        <f t="shared" si="20"/>
        <v>0</v>
      </c>
      <c r="Z425" s="2"/>
      <c r="AA425" s="3"/>
      <c r="AD425" s="1">
        <f>IF(Table1[[#This Row],[Work Field (WF)]]="IT",1,0)</f>
        <v>1</v>
      </c>
      <c r="AE425" s="2">
        <f>IF(Table1[[#This Row],[Work Field (WF)]]="Data Science",1,0)</f>
        <v>0</v>
      </c>
      <c r="AF425" s="2">
        <f>IF(Table1[[#This Row],[Work Field (WF)]]="Health",1,0)</f>
        <v>0</v>
      </c>
      <c r="AG425" s="2">
        <f>IF(Table1[[#This Row],[Work Field (WF)]]="Marketing",1,0)</f>
        <v>0</v>
      </c>
      <c r="AH425" s="2">
        <f>IF(Table1[[#This Row],[Work Field (WF)]]="Sales",1,0)</f>
        <v>0</v>
      </c>
      <c r="AI425" s="2">
        <f>IF(Table1[[#This Row],[Work Field (WF)]]="management",1,0)</f>
        <v>0</v>
      </c>
      <c r="AJ425" s="2"/>
      <c r="AK425" s="3"/>
      <c r="AL425" s="1">
        <f>IF(Table1[[#This Row],[Education (EDU)]]="Matric",1,0)</f>
        <v>1</v>
      </c>
      <c r="AM425" s="2">
        <f>IF(Table1[[#This Row],[Education (EDU)]]="Intermediate",1,0)</f>
        <v>0</v>
      </c>
      <c r="AN425" s="2">
        <f>IF(Table1[[#This Row],[Education (EDU)]]="Graduation",1,0)</f>
        <v>0</v>
      </c>
      <c r="AO425" s="2">
        <f>IF(Table1[[#This Row],[Education (EDU)]]="Masters",1,0)</f>
        <v>0</v>
      </c>
      <c r="AP425" s="2"/>
      <c r="AQ425" s="3"/>
      <c r="AT425" s="10">
        <f>IFERROR(Table1[[#This Row],[Car Value]]/Table1[[#This Row],[Cars Owned]],"0")</f>
        <v>28436.104097409279</v>
      </c>
      <c r="AU425" s="2"/>
      <c r="AV425" s="3"/>
      <c r="AW425" s="1"/>
      <c r="AX425" s="2">
        <f>IF(Table1[[#This Row],[Person Debts]]&gt;$AW$6,1,0)</f>
        <v>0</v>
      </c>
      <c r="AY425" s="2"/>
      <c r="AZ425" s="3"/>
      <c r="BA425" s="1"/>
      <c r="BB425" s="24">
        <f>Table1[[#This Row],[Mortgage Left]]/Table1[[#This Row],[House Value]]</f>
        <v>0.2678394581970549</v>
      </c>
      <c r="BC425" s="2">
        <f t="shared" si="21"/>
        <v>0</v>
      </c>
      <c r="BD425" s="2"/>
      <c r="BE425" s="3"/>
      <c r="BH425" s="1"/>
      <c r="BI425" s="2">
        <f>IF(Table1[[#This Row],[City]]="Karachi",Table1[[#This Row],[Income]],0)</f>
        <v>0</v>
      </c>
      <c r="BJ425" s="2">
        <f>IF(Table1[[#This Row],[City]]="Lahore",Table1[[#This Row],[Income]],0)</f>
        <v>0</v>
      </c>
      <c r="BK425" s="2">
        <f>IF(Table1[[#This Row],[City]]="Islamabad",Table1[[#This Row],[Income]],0)</f>
        <v>42023</v>
      </c>
      <c r="BL425" s="2">
        <f>IF(Table1[[#This Row],[City]]="Multan",Table1[[#This Row],[Income]],0)</f>
        <v>0</v>
      </c>
      <c r="BM425" s="2">
        <f>IF(Table1[[#This Row],[City]]="Peshawar",Table1[[#This Row],[Income]],0)</f>
        <v>0</v>
      </c>
      <c r="BN425" s="2">
        <f>IF(Table1[[#This Row],[City]]="Quetta",Table1[[#This Row],[Income]],0)</f>
        <v>0</v>
      </c>
      <c r="BO425" s="2">
        <f>IF(Table1[[#This Row],[City]]="Hyderabad",Table1[[#This Row],[Income]],0)</f>
        <v>0</v>
      </c>
      <c r="BP425" s="2">
        <f>IF(Table1[[#This Row],[City]]="Rawalpindi",Table1[[#This Row],[Income]],0)</f>
        <v>0</v>
      </c>
      <c r="BQ425" s="3">
        <f>IF(Table1[[#This Row],[City]]="Gwadar",Table1[[#This Row],[Income]],0)</f>
        <v>0</v>
      </c>
      <c r="BR425" s="1">
        <f>IF(Table1[[#This Row],[Person Debts]]&gt;Table1[[#This Row],[Income]],1,0)</f>
        <v>1</v>
      </c>
      <c r="BS425" s="3"/>
      <c r="BT425" s="1"/>
      <c r="BU425" s="2">
        <f>IF(Table1[[#This Row],[Net Worth]]&gt;BT425,Table1[[#This Row],[Age]],0)</f>
        <v>40</v>
      </c>
      <c r="BV425" s="3"/>
    </row>
    <row r="426" spans="2:74" x14ac:dyDescent="0.25">
      <c r="B426" t="s">
        <v>23</v>
      </c>
      <c r="C426">
        <v>37</v>
      </c>
      <c r="D426" t="s">
        <v>29</v>
      </c>
      <c r="E426">
        <v>4</v>
      </c>
      <c r="F426" t="s">
        <v>21</v>
      </c>
      <c r="G426">
        <v>1</v>
      </c>
      <c r="H426">
        <v>1</v>
      </c>
      <c r="I426">
        <v>30536</v>
      </c>
      <c r="J426" t="s">
        <v>31</v>
      </c>
      <c r="K426">
        <v>5</v>
      </c>
      <c r="L426">
        <v>152680</v>
      </c>
      <c r="M426">
        <v>83117.910570063614</v>
      </c>
      <c r="N426">
        <v>19871.060470543009</v>
      </c>
      <c r="O426">
        <v>18012</v>
      </c>
      <c r="P426">
        <v>25615.295044862869</v>
      </c>
      <c r="Q426">
        <v>29729.164343757642</v>
      </c>
      <c r="R426">
        <v>202280.22481430066</v>
      </c>
      <c r="S426">
        <v>126745.20561492648</v>
      </c>
      <c r="T426">
        <v>75535.019199374176</v>
      </c>
      <c r="X426" s="1">
        <f t="shared" si="19"/>
        <v>0</v>
      </c>
      <c r="Y426" s="2">
        <f t="shared" si="20"/>
        <v>1</v>
      </c>
      <c r="Z426" s="2"/>
      <c r="AA426" s="3"/>
      <c r="AD426" s="1">
        <f>IF(Table1[[#This Row],[Work Field (WF)]]="IT",1,0)</f>
        <v>0</v>
      </c>
      <c r="AE426" s="2">
        <f>IF(Table1[[#This Row],[Work Field (WF)]]="Data Science",1,0)</f>
        <v>0</v>
      </c>
      <c r="AF426" s="2">
        <f>IF(Table1[[#This Row],[Work Field (WF)]]="Health",1,0)</f>
        <v>1</v>
      </c>
      <c r="AG426" s="2">
        <f>IF(Table1[[#This Row],[Work Field (WF)]]="Marketing",1,0)</f>
        <v>0</v>
      </c>
      <c r="AH426" s="2">
        <f>IF(Table1[[#This Row],[Work Field (WF)]]="Sales",1,0)</f>
        <v>0</v>
      </c>
      <c r="AI426" s="2">
        <f>IF(Table1[[#This Row],[Work Field (WF)]]="management",1,0)</f>
        <v>0</v>
      </c>
      <c r="AJ426" s="2"/>
      <c r="AK426" s="3"/>
      <c r="AL426" s="1">
        <f>IF(Table1[[#This Row],[Education (EDU)]]="Matric",1,0)</f>
        <v>1</v>
      </c>
      <c r="AM426" s="2">
        <f>IF(Table1[[#This Row],[Education (EDU)]]="Intermediate",1,0)</f>
        <v>0</v>
      </c>
      <c r="AN426" s="2">
        <f>IF(Table1[[#This Row],[Education (EDU)]]="Graduation",1,0)</f>
        <v>0</v>
      </c>
      <c r="AO426" s="2">
        <f>IF(Table1[[#This Row],[Education (EDU)]]="Masters",1,0)</f>
        <v>0</v>
      </c>
      <c r="AP426" s="2"/>
      <c r="AQ426" s="3"/>
      <c r="AT426" s="10">
        <f>IFERROR(Table1[[#This Row],[Car Value]]/Table1[[#This Row],[Cars Owned]],"0")</f>
        <v>19871.060470543009</v>
      </c>
      <c r="AU426" s="2"/>
      <c r="AV426" s="3"/>
      <c r="AW426" s="1"/>
      <c r="AX426" s="2">
        <f>IF(Table1[[#This Row],[Person Debts]]&gt;$AW$6,1,0)</f>
        <v>1</v>
      </c>
      <c r="AY426" s="2"/>
      <c r="AZ426" s="3"/>
      <c r="BA426" s="1"/>
      <c r="BB426" s="24">
        <f>Table1[[#This Row],[Mortgage Left]]/Table1[[#This Row],[House Value]]</f>
        <v>0.5443929170163978</v>
      </c>
      <c r="BC426" s="2">
        <f t="shared" si="21"/>
        <v>1</v>
      </c>
      <c r="BD426" s="2"/>
      <c r="BE426" s="3"/>
      <c r="BH426" s="1"/>
      <c r="BI426" s="2">
        <f>IF(Table1[[#This Row],[City]]="Karachi",Table1[[#This Row],[Income]],0)</f>
        <v>0</v>
      </c>
      <c r="BJ426" s="2">
        <f>IF(Table1[[#This Row],[City]]="Lahore",Table1[[#This Row],[Income]],0)</f>
        <v>0</v>
      </c>
      <c r="BK426" s="2">
        <f>IF(Table1[[#This Row],[City]]="Islamabad",Table1[[#This Row],[Income]],0)</f>
        <v>0</v>
      </c>
      <c r="BL426" s="2">
        <f>IF(Table1[[#This Row],[City]]="Multan",Table1[[#This Row],[Income]],0)</f>
        <v>0</v>
      </c>
      <c r="BM426" s="2">
        <f>IF(Table1[[#This Row],[City]]="Peshawar",Table1[[#This Row],[Income]],0)</f>
        <v>30536</v>
      </c>
      <c r="BN426" s="2">
        <f>IF(Table1[[#This Row],[City]]="Quetta",Table1[[#This Row],[Income]],0)</f>
        <v>0</v>
      </c>
      <c r="BO426" s="2">
        <f>IF(Table1[[#This Row],[City]]="Hyderabad",Table1[[#This Row],[Income]],0)</f>
        <v>0</v>
      </c>
      <c r="BP426" s="2">
        <f>IF(Table1[[#This Row],[City]]="Rawalpindi",Table1[[#This Row],[Income]],0)</f>
        <v>0</v>
      </c>
      <c r="BQ426" s="3">
        <f>IF(Table1[[#This Row],[City]]="Gwadar",Table1[[#This Row],[Income]],0)</f>
        <v>0</v>
      </c>
      <c r="BR426" s="1">
        <f>IF(Table1[[#This Row],[Person Debts]]&gt;Table1[[#This Row],[Income]],1,0)</f>
        <v>1</v>
      </c>
      <c r="BS426" s="3"/>
      <c r="BT426" s="1"/>
      <c r="BU426" s="2">
        <f>IF(Table1[[#This Row],[Net Worth]]&gt;BT426,Table1[[#This Row],[Age]],0)</f>
        <v>37</v>
      </c>
      <c r="BV426" s="3"/>
    </row>
    <row r="427" spans="2:74" x14ac:dyDescent="0.25">
      <c r="B427" t="s">
        <v>23</v>
      </c>
      <c r="C427">
        <v>49</v>
      </c>
      <c r="D427" t="s">
        <v>26</v>
      </c>
      <c r="E427">
        <v>3</v>
      </c>
      <c r="F427" t="s">
        <v>21</v>
      </c>
      <c r="G427">
        <v>1</v>
      </c>
      <c r="H427">
        <v>1</v>
      </c>
      <c r="I427">
        <v>30027</v>
      </c>
      <c r="J427" t="s">
        <v>25</v>
      </c>
      <c r="K427">
        <v>1</v>
      </c>
      <c r="L427">
        <v>90081</v>
      </c>
      <c r="M427">
        <v>2265.7359835687685</v>
      </c>
      <c r="N427">
        <v>25193.822433923415</v>
      </c>
      <c r="O427">
        <v>16292</v>
      </c>
      <c r="P427">
        <v>49248.801070901565</v>
      </c>
      <c r="Q427">
        <v>10481.297715837685</v>
      </c>
      <c r="R427">
        <v>125756.1201497611</v>
      </c>
      <c r="S427">
        <v>67806.537054470333</v>
      </c>
      <c r="T427">
        <v>57949.583095290771</v>
      </c>
      <c r="X427" s="1">
        <f t="shared" si="19"/>
        <v>0</v>
      </c>
      <c r="Y427" s="2">
        <f t="shared" si="20"/>
        <v>1</v>
      </c>
      <c r="Z427" s="2"/>
      <c r="AA427" s="3"/>
      <c r="AD427" s="1">
        <f>IF(Table1[[#This Row],[Work Field (WF)]]="IT",1,0)</f>
        <v>0</v>
      </c>
      <c r="AE427" s="2">
        <f>IF(Table1[[#This Row],[Work Field (WF)]]="Data Science",1,0)</f>
        <v>0</v>
      </c>
      <c r="AF427" s="2">
        <f>IF(Table1[[#This Row],[Work Field (WF)]]="Health",1,0)</f>
        <v>0</v>
      </c>
      <c r="AG427" s="2">
        <f>IF(Table1[[#This Row],[Work Field (WF)]]="Marketing",1,0)</f>
        <v>1</v>
      </c>
      <c r="AH427" s="2">
        <f>IF(Table1[[#This Row],[Work Field (WF)]]="Sales",1,0)</f>
        <v>0</v>
      </c>
      <c r="AI427" s="2">
        <f>IF(Table1[[#This Row],[Work Field (WF)]]="management",1,0)</f>
        <v>0</v>
      </c>
      <c r="AJ427" s="2"/>
      <c r="AK427" s="3"/>
      <c r="AL427" s="1">
        <f>IF(Table1[[#This Row],[Education (EDU)]]="Matric",1,0)</f>
        <v>1</v>
      </c>
      <c r="AM427" s="2">
        <f>IF(Table1[[#This Row],[Education (EDU)]]="Intermediate",1,0)</f>
        <v>0</v>
      </c>
      <c r="AN427" s="2">
        <f>IF(Table1[[#This Row],[Education (EDU)]]="Graduation",1,0)</f>
        <v>0</v>
      </c>
      <c r="AO427" s="2">
        <f>IF(Table1[[#This Row],[Education (EDU)]]="Masters",1,0)</f>
        <v>0</v>
      </c>
      <c r="AP427" s="2"/>
      <c r="AQ427" s="3"/>
      <c r="AT427" s="10">
        <f>IFERROR(Table1[[#This Row],[Car Value]]/Table1[[#This Row],[Cars Owned]],"0")</f>
        <v>25193.822433923415</v>
      </c>
      <c r="AU427" s="2"/>
      <c r="AV427" s="3"/>
      <c r="AW427" s="1"/>
      <c r="AX427" s="2">
        <f>IF(Table1[[#This Row],[Person Debts]]&gt;$AW$6,1,0)</f>
        <v>0</v>
      </c>
      <c r="AY427" s="2"/>
      <c r="AZ427" s="3"/>
      <c r="BA427" s="1"/>
      <c r="BB427" s="24">
        <f>Table1[[#This Row],[Mortgage Left]]/Table1[[#This Row],[House Value]]</f>
        <v>2.515220727532741E-2</v>
      </c>
      <c r="BC427" s="2">
        <f t="shared" si="21"/>
        <v>0</v>
      </c>
      <c r="BD427" s="2"/>
      <c r="BE427" s="3"/>
      <c r="BH427" s="1"/>
      <c r="BI427" s="2">
        <f>IF(Table1[[#This Row],[City]]="Karachi",Table1[[#This Row],[Income]],0)</f>
        <v>30027</v>
      </c>
      <c r="BJ427" s="2">
        <f>IF(Table1[[#This Row],[City]]="Lahore",Table1[[#This Row],[Income]],0)</f>
        <v>0</v>
      </c>
      <c r="BK427" s="2">
        <f>IF(Table1[[#This Row],[City]]="Islamabad",Table1[[#This Row],[Income]],0)</f>
        <v>0</v>
      </c>
      <c r="BL427" s="2">
        <f>IF(Table1[[#This Row],[City]]="Multan",Table1[[#This Row],[Income]],0)</f>
        <v>0</v>
      </c>
      <c r="BM427" s="2">
        <f>IF(Table1[[#This Row],[City]]="Peshawar",Table1[[#This Row],[Income]],0)</f>
        <v>0</v>
      </c>
      <c r="BN427" s="2">
        <f>IF(Table1[[#This Row],[City]]="Quetta",Table1[[#This Row],[Income]],0)</f>
        <v>0</v>
      </c>
      <c r="BO427" s="2">
        <f>IF(Table1[[#This Row],[City]]="Hyderabad",Table1[[#This Row],[Income]],0)</f>
        <v>0</v>
      </c>
      <c r="BP427" s="2">
        <f>IF(Table1[[#This Row],[City]]="Rawalpindi",Table1[[#This Row],[Income]],0)</f>
        <v>0</v>
      </c>
      <c r="BQ427" s="3">
        <f>IF(Table1[[#This Row],[City]]="Gwadar",Table1[[#This Row],[Income]],0)</f>
        <v>0</v>
      </c>
      <c r="BR427" s="1">
        <f>IF(Table1[[#This Row],[Person Debts]]&gt;Table1[[#This Row],[Income]],1,0)</f>
        <v>1</v>
      </c>
      <c r="BS427" s="3"/>
      <c r="BT427" s="1"/>
      <c r="BU427" s="2">
        <f>IF(Table1[[#This Row],[Net Worth]]&gt;BT427,Table1[[#This Row],[Age]],0)</f>
        <v>49</v>
      </c>
      <c r="BV427" s="3"/>
    </row>
    <row r="428" spans="2:74" x14ac:dyDescent="0.25">
      <c r="B428" t="s">
        <v>23</v>
      </c>
      <c r="C428">
        <v>49</v>
      </c>
      <c r="D428" t="s">
        <v>29</v>
      </c>
      <c r="E428">
        <v>4</v>
      </c>
      <c r="F428" t="s">
        <v>34</v>
      </c>
      <c r="G428">
        <v>4</v>
      </c>
      <c r="H428">
        <v>1</v>
      </c>
      <c r="I428">
        <v>39124</v>
      </c>
      <c r="J428" t="s">
        <v>30</v>
      </c>
      <c r="K428">
        <v>7</v>
      </c>
      <c r="L428">
        <v>156496</v>
      </c>
      <c r="M428">
        <v>67224.08806856595</v>
      </c>
      <c r="N428">
        <v>4174.461165430158</v>
      </c>
      <c r="O428">
        <v>2008</v>
      </c>
      <c r="P428">
        <v>38878.853207497697</v>
      </c>
      <c r="Q428">
        <v>37108.219696969463</v>
      </c>
      <c r="R428">
        <v>197778.68086239963</v>
      </c>
      <c r="S428">
        <v>108110.94127606365</v>
      </c>
      <c r="T428">
        <v>89667.739586335985</v>
      </c>
      <c r="X428" s="1">
        <f t="shared" si="19"/>
        <v>0</v>
      </c>
      <c r="Y428" s="2">
        <f t="shared" si="20"/>
        <v>1</v>
      </c>
      <c r="Z428" s="2"/>
      <c r="AA428" s="3"/>
      <c r="AD428" s="1">
        <f>IF(Table1[[#This Row],[Work Field (WF)]]="IT",1,0)</f>
        <v>0</v>
      </c>
      <c r="AE428" s="2">
        <f>IF(Table1[[#This Row],[Work Field (WF)]]="Data Science",1,0)</f>
        <v>0</v>
      </c>
      <c r="AF428" s="2">
        <f>IF(Table1[[#This Row],[Work Field (WF)]]="Health",1,0)</f>
        <v>1</v>
      </c>
      <c r="AG428" s="2">
        <f>IF(Table1[[#This Row],[Work Field (WF)]]="Marketing",1,0)</f>
        <v>0</v>
      </c>
      <c r="AH428" s="2">
        <f>IF(Table1[[#This Row],[Work Field (WF)]]="Sales",1,0)</f>
        <v>0</v>
      </c>
      <c r="AI428" s="2">
        <f>IF(Table1[[#This Row],[Work Field (WF)]]="management",1,0)</f>
        <v>0</v>
      </c>
      <c r="AJ428" s="2"/>
      <c r="AK428" s="3"/>
      <c r="AL428" s="1">
        <f>IF(Table1[[#This Row],[Education (EDU)]]="Matric",1,0)</f>
        <v>0</v>
      </c>
      <c r="AM428" s="2">
        <f>IF(Table1[[#This Row],[Education (EDU)]]="Intermediate",1,0)</f>
        <v>0</v>
      </c>
      <c r="AN428" s="2">
        <f>IF(Table1[[#This Row],[Education (EDU)]]="Graduation",1,0)</f>
        <v>0</v>
      </c>
      <c r="AO428" s="2">
        <f>IF(Table1[[#This Row],[Education (EDU)]]="Masters",1,0)</f>
        <v>1</v>
      </c>
      <c r="AP428" s="2"/>
      <c r="AQ428" s="3"/>
      <c r="AT428" s="10">
        <f>IFERROR(Table1[[#This Row],[Car Value]]/Table1[[#This Row],[Cars Owned]],"0")</f>
        <v>4174.461165430158</v>
      </c>
      <c r="AU428" s="2"/>
      <c r="AV428" s="3"/>
      <c r="AW428" s="1"/>
      <c r="AX428" s="2">
        <f>IF(Table1[[#This Row],[Person Debts]]&gt;$AW$6,1,0)</f>
        <v>0</v>
      </c>
      <c r="AY428" s="2"/>
      <c r="AZ428" s="3"/>
      <c r="BA428" s="1"/>
      <c r="BB428" s="24">
        <f>Table1[[#This Row],[Mortgage Left]]/Table1[[#This Row],[House Value]]</f>
        <v>0.42955786773186505</v>
      </c>
      <c r="BC428" s="2">
        <f t="shared" si="21"/>
        <v>1</v>
      </c>
      <c r="BD428" s="2"/>
      <c r="BE428" s="3"/>
      <c r="BH428" s="1"/>
      <c r="BI428" s="2">
        <f>IF(Table1[[#This Row],[City]]="Karachi",Table1[[#This Row],[Income]],0)</f>
        <v>0</v>
      </c>
      <c r="BJ428" s="2">
        <f>IF(Table1[[#This Row],[City]]="Lahore",Table1[[#This Row],[Income]],0)</f>
        <v>0</v>
      </c>
      <c r="BK428" s="2">
        <f>IF(Table1[[#This Row],[City]]="Islamabad",Table1[[#This Row],[Income]],0)</f>
        <v>0</v>
      </c>
      <c r="BL428" s="2">
        <f>IF(Table1[[#This Row],[City]]="Multan",Table1[[#This Row],[Income]],0)</f>
        <v>0</v>
      </c>
      <c r="BM428" s="2">
        <f>IF(Table1[[#This Row],[City]]="Peshawar",Table1[[#This Row],[Income]],0)</f>
        <v>0</v>
      </c>
      <c r="BN428" s="2">
        <f>IF(Table1[[#This Row],[City]]="Quetta",Table1[[#This Row],[Income]],0)</f>
        <v>0</v>
      </c>
      <c r="BO428" s="2">
        <f>IF(Table1[[#This Row],[City]]="Hyderabad",Table1[[#This Row],[Income]],0)</f>
        <v>39124</v>
      </c>
      <c r="BP428" s="2">
        <f>IF(Table1[[#This Row],[City]]="Rawalpindi",Table1[[#This Row],[Income]],0)</f>
        <v>0</v>
      </c>
      <c r="BQ428" s="3">
        <f>IF(Table1[[#This Row],[City]]="Gwadar",Table1[[#This Row],[Income]],0)</f>
        <v>0</v>
      </c>
      <c r="BR428" s="1">
        <f>IF(Table1[[#This Row],[Person Debts]]&gt;Table1[[#This Row],[Income]],1,0)</f>
        <v>1</v>
      </c>
      <c r="BS428" s="3"/>
      <c r="BT428" s="1"/>
      <c r="BU428" s="2">
        <f>IF(Table1[[#This Row],[Net Worth]]&gt;BT428,Table1[[#This Row],[Age]],0)</f>
        <v>49</v>
      </c>
      <c r="BV428" s="3"/>
    </row>
    <row r="429" spans="2:74" x14ac:dyDescent="0.25">
      <c r="B429" t="s">
        <v>19</v>
      </c>
      <c r="C429">
        <v>33</v>
      </c>
      <c r="D429" t="s">
        <v>32</v>
      </c>
      <c r="E429">
        <v>1</v>
      </c>
      <c r="F429" t="s">
        <v>34</v>
      </c>
      <c r="G429">
        <v>4</v>
      </c>
      <c r="H429">
        <v>0</v>
      </c>
      <c r="I429">
        <v>52272</v>
      </c>
      <c r="J429" t="s">
        <v>25</v>
      </c>
      <c r="K429">
        <v>1</v>
      </c>
      <c r="L429">
        <v>156816</v>
      </c>
      <c r="M429">
        <v>11144.733258782546</v>
      </c>
      <c r="N429">
        <v>0</v>
      </c>
      <c r="O429">
        <v>0</v>
      </c>
      <c r="P429">
        <v>9232.5463144917303</v>
      </c>
      <c r="Q429">
        <v>65674.776120316528</v>
      </c>
      <c r="R429">
        <v>222490.77612031653</v>
      </c>
      <c r="S429">
        <v>20377.279573274274</v>
      </c>
      <c r="T429">
        <v>202113.49654704225</v>
      </c>
      <c r="X429" s="1">
        <f t="shared" si="19"/>
        <v>1</v>
      </c>
      <c r="Y429" s="2">
        <f t="shared" si="20"/>
        <v>0</v>
      </c>
      <c r="Z429" s="2"/>
      <c r="AA429" s="3"/>
      <c r="AD429" s="1">
        <f>IF(Table1[[#This Row],[Work Field (WF)]]="IT",1,0)</f>
        <v>1</v>
      </c>
      <c r="AE429" s="2">
        <f>IF(Table1[[#This Row],[Work Field (WF)]]="Data Science",1,0)</f>
        <v>0</v>
      </c>
      <c r="AF429" s="2">
        <f>IF(Table1[[#This Row],[Work Field (WF)]]="Health",1,0)</f>
        <v>0</v>
      </c>
      <c r="AG429" s="2">
        <f>IF(Table1[[#This Row],[Work Field (WF)]]="Marketing",1,0)</f>
        <v>0</v>
      </c>
      <c r="AH429" s="2">
        <f>IF(Table1[[#This Row],[Work Field (WF)]]="Sales",1,0)</f>
        <v>0</v>
      </c>
      <c r="AI429" s="2">
        <f>IF(Table1[[#This Row],[Work Field (WF)]]="management",1,0)</f>
        <v>0</v>
      </c>
      <c r="AJ429" s="2"/>
      <c r="AK429" s="3"/>
      <c r="AL429" s="1">
        <f>IF(Table1[[#This Row],[Education (EDU)]]="Matric",1,0)</f>
        <v>0</v>
      </c>
      <c r="AM429" s="2">
        <f>IF(Table1[[#This Row],[Education (EDU)]]="Intermediate",1,0)</f>
        <v>0</v>
      </c>
      <c r="AN429" s="2">
        <f>IF(Table1[[#This Row],[Education (EDU)]]="Graduation",1,0)</f>
        <v>0</v>
      </c>
      <c r="AO429" s="2">
        <f>IF(Table1[[#This Row],[Education (EDU)]]="Masters",1,0)</f>
        <v>1</v>
      </c>
      <c r="AP429" s="2"/>
      <c r="AQ429" s="3"/>
      <c r="AT429" s="10" t="str">
        <f>IFERROR(Table1[[#This Row],[Car Value]]/Table1[[#This Row],[Cars Owned]],"0")</f>
        <v>0</v>
      </c>
      <c r="AU429" s="2"/>
      <c r="AV429" s="3"/>
      <c r="AW429" s="1"/>
      <c r="AX429" s="2">
        <f>IF(Table1[[#This Row],[Person Debts]]&gt;$AW$6,1,0)</f>
        <v>0</v>
      </c>
      <c r="AY429" s="2"/>
      <c r="AZ429" s="3"/>
      <c r="BA429" s="1"/>
      <c r="BB429" s="24">
        <f>Table1[[#This Row],[Mortgage Left]]/Table1[[#This Row],[House Value]]</f>
        <v>7.1068853042945523E-2</v>
      </c>
      <c r="BC429" s="2">
        <f t="shared" si="21"/>
        <v>0</v>
      </c>
      <c r="BD429" s="2"/>
      <c r="BE429" s="3"/>
      <c r="BH429" s="1"/>
      <c r="BI429" s="2">
        <f>IF(Table1[[#This Row],[City]]="Karachi",Table1[[#This Row],[Income]],0)</f>
        <v>52272</v>
      </c>
      <c r="BJ429" s="2">
        <f>IF(Table1[[#This Row],[City]]="Lahore",Table1[[#This Row],[Income]],0)</f>
        <v>0</v>
      </c>
      <c r="BK429" s="2">
        <f>IF(Table1[[#This Row],[City]]="Islamabad",Table1[[#This Row],[Income]],0)</f>
        <v>0</v>
      </c>
      <c r="BL429" s="2">
        <f>IF(Table1[[#This Row],[City]]="Multan",Table1[[#This Row],[Income]],0)</f>
        <v>0</v>
      </c>
      <c r="BM429" s="2">
        <f>IF(Table1[[#This Row],[City]]="Peshawar",Table1[[#This Row],[Income]],0)</f>
        <v>0</v>
      </c>
      <c r="BN429" s="2">
        <f>IF(Table1[[#This Row],[City]]="Quetta",Table1[[#This Row],[Income]],0)</f>
        <v>0</v>
      </c>
      <c r="BO429" s="2">
        <f>IF(Table1[[#This Row],[City]]="Hyderabad",Table1[[#This Row],[Income]],0)</f>
        <v>0</v>
      </c>
      <c r="BP429" s="2">
        <f>IF(Table1[[#This Row],[City]]="Rawalpindi",Table1[[#This Row],[Income]],0)</f>
        <v>0</v>
      </c>
      <c r="BQ429" s="3">
        <f>IF(Table1[[#This Row],[City]]="Gwadar",Table1[[#This Row],[Income]],0)</f>
        <v>0</v>
      </c>
      <c r="BR429" s="1">
        <f>IF(Table1[[#This Row],[Person Debts]]&gt;Table1[[#This Row],[Income]],1,0)</f>
        <v>0</v>
      </c>
      <c r="BS429" s="3"/>
      <c r="BT429" s="1"/>
      <c r="BU429" s="2">
        <f>IF(Table1[[#This Row],[Net Worth]]&gt;BT429,Table1[[#This Row],[Age]],0)</f>
        <v>33</v>
      </c>
      <c r="BV429" s="3"/>
    </row>
    <row r="430" spans="2:74" x14ac:dyDescent="0.25">
      <c r="B430" t="s">
        <v>23</v>
      </c>
      <c r="C430">
        <v>27</v>
      </c>
      <c r="D430" t="s">
        <v>37</v>
      </c>
      <c r="E430">
        <v>5</v>
      </c>
      <c r="F430" t="s">
        <v>24</v>
      </c>
      <c r="G430">
        <v>3</v>
      </c>
      <c r="H430">
        <v>1</v>
      </c>
      <c r="I430">
        <v>38978</v>
      </c>
      <c r="J430" t="s">
        <v>38</v>
      </c>
      <c r="K430">
        <v>9</v>
      </c>
      <c r="L430">
        <v>116934</v>
      </c>
      <c r="M430">
        <v>18823.139930956022</v>
      </c>
      <c r="N430">
        <v>15544.957914137636</v>
      </c>
      <c r="O430">
        <v>6587</v>
      </c>
      <c r="P430">
        <v>62283.741550150538</v>
      </c>
      <c r="Q430">
        <v>15138.27842792274</v>
      </c>
      <c r="R430">
        <v>147617.23634206038</v>
      </c>
      <c r="S430">
        <v>87693.881481106568</v>
      </c>
      <c r="T430">
        <v>59923.354860953812</v>
      </c>
      <c r="X430" s="1">
        <f t="shared" si="19"/>
        <v>0</v>
      </c>
      <c r="Y430" s="2">
        <f t="shared" si="20"/>
        <v>1</v>
      </c>
      <c r="Z430" s="2"/>
      <c r="AA430" s="3"/>
      <c r="AD430" s="1">
        <f>IF(Table1[[#This Row],[Work Field (WF)]]="IT",1,0)</f>
        <v>0</v>
      </c>
      <c r="AE430" s="2">
        <f>IF(Table1[[#This Row],[Work Field (WF)]]="Data Science",1,0)</f>
        <v>0</v>
      </c>
      <c r="AF430" s="2">
        <f>IF(Table1[[#This Row],[Work Field (WF)]]="Health",1,0)</f>
        <v>0</v>
      </c>
      <c r="AG430" s="2">
        <f>IF(Table1[[#This Row],[Work Field (WF)]]="Marketing",1,0)</f>
        <v>0</v>
      </c>
      <c r="AH430" s="2">
        <f>IF(Table1[[#This Row],[Work Field (WF)]]="Sales",1,0)</f>
        <v>1</v>
      </c>
      <c r="AI430" s="2">
        <f>IF(Table1[[#This Row],[Work Field (WF)]]="management",1,0)</f>
        <v>0</v>
      </c>
      <c r="AJ430" s="2"/>
      <c r="AK430" s="3"/>
      <c r="AL430" s="1">
        <f>IF(Table1[[#This Row],[Education (EDU)]]="Matric",1,0)</f>
        <v>0</v>
      </c>
      <c r="AM430" s="2">
        <f>IF(Table1[[#This Row],[Education (EDU)]]="Intermediate",1,0)</f>
        <v>0</v>
      </c>
      <c r="AN430" s="2">
        <f>IF(Table1[[#This Row],[Education (EDU)]]="Graduation",1,0)</f>
        <v>1</v>
      </c>
      <c r="AO430" s="2">
        <f>IF(Table1[[#This Row],[Education (EDU)]]="Masters",1,0)</f>
        <v>0</v>
      </c>
      <c r="AP430" s="2"/>
      <c r="AQ430" s="3"/>
      <c r="AT430" s="10">
        <f>IFERROR(Table1[[#This Row],[Car Value]]/Table1[[#This Row],[Cars Owned]],"0")</f>
        <v>15544.957914137636</v>
      </c>
      <c r="AU430" s="2"/>
      <c r="AV430" s="3"/>
      <c r="AW430" s="1"/>
      <c r="AX430" s="2">
        <f>IF(Table1[[#This Row],[Person Debts]]&gt;$AW$6,1,0)</f>
        <v>0</v>
      </c>
      <c r="AY430" s="2"/>
      <c r="AZ430" s="3"/>
      <c r="BA430" s="1"/>
      <c r="BB430" s="24">
        <f>Table1[[#This Row],[Mortgage Left]]/Table1[[#This Row],[House Value]]</f>
        <v>0.16097234278273231</v>
      </c>
      <c r="BC430" s="2">
        <f t="shared" si="21"/>
        <v>0</v>
      </c>
      <c r="BD430" s="2"/>
      <c r="BE430" s="3"/>
      <c r="BH430" s="1"/>
      <c r="BI430" s="2">
        <f>IF(Table1[[#This Row],[City]]="Karachi",Table1[[#This Row],[Income]],0)</f>
        <v>0</v>
      </c>
      <c r="BJ430" s="2">
        <f>IF(Table1[[#This Row],[City]]="Lahore",Table1[[#This Row],[Income]],0)</f>
        <v>0</v>
      </c>
      <c r="BK430" s="2">
        <f>IF(Table1[[#This Row],[City]]="Islamabad",Table1[[#This Row],[Income]],0)</f>
        <v>0</v>
      </c>
      <c r="BL430" s="2">
        <f>IF(Table1[[#This Row],[City]]="Multan",Table1[[#This Row],[Income]],0)</f>
        <v>0</v>
      </c>
      <c r="BM430" s="2">
        <f>IF(Table1[[#This Row],[City]]="Peshawar",Table1[[#This Row],[Income]],0)</f>
        <v>0</v>
      </c>
      <c r="BN430" s="2">
        <f>IF(Table1[[#This Row],[City]]="Quetta",Table1[[#This Row],[Income]],0)</f>
        <v>0</v>
      </c>
      <c r="BO430" s="2">
        <f>IF(Table1[[#This Row],[City]]="Hyderabad",Table1[[#This Row],[Income]],0)</f>
        <v>0</v>
      </c>
      <c r="BP430" s="2">
        <f>IF(Table1[[#This Row],[City]]="Rawalpindi",Table1[[#This Row],[Income]],0)</f>
        <v>0</v>
      </c>
      <c r="BQ430" s="3">
        <f>IF(Table1[[#This Row],[City]]="Gwadar",Table1[[#This Row],[Income]],0)</f>
        <v>38978</v>
      </c>
      <c r="BR430" s="1">
        <f>IF(Table1[[#This Row],[Person Debts]]&gt;Table1[[#This Row],[Income]],1,0)</f>
        <v>1</v>
      </c>
      <c r="BS430" s="3"/>
      <c r="BT430" s="1"/>
      <c r="BU430" s="2">
        <f>IF(Table1[[#This Row],[Net Worth]]&gt;BT430,Table1[[#This Row],[Age]],0)</f>
        <v>27</v>
      </c>
      <c r="BV430" s="3"/>
    </row>
    <row r="431" spans="2:74" x14ac:dyDescent="0.25">
      <c r="B431" t="s">
        <v>23</v>
      </c>
      <c r="C431">
        <v>43</v>
      </c>
      <c r="D431" t="s">
        <v>20</v>
      </c>
      <c r="E431">
        <v>6</v>
      </c>
      <c r="F431" t="s">
        <v>21</v>
      </c>
      <c r="G431">
        <v>1</v>
      </c>
      <c r="H431">
        <v>1</v>
      </c>
      <c r="I431">
        <v>64378</v>
      </c>
      <c r="J431" t="s">
        <v>22</v>
      </c>
      <c r="K431">
        <v>2</v>
      </c>
      <c r="L431">
        <v>386268</v>
      </c>
      <c r="M431">
        <v>55199.11613131679</v>
      </c>
      <c r="N431">
        <v>48685.539374183267</v>
      </c>
      <c r="O431">
        <v>37046</v>
      </c>
      <c r="P431">
        <v>82602.656559432187</v>
      </c>
      <c r="Q431">
        <v>41924.651134872227</v>
      </c>
      <c r="R431">
        <v>476878.19050905551</v>
      </c>
      <c r="S431">
        <v>174847.77269074897</v>
      </c>
      <c r="T431">
        <v>302030.41781830654</v>
      </c>
      <c r="X431" s="1">
        <f t="shared" si="19"/>
        <v>0</v>
      </c>
      <c r="Y431" s="2">
        <f t="shared" si="20"/>
        <v>1</v>
      </c>
      <c r="Z431" s="2"/>
      <c r="AA431" s="3"/>
      <c r="AD431" s="1">
        <f>IF(Table1[[#This Row],[Work Field (WF)]]="IT",1,0)</f>
        <v>0</v>
      </c>
      <c r="AE431" s="2">
        <f>IF(Table1[[#This Row],[Work Field (WF)]]="Data Science",1,0)</f>
        <v>0</v>
      </c>
      <c r="AF431" s="2">
        <f>IF(Table1[[#This Row],[Work Field (WF)]]="Health",1,0)</f>
        <v>0</v>
      </c>
      <c r="AG431" s="2">
        <f>IF(Table1[[#This Row],[Work Field (WF)]]="Marketing",1,0)</f>
        <v>0</v>
      </c>
      <c r="AH431" s="2">
        <f>IF(Table1[[#This Row],[Work Field (WF)]]="Sales",1,0)</f>
        <v>0</v>
      </c>
      <c r="AI431" s="2">
        <f>IF(Table1[[#This Row],[Work Field (WF)]]="management",1,0)</f>
        <v>1</v>
      </c>
      <c r="AJ431" s="2"/>
      <c r="AK431" s="3"/>
      <c r="AL431" s="1">
        <f>IF(Table1[[#This Row],[Education (EDU)]]="Matric",1,0)</f>
        <v>1</v>
      </c>
      <c r="AM431" s="2">
        <f>IF(Table1[[#This Row],[Education (EDU)]]="Intermediate",1,0)</f>
        <v>0</v>
      </c>
      <c r="AN431" s="2">
        <f>IF(Table1[[#This Row],[Education (EDU)]]="Graduation",1,0)</f>
        <v>0</v>
      </c>
      <c r="AO431" s="2">
        <f>IF(Table1[[#This Row],[Education (EDU)]]="Masters",1,0)</f>
        <v>0</v>
      </c>
      <c r="AP431" s="2"/>
      <c r="AQ431" s="3"/>
      <c r="AT431" s="10">
        <f>IFERROR(Table1[[#This Row],[Car Value]]/Table1[[#This Row],[Cars Owned]],"0")</f>
        <v>48685.539374183267</v>
      </c>
      <c r="AU431" s="2"/>
      <c r="AV431" s="3"/>
      <c r="AW431" s="1"/>
      <c r="AX431" s="2">
        <f>IF(Table1[[#This Row],[Person Debts]]&gt;$AW$6,1,0)</f>
        <v>1</v>
      </c>
      <c r="AY431" s="2"/>
      <c r="AZ431" s="3"/>
      <c r="BA431" s="1"/>
      <c r="BB431" s="24">
        <f>Table1[[#This Row],[Mortgage Left]]/Table1[[#This Row],[House Value]]</f>
        <v>0.14290367343739785</v>
      </c>
      <c r="BC431" s="2">
        <f t="shared" si="21"/>
        <v>0</v>
      </c>
      <c r="BD431" s="2"/>
      <c r="BE431" s="3"/>
      <c r="BH431" s="1"/>
      <c r="BI431" s="2">
        <f>IF(Table1[[#This Row],[City]]="Karachi",Table1[[#This Row],[Income]],0)</f>
        <v>0</v>
      </c>
      <c r="BJ431" s="2">
        <f>IF(Table1[[#This Row],[City]]="Lahore",Table1[[#This Row],[Income]],0)</f>
        <v>64378</v>
      </c>
      <c r="BK431" s="2">
        <f>IF(Table1[[#This Row],[City]]="Islamabad",Table1[[#This Row],[Income]],0)</f>
        <v>0</v>
      </c>
      <c r="BL431" s="2">
        <f>IF(Table1[[#This Row],[City]]="Multan",Table1[[#This Row],[Income]],0)</f>
        <v>0</v>
      </c>
      <c r="BM431" s="2">
        <f>IF(Table1[[#This Row],[City]]="Peshawar",Table1[[#This Row],[Income]],0)</f>
        <v>0</v>
      </c>
      <c r="BN431" s="2">
        <f>IF(Table1[[#This Row],[City]]="Quetta",Table1[[#This Row],[Income]],0)</f>
        <v>0</v>
      </c>
      <c r="BO431" s="2">
        <f>IF(Table1[[#This Row],[City]]="Hyderabad",Table1[[#This Row],[Income]],0)</f>
        <v>0</v>
      </c>
      <c r="BP431" s="2">
        <f>IF(Table1[[#This Row],[City]]="Rawalpindi",Table1[[#This Row],[Income]],0)</f>
        <v>0</v>
      </c>
      <c r="BQ431" s="3">
        <f>IF(Table1[[#This Row],[City]]="Gwadar",Table1[[#This Row],[Income]],0)</f>
        <v>0</v>
      </c>
      <c r="BR431" s="1">
        <f>IF(Table1[[#This Row],[Person Debts]]&gt;Table1[[#This Row],[Income]],1,0)</f>
        <v>1</v>
      </c>
      <c r="BS431" s="3"/>
      <c r="BT431" s="1"/>
      <c r="BU431" s="2">
        <f>IF(Table1[[#This Row],[Net Worth]]&gt;BT431,Table1[[#This Row],[Age]],0)</f>
        <v>43</v>
      </c>
      <c r="BV431" s="3"/>
    </row>
    <row r="432" spans="2:74" x14ac:dyDescent="0.25">
      <c r="B432" t="s">
        <v>23</v>
      </c>
      <c r="C432">
        <v>37</v>
      </c>
      <c r="D432" t="s">
        <v>37</v>
      </c>
      <c r="E432">
        <v>5</v>
      </c>
      <c r="F432" t="s">
        <v>27</v>
      </c>
      <c r="G432">
        <v>2</v>
      </c>
      <c r="H432">
        <v>2</v>
      </c>
      <c r="I432">
        <v>31808</v>
      </c>
      <c r="J432" t="s">
        <v>25</v>
      </c>
      <c r="K432">
        <v>1</v>
      </c>
      <c r="L432">
        <v>95424</v>
      </c>
      <c r="M432">
        <v>1255.5523354575273</v>
      </c>
      <c r="N432">
        <v>9699.4855218244902</v>
      </c>
      <c r="O432">
        <v>8057</v>
      </c>
      <c r="P432">
        <v>3561.086120563345</v>
      </c>
      <c r="Q432">
        <v>17343.760131790572</v>
      </c>
      <c r="R432">
        <v>122467.24565361507</v>
      </c>
      <c r="S432">
        <v>12873.638456020872</v>
      </c>
      <c r="T432">
        <v>109593.6071975942</v>
      </c>
      <c r="X432" s="1">
        <f t="shared" si="19"/>
        <v>0</v>
      </c>
      <c r="Y432" s="2">
        <f t="shared" si="20"/>
        <v>1</v>
      </c>
      <c r="Z432" s="2"/>
      <c r="AA432" s="3"/>
      <c r="AD432" s="1">
        <f>IF(Table1[[#This Row],[Work Field (WF)]]="IT",1,0)</f>
        <v>0</v>
      </c>
      <c r="AE432" s="2">
        <f>IF(Table1[[#This Row],[Work Field (WF)]]="Data Science",1,0)</f>
        <v>0</v>
      </c>
      <c r="AF432" s="2">
        <f>IF(Table1[[#This Row],[Work Field (WF)]]="Health",1,0)</f>
        <v>0</v>
      </c>
      <c r="AG432" s="2">
        <f>IF(Table1[[#This Row],[Work Field (WF)]]="Marketing",1,0)</f>
        <v>0</v>
      </c>
      <c r="AH432" s="2">
        <f>IF(Table1[[#This Row],[Work Field (WF)]]="Sales",1,0)</f>
        <v>1</v>
      </c>
      <c r="AI432" s="2">
        <f>IF(Table1[[#This Row],[Work Field (WF)]]="management",1,0)</f>
        <v>0</v>
      </c>
      <c r="AJ432" s="2"/>
      <c r="AK432" s="3"/>
      <c r="AL432" s="1">
        <f>IF(Table1[[#This Row],[Education (EDU)]]="Matric",1,0)</f>
        <v>0</v>
      </c>
      <c r="AM432" s="2">
        <f>IF(Table1[[#This Row],[Education (EDU)]]="Intermediate",1,0)</f>
        <v>1</v>
      </c>
      <c r="AN432" s="2">
        <f>IF(Table1[[#This Row],[Education (EDU)]]="Graduation",1,0)</f>
        <v>0</v>
      </c>
      <c r="AO432" s="2">
        <f>IF(Table1[[#This Row],[Education (EDU)]]="Masters",1,0)</f>
        <v>0</v>
      </c>
      <c r="AP432" s="2"/>
      <c r="AQ432" s="3"/>
      <c r="AT432" s="10">
        <f>IFERROR(Table1[[#This Row],[Car Value]]/Table1[[#This Row],[Cars Owned]],"0")</f>
        <v>4849.7427609122451</v>
      </c>
      <c r="AU432" s="2"/>
      <c r="AV432" s="3"/>
      <c r="AW432" s="1"/>
      <c r="AX432" s="2">
        <f>IF(Table1[[#This Row],[Person Debts]]&gt;$AW$6,1,0)</f>
        <v>0</v>
      </c>
      <c r="AY432" s="2"/>
      <c r="AZ432" s="3"/>
      <c r="BA432" s="1"/>
      <c r="BB432" s="24">
        <f>Table1[[#This Row],[Mortgage Left]]/Table1[[#This Row],[House Value]]</f>
        <v>1.3157615856152827E-2</v>
      </c>
      <c r="BC432" s="2">
        <f t="shared" si="21"/>
        <v>0</v>
      </c>
      <c r="BD432" s="2"/>
      <c r="BE432" s="3"/>
      <c r="BH432" s="1"/>
      <c r="BI432" s="2">
        <f>IF(Table1[[#This Row],[City]]="Karachi",Table1[[#This Row],[Income]],0)</f>
        <v>31808</v>
      </c>
      <c r="BJ432" s="2">
        <f>IF(Table1[[#This Row],[City]]="Lahore",Table1[[#This Row],[Income]],0)</f>
        <v>0</v>
      </c>
      <c r="BK432" s="2">
        <f>IF(Table1[[#This Row],[City]]="Islamabad",Table1[[#This Row],[Income]],0)</f>
        <v>0</v>
      </c>
      <c r="BL432" s="2">
        <f>IF(Table1[[#This Row],[City]]="Multan",Table1[[#This Row],[Income]],0)</f>
        <v>0</v>
      </c>
      <c r="BM432" s="2">
        <f>IF(Table1[[#This Row],[City]]="Peshawar",Table1[[#This Row],[Income]],0)</f>
        <v>0</v>
      </c>
      <c r="BN432" s="2">
        <f>IF(Table1[[#This Row],[City]]="Quetta",Table1[[#This Row],[Income]],0)</f>
        <v>0</v>
      </c>
      <c r="BO432" s="2">
        <f>IF(Table1[[#This Row],[City]]="Hyderabad",Table1[[#This Row],[Income]],0)</f>
        <v>0</v>
      </c>
      <c r="BP432" s="2">
        <f>IF(Table1[[#This Row],[City]]="Rawalpindi",Table1[[#This Row],[Income]],0)</f>
        <v>0</v>
      </c>
      <c r="BQ432" s="3">
        <f>IF(Table1[[#This Row],[City]]="Gwadar",Table1[[#This Row],[Income]],0)</f>
        <v>0</v>
      </c>
      <c r="BR432" s="1">
        <f>IF(Table1[[#This Row],[Person Debts]]&gt;Table1[[#This Row],[Income]],1,0)</f>
        <v>0</v>
      </c>
      <c r="BS432" s="3"/>
      <c r="BT432" s="1"/>
      <c r="BU432" s="2">
        <f>IF(Table1[[#This Row],[Net Worth]]&gt;BT432,Table1[[#This Row],[Age]],0)</f>
        <v>37</v>
      </c>
      <c r="BV432" s="3"/>
    </row>
    <row r="433" spans="2:74" x14ac:dyDescent="0.25">
      <c r="B433" t="s">
        <v>23</v>
      </c>
      <c r="C433">
        <v>35</v>
      </c>
      <c r="D433" t="s">
        <v>29</v>
      </c>
      <c r="E433">
        <v>4</v>
      </c>
      <c r="F433" t="s">
        <v>24</v>
      </c>
      <c r="G433">
        <v>3</v>
      </c>
      <c r="H433">
        <v>0</v>
      </c>
      <c r="I433">
        <v>35995</v>
      </c>
      <c r="J433" t="s">
        <v>28</v>
      </c>
      <c r="K433">
        <v>4</v>
      </c>
      <c r="L433">
        <v>179975</v>
      </c>
      <c r="M433">
        <v>86934.024792413344</v>
      </c>
      <c r="N433">
        <v>0</v>
      </c>
      <c r="O433">
        <v>0</v>
      </c>
      <c r="P433">
        <v>48969.111362614356</v>
      </c>
      <c r="Q433">
        <v>32454.682193126184</v>
      </c>
      <c r="R433">
        <v>212429.68219312618</v>
      </c>
      <c r="S433">
        <v>135903.13615502769</v>
      </c>
      <c r="T433">
        <v>76526.546038098488</v>
      </c>
      <c r="X433" s="1">
        <f t="shared" si="19"/>
        <v>0</v>
      </c>
      <c r="Y433" s="2">
        <f t="shared" si="20"/>
        <v>1</v>
      </c>
      <c r="Z433" s="2"/>
      <c r="AA433" s="3"/>
      <c r="AD433" s="1">
        <f>IF(Table1[[#This Row],[Work Field (WF)]]="IT",1,0)</f>
        <v>0</v>
      </c>
      <c r="AE433" s="2">
        <f>IF(Table1[[#This Row],[Work Field (WF)]]="Data Science",1,0)</f>
        <v>0</v>
      </c>
      <c r="AF433" s="2">
        <f>IF(Table1[[#This Row],[Work Field (WF)]]="Health",1,0)</f>
        <v>1</v>
      </c>
      <c r="AG433" s="2">
        <f>IF(Table1[[#This Row],[Work Field (WF)]]="Marketing",1,0)</f>
        <v>0</v>
      </c>
      <c r="AH433" s="2">
        <f>IF(Table1[[#This Row],[Work Field (WF)]]="Sales",1,0)</f>
        <v>0</v>
      </c>
      <c r="AI433" s="2">
        <f>IF(Table1[[#This Row],[Work Field (WF)]]="management",1,0)</f>
        <v>0</v>
      </c>
      <c r="AJ433" s="2"/>
      <c r="AK433" s="3"/>
      <c r="AL433" s="1">
        <f>IF(Table1[[#This Row],[Education (EDU)]]="Matric",1,0)</f>
        <v>0</v>
      </c>
      <c r="AM433" s="2">
        <f>IF(Table1[[#This Row],[Education (EDU)]]="Intermediate",1,0)</f>
        <v>0</v>
      </c>
      <c r="AN433" s="2">
        <f>IF(Table1[[#This Row],[Education (EDU)]]="Graduation",1,0)</f>
        <v>1</v>
      </c>
      <c r="AO433" s="2">
        <f>IF(Table1[[#This Row],[Education (EDU)]]="Masters",1,0)</f>
        <v>0</v>
      </c>
      <c r="AP433" s="2"/>
      <c r="AQ433" s="3"/>
      <c r="AT433" s="10" t="str">
        <f>IFERROR(Table1[[#This Row],[Car Value]]/Table1[[#This Row],[Cars Owned]],"0")</f>
        <v>0</v>
      </c>
      <c r="AU433" s="2"/>
      <c r="AV433" s="3"/>
      <c r="AW433" s="1"/>
      <c r="AX433" s="2">
        <f>IF(Table1[[#This Row],[Person Debts]]&gt;$AW$6,1,0)</f>
        <v>1</v>
      </c>
      <c r="AY433" s="2"/>
      <c r="AZ433" s="3"/>
      <c r="BA433" s="1"/>
      <c r="BB433" s="24">
        <f>Table1[[#This Row],[Mortgage Left]]/Table1[[#This Row],[House Value]]</f>
        <v>0.48303389244291345</v>
      </c>
      <c r="BC433" s="2">
        <f t="shared" si="21"/>
        <v>1</v>
      </c>
      <c r="BD433" s="2"/>
      <c r="BE433" s="3"/>
      <c r="BH433" s="1"/>
      <c r="BI433" s="2">
        <f>IF(Table1[[#This Row],[City]]="Karachi",Table1[[#This Row],[Income]],0)</f>
        <v>0</v>
      </c>
      <c r="BJ433" s="2">
        <f>IF(Table1[[#This Row],[City]]="Lahore",Table1[[#This Row],[Income]],0)</f>
        <v>0</v>
      </c>
      <c r="BK433" s="2">
        <f>IF(Table1[[#This Row],[City]]="Islamabad",Table1[[#This Row],[Income]],0)</f>
        <v>0</v>
      </c>
      <c r="BL433" s="2">
        <f>IF(Table1[[#This Row],[City]]="Multan",Table1[[#This Row],[Income]],0)</f>
        <v>35995</v>
      </c>
      <c r="BM433" s="2">
        <f>IF(Table1[[#This Row],[City]]="Peshawar",Table1[[#This Row],[Income]],0)</f>
        <v>0</v>
      </c>
      <c r="BN433" s="2">
        <f>IF(Table1[[#This Row],[City]]="Quetta",Table1[[#This Row],[Income]],0)</f>
        <v>0</v>
      </c>
      <c r="BO433" s="2">
        <f>IF(Table1[[#This Row],[City]]="Hyderabad",Table1[[#This Row],[Income]],0)</f>
        <v>0</v>
      </c>
      <c r="BP433" s="2">
        <f>IF(Table1[[#This Row],[City]]="Rawalpindi",Table1[[#This Row],[Income]],0)</f>
        <v>0</v>
      </c>
      <c r="BQ433" s="3">
        <f>IF(Table1[[#This Row],[City]]="Gwadar",Table1[[#This Row],[Income]],0)</f>
        <v>0</v>
      </c>
      <c r="BR433" s="1">
        <f>IF(Table1[[#This Row],[Person Debts]]&gt;Table1[[#This Row],[Income]],1,0)</f>
        <v>1</v>
      </c>
      <c r="BS433" s="3"/>
      <c r="BT433" s="1"/>
      <c r="BU433" s="2">
        <f>IF(Table1[[#This Row],[Net Worth]]&gt;BT433,Table1[[#This Row],[Age]],0)</f>
        <v>35</v>
      </c>
      <c r="BV433" s="3"/>
    </row>
    <row r="434" spans="2:74" x14ac:dyDescent="0.25">
      <c r="B434" t="s">
        <v>23</v>
      </c>
      <c r="C434">
        <v>33</v>
      </c>
      <c r="D434" t="s">
        <v>36</v>
      </c>
      <c r="E434">
        <v>2</v>
      </c>
      <c r="F434" t="s">
        <v>21</v>
      </c>
      <c r="G434">
        <v>1</v>
      </c>
      <c r="H434">
        <v>2</v>
      </c>
      <c r="I434">
        <v>63931</v>
      </c>
      <c r="J434" t="s">
        <v>31</v>
      </c>
      <c r="K434">
        <v>5</v>
      </c>
      <c r="L434">
        <v>255724</v>
      </c>
      <c r="M434">
        <v>50487.40835279545</v>
      </c>
      <c r="N434">
        <v>66890.239312100894</v>
      </c>
      <c r="O434">
        <v>3421</v>
      </c>
      <c r="P434">
        <v>106755.93038042211</v>
      </c>
      <c r="Q434">
        <v>59959.784712858338</v>
      </c>
      <c r="R434">
        <v>382574.02402495925</v>
      </c>
      <c r="S434">
        <v>160664.33873321756</v>
      </c>
      <c r="T434">
        <v>221909.68529174168</v>
      </c>
      <c r="X434" s="1">
        <f t="shared" si="19"/>
        <v>0</v>
      </c>
      <c r="Y434" s="2">
        <f t="shared" si="20"/>
        <v>1</v>
      </c>
      <c r="Z434" s="2"/>
      <c r="AA434" s="3"/>
      <c r="AD434" s="1">
        <f>IF(Table1[[#This Row],[Work Field (WF)]]="IT",1,0)</f>
        <v>0</v>
      </c>
      <c r="AE434" s="2">
        <f>IF(Table1[[#This Row],[Work Field (WF)]]="Data Science",1,0)</f>
        <v>1</v>
      </c>
      <c r="AF434" s="2">
        <f>IF(Table1[[#This Row],[Work Field (WF)]]="Health",1,0)</f>
        <v>0</v>
      </c>
      <c r="AG434" s="2">
        <f>IF(Table1[[#This Row],[Work Field (WF)]]="Marketing",1,0)</f>
        <v>0</v>
      </c>
      <c r="AH434" s="2">
        <f>IF(Table1[[#This Row],[Work Field (WF)]]="Sales",1,0)</f>
        <v>0</v>
      </c>
      <c r="AI434" s="2">
        <f>IF(Table1[[#This Row],[Work Field (WF)]]="management",1,0)</f>
        <v>0</v>
      </c>
      <c r="AJ434" s="2"/>
      <c r="AK434" s="3"/>
      <c r="AL434" s="1">
        <f>IF(Table1[[#This Row],[Education (EDU)]]="Matric",1,0)</f>
        <v>1</v>
      </c>
      <c r="AM434" s="2">
        <f>IF(Table1[[#This Row],[Education (EDU)]]="Intermediate",1,0)</f>
        <v>0</v>
      </c>
      <c r="AN434" s="2">
        <f>IF(Table1[[#This Row],[Education (EDU)]]="Graduation",1,0)</f>
        <v>0</v>
      </c>
      <c r="AO434" s="2">
        <f>IF(Table1[[#This Row],[Education (EDU)]]="Masters",1,0)</f>
        <v>0</v>
      </c>
      <c r="AP434" s="2"/>
      <c r="AQ434" s="3"/>
      <c r="AT434" s="10">
        <f>IFERROR(Table1[[#This Row],[Car Value]]/Table1[[#This Row],[Cars Owned]],"0")</f>
        <v>33445.119656050447</v>
      </c>
      <c r="AU434" s="2"/>
      <c r="AV434" s="3"/>
      <c r="AW434" s="1"/>
      <c r="AX434" s="2">
        <f>IF(Table1[[#This Row],[Person Debts]]&gt;$AW$6,1,0)</f>
        <v>1</v>
      </c>
      <c r="AY434" s="2"/>
      <c r="AZ434" s="3"/>
      <c r="BA434" s="1"/>
      <c r="BB434" s="24">
        <f>Table1[[#This Row],[Mortgage Left]]/Table1[[#This Row],[House Value]]</f>
        <v>0.19742929233390472</v>
      </c>
      <c r="BC434" s="2">
        <f t="shared" si="21"/>
        <v>0</v>
      </c>
      <c r="BD434" s="2"/>
      <c r="BE434" s="3"/>
      <c r="BH434" s="1"/>
      <c r="BI434" s="2">
        <f>IF(Table1[[#This Row],[City]]="Karachi",Table1[[#This Row],[Income]],0)</f>
        <v>0</v>
      </c>
      <c r="BJ434" s="2">
        <f>IF(Table1[[#This Row],[City]]="Lahore",Table1[[#This Row],[Income]],0)</f>
        <v>0</v>
      </c>
      <c r="BK434" s="2">
        <f>IF(Table1[[#This Row],[City]]="Islamabad",Table1[[#This Row],[Income]],0)</f>
        <v>0</v>
      </c>
      <c r="BL434" s="2">
        <f>IF(Table1[[#This Row],[City]]="Multan",Table1[[#This Row],[Income]],0)</f>
        <v>0</v>
      </c>
      <c r="BM434" s="2">
        <f>IF(Table1[[#This Row],[City]]="Peshawar",Table1[[#This Row],[Income]],0)</f>
        <v>63931</v>
      </c>
      <c r="BN434" s="2">
        <f>IF(Table1[[#This Row],[City]]="Quetta",Table1[[#This Row],[Income]],0)</f>
        <v>0</v>
      </c>
      <c r="BO434" s="2">
        <f>IF(Table1[[#This Row],[City]]="Hyderabad",Table1[[#This Row],[Income]],0)</f>
        <v>0</v>
      </c>
      <c r="BP434" s="2">
        <f>IF(Table1[[#This Row],[City]]="Rawalpindi",Table1[[#This Row],[Income]],0)</f>
        <v>0</v>
      </c>
      <c r="BQ434" s="3">
        <f>IF(Table1[[#This Row],[City]]="Gwadar",Table1[[#This Row],[Income]],0)</f>
        <v>0</v>
      </c>
      <c r="BR434" s="1">
        <f>IF(Table1[[#This Row],[Person Debts]]&gt;Table1[[#This Row],[Income]],1,0)</f>
        <v>1</v>
      </c>
      <c r="BS434" s="3"/>
      <c r="BT434" s="1"/>
      <c r="BU434" s="2">
        <f>IF(Table1[[#This Row],[Net Worth]]&gt;BT434,Table1[[#This Row],[Age]],0)</f>
        <v>33</v>
      </c>
      <c r="BV434" s="3"/>
    </row>
    <row r="435" spans="2:74" x14ac:dyDescent="0.25">
      <c r="B435" t="s">
        <v>23</v>
      </c>
      <c r="C435">
        <v>45</v>
      </c>
      <c r="D435" t="s">
        <v>29</v>
      </c>
      <c r="E435">
        <v>4</v>
      </c>
      <c r="F435" t="s">
        <v>34</v>
      </c>
      <c r="G435">
        <v>4</v>
      </c>
      <c r="H435">
        <v>0</v>
      </c>
      <c r="I435">
        <v>41621</v>
      </c>
      <c r="J435" t="s">
        <v>33</v>
      </c>
      <c r="K435">
        <v>8</v>
      </c>
      <c r="L435">
        <v>166484</v>
      </c>
      <c r="M435">
        <v>153836.44849979767</v>
      </c>
      <c r="N435">
        <v>0</v>
      </c>
      <c r="O435">
        <v>0</v>
      </c>
      <c r="P435">
        <v>11906.712418378278</v>
      </c>
      <c r="Q435">
        <v>14818.513911549318</v>
      </c>
      <c r="R435">
        <v>181302.51391154932</v>
      </c>
      <c r="S435">
        <v>165743.16091817594</v>
      </c>
      <c r="T435">
        <v>15559.352993373381</v>
      </c>
      <c r="X435" s="1">
        <f t="shared" si="19"/>
        <v>0</v>
      </c>
      <c r="Y435" s="2">
        <f t="shared" si="20"/>
        <v>1</v>
      </c>
      <c r="Z435" s="2"/>
      <c r="AA435" s="3"/>
      <c r="AD435" s="1">
        <f>IF(Table1[[#This Row],[Work Field (WF)]]="IT",1,0)</f>
        <v>0</v>
      </c>
      <c r="AE435" s="2">
        <f>IF(Table1[[#This Row],[Work Field (WF)]]="Data Science",1,0)</f>
        <v>0</v>
      </c>
      <c r="AF435" s="2">
        <f>IF(Table1[[#This Row],[Work Field (WF)]]="Health",1,0)</f>
        <v>1</v>
      </c>
      <c r="AG435" s="2">
        <f>IF(Table1[[#This Row],[Work Field (WF)]]="Marketing",1,0)</f>
        <v>0</v>
      </c>
      <c r="AH435" s="2">
        <f>IF(Table1[[#This Row],[Work Field (WF)]]="Sales",1,0)</f>
        <v>0</v>
      </c>
      <c r="AI435" s="2">
        <f>IF(Table1[[#This Row],[Work Field (WF)]]="management",1,0)</f>
        <v>0</v>
      </c>
      <c r="AJ435" s="2"/>
      <c r="AK435" s="3"/>
      <c r="AL435" s="1">
        <f>IF(Table1[[#This Row],[Education (EDU)]]="Matric",1,0)</f>
        <v>0</v>
      </c>
      <c r="AM435" s="2">
        <f>IF(Table1[[#This Row],[Education (EDU)]]="Intermediate",1,0)</f>
        <v>0</v>
      </c>
      <c r="AN435" s="2">
        <f>IF(Table1[[#This Row],[Education (EDU)]]="Graduation",1,0)</f>
        <v>0</v>
      </c>
      <c r="AO435" s="2">
        <f>IF(Table1[[#This Row],[Education (EDU)]]="Masters",1,0)</f>
        <v>1</v>
      </c>
      <c r="AP435" s="2"/>
      <c r="AQ435" s="3"/>
      <c r="AT435" s="10" t="str">
        <f>IFERROR(Table1[[#This Row],[Car Value]]/Table1[[#This Row],[Cars Owned]],"0")</f>
        <v>0</v>
      </c>
      <c r="AU435" s="2"/>
      <c r="AV435" s="3"/>
      <c r="AW435" s="1"/>
      <c r="AX435" s="2">
        <f>IF(Table1[[#This Row],[Person Debts]]&gt;$AW$6,1,0)</f>
        <v>1</v>
      </c>
      <c r="AY435" s="2"/>
      <c r="AZ435" s="3"/>
      <c r="BA435" s="1"/>
      <c r="BB435" s="24">
        <f>Table1[[#This Row],[Mortgage Left]]/Table1[[#This Row],[House Value]]</f>
        <v>0.92403142944545824</v>
      </c>
      <c r="BC435" s="2">
        <f t="shared" si="21"/>
        <v>1</v>
      </c>
      <c r="BD435" s="2"/>
      <c r="BE435" s="3"/>
      <c r="BH435" s="1"/>
      <c r="BI435" s="2">
        <f>IF(Table1[[#This Row],[City]]="Karachi",Table1[[#This Row],[Income]],0)</f>
        <v>0</v>
      </c>
      <c r="BJ435" s="2">
        <f>IF(Table1[[#This Row],[City]]="Lahore",Table1[[#This Row],[Income]],0)</f>
        <v>0</v>
      </c>
      <c r="BK435" s="2">
        <f>IF(Table1[[#This Row],[City]]="Islamabad",Table1[[#This Row],[Income]],0)</f>
        <v>0</v>
      </c>
      <c r="BL435" s="2">
        <f>IF(Table1[[#This Row],[City]]="Multan",Table1[[#This Row],[Income]],0)</f>
        <v>0</v>
      </c>
      <c r="BM435" s="2">
        <f>IF(Table1[[#This Row],[City]]="Peshawar",Table1[[#This Row],[Income]],0)</f>
        <v>0</v>
      </c>
      <c r="BN435" s="2">
        <f>IF(Table1[[#This Row],[City]]="Quetta",Table1[[#This Row],[Income]],0)</f>
        <v>0</v>
      </c>
      <c r="BO435" s="2">
        <f>IF(Table1[[#This Row],[City]]="Hyderabad",Table1[[#This Row],[Income]],0)</f>
        <v>0</v>
      </c>
      <c r="BP435" s="2">
        <f>IF(Table1[[#This Row],[City]]="Rawalpindi",Table1[[#This Row],[Income]],0)</f>
        <v>41621</v>
      </c>
      <c r="BQ435" s="3">
        <f>IF(Table1[[#This Row],[City]]="Gwadar",Table1[[#This Row],[Income]],0)</f>
        <v>0</v>
      </c>
      <c r="BR435" s="1">
        <f>IF(Table1[[#This Row],[Person Debts]]&gt;Table1[[#This Row],[Income]],1,0)</f>
        <v>1</v>
      </c>
      <c r="BS435" s="3"/>
      <c r="BT435" s="1"/>
      <c r="BU435" s="2">
        <f>IF(Table1[[#This Row],[Net Worth]]&gt;BT435,Table1[[#This Row],[Age]],0)</f>
        <v>45</v>
      </c>
      <c r="BV435" s="3"/>
    </row>
    <row r="436" spans="2:74" x14ac:dyDescent="0.25">
      <c r="B436" t="s">
        <v>23</v>
      </c>
      <c r="C436">
        <v>29</v>
      </c>
      <c r="D436" t="s">
        <v>32</v>
      </c>
      <c r="E436">
        <v>1</v>
      </c>
      <c r="F436" t="s">
        <v>27</v>
      </c>
      <c r="G436">
        <v>2</v>
      </c>
      <c r="H436">
        <v>0</v>
      </c>
      <c r="I436">
        <v>44841</v>
      </c>
      <c r="J436" t="s">
        <v>38</v>
      </c>
      <c r="K436">
        <v>9</v>
      </c>
      <c r="L436">
        <v>269046</v>
      </c>
      <c r="M436">
        <v>239557.22882175655</v>
      </c>
      <c r="N436">
        <v>0</v>
      </c>
      <c r="O436">
        <v>0</v>
      </c>
      <c r="P436">
        <v>22791.376010232147</v>
      </c>
      <c r="Q436">
        <v>50300.011648037107</v>
      </c>
      <c r="R436">
        <v>319346.01164803712</v>
      </c>
      <c r="S436">
        <v>262348.60483198869</v>
      </c>
      <c r="T436">
        <v>56997.406816048431</v>
      </c>
      <c r="X436" s="1">
        <f t="shared" si="19"/>
        <v>0</v>
      </c>
      <c r="Y436" s="2">
        <f t="shared" si="20"/>
        <v>1</v>
      </c>
      <c r="Z436" s="2"/>
      <c r="AA436" s="3"/>
      <c r="AD436" s="1">
        <f>IF(Table1[[#This Row],[Work Field (WF)]]="IT",1,0)</f>
        <v>1</v>
      </c>
      <c r="AE436" s="2">
        <f>IF(Table1[[#This Row],[Work Field (WF)]]="Data Science",1,0)</f>
        <v>0</v>
      </c>
      <c r="AF436" s="2">
        <f>IF(Table1[[#This Row],[Work Field (WF)]]="Health",1,0)</f>
        <v>0</v>
      </c>
      <c r="AG436" s="2">
        <f>IF(Table1[[#This Row],[Work Field (WF)]]="Marketing",1,0)</f>
        <v>0</v>
      </c>
      <c r="AH436" s="2">
        <f>IF(Table1[[#This Row],[Work Field (WF)]]="Sales",1,0)</f>
        <v>0</v>
      </c>
      <c r="AI436" s="2">
        <f>IF(Table1[[#This Row],[Work Field (WF)]]="management",1,0)</f>
        <v>0</v>
      </c>
      <c r="AJ436" s="2"/>
      <c r="AK436" s="3"/>
      <c r="AL436" s="1">
        <f>IF(Table1[[#This Row],[Education (EDU)]]="Matric",1,0)</f>
        <v>0</v>
      </c>
      <c r="AM436" s="2">
        <f>IF(Table1[[#This Row],[Education (EDU)]]="Intermediate",1,0)</f>
        <v>1</v>
      </c>
      <c r="AN436" s="2">
        <f>IF(Table1[[#This Row],[Education (EDU)]]="Graduation",1,0)</f>
        <v>0</v>
      </c>
      <c r="AO436" s="2">
        <f>IF(Table1[[#This Row],[Education (EDU)]]="Masters",1,0)</f>
        <v>0</v>
      </c>
      <c r="AP436" s="2"/>
      <c r="AQ436" s="3"/>
      <c r="AT436" s="10" t="str">
        <f>IFERROR(Table1[[#This Row],[Car Value]]/Table1[[#This Row],[Cars Owned]],"0")</f>
        <v>0</v>
      </c>
      <c r="AU436" s="2"/>
      <c r="AV436" s="3"/>
      <c r="AW436" s="1"/>
      <c r="AX436" s="2">
        <f>IF(Table1[[#This Row],[Person Debts]]&gt;$AW$6,1,0)</f>
        <v>1</v>
      </c>
      <c r="AY436" s="2"/>
      <c r="AZ436" s="3"/>
      <c r="BA436" s="1"/>
      <c r="BB436" s="24">
        <f>Table1[[#This Row],[Mortgage Left]]/Table1[[#This Row],[House Value]]</f>
        <v>0.8903950581750204</v>
      </c>
      <c r="BC436" s="2">
        <f t="shared" si="21"/>
        <v>1</v>
      </c>
      <c r="BD436" s="2"/>
      <c r="BE436" s="3"/>
      <c r="BH436" s="1"/>
      <c r="BI436" s="2">
        <f>IF(Table1[[#This Row],[City]]="Karachi",Table1[[#This Row],[Income]],0)</f>
        <v>0</v>
      </c>
      <c r="BJ436" s="2">
        <f>IF(Table1[[#This Row],[City]]="Lahore",Table1[[#This Row],[Income]],0)</f>
        <v>0</v>
      </c>
      <c r="BK436" s="2">
        <f>IF(Table1[[#This Row],[City]]="Islamabad",Table1[[#This Row],[Income]],0)</f>
        <v>0</v>
      </c>
      <c r="BL436" s="2">
        <f>IF(Table1[[#This Row],[City]]="Multan",Table1[[#This Row],[Income]],0)</f>
        <v>0</v>
      </c>
      <c r="BM436" s="2">
        <f>IF(Table1[[#This Row],[City]]="Peshawar",Table1[[#This Row],[Income]],0)</f>
        <v>0</v>
      </c>
      <c r="BN436" s="2">
        <f>IF(Table1[[#This Row],[City]]="Quetta",Table1[[#This Row],[Income]],0)</f>
        <v>0</v>
      </c>
      <c r="BO436" s="2">
        <f>IF(Table1[[#This Row],[City]]="Hyderabad",Table1[[#This Row],[Income]],0)</f>
        <v>0</v>
      </c>
      <c r="BP436" s="2">
        <f>IF(Table1[[#This Row],[City]]="Rawalpindi",Table1[[#This Row],[Income]],0)</f>
        <v>0</v>
      </c>
      <c r="BQ436" s="3">
        <f>IF(Table1[[#This Row],[City]]="Gwadar",Table1[[#This Row],[Income]],0)</f>
        <v>44841</v>
      </c>
      <c r="BR436" s="1">
        <f>IF(Table1[[#This Row],[Person Debts]]&gt;Table1[[#This Row],[Income]],1,0)</f>
        <v>1</v>
      </c>
      <c r="BS436" s="3"/>
      <c r="BT436" s="1"/>
      <c r="BU436" s="2">
        <f>IF(Table1[[#This Row],[Net Worth]]&gt;BT436,Table1[[#This Row],[Age]],0)</f>
        <v>29</v>
      </c>
      <c r="BV436" s="3"/>
    </row>
    <row r="437" spans="2:74" x14ac:dyDescent="0.25">
      <c r="B437" t="s">
        <v>23</v>
      </c>
      <c r="C437">
        <v>39</v>
      </c>
      <c r="D437" t="s">
        <v>36</v>
      </c>
      <c r="E437">
        <v>2</v>
      </c>
      <c r="F437" t="s">
        <v>24</v>
      </c>
      <c r="G437">
        <v>3</v>
      </c>
      <c r="H437">
        <v>2</v>
      </c>
      <c r="I437">
        <v>66667</v>
      </c>
      <c r="J437" t="s">
        <v>28</v>
      </c>
      <c r="K437">
        <v>4</v>
      </c>
      <c r="L437">
        <v>333335</v>
      </c>
      <c r="M437">
        <v>116810.73214111898</v>
      </c>
      <c r="N437">
        <v>119757.90637078551</v>
      </c>
      <c r="O437">
        <v>67334</v>
      </c>
      <c r="P437">
        <v>60324.174153258951</v>
      </c>
      <c r="Q437">
        <v>30137.175812460373</v>
      </c>
      <c r="R437">
        <v>483230.08218324586</v>
      </c>
      <c r="S437">
        <v>244468.90629437793</v>
      </c>
      <c r="T437">
        <v>238761.17588886793</v>
      </c>
      <c r="X437" s="1">
        <f t="shared" si="19"/>
        <v>0</v>
      </c>
      <c r="Y437" s="2">
        <f t="shared" si="20"/>
        <v>1</v>
      </c>
      <c r="Z437" s="2"/>
      <c r="AA437" s="3"/>
      <c r="AD437" s="1">
        <f>IF(Table1[[#This Row],[Work Field (WF)]]="IT",1,0)</f>
        <v>0</v>
      </c>
      <c r="AE437" s="2">
        <f>IF(Table1[[#This Row],[Work Field (WF)]]="Data Science",1,0)</f>
        <v>1</v>
      </c>
      <c r="AF437" s="2">
        <f>IF(Table1[[#This Row],[Work Field (WF)]]="Health",1,0)</f>
        <v>0</v>
      </c>
      <c r="AG437" s="2">
        <f>IF(Table1[[#This Row],[Work Field (WF)]]="Marketing",1,0)</f>
        <v>0</v>
      </c>
      <c r="AH437" s="2">
        <f>IF(Table1[[#This Row],[Work Field (WF)]]="Sales",1,0)</f>
        <v>0</v>
      </c>
      <c r="AI437" s="2">
        <f>IF(Table1[[#This Row],[Work Field (WF)]]="management",1,0)</f>
        <v>0</v>
      </c>
      <c r="AJ437" s="2"/>
      <c r="AK437" s="3"/>
      <c r="AL437" s="1">
        <f>IF(Table1[[#This Row],[Education (EDU)]]="Matric",1,0)</f>
        <v>0</v>
      </c>
      <c r="AM437" s="2">
        <f>IF(Table1[[#This Row],[Education (EDU)]]="Intermediate",1,0)</f>
        <v>0</v>
      </c>
      <c r="AN437" s="2">
        <f>IF(Table1[[#This Row],[Education (EDU)]]="Graduation",1,0)</f>
        <v>1</v>
      </c>
      <c r="AO437" s="2">
        <f>IF(Table1[[#This Row],[Education (EDU)]]="Masters",1,0)</f>
        <v>0</v>
      </c>
      <c r="AP437" s="2"/>
      <c r="AQ437" s="3"/>
      <c r="AT437" s="10">
        <f>IFERROR(Table1[[#This Row],[Car Value]]/Table1[[#This Row],[Cars Owned]],"0")</f>
        <v>59878.953185392755</v>
      </c>
      <c r="AU437" s="2"/>
      <c r="AV437" s="3"/>
      <c r="AW437" s="1"/>
      <c r="AX437" s="2">
        <f>IF(Table1[[#This Row],[Person Debts]]&gt;$AW$6,1,0)</f>
        <v>1</v>
      </c>
      <c r="AY437" s="2"/>
      <c r="AZ437" s="3"/>
      <c r="BA437" s="1"/>
      <c r="BB437" s="24">
        <f>Table1[[#This Row],[Mortgage Left]]/Table1[[#This Row],[House Value]]</f>
        <v>0.35043044427113557</v>
      </c>
      <c r="BC437" s="2">
        <f t="shared" si="21"/>
        <v>0</v>
      </c>
      <c r="BD437" s="2"/>
      <c r="BE437" s="3"/>
      <c r="BH437" s="1"/>
      <c r="BI437" s="2">
        <f>IF(Table1[[#This Row],[City]]="Karachi",Table1[[#This Row],[Income]],0)</f>
        <v>0</v>
      </c>
      <c r="BJ437" s="2">
        <f>IF(Table1[[#This Row],[City]]="Lahore",Table1[[#This Row],[Income]],0)</f>
        <v>0</v>
      </c>
      <c r="BK437" s="2">
        <f>IF(Table1[[#This Row],[City]]="Islamabad",Table1[[#This Row],[Income]],0)</f>
        <v>0</v>
      </c>
      <c r="BL437" s="2">
        <f>IF(Table1[[#This Row],[City]]="Multan",Table1[[#This Row],[Income]],0)</f>
        <v>66667</v>
      </c>
      <c r="BM437" s="2">
        <f>IF(Table1[[#This Row],[City]]="Peshawar",Table1[[#This Row],[Income]],0)</f>
        <v>0</v>
      </c>
      <c r="BN437" s="2">
        <f>IF(Table1[[#This Row],[City]]="Quetta",Table1[[#This Row],[Income]],0)</f>
        <v>0</v>
      </c>
      <c r="BO437" s="2">
        <f>IF(Table1[[#This Row],[City]]="Hyderabad",Table1[[#This Row],[Income]],0)</f>
        <v>0</v>
      </c>
      <c r="BP437" s="2">
        <f>IF(Table1[[#This Row],[City]]="Rawalpindi",Table1[[#This Row],[Income]],0)</f>
        <v>0</v>
      </c>
      <c r="BQ437" s="3">
        <f>IF(Table1[[#This Row],[City]]="Gwadar",Table1[[#This Row],[Income]],0)</f>
        <v>0</v>
      </c>
      <c r="BR437" s="1">
        <f>IF(Table1[[#This Row],[Person Debts]]&gt;Table1[[#This Row],[Income]],1,0)</f>
        <v>1</v>
      </c>
      <c r="BS437" s="3"/>
      <c r="BT437" s="1"/>
      <c r="BU437" s="2">
        <f>IF(Table1[[#This Row],[Net Worth]]&gt;BT437,Table1[[#This Row],[Age]],0)</f>
        <v>39</v>
      </c>
      <c r="BV437" s="3"/>
    </row>
    <row r="438" spans="2:74" x14ac:dyDescent="0.25">
      <c r="B438" t="s">
        <v>19</v>
      </c>
      <c r="C438">
        <v>46</v>
      </c>
      <c r="D438" t="s">
        <v>26</v>
      </c>
      <c r="E438">
        <v>3</v>
      </c>
      <c r="F438" t="s">
        <v>27</v>
      </c>
      <c r="G438">
        <v>2</v>
      </c>
      <c r="H438">
        <v>2</v>
      </c>
      <c r="I438">
        <v>37389</v>
      </c>
      <c r="J438" t="s">
        <v>39</v>
      </c>
      <c r="K438">
        <v>6</v>
      </c>
      <c r="L438">
        <v>224334</v>
      </c>
      <c r="M438">
        <v>167776.92466869808</v>
      </c>
      <c r="N438">
        <v>21225.757667030917</v>
      </c>
      <c r="O438">
        <v>8874</v>
      </c>
      <c r="P438">
        <v>58231.748356365642</v>
      </c>
      <c r="Q438">
        <v>22051.673174023483</v>
      </c>
      <c r="R438">
        <v>267611.43084105442</v>
      </c>
      <c r="S438">
        <v>234882.6730250637</v>
      </c>
      <c r="T438">
        <v>32728.757815990713</v>
      </c>
      <c r="X438" s="1">
        <f t="shared" si="19"/>
        <v>1</v>
      </c>
      <c r="Y438" s="2">
        <f t="shared" si="20"/>
        <v>0</v>
      </c>
      <c r="Z438" s="2"/>
      <c r="AA438" s="3"/>
      <c r="AD438" s="1">
        <f>IF(Table1[[#This Row],[Work Field (WF)]]="IT",1,0)</f>
        <v>0</v>
      </c>
      <c r="AE438" s="2">
        <f>IF(Table1[[#This Row],[Work Field (WF)]]="Data Science",1,0)</f>
        <v>0</v>
      </c>
      <c r="AF438" s="2">
        <f>IF(Table1[[#This Row],[Work Field (WF)]]="Health",1,0)</f>
        <v>0</v>
      </c>
      <c r="AG438" s="2">
        <f>IF(Table1[[#This Row],[Work Field (WF)]]="Marketing",1,0)</f>
        <v>1</v>
      </c>
      <c r="AH438" s="2">
        <f>IF(Table1[[#This Row],[Work Field (WF)]]="Sales",1,0)</f>
        <v>0</v>
      </c>
      <c r="AI438" s="2">
        <f>IF(Table1[[#This Row],[Work Field (WF)]]="management",1,0)</f>
        <v>0</v>
      </c>
      <c r="AJ438" s="2"/>
      <c r="AK438" s="3"/>
      <c r="AL438" s="1">
        <f>IF(Table1[[#This Row],[Education (EDU)]]="Matric",1,0)</f>
        <v>0</v>
      </c>
      <c r="AM438" s="2">
        <f>IF(Table1[[#This Row],[Education (EDU)]]="Intermediate",1,0)</f>
        <v>1</v>
      </c>
      <c r="AN438" s="2">
        <f>IF(Table1[[#This Row],[Education (EDU)]]="Graduation",1,0)</f>
        <v>0</v>
      </c>
      <c r="AO438" s="2">
        <f>IF(Table1[[#This Row],[Education (EDU)]]="Masters",1,0)</f>
        <v>0</v>
      </c>
      <c r="AP438" s="2"/>
      <c r="AQ438" s="3"/>
      <c r="AT438" s="10">
        <f>IFERROR(Table1[[#This Row],[Car Value]]/Table1[[#This Row],[Cars Owned]],"0")</f>
        <v>10612.878833515459</v>
      </c>
      <c r="AU438" s="2"/>
      <c r="AV438" s="3"/>
      <c r="AW438" s="1"/>
      <c r="AX438" s="2">
        <f>IF(Table1[[#This Row],[Person Debts]]&gt;$AW$6,1,0)</f>
        <v>1</v>
      </c>
      <c r="AY438" s="2"/>
      <c r="AZ438" s="3"/>
      <c r="BA438" s="1"/>
      <c r="BB438" s="24">
        <f>Table1[[#This Row],[Mortgage Left]]/Table1[[#This Row],[House Value]]</f>
        <v>0.74788897210720651</v>
      </c>
      <c r="BC438" s="2">
        <f t="shared" si="21"/>
        <v>1</v>
      </c>
      <c r="BD438" s="2"/>
      <c r="BE438" s="3"/>
      <c r="BH438" s="1"/>
      <c r="BI438" s="2">
        <f>IF(Table1[[#This Row],[City]]="Karachi",Table1[[#This Row],[Income]],0)</f>
        <v>0</v>
      </c>
      <c r="BJ438" s="2">
        <f>IF(Table1[[#This Row],[City]]="Lahore",Table1[[#This Row],[Income]],0)</f>
        <v>0</v>
      </c>
      <c r="BK438" s="2">
        <f>IF(Table1[[#This Row],[City]]="Islamabad",Table1[[#This Row],[Income]],0)</f>
        <v>0</v>
      </c>
      <c r="BL438" s="2">
        <f>IF(Table1[[#This Row],[City]]="Multan",Table1[[#This Row],[Income]],0)</f>
        <v>0</v>
      </c>
      <c r="BM438" s="2">
        <f>IF(Table1[[#This Row],[City]]="Peshawar",Table1[[#This Row],[Income]],0)</f>
        <v>0</v>
      </c>
      <c r="BN438" s="2">
        <f>IF(Table1[[#This Row],[City]]="Quetta",Table1[[#This Row],[Income]],0)</f>
        <v>37389</v>
      </c>
      <c r="BO438" s="2">
        <f>IF(Table1[[#This Row],[City]]="Hyderabad",Table1[[#This Row],[Income]],0)</f>
        <v>0</v>
      </c>
      <c r="BP438" s="2">
        <f>IF(Table1[[#This Row],[City]]="Rawalpindi",Table1[[#This Row],[Income]],0)</f>
        <v>0</v>
      </c>
      <c r="BQ438" s="3">
        <f>IF(Table1[[#This Row],[City]]="Gwadar",Table1[[#This Row],[Income]],0)</f>
        <v>0</v>
      </c>
      <c r="BR438" s="1">
        <f>IF(Table1[[#This Row],[Person Debts]]&gt;Table1[[#This Row],[Income]],1,0)</f>
        <v>1</v>
      </c>
      <c r="BS438" s="3"/>
      <c r="BT438" s="1"/>
      <c r="BU438" s="2">
        <f>IF(Table1[[#This Row],[Net Worth]]&gt;BT438,Table1[[#This Row],[Age]],0)</f>
        <v>46</v>
      </c>
      <c r="BV438" s="3"/>
    </row>
    <row r="439" spans="2:74" x14ac:dyDescent="0.25">
      <c r="B439" t="s">
        <v>23</v>
      </c>
      <c r="C439">
        <v>43</v>
      </c>
      <c r="D439" t="s">
        <v>29</v>
      </c>
      <c r="E439">
        <v>4</v>
      </c>
      <c r="F439" t="s">
        <v>27</v>
      </c>
      <c r="G439">
        <v>2</v>
      </c>
      <c r="H439">
        <v>2</v>
      </c>
      <c r="I439">
        <v>43904</v>
      </c>
      <c r="J439" t="s">
        <v>22</v>
      </c>
      <c r="K439">
        <v>2</v>
      </c>
      <c r="L439">
        <v>131712</v>
      </c>
      <c r="M439">
        <v>34313.050129295036</v>
      </c>
      <c r="N439">
        <v>11802.629801256364</v>
      </c>
      <c r="O439">
        <v>6312</v>
      </c>
      <c r="P439">
        <v>65766.701790990497</v>
      </c>
      <c r="Q439">
        <v>55517.380386917735</v>
      </c>
      <c r="R439">
        <v>199032.01018817408</v>
      </c>
      <c r="S439">
        <v>106391.75192028553</v>
      </c>
      <c r="T439">
        <v>92640.258267888552</v>
      </c>
      <c r="X439" s="1">
        <f t="shared" si="19"/>
        <v>0</v>
      </c>
      <c r="Y439" s="2">
        <f t="shared" si="20"/>
        <v>1</v>
      </c>
      <c r="Z439" s="2"/>
      <c r="AA439" s="3"/>
      <c r="AD439" s="1">
        <f>IF(Table1[[#This Row],[Work Field (WF)]]="IT",1,0)</f>
        <v>0</v>
      </c>
      <c r="AE439" s="2">
        <f>IF(Table1[[#This Row],[Work Field (WF)]]="Data Science",1,0)</f>
        <v>0</v>
      </c>
      <c r="AF439" s="2">
        <f>IF(Table1[[#This Row],[Work Field (WF)]]="Health",1,0)</f>
        <v>1</v>
      </c>
      <c r="AG439" s="2">
        <f>IF(Table1[[#This Row],[Work Field (WF)]]="Marketing",1,0)</f>
        <v>0</v>
      </c>
      <c r="AH439" s="2">
        <f>IF(Table1[[#This Row],[Work Field (WF)]]="Sales",1,0)</f>
        <v>0</v>
      </c>
      <c r="AI439" s="2">
        <f>IF(Table1[[#This Row],[Work Field (WF)]]="management",1,0)</f>
        <v>0</v>
      </c>
      <c r="AJ439" s="2"/>
      <c r="AK439" s="3"/>
      <c r="AL439" s="1">
        <f>IF(Table1[[#This Row],[Education (EDU)]]="Matric",1,0)</f>
        <v>0</v>
      </c>
      <c r="AM439" s="2">
        <f>IF(Table1[[#This Row],[Education (EDU)]]="Intermediate",1,0)</f>
        <v>1</v>
      </c>
      <c r="AN439" s="2">
        <f>IF(Table1[[#This Row],[Education (EDU)]]="Graduation",1,0)</f>
        <v>0</v>
      </c>
      <c r="AO439" s="2">
        <f>IF(Table1[[#This Row],[Education (EDU)]]="Masters",1,0)</f>
        <v>0</v>
      </c>
      <c r="AP439" s="2"/>
      <c r="AQ439" s="3"/>
      <c r="AT439" s="10">
        <f>IFERROR(Table1[[#This Row],[Car Value]]/Table1[[#This Row],[Cars Owned]],"0")</f>
        <v>5901.3149006281819</v>
      </c>
      <c r="AU439" s="2"/>
      <c r="AV439" s="3"/>
      <c r="AW439" s="1"/>
      <c r="AX439" s="2">
        <f>IF(Table1[[#This Row],[Person Debts]]&gt;$AW$6,1,0)</f>
        <v>0</v>
      </c>
      <c r="AY439" s="2"/>
      <c r="AZ439" s="3"/>
      <c r="BA439" s="1"/>
      <c r="BB439" s="24">
        <f>Table1[[#This Row],[Mortgage Left]]/Table1[[#This Row],[House Value]]</f>
        <v>0.2605157474588119</v>
      </c>
      <c r="BC439" s="2">
        <f t="shared" si="21"/>
        <v>0</v>
      </c>
      <c r="BD439" s="2"/>
      <c r="BE439" s="3"/>
      <c r="BH439" s="1"/>
      <c r="BI439" s="2">
        <f>IF(Table1[[#This Row],[City]]="Karachi",Table1[[#This Row],[Income]],0)</f>
        <v>0</v>
      </c>
      <c r="BJ439" s="2">
        <f>IF(Table1[[#This Row],[City]]="Lahore",Table1[[#This Row],[Income]],0)</f>
        <v>43904</v>
      </c>
      <c r="BK439" s="2">
        <f>IF(Table1[[#This Row],[City]]="Islamabad",Table1[[#This Row],[Income]],0)</f>
        <v>0</v>
      </c>
      <c r="BL439" s="2">
        <f>IF(Table1[[#This Row],[City]]="Multan",Table1[[#This Row],[Income]],0)</f>
        <v>0</v>
      </c>
      <c r="BM439" s="2">
        <f>IF(Table1[[#This Row],[City]]="Peshawar",Table1[[#This Row],[Income]],0)</f>
        <v>0</v>
      </c>
      <c r="BN439" s="2">
        <f>IF(Table1[[#This Row],[City]]="Quetta",Table1[[#This Row],[Income]],0)</f>
        <v>0</v>
      </c>
      <c r="BO439" s="2">
        <f>IF(Table1[[#This Row],[City]]="Hyderabad",Table1[[#This Row],[Income]],0)</f>
        <v>0</v>
      </c>
      <c r="BP439" s="2">
        <f>IF(Table1[[#This Row],[City]]="Rawalpindi",Table1[[#This Row],[Income]],0)</f>
        <v>0</v>
      </c>
      <c r="BQ439" s="3">
        <f>IF(Table1[[#This Row],[City]]="Gwadar",Table1[[#This Row],[Income]],0)</f>
        <v>0</v>
      </c>
      <c r="BR439" s="1">
        <f>IF(Table1[[#This Row],[Person Debts]]&gt;Table1[[#This Row],[Income]],1,0)</f>
        <v>1</v>
      </c>
      <c r="BS439" s="3"/>
      <c r="BT439" s="1"/>
      <c r="BU439" s="2">
        <f>IF(Table1[[#This Row],[Net Worth]]&gt;BT439,Table1[[#This Row],[Age]],0)</f>
        <v>43</v>
      </c>
      <c r="BV439" s="3"/>
    </row>
    <row r="440" spans="2:74" x14ac:dyDescent="0.25">
      <c r="B440" t="s">
        <v>23</v>
      </c>
      <c r="C440">
        <v>42</v>
      </c>
      <c r="D440" t="s">
        <v>29</v>
      </c>
      <c r="E440">
        <v>4</v>
      </c>
      <c r="F440" t="s">
        <v>34</v>
      </c>
      <c r="G440">
        <v>4</v>
      </c>
      <c r="H440">
        <v>2</v>
      </c>
      <c r="I440">
        <v>63486</v>
      </c>
      <c r="J440" t="s">
        <v>30</v>
      </c>
      <c r="K440">
        <v>7</v>
      </c>
      <c r="L440">
        <v>317430</v>
      </c>
      <c r="M440">
        <v>70780.27328316393</v>
      </c>
      <c r="N440">
        <v>79588.809957044665</v>
      </c>
      <c r="O440">
        <v>45393</v>
      </c>
      <c r="P440">
        <v>99657.213740030114</v>
      </c>
      <c r="Q440">
        <v>80171.913160720316</v>
      </c>
      <c r="R440">
        <v>477190.72311776498</v>
      </c>
      <c r="S440">
        <v>215830.48702319403</v>
      </c>
      <c r="T440">
        <v>261360.23609457095</v>
      </c>
      <c r="X440" s="1">
        <f t="shared" si="19"/>
        <v>0</v>
      </c>
      <c r="Y440" s="2">
        <f t="shared" si="20"/>
        <v>1</v>
      </c>
      <c r="Z440" s="2"/>
      <c r="AA440" s="3"/>
      <c r="AD440" s="1">
        <f>IF(Table1[[#This Row],[Work Field (WF)]]="IT",1,0)</f>
        <v>0</v>
      </c>
      <c r="AE440" s="2">
        <f>IF(Table1[[#This Row],[Work Field (WF)]]="Data Science",1,0)</f>
        <v>0</v>
      </c>
      <c r="AF440" s="2">
        <f>IF(Table1[[#This Row],[Work Field (WF)]]="Health",1,0)</f>
        <v>1</v>
      </c>
      <c r="AG440" s="2">
        <f>IF(Table1[[#This Row],[Work Field (WF)]]="Marketing",1,0)</f>
        <v>0</v>
      </c>
      <c r="AH440" s="2">
        <f>IF(Table1[[#This Row],[Work Field (WF)]]="Sales",1,0)</f>
        <v>0</v>
      </c>
      <c r="AI440" s="2">
        <f>IF(Table1[[#This Row],[Work Field (WF)]]="management",1,0)</f>
        <v>0</v>
      </c>
      <c r="AJ440" s="2"/>
      <c r="AK440" s="3"/>
      <c r="AL440" s="1">
        <f>IF(Table1[[#This Row],[Education (EDU)]]="Matric",1,0)</f>
        <v>0</v>
      </c>
      <c r="AM440" s="2">
        <f>IF(Table1[[#This Row],[Education (EDU)]]="Intermediate",1,0)</f>
        <v>0</v>
      </c>
      <c r="AN440" s="2">
        <f>IF(Table1[[#This Row],[Education (EDU)]]="Graduation",1,0)</f>
        <v>0</v>
      </c>
      <c r="AO440" s="2">
        <f>IF(Table1[[#This Row],[Education (EDU)]]="Masters",1,0)</f>
        <v>1</v>
      </c>
      <c r="AP440" s="2"/>
      <c r="AQ440" s="3"/>
      <c r="AT440" s="10">
        <f>IFERROR(Table1[[#This Row],[Car Value]]/Table1[[#This Row],[Cars Owned]],"0")</f>
        <v>39794.404978522332</v>
      </c>
      <c r="AU440" s="2"/>
      <c r="AV440" s="3"/>
      <c r="AW440" s="1"/>
      <c r="AX440" s="2">
        <f>IF(Table1[[#This Row],[Person Debts]]&gt;$AW$6,1,0)</f>
        <v>1</v>
      </c>
      <c r="AY440" s="2"/>
      <c r="AZ440" s="3"/>
      <c r="BA440" s="1"/>
      <c r="BB440" s="24">
        <f>Table1[[#This Row],[Mortgage Left]]/Table1[[#This Row],[House Value]]</f>
        <v>0.22297915535130242</v>
      </c>
      <c r="BC440" s="2">
        <f t="shared" si="21"/>
        <v>0</v>
      </c>
      <c r="BD440" s="2"/>
      <c r="BE440" s="3"/>
      <c r="BH440" s="1"/>
      <c r="BI440" s="2">
        <f>IF(Table1[[#This Row],[City]]="Karachi",Table1[[#This Row],[Income]],0)</f>
        <v>0</v>
      </c>
      <c r="BJ440" s="2">
        <f>IF(Table1[[#This Row],[City]]="Lahore",Table1[[#This Row],[Income]],0)</f>
        <v>0</v>
      </c>
      <c r="BK440" s="2">
        <f>IF(Table1[[#This Row],[City]]="Islamabad",Table1[[#This Row],[Income]],0)</f>
        <v>0</v>
      </c>
      <c r="BL440" s="2">
        <f>IF(Table1[[#This Row],[City]]="Multan",Table1[[#This Row],[Income]],0)</f>
        <v>0</v>
      </c>
      <c r="BM440" s="2">
        <f>IF(Table1[[#This Row],[City]]="Peshawar",Table1[[#This Row],[Income]],0)</f>
        <v>0</v>
      </c>
      <c r="BN440" s="2">
        <f>IF(Table1[[#This Row],[City]]="Quetta",Table1[[#This Row],[Income]],0)</f>
        <v>0</v>
      </c>
      <c r="BO440" s="2">
        <f>IF(Table1[[#This Row],[City]]="Hyderabad",Table1[[#This Row],[Income]],0)</f>
        <v>63486</v>
      </c>
      <c r="BP440" s="2">
        <f>IF(Table1[[#This Row],[City]]="Rawalpindi",Table1[[#This Row],[Income]],0)</f>
        <v>0</v>
      </c>
      <c r="BQ440" s="3">
        <f>IF(Table1[[#This Row],[City]]="Gwadar",Table1[[#This Row],[Income]],0)</f>
        <v>0</v>
      </c>
      <c r="BR440" s="1">
        <f>IF(Table1[[#This Row],[Person Debts]]&gt;Table1[[#This Row],[Income]],1,0)</f>
        <v>1</v>
      </c>
      <c r="BS440" s="3"/>
      <c r="BT440" s="1"/>
      <c r="BU440" s="2">
        <f>IF(Table1[[#This Row],[Net Worth]]&gt;BT440,Table1[[#This Row],[Age]],0)</f>
        <v>42</v>
      </c>
      <c r="BV440" s="3"/>
    </row>
    <row r="441" spans="2:74" x14ac:dyDescent="0.25">
      <c r="B441" t="s">
        <v>23</v>
      </c>
      <c r="C441">
        <v>39</v>
      </c>
      <c r="D441" t="s">
        <v>20</v>
      </c>
      <c r="E441">
        <v>6</v>
      </c>
      <c r="F441" t="s">
        <v>21</v>
      </c>
      <c r="G441">
        <v>1</v>
      </c>
      <c r="H441">
        <v>2</v>
      </c>
      <c r="I441">
        <v>34365</v>
      </c>
      <c r="J441" t="s">
        <v>38</v>
      </c>
      <c r="K441">
        <v>9</v>
      </c>
      <c r="L441">
        <v>103095</v>
      </c>
      <c r="M441">
        <v>34584.036628057569</v>
      </c>
      <c r="N441">
        <v>34658.409866579561</v>
      </c>
      <c r="O441">
        <v>7309</v>
      </c>
      <c r="P441">
        <v>19308.752147525764</v>
      </c>
      <c r="Q441">
        <v>21151.489595848841</v>
      </c>
      <c r="R441">
        <v>158904.89946242841</v>
      </c>
      <c r="S441">
        <v>61201.788775583336</v>
      </c>
      <c r="T441">
        <v>97703.110686845073</v>
      </c>
      <c r="X441" s="1">
        <f t="shared" si="19"/>
        <v>0</v>
      </c>
      <c r="Y441" s="2">
        <f t="shared" si="20"/>
        <v>1</v>
      </c>
      <c r="Z441" s="2"/>
      <c r="AA441" s="3"/>
      <c r="AD441" s="1">
        <f>IF(Table1[[#This Row],[Work Field (WF)]]="IT",1,0)</f>
        <v>0</v>
      </c>
      <c r="AE441" s="2">
        <f>IF(Table1[[#This Row],[Work Field (WF)]]="Data Science",1,0)</f>
        <v>0</v>
      </c>
      <c r="AF441" s="2">
        <f>IF(Table1[[#This Row],[Work Field (WF)]]="Health",1,0)</f>
        <v>0</v>
      </c>
      <c r="AG441" s="2">
        <f>IF(Table1[[#This Row],[Work Field (WF)]]="Marketing",1,0)</f>
        <v>0</v>
      </c>
      <c r="AH441" s="2">
        <f>IF(Table1[[#This Row],[Work Field (WF)]]="Sales",1,0)</f>
        <v>0</v>
      </c>
      <c r="AI441" s="2">
        <f>IF(Table1[[#This Row],[Work Field (WF)]]="management",1,0)</f>
        <v>1</v>
      </c>
      <c r="AJ441" s="2"/>
      <c r="AK441" s="3"/>
      <c r="AL441" s="1">
        <f>IF(Table1[[#This Row],[Education (EDU)]]="Matric",1,0)</f>
        <v>1</v>
      </c>
      <c r="AM441" s="2">
        <f>IF(Table1[[#This Row],[Education (EDU)]]="Intermediate",1,0)</f>
        <v>0</v>
      </c>
      <c r="AN441" s="2">
        <f>IF(Table1[[#This Row],[Education (EDU)]]="Graduation",1,0)</f>
        <v>0</v>
      </c>
      <c r="AO441" s="2">
        <f>IF(Table1[[#This Row],[Education (EDU)]]="Masters",1,0)</f>
        <v>0</v>
      </c>
      <c r="AP441" s="2"/>
      <c r="AQ441" s="3"/>
      <c r="AT441" s="10">
        <f>IFERROR(Table1[[#This Row],[Car Value]]/Table1[[#This Row],[Cars Owned]],"0")</f>
        <v>17329.20493328978</v>
      </c>
      <c r="AU441" s="2"/>
      <c r="AV441" s="3"/>
      <c r="AW441" s="1"/>
      <c r="AX441" s="2">
        <f>IF(Table1[[#This Row],[Person Debts]]&gt;$AW$6,1,0)</f>
        <v>0</v>
      </c>
      <c r="AY441" s="2"/>
      <c r="AZ441" s="3"/>
      <c r="BA441" s="1"/>
      <c r="BB441" s="24">
        <f>Table1[[#This Row],[Mortgage Left]]/Table1[[#This Row],[House Value]]</f>
        <v>0.33545794294638509</v>
      </c>
      <c r="BC441" s="2">
        <f t="shared" si="21"/>
        <v>0</v>
      </c>
      <c r="BD441" s="2"/>
      <c r="BE441" s="3"/>
      <c r="BH441" s="1"/>
      <c r="BI441" s="2">
        <f>IF(Table1[[#This Row],[City]]="Karachi",Table1[[#This Row],[Income]],0)</f>
        <v>0</v>
      </c>
      <c r="BJ441" s="2">
        <f>IF(Table1[[#This Row],[City]]="Lahore",Table1[[#This Row],[Income]],0)</f>
        <v>0</v>
      </c>
      <c r="BK441" s="2">
        <f>IF(Table1[[#This Row],[City]]="Islamabad",Table1[[#This Row],[Income]],0)</f>
        <v>0</v>
      </c>
      <c r="BL441" s="2">
        <f>IF(Table1[[#This Row],[City]]="Multan",Table1[[#This Row],[Income]],0)</f>
        <v>0</v>
      </c>
      <c r="BM441" s="2">
        <f>IF(Table1[[#This Row],[City]]="Peshawar",Table1[[#This Row],[Income]],0)</f>
        <v>0</v>
      </c>
      <c r="BN441" s="2">
        <f>IF(Table1[[#This Row],[City]]="Quetta",Table1[[#This Row],[Income]],0)</f>
        <v>0</v>
      </c>
      <c r="BO441" s="2">
        <f>IF(Table1[[#This Row],[City]]="Hyderabad",Table1[[#This Row],[Income]],0)</f>
        <v>0</v>
      </c>
      <c r="BP441" s="2">
        <f>IF(Table1[[#This Row],[City]]="Rawalpindi",Table1[[#This Row],[Income]],0)</f>
        <v>0</v>
      </c>
      <c r="BQ441" s="3">
        <f>IF(Table1[[#This Row],[City]]="Gwadar",Table1[[#This Row],[Income]],0)</f>
        <v>34365</v>
      </c>
      <c r="BR441" s="1">
        <f>IF(Table1[[#This Row],[Person Debts]]&gt;Table1[[#This Row],[Income]],1,0)</f>
        <v>1</v>
      </c>
      <c r="BS441" s="3"/>
      <c r="BT441" s="1"/>
      <c r="BU441" s="2">
        <f>IF(Table1[[#This Row],[Net Worth]]&gt;BT441,Table1[[#This Row],[Age]],0)</f>
        <v>39</v>
      </c>
      <c r="BV441" s="3"/>
    </row>
    <row r="442" spans="2:74" x14ac:dyDescent="0.25">
      <c r="B442" t="s">
        <v>19</v>
      </c>
      <c r="C442">
        <v>26</v>
      </c>
      <c r="D442" t="s">
        <v>20</v>
      </c>
      <c r="E442">
        <v>6</v>
      </c>
      <c r="F442" t="s">
        <v>24</v>
      </c>
      <c r="G442">
        <v>3</v>
      </c>
      <c r="H442">
        <v>2</v>
      </c>
      <c r="I442">
        <v>43000</v>
      </c>
      <c r="J442" t="s">
        <v>22</v>
      </c>
      <c r="K442">
        <v>2</v>
      </c>
      <c r="L442">
        <v>258000</v>
      </c>
      <c r="M442">
        <v>213558.77642858183</v>
      </c>
      <c r="N442">
        <v>71801.62199189089</v>
      </c>
      <c r="O442">
        <v>13325</v>
      </c>
      <c r="P442">
        <v>67869.702856842225</v>
      </c>
      <c r="Q442">
        <v>134.58906821012485</v>
      </c>
      <c r="R442">
        <v>329936.21106010099</v>
      </c>
      <c r="S442">
        <v>294753.47928542405</v>
      </c>
      <c r="T442">
        <v>35182.73177467694</v>
      </c>
      <c r="X442" s="1">
        <f t="shared" si="19"/>
        <v>1</v>
      </c>
      <c r="Y442" s="2">
        <f t="shared" si="20"/>
        <v>0</v>
      </c>
      <c r="Z442" s="2"/>
      <c r="AA442" s="3"/>
      <c r="AD442" s="1">
        <f>IF(Table1[[#This Row],[Work Field (WF)]]="IT",1,0)</f>
        <v>0</v>
      </c>
      <c r="AE442" s="2">
        <f>IF(Table1[[#This Row],[Work Field (WF)]]="Data Science",1,0)</f>
        <v>0</v>
      </c>
      <c r="AF442" s="2">
        <f>IF(Table1[[#This Row],[Work Field (WF)]]="Health",1,0)</f>
        <v>0</v>
      </c>
      <c r="AG442" s="2">
        <f>IF(Table1[[#This Row],[Work Field (WF)]]="Marketing",1,0)</f>
        <v>0</v>
      </c>
      <c r="AH442" s="2">
        <f>IF(Table1[[#This Row],[Work Field (WF)]]="Sales",1,0)</f>
        <v>0</v>
      </c>
      <c r="AI442" s="2">
        <f>IF(Table1[[#This Row],[Work Field (WF)]]="management",1,0)</f>
        <v>1</v>
      </c>
      <c r="AJ442" s="2"/>
      <c r="AK442" s="3"/>
      <c r="AL442" s="1">
        <f>IF(Table1[[#This Row],[Education (EDU)]]="Matric",1,0)</f>
        <v>0</v>
      </c>
      <c r="AM442" s="2">
        <f>IF(Table1[[#This Row],[Education (EDU)]]="Intermediate",1,0)</f>
        <v>0</v>
      </c>
      <c r="AN442" s="2">
        <f>IF(Table1[[#This Row],[Education (EDU)]]="Graduation",1,0)</f>
        <v>1</v>
      </c>
      <c r="AO442" s="2">
        <f>IF(Table1[[#This Row],[Education (EDU)]]="Masters",1,0)</f>
        <v>0</v>
      </c>
      <c r="AP442" s="2"/>
      <c r="AQ442" s="3"/>
      <c r="AT442" s="10">
        <f>IFERROR(Table1[[#This Row],[Car Value]]/Table1[[#This Row],[Cars Owned]],"0")</f>
        <v>35900.810995945445</v>
      </c>
      <c r="AU442" s="2"/>
      <c r="AV442" s="3"/>
      <c r="AW442" s="1"/>
      <c r="AX442" s="2">
        <f>IF(Table1[[#This Row],[Person Debts]]&gt;$AW$6,1,0)</f>
        <v>1</v>
      </c>
      <c r="AY442" s="2"/>
      <c r="AZ442" s="3"/>
      <c r="BA442" s="1"/>
      <c r="BB442" s="24">
        <f>Table1[[#This Row],[Mortgage Left]]/Table1[[#This Row],[House Value]]</f>
        <v>0.8277471954596195</v>
      </c>
      <c r="BC442" s="2">
        <f t="shared" si="21"/>
        <v>1</v>
      </c>
      <c r="BD442" s="2"/>
      <c r="BE442" s="3"/>
      <c r="BH442" s="1"/>
      <c r="BI442" s="2">
        <f>IF(Table1[[#This Row],[City]]="Karachi",Table1[[#This Row],[Income]],0)</f>
        <v>0</v>
      </c>
      <c r="BJ442" s="2">
        <f>IF(Table1[[#This Row],[City]]="Lahore",Table1[[#This Row],[Income]],0)</f>
        <v>43000</v>
      </c>
      <c r="BK442" s="2">
        <f>IF(Table1[[#This Row],[City]]="Islamabad",Table1[[#This Row],[Income]],0)</f>
        <v>0</v>
      </c>
      <c r="BL442" s="2">
        <f>IF(Table1[[#This Row],[City]]="Multan",Table1[[#This Row],[Income]],0)</f>
        <v>0</v>
      </c>
      <c r="BM442" s="2">
        <f>IF(Table1[[#This Row],[City]]="Peshawar",Table1[[#This Row],[Income]],0)</f>
        <v>0</v>
      </c>
      <c r="BN442" s="2">
        <f>IF(Table1[[#This Row],[City]]="Quetta",Table1[[#This Row],[Income]],0)</f>
        <v>0</v>
      </c>
      <c r="BO442" s="2">
        <f>IF(Table1[[#This Row],[City]]="Hyderabad",Table1[[#This Row],[Income]],0)</f>
        <v>0</v>
      </c>
      <c r="BP442" s="2">
        <f>IF(Table1[[#This Row],[City]]="Rawalpindi",Table1[[#This Row],[Income]],0)</f>
        <v>0</v>
      </c>
      <c r="BQ442" s="3">
        <f>IF(Table1[[#This Row],[City]]="Gwadar",Table1[[#This Row],[Income]],0)</f>
        <v>0</v>
      </c>
      <c r="BR442" s="1">
        <f>IF(Table1[[#This Row],[Person Debts]]&gt;Table1[[#This Row],[Income]],1,0)</f>
        <v>1</v>
      </c>
      <c r="BS442" s="3"/>
      <c r="BT442" s="1"/>
      <c r="BU442" s="2">
        <f>IF(Table1[[#This Row],[Net Worth]]&gt;BT442,Table1[[#This Row],[Age]],0)</f>
        <v>26</v>
      </c>
      <c r="BV442" s="3"/>
    </row>
    <row r="443" spans="2:74" x14ac:dyDescent="0.25">
      <c r="B443" t="s">
        <v>23</v>
      </c>
      <c r="C443">
        <v>40</v>
      </c>
      <c r="D443" t="s">
        <v>32</v>
      </c>
      <c r="E443">
        <v>1</v>
      </c>
      <c r="F443" t="s">
        <v>21</v>
      </c>
      <c r="G443">
        <v>1</v>
      </c>
      <c r="H443">
        <v>1</v>
      </c>
      <c r="I443">
        <v>46226</v>
      </c>
      <c r="J443" t="s">
        <v>25</v>
      </c>
      <c r="K443">
        <v>1</v>
      </c>
      <c r="L443">
        <v>138678</v>
      </c>
      <c r="M443">
        <v>76108.374276565053</v>
      </c>
      <c r="N443">
        <v>6255.2997029767585</v>
      </c>
      <c r="O443">
        <v>4146</v>
      </c>
      <c r="P443">
        <v>69947.869941767902</v>
      </c>
      <c r="Q443">
        <v>62918.719739539345</v>
      </c>
      <c r="R443">
        <v>207852.01944251612</v>
      </c>
      <c r="S443">
        <v>150202.24421833295</v>
      </c>
      <c r="T443">
        <v>57649.775224183162</v>
      </c>
      <c r="X443" s="1">
        <f t="shared" si="19"/>
        <v>0</v>
      </c>
      <c r="Y443" s="2">
        <f t="shared" si="20"/>
        <v>1</v>
      </c>
      <c r="Z443" s="2"/>
      <c r="AA443" s="3"/>
      <c r="AD443" s="1">
        <f>IF(Table1[[#This Row],[Work Field (WF)]]="IT",1,0)</f>
        <v>1</v>
      </c>
      <c r="AE443" s="2">
        <f>IF(Table1[[#This Row],[Work Field (WF)]]="Data Science",1,0)</f>
        <v>0</v>
      </c>
      <c r="AF443" s="2">
        <f>IF(Table1[[#This Row],[Work Field (WF)]]="Health",1,0)</f>
        <v>0</v>
      </c>
      <c r="AG443" s="2">
        <f>IF(Table1[[#This Row],[Work Field (WF)]]="Marketing",1,0)</f>
        <v>0</v>
      </c>
      <c r="AH443" s="2">
        <f>IF(Table1[[#This Row],[Work Field (WF)]]="Sales",1,0)</f>
        <v>0</v>
      </c>
      <c r="AI443" s="2">
        <f>IF(Table1[[#This Row],[Work Field (WF)]]="management",1,0)</f>
        <v>0</v>
      </c>
      <c r="AJ443" s="2"/>
      <c r="AK443" s="3"/>
      <c r="AL443" s="1">
        <f>IF(Table1[[#This Row],[Education (EDU)]]="Matric",1,0)</f>
        <v>1</v>
      </c>
      <c r="AM443" s="2">
        <f>IF(Table1[[#This Row],[Education (EDU)]]="Intermediate",1,0)</f>
        <v>0</v>
      </c>
      <c r="AN443" s="2">
        <f>IF(Table1[[#This Row],[Education (EDU)]]="Graduation",1,0)</f>
        <v>0</v>
      </c>
      <c r="AO443" s="2">
        <f>IF(Table1[[#This Row],[Education (EDU)]]="Masters",1,0)</f>
        <v>0</v>
      </c>
      <c r="AP443" s="2"/>
      <c r="AQ443" s="3"/>
      <c r="AT443" s="10">
        <f>IFERROR(Table1[[#This Row],[Car Value]]/Table1[[#This Row],[Cars Owned]],"0")</f>
        <v>6255.2997029767585</v>
      </c>
      <c r="AU443" s="2"/>
      <c r="AV443" s="3"/>
      <c r="AW443" s="1"/>
      <c r="AX443" s="2">
        <f>IF(Table1[[#This Row],[Person Debts]]&gt;$AW$6,1,0)</f>
        <v>1</v>
      </c>
      <c r="AY443" s="2"/>
      <c r="AZ443" s="3"/>
      <c r="BA443" s="1"/>
      <c r="BB443" s="24">
        <f>Table1[[#This Row],[Mortgage Left]]/Table1[[#This Row],[House Value]]</f>
        <v>0.54881361338182733</v>
      </c>
      <c r="BC443" s="2">
        <f t="shared" si="21"/>
        <v>1</v>
      </c>
      <c r="BD443" s="2"/>
      <c r="BE443" s="3"/>
      <c r="BH443" s="1"/>
      <c r="BI443" s="2">
        <f>IF(Table1[[#This Row],[City]]="Karachi",Table1[[#This Row],[Income]],0)</f>
        <v>46226</v>
      </c>
      <c r="BJ443" s="2">
        <f>IF(Table1[[#This Row],[City]]="Lahore",Table1[[#This Row],[Income]],0)</f>
        <v>0</v>
      </c>
      <c r="BK443" s="2">
        <f>IF(Table1[[#This Row],[City]]="Islamabad",Table1[[#This Row],[Income]],0)</f>
        <v>0</v>
      </c>
      <c r="BL443" s="2">
        <f>IF(Table1[[#This Row],[City]]="Multan",Table1[[#This Row],[Income]],0)</f>
        <v>0</v>
      </c>
      <c r="BM443" s="2">
        <f>IF(Table1[[#This Row],[City]]="Peshawar",Table1[[#This Row],[Income]],0)</f>
        <v>0</v>
      </c>
      <c r="BN443" s="2">
        <f>IF(Table1[[#This Row],[City]]="Quetta",Table1[[#This Row],[Income]],0)</f>
        <v>0</v>
      </c>
      <c r="BO443" s="2">
        <f>IF(Table1[[#This Row],[City]]="Hyderabad",Table1[[#This Row],[Income]],0)</f>
        <v>0</v>
      </c>
      <c r="BP443" s="2">
        <f>IF(Table1[[#This Row],[City]]="Rawalpindi",Table1[[#This Row],[Income]],0)</f>
        <v>0</v>
      </c>
      <c r="BQ443" s="3">
        <f>IF(Table1[[#This Row],[City]]="Gwadar",Table1[[#This Row],[Income]],0)</f>
        <v>0</v>
      </c>
      <c r="BR443" s="1">
        <f>IF(Table1[[#This Row],[Person Debts]]&gt;Table1[[#This Row],[Income]],1,0)</f>
        <v>1</v>
      </c>
      <c r="BS443" s="3"/>
      <c r="BT443" s="1"/>
      <c r="BU443" s="2">
        <f>IF(Table1[[#This Row],[Net Worth]]&gt;BT443,Table1[[#This Row],[Age]],0)</f>
        <v>40</v>
      </c>
      <c r="BV443" s="3"/>
    </row>
    <row r="444" spans="2:74" x14ac:dyDescent="0.25">
      <c r="B444" t="s">
        <v>19</v>
      </c>
      <c r="C444">
        <v>47</v>
      </c>
      <c r="D444" t="s">
        <v>26</v>
      </c>
      <c r="E444">
        <v>3</v>
      </c>
      <c r="F444" t="s">
        <v>21</v>
      </c>
      <c r="G444">
        <v>1</v>
      </c>
      <c r="H444">
        <v>0</v>
      </c>
      <c r="I444">
        <v>57940</v>
      </c>
      <c r="J444" t="s">
        <v>33</v>
      </c>
      <c r="K444">
        <v>8</v>
      </c>
      <c r="L444">
        <v>347640</v>
      </c>
      <c r="M444">
        <v>268484.78844914422</v>
      </c>
      <c r="N444">
        <v>0</v>
      </c>
      <c r="O444">
        <v>0</v>
      </c>
      <c r="P444">
        <v>110421.17909441855</v>
      </c>
      <c r="Q444">
        <v>57548.630319478209</v>
      </c>
      <c r="R444">
        <v>405188.63031947822</v>
      </c>
      <c r="S444">
        <v>378905.96754356276</v>
      </c>
      <c r="T444">
        <v>26282.662775915465</v>
      </c>
      <c r="X444" s="1">
        <f t="shared" si="19"/>
        <v>1</v>
      </c>
      <c r="Y444" s="2">
        <f t="shared" si="20"/>
        <v>0</v>
      </c>
      <c r="Z444" s="2"/>
      <c r="AA444" s="3"/>
      <c r="AD444" s="1">
        <f>IF(Table1[[#This Row],[Work Field (WF)]]="IT",1,0)</f>
        <v>0</v>
      </c>
      <c r="AE444" s="2">
        <f>IF(Table1[[#This Row],[Work Field (WF)]]="Data Science",1,0)</f>
        <v>0</v>
      </c>
      <c r="AF444" s="2">
        <f>IF(Table1[[#This Row],[Work Field (WF)]]="Health",1,0)</f>
        <v>0</v>
      </c>
      <c r="AG444" s="2">
        <f>IF(Table1[[#This Row],[Work Field (WF)]]="Marketing",1,0)</f>
        <v>1</v>
      </c>
      <c r="AH444" s="2">
        <f>IF(Table1[[#This Row],[Work Field (WF)]]="Sales",1,0)</f>
        <v>0</v>
      </c>
      <c r="AI444" s="2">
        <f>IF(Table1[[#This Row],[Work Field (WF)]]="management",1,0)</f>
        <v>0</v>
      </c>
      <c r="AJ444" s="2"/>
      <c r="AK444" s="3"/>
      <c r="AL444" s="1">
        <f>IF(Table1[[#This Row],[Education (EDU)]]="Matric",1,0)</f>
        <v>1</v>
      </c>
      <c r="AM444" s="2">
        <f>IF(Table1[[#This Row],[Education (EDU)]]="Intermediate",1,0)</f>
        <v>0</v>
      </c>
      <c r="AN444" s="2">
        <f>IF(Table1[[#This Row],[Education (EDU)]]="Graduation",1,0)</f>
        <v>0</v>
      </c>
      <c r="AO444" s="2">
        <f>IF(Table1[[#This Row],[Education (EDU)]]="Masters",1,0)</f>
        <v>0</v>
      </c>
      <c r="AP444" s="2"/>
      <c r="AQ444" s="3"/>
      <c r="AT444" s="10" t="str">
        <f>IFERROR(Table1[[#This Row],[Car Value]]/Table1[[#This Row],[Cars Owned]],"0")</f>
        <v>0</v>
      </c>
      <c r="AU444" s="2"/>
      <c r="AV444" s="3"/>
      <c r="AW444" s="1"/>
      <c r="AX444" s="2">
        <f>IF(Table1[[#This Row],[Person Debts]]&gt;$AW$6,1,0)</f>
        <v>1</v>
      </c>
      <c r="AY444" s="2"/>
      <c r="AZ444" s="3"/>
      <c r="BA444" s="1"/>
      <c r="BB444" s="24">
        <f>Table1[[#This Row],[Mortgage Left]]/Table1[[#This Row],[House Value]]</f>
        <v>0.77230695101008007</v>
      </c>
      <c r="BC444" s="2">
        <f t="shared" si="21"/>
        <v>1</v>
      </c>
      <c r="BD444" s="2"/>
      <c r="BE444" s="3"/>
      <c r="BH444" s="1"/>
      <c r="BI444" s="2">
        <f>IF(Table1[[#This Row],[City]]="Karachi",Table1[[#This Row],[Income]],0)</f>
        <v>0</v>
      </c>
      <c r="BJ444" s="2">
        <f>IF(Table1[[#This Row],[City]]="Lahore",Table1[[#This Row],[Income]],0)</f>
        <v>0</v>
      </c>
      <c r="BK444" s="2">
        <f>IF(Table1[[#This Row],[City]]="Islamabad",Table1[[#This Row],[Income]],0)</f>
        <v>0</v>
      </c>
      <c r="BL444" s="2">
        <f>IF(Table1[[#This Row],[City]]="Multan",Table1[[#This Row],[Income]],0)</f>
        <v>0</v>
      </c>
      <c r="BM444" s="2">
        <f>IF(Table1[[#This Row],[City]]="Peshawar",Table1[[#This Row],[Income]],0)</f>
        <v>0</v>
      </c>
      <c r="BN444" s="2">
        <f>IF(Table1[[#This Row],[City]]="Quetta",Table1[[#This Row],[Income]],0)</f>
        <v>0</v>
      </c>
      <c r="BO444" s="2">
        <f>IF(Table1[[#This Row],[City]]="Hyderabad",Table1[[#This Row],[Income]],0)</f>
        <v>0</v>
      </c>
      <c r="BP444" s="2">
        <f>IF(Table1[[#This Row],[City]]="Rawalpindi",Table1[[#This Row],[Income]],0)</f>
        <v>57940</v>
      </c>
      <c r="BQ444" s="3">
        <f>IF(Table1[[#This Row],[City]]="Gwadar",Table1[[#This Row],[Income]],0)</f>
        <v>0</v>
      </c>
      <c r="BR444" s="1">
        <f>IF(Table1[[#This Row],[Person Debts]]&gt;Table1[[#This Row],[Income]],1,0)</f>
        <v>1</v>
      </c>
      <c r="BS444" s="3"/>
      <c r="BT444" s="1"/>
      <c r="BU444" s="2">
        <f>IF(Table1[[#This Row],[Net Worth]]&gt;BT444,Table1[[#This Row],[Age]],0)</f>
        <v>47</v>
      </c>
      <c r="BV444" s="3"/>
    </row>
    <row r="445" spans="2:74" x14ac:dyDescent="0.25">
      <c r="B445" t="s">
        <v>19</v>
      </c>
      <c r="C445">
        <v>46</v>
      </c>
      <c r="D445" t="s">
        <v>32</v>
      </c>
      <c r="E445">
        <v>1</v>
      </c>
      <c r="F445" t="s">
        <v>24</v>
      </c>
      <c r="G445">
        <v>3</v>
      </c>
      <c r="H445">
        <v>1</v>
      </c>
      <c r="I445">
        <v>39492</v>
      </c>
      <c r="J445" t="s">
        <v>22</v>
      </c>
      <c r="K445">
        <v>2</v>
      </c>
      <c r="L445">
        <v>197460</v>
      </c>
      <c r="M445">
        <v>111095.68346800006</v>
      </c>
      <c r="N445">
        <v>10015.069566693885</v>
      </c>
      <c r="O445">
        <v>5254</v>
      </c>
      <c r="P445">
        <v>26244.726691126576</v>
      </c>
      <c r="Q445">
        <v>6735.1319260067439</v>
      </c>
      <c r="R445">
        <v>214210.20149270064</v>
      </c>
      <c r="S445">
        <v>142594.41015912662</v>
      </c>
      <c r="T445">
        <v>71615.791333574016</v>
      </c>
      <c r="X445" s="1">
        <f t="shared" si="19"/>
        <v>1</v>
      </c>
      <c r="Y445" s="2">
        <f t="shared" si="20"/>
        <v>0</v>
      </c>
      <c r="Z445" s="2"/>
      <c r="AA445" s="3"/>
      <c r="AD445" s="1">
        <f>IF(Table1[[#This Row],[Work Field (WF)]]="IT",1,0)</f>
        <v>1</v>
      </c>
      <c r="AE445" s="2">
        <f>IF(Table1[[#This Row],[Work Field (WF)]]="Data Science",1,0)</f>
        <v>0</v>
      </c>
      <c r="AF445" s="2">
        <f>IF(Table1[[#This Row],[Work Field (WF)]]="Health",1,0)</f>
        <v>0</v>
      </c>
      <c r="AG445" s="2">
        <f>IF(Table1[[#This Row],[Work Field (WF)]]="Marketing",1,0)</f>
        <v>0</v>
      </c>
      <c r="AH445" s="2">
        <f>IF(Table1[[#This Row],[Work Field (WF)]]="Sales",1,0)</f>
        <v>0</v>
      </c>
      <c r="AI445" s="2">
        <f>IF(Table1[[#This Row],[Work Field (WF)]]="management",1,0)</f>
        <v>0</v>
      </c>
      <c r="AJ445" s="2"/>
      <c r="AK445" s="3"/>
      <c r="AL445" s="1">
        <f>IF(Table1[[#This Row],[Education (EDU)]]="Matric",1,0)</f>
        <v>0</v>
      </c>
      <c r="AM445" s="2">
        <f>IF(Table1[[#This Row],[Education (EDU)]]="Intermediate",1,0)</f>
        <v>0</v>
      </c>
      <c r="AN445" s="2">
        <f>IF(Table1[[#This Row],[Education (EDU)]]="Graduation",1,0)</f>
        <v>1</v>
      </c>
      <c r="AO445" s="2">
        <f>IF(Table1[[#This Row],[Education (EDU)]]="Masters",1,0)</f>
        <v>0</v>
      </c>
      <c r="AP445" s="2"/>
      <c r="AQ445" s="3"/>
      <c r="AT445" s="10">
        <f>IFERROR(Table1[[#This Row],[Car Value]]/Table1[[#This Row],[Cars Owned]],"0")</f>
        <v>10015.069566693885</v>
      </c>
      <c r="AU445" s="2"/>
      <c r="AV445" s="3"/>
      <c r="AW445" s="1"/>
      <c r="AX445" s="2">
        <f>IF(Table1[[#This Row],[Person Debts]]&gt;$AW$6,1,0)</f>
        <v>1</v>
      </c>
      <c r="AY445" s="2"/>
      <c r="AZ445" s="3"/>
      <c r="BA445" s="1"/>
      <c r="BB445" s="24">
        <f>Table1[[#This Row],[Mortgage Left]]/Table1[[#This Row],[House Value]]</f>
        <v>0.56262373882305305</v>
      </c>
      <c r="BC445" s="2">
        <f t="shared" si="21"/>
        <v>1</v>
      </c>
      <c r="BD445" s="2"/>
      <c r="BE445" s="3"/>
      <c r="BH445" s="1"/>
      <c r="BI445" s="2">
        <f>IF(Table1[[#This Row],[City]]="Karachi",Table1[[#This Row],[Income]],0)</f>
        <v>0</v>
      </c>
      <c r="BJ445" s="2">
        <f>IF(Table1[[#This Row],[City]]="Lahore",Table1[[#This Row],[Income]],0)</f>
        <v>39492</v>
      </c>
      <c r="BK445" s="2">
        <f>IF(Table1[[#This Row],[City]]="Islamabad",Table1[[#This Row],[Income]],0)</f>
        <v>0</v>
      </c>
      <c r="BL445" s="2">
        <f>IF(Table1[[#This Row],[City]]="Multan",Table1[[#This Row],[Income]],0)</f>
        <v>0</v>
      </c>
      <c r="BM445" s="2">
        <f>IF(Table1[[#This Row],[City]]="Peshawar",Table1[[#This Row],[Income]],0)</f>
        <v>0</v>
      </c>
      <c r="BN445" s="2">
        <f>IF(Table1[[#This Row],[City]]="Quetta",Table1[[#This Row],[Income]],0)</f>
        <v>0</v>
      </c>
      <c r="BO445" s="2">
        <f>IF(Table1[[#This Row],[City]]="Hyderabad",Table1[[#This Row],[Income]],0)</f>
        <v>0</v>
      </c>
      <c r="BP445" s="2">
        <f>IF(Table1[[#This Row],[City]]="Rawalpindi",Table1[[#This Row],[Income]],0)</f>
        <v>0</v>
      </c>
      <c r="BQ445" s="3">
        <f>IF(Table1[[#This Row],[City]]="Gwadar",Table1[[#This Row],[Income]],0)</f>
        <v>0</v>
      </c>
      <c r="BR445" s="1">
        <f>IF(Table1[[#This Row],[Person Debts]]&gt;Table1[[#This Row],[Income]],1,0)</f>
        <v>1</v>
      </c>
      <c r="BS445" s="3"/>
      <c r="BT445" s="1"/>
      <c r="BU445" s="2">
        <f>IF(Table1[[#This Row],[Net Worth]]&gt;BT445,Table1[[#This Row],[Age]],0)</f>
        <v>46</v>
      </c>
      <c r="BV445" s="3"/>
    </row>
    <row r="446" spans="2:74" x14ac:dyDescent="0.25">
      <c r="B446" t="s">
        <v>23</v>
      </c>
      <c r="C446">
        <v>47</v>
      </c>
      <c r="D446" t="s">
        <v>32</v>
      </c>
      <c r="E446">
        <v>1</v>
      </c>
      <c r="F446" t="s">
        <v>21</v>
      </c>
      <c r="G446">
        <v>1</v>
      </c>
      <c r="H446">
        <v>2</v>
      </c>
      <c r="I446">
        <v>45540</v>
      </c>
      <c r="J446" t="s">
        <v>25</v>
      </c>
      <c r="K446">
        <v>1</v>
      </c>
      <c r="L446">
        <v>273240</v>
      </c>
      <c r="M446">
        <v>207297.19084559943</v>
      </c>
      <c r="N446">
        <v>21596.963795902684</v>
      </c>
      <c r="O446">
        <v>2084</v>
      </c>
      <c r="P446">
        <v>20359.886347502797</v>
      </c>
      <c r="Q446">
        <v>21890.326067477588</v>
      </c>
      <c r="R446">
        <v>316727.28986338025</v>
      </c>
      <c r="S446">
        <v>229741.07719310222</v>
      </c>
      <c r="T446">
        <v>86986.212670278037</v>
      </c>
      <c r="X446" s="1">
        <f t="shared" si="19"/>
        <v>0</v>
      </c>
      <c r="Y446" s="2">
        <f t="shared" si="20"/>
        <v>1</v>
      </c>
      <c r="Z446" s="2"/>
      <c r="AA446" s="3"/>
      <c r="AD446" s="1">
        <f>IF(Table1[[#This Row],[Work Field (WF)]]="IT",1,0)</f>
        <v>1</v>
      </c>
      <c r="AE446" s="2">
        <f>IF(Table1[[#This Row],[Work Field (WF)]]="Data Science",1,0)</f>
        <v>0</v>
      </c>
      <c r="AF446" s="2">
        <f>IF(Table1[[#This Row],[Work Field (WF)]]="Health",1,0)</f>
        <v>0</v>
      </c>
      <c r="AG446" s="2">
        <f>IF(Table1[[#This Row],[Work Field (WF)]]="Marketing",1,0)</f>
        <v>0</v>
      </c>
      <c r="AH446" s="2">
        <f>IF(Table1[[#This Row],[Work Field (WF)]]="Sales",1,0)</f>
        <v>0</v>
      </c>
      <c r="AI446" s="2">
        <f>IF(Table1[[#This Row],[Work Field (WF)]]="management",1,0)</f>
        <v>0</v>
      </c>
      <c r="AJ446" s="2"/>
      <c r="AK446" s="3"/>
      <c r="AL446" s="1">
        <f>IF(Table1[[#This Row],[Education (EDU)]]="Matric",1,0)</f>
        <v>1</v>
      </c>
      <c r="AM446" s="2">
        <f>IF(Table1[[#This Row],[Education (EDU)]]="Intermediate",1,0)</f>
        <v>0</v>
      </c>
      <c r="AN446" s="2">
        <f>IF(Table1[[#This Row],[Education (EDU)]]="Graduation",1,0)</f>
        <v>0</v>
      </c>
      <c r="AO446" s="2">
        <f>IF(Table1[[#This Row],[Education (EDU)]]="Masters",1,0)</f>
        <v>0</v>
      </c>
      <c r="AP446" s="2"/>
      <c r="AQ446" s="3"/>
      <c r="AT446" s="10">
        <f>IFERROR(Table1[[#This Row],[Car Value]]/Table1[[#This Row],[Cars Owned]],"0")</f>
        <v>10798.481897951342</v>
      </c>
      <c r="AU446" s="2"/>
      <c r="AV446" s="3"/>
      <c r="AW446" s="1"/>
      <c r="AX446" s="2">
        <f>IF(Table1[[#This Row],[Person Debts]]&gt;$AW$6,1,0)</f>
        <v>1</v>
      </c>
      <c r="AY446" s="2"/>
      <c r="AZ446" s="3"/>
      <c r="BA446" s="1"/>
      <c r="BB446" s="24">
        <f>Table1[[#This Row],[Mortgage Left]]/Table1[[#This Row],[House Value]]</f>
        <v>0.75866341255160086</v>
      </c>
      <c r="BC446" s="2">
        <f t="shared" si="21"/>
        <v>1</v>
      </c>
      <c r="BD446" s="2"/>
      <c r="BE446" s="3"/>
      <c r="BH446" s="1"/>
      <c r="BI446" s="2">
        <f>IF(Table1[[#This Row],[City]]="Karachi",Table1[[#This Row],[Income]],0)</f>
        <v>45540</v>
      </c>
      <c r="BJ446" s="2">
        <f>IF(Table1[[#This Row],[City]]="Lahore",Table1[[#This Row],[Income]],0)</f>
        <v>0</v>
      </c>
      <c r="BK446" s="2">
        <f>IF(Table1[[#This Row],[City]]="Islamabad",Table1[[#This Row],[Income]],0)</f>
        <v>0</v>
      </c>
      <c r="BL446" s="2">
        <f>IF(Table1[[#This Row],[City]]="Multan",Table1[[#This Row],[Income]],0)</f>
        <v>0</v>
      </c>
      <c r="BM446" s="2">
        <f>IF(Table1[[#This Row],[City]]="Peshawar",Table1[[#This Row],[Income]],0)</f>
        <v>0</v>
      </c>
      <c r="BN446" s="2">
        <f>IF(Table1[[#This Row],[City]]="Quetta",Table1[[#This Row],[Income]],0)</f>
        <v>0</v>
      </c>
      <c r="BO446" s="2">
        <f>IF(Table1[[#This Row],[City]]="Hyderabad",Table1[[#This Row],[Income]],0)</f>
        <v>0</v>
      </c>
      <c r="BP446" s="2">
        <f>IF(Table1[[#This Row],[City]]="Rawalpindi",Table1[[#This Row],[Income]],0)</f>
        <v>0</v>
      </c>
      <c r="BQ446" s="3">
        <f>IF(Table1[[#This Row],[City]]="Gwadar",Table1[[#This Row],[Income]],0)</f>
        <v>0</v>
      </c>
      <c r="BR446" s="1">
        <f>IF(Table1[[#This Row],[Person Debts]]&gt;Table1[[#This Row],[Income]],1,0)</f>
        <v>1</v>
      </c>
      <c r="BS446" s="3"/>
      <c r="BT446" s="1"/>
      <c r="BU446" s="2">
        <f>IF(Table1[[#This Row],[Net Worth]]&gt;BT446,Table1[[#This Row],[Age]],0)</f>
        <v>47</v>
      </c>
      <c r="BV446" s="3"/>
    </row>
    <row r="447" spans="2:74" x14ac:dyDescent="0.25">
      <c r="B447" t="s">
        <v>19</v>
      </c>
      <c r="C447">
        <v>31</v>
      </c>
      <c r="D447" t="s">
        <v>26</v>
      </c>
      <c r="E447">
        <v>3</v>
      </c>
      <c r="F447" t="s">
        <v>21</v>
      </c>
      <c r="G447">
        <v>1</v>
      </c>
      <c r="H447">
        <v>0</v>
      </c>
      <c r="I447">
        <v>55924</v>
      </c>
      <c r="J447" t="s">
        <v>38</v>
      </c>
      <c r="K447">
        <v>9</v>
      </c>
      <c r="L447">
        <v>279620</v>
      </c>
      <c r="M447">
        <v>262866.57565374667</v>
      </c>
      <c r="N447">
        <v>0</v>
      </c>
      <c r="O447">
        <v>0</v>
      </c>
      <c r="P447">
        <v>28089.953584687479</v>
      </c>
      <c r="Q447">
        <v>42505.053858856161</v>
      </c>
      <c r="R447">
        <v>322125.05385885615</v>
      </c>
      <c r="S447">
        <v>290956.52923843416</v>
      </c>
      <c r="T447">
        <v>31168.524620421987</v>
      </c>
      <c r="X447" s="1">
        <f t="shared" si="19"/>
        <v>1</v>
      </c>
      <c r="Y447" s="2">
        <f t="shared" si="20"/>
        <v>0</v>
      </c>
      <c r="Z447" s="2"/>
      <c r="AA447" s="3"/>
      <c r="AD447" s="1">
        <f>IF(Table1[[#This Row],[Work Field (WF)]]="IT",1,0)</f>
        <v>0</v>
      </c>
      <c r="AE447" s="2">
        <f>IF(Table1[[#This Row],[Work Field (WF)]]="Data Science",1,0)</f>
        <v>0</v>
      </c>
      <c r="AF447" s="2">
        <f>IF(Table1[[#This Row],[Work Field (WF)]]="Health",1,0)</f>
        <v>0</v>
      </c>
      <c r="AG447" s="2">
        <f>IF(Table1[[#This Row],[Work Field (WF)]]="Marketing",1,0)</f>
        <v>1</v>
      </c>
      <c r="AH447" s="2">
        <f>IF(Table1[[#This Row],[Work Field (WF)]]="Sales",1,0)</f>
        <v>0</v>
      </c>
      <c r="AI447" s="2">
        <f>IF(Table1[[#This Row],[Work Field (WF)]]="management",1,0)</f>
        <v>0</v>
      </c>
      <c r="AJ447" s="2"/>
      <c r="AK447" s="3"/>
      <c r="AL447" s="1">
        <f>IF(Table1[[#This Row],[Education (EDU)]]="Matric",1,0)</f>
        <v>1</v>
      </c>
      <c r="AM447" s="2">
        <f>IF(Table1[[#This Row],[Education (EDU)]]="Intermediate",1,0)</f>
        <v>0</v>
      </c>
      <c r="AN447" s="2">
        <f>IF(Table1[[#This Row],[Education (EDU)]]="Graduation",1,0)</f>
        <v>0</v>
      </c>
      <c r="AO447" s="2">
        <f>IF(Table1[[#This Row],[Education (EDU)]]="Masters",1,0)</f>
        <v>0</v>
      </c>
      <c r="AP447" s="2"/>
      <c r="AQ447" s="3"/>
      <c r="AT447" s="10" t="str">
        <f>IFERROR(Table1[[#This Row],[Car Value]]/Table1[[#This Row],[Cars Owned]],"0")</f>
        <v>0</v>
      </c>
      <c r="AU447" s="2"/>
      <c r="AV447" s="3"/>
      <c r="AW447" s="1"/>
      <c r="AX447" s="2">
        <f>IF(Table1[[#This Row],[Person Debts]]&gt;$AW$6,1,0)</f>
        <v>1</v>
      </c>
      <c r="AY447" s="2"/>
      <c r="AZ447" s="3"/>
      <c r="BA447" s="1"/>
      <c r="BB447" s="24">
        <f>Table1[[#This Row],[Mortgage Left]]/Table1[[#This Row],[House Value]]</f>
        <v>0.94008502844484176</v>
      </c>
      <c r="BC447" s="2">
        <f t="shared" si="21"/>
        <v>1</v>
      </c>
      <c r="BD447" s="2"/>
      <c r="BE447" s="3"/>
      <c r="BH447" s="1"/>
      <c r="BI447" s="2">
        <f>IF(Table1[[#This Row],[City]]="Karachi",Table1[[#This Row],[Income]],0)</f>
        <v>0</v>
      </c>
      <c r="BJ447" s="2">
        <f>IF(Table1[[#This Row],[City]]="Lahore",Table1[[#This Row],[Income]],0)</f>
        <v>0</v>
      </c>
      <c r="BK447" s="2">
        <f>IF(Table1[[#This Row],[City]]="Islamabad",Table1[[#This Row],[Income]],0)</f>
        <v>0</v>
      </c>
      <c r="BL447" s="2">
        <f>IF(Table1[[#This Row],[City]]="Multan",Table1[[#This Row],[Income]],0)</f>
        <v>0</v>
      </c>
      <c r="BM447" s="2">
        <f>IF(Table1[[#This Row],[City]]="Peshawar",Table1[[#This Row],[Income]],0)</f>
        <v>0</v>
      </c>
      <c r="BN447" s="2">
        <f>IF(Table1[[#This Row],[City]]="Quetta",Table1[[#This Row],[Income]],0)</f>
        <v>0</v>
      </c>
      <c r="BO447" s="2">
        <f>IF(Table1[[#This Row],[City]]="Hyderabad",Table1[[#This Row],[Income]],0)</f>
        <v>0</v>
      </c>
      <c r="BP447" s="2">
        <f>IF(Table1[[#This Row],[City]]="Rawalpindi",Table1[[#This Row],[Income]],0)</f>
        <v>0</v>
      </c>
      <c r="BQ447" s="3">
        <f>IF(Table1[[#This Row],[City]]="Gwadar",Table1[[#This Row],[Income]],0)</f>
        <v>55924</v>
      </c>
      <c r="BR447" s="1">
        <f>IF(Table1[[#This Row],[Person Debts]]&gt;Table1[[#This Row],[Income]],1,0)</f>
        <v>1</v>
      </c>
      <c r="BS447" s="3"/>
      <c r="BT447" s="1"/>
      <c r="BU447" s="2">
        <f>IF(Table1[[#This Row],[Net Worth]]&gt;BT447,Table1[[#This Row],[Age]],0)</f>
        <v>31</v>
      </c>
      <c r="BV447" s="3"/>
    </row>
    <row r="448" spans="2:74" x14ac:dyDescent="0.25">
      <c r="B448" t="s">
        <v>19</v>
      </c>
      <c r="C448">
        <v>36</v>
      </c>
      <c r="D448" t="s">
        <v>37</v>
      </c>
      <c r="E448">
        <v>5</v>
      </c>
      <c r="F448" t="s">
        <v>27</v>
      </c>
      <c r="G448">
        <v>2</v>
      </c>
      <c r="H448">
        <v>2</v>
      </c>
      <c r="I448">
        <v>37474</v>
      </c>
      <c r="J448" t="s">
        <v>35</v>
      </c>
      <c r="K448">
        <v>3</v>
      </c>
      <c r="L448">
        <v>187370</v>
      </c>
      <c r="M448">
        <v>118483.0921285135</v>
      </c>
      <c r="N448">
        <v>36052.053926751629</v>
      </c>
      <c r="O448">
        <v>7528</v>
      </c>
      <c r="P448">
        <v>14898.261925143861</v>
      </c>
      <c r="Q448">
        <v>8239.5378610095813</v>
      </c>
      <c r="R448">
        <v>231661.59178776122</v>
      </c>
      <c r="S448">
        <v>140909.35405365736</v>
      </c>
      <c r="T448">
        <v>90752.237734103866</v>
      </c>
      <c r="X448" s="1">
        <f t="shared" si="19"/>
        <v>1</v>
      </c>
      <c r="Y448" s="2">
        <f t="shared" si="20"/>
        <v>0</v>
      </c>
      <c r="Z448" s="2"/>
      <c r="AA448" s="3"/>
      <c r="AD448" s="1">
        <f>IF(Table1[[#This Row],[Work Field (WF)]]="IT",1,0)</f>
        <v>0</v>
      </c>
      <c r="AE448" s="2">
        <f>IF(Table1[[#This Row],[Work Field (WF)]]="Data Science",1,0)</f>
        <v>0</v>
      </c>
      <c r="AF448" s="2">
        <f>IF(Table1[[#This Row],[Work Field (WF)]]="Health",1,0)</f>
        <v>0</v>
      </c>
      <c r="AG448" s="2">
        <f>IF(Table1[[#This Row],[Work Field (WF)]]="Marketing",1,0)</f>
        <v>0</v>
      </c>
      <c r="AH448" s="2">
        <f>IF(Table1[[#This Row],[Work Field (WF)]]="Sales",1,0)</f>
        <v>1</v>
      </c>
      <c r="AI448" s="2">
        <f>IF(Table1[[#This Row],[Work Field (WF)]]="management",1,0)</f>
        <v>0</v>
      </c>
      <c r="AJ448" s="2"/>
      <c r="AK448" s="3"/>
      <c r="AL448" s="1">
        <f>IF(Table1[[#This Row],[Education (EDU)]]="Matric",1,0)</f>
        <v>0</v>
      </c>
      <c r="AM448" s="2">
        <f>IF(Table1[[#This Row],[Education (EDU)]]="Intermediate",1,0)</f>
        <v>1</v>
      </c>
      <c r="AN448" s="2">
        <f>IF(Table1[[#This Row],[Education (EDU)]]="Graduation",1,0)</f>
        <v>0</v>
      </c>
      <c r="AO448" s="2">
        <f>IF(Table1[[#This Row],[Education (EDU)]]="Masters",1,0)</f>
        <v>0</v>
      </c>
      <c r="AP448" s="2"/>
      <c r="AQ448" s="3"/>
      <c r="AT448" s="10">
        <f>IFERROR(Table1[[#This Row],[Car Value]]/Table1[[#This Row],[Cars Owned]],"0")</f>
        <v>18026.026963375814</v>
      </c>
      <c r="AU448" s="2"/>
      <c r="AV448" s="3"/>
      <c r="AW448" s="1"/>
      <c r="AX448" s="2">
        <f>IF(Table1[[#This Row],[Person Debts]]&gt;$AW$6,1,0)</f>
        <v>1</v>
      </c>
      <c r="AY448" s="2"/>
      <c r="AZ448" s="3"/>
      <c r="BA448" s="1"/>
      <c r="BB448" s="24">
        <f>Table1[[#This Row],[Mortgage Left]]/Table1[[#This Row],[House Value]]</f>
        <v>0.63234825280735174</v>
      </c>
      <c r="BC448" s="2">
        <f t="shared" si="21"/>
        <v>1</v>
      </c>
      <c r="BD448" s="2"/>
      <c r="BE448" s="3"/>
      <c r="BH448" s="1"/>
      <c r="BI448" s="2">
        <f>IF(Table1[[#This Row],[City]]="Karachi",Table1[[#This Row],[Income]],0)</f>
        <v>0</v>
      </c>
      <c r="BJ448" s="2">
        <f>IF(Table1[[#This Row],[City]]="Lahore",Table1[[#This Row],[Income]],0)</f>
        <v>0</v>
      </c>
      <c r="BK448" s="2">
        <f>IF(Table1[[#This Row],[City]]="Islamabad",Table1[[#This Row],[Income]],0)</f>
        <v>37474</v>
      </c>
      <c r="BL448" s="2">
        <f>IF(Table1[[#This Row],[City]]="Multan",Table1[[#This Row],[Income]],0)</f>
        <v>0</v>
      </c>
      <c r="BM448" s="2">
        <f>IF(Table1[[#This Row],[City]]="Peshawar",Table1[[#This Row],[Income]],0)</f>
        <v>0</v>
      </c>
      <c r="BN448" s="2">
        <f>IF(Table1[[#This Row],[City]]="Quetta",Table1[[#This Row],[Income]],0)</f>
        <v>0</v>
      </c>
      <c r="BO448" s="2">
        <f>IF(Table1[[#This Row],[City]]="Hyderabad",Table1[[#This Row],[Income]],0)</f>
        <v>0</v>
      </c>
      <c r="BP448" s="2">
        <f>IF(Table1[[#This Row],[City]]="Rawalpindi",Table1[[#This Row],[Income]],0)</f>
        <v>0</v>
      </c>
      <c r="BQ448" s="3">
        <f>IF(Table1[[#This Row],[City]]="Gwadar",Table1[[#This Row],[Income]],0)</f>
        <v>0</v>
      </c>
      <c r="BR448" s="1">
        <f>IF(Table1[[#This Row],[Person Debts]]&gt;Table1[[#This Row],[Income]],1,0)</f>
        <v>1</v>
      </c>
      <c r="BS448" s="3"/>
      <c r="BT448" s="1"/>
      <c r="BU448" s="2">
        <f>IF(Table1[[#This Row],[Net Worth]]&gt;BT448,Table1[[#This Row],[Age]],0)</f>
        <v>36</v>
      </c>
      <c r="BV448" s="3"/>
    </row>
    <row r="449" spans="2:74" x14ac:dyDescent="0.25">
      <c r="B449" t="s">
        <v>19</v>
      </c>
      <c r="C449">
        <v>27</v>
      </c>
      <c r="D449" t="s">
        <v>26</v>
      </c>
      <c r="E449">
        <v>3</v>
      </c>
      <c r="F449" t="s">
        <v>34</v>
      </c>
      <c r="G449">
        <v>4</v>
      </c>
      <c r="H449">
        <v>1</v>
      </c>
      <c r="I449">
        <v>70305</v>
      </c>
      <c r="J449" t="s">
        <v>31</v>
      </c>
      <c r="K449">
        <v>5</v>
      </c>
      <c r="L449">
        <v>351525</v>
      </c>
      <c r="M449">
        <v>298587.95636070939</v>
      </c>
      <c r="N449">
        <v>13569.678917558766</v>
      </c>
      <c r="O449">
        <v>9654</v>
      </c>
      <c r="P449">
        <v>132265.74817166818</v>
      </c>
      <c r="Q449">
        <v>87721.491092813711</v>
      </c>
      <c r="R449">
        <v>452816.17001037247</v>
      </c>
      <c r="S449">
        <v>440507.70453237754</v>
      </c>
      <c r="T449">
        <v>12308.465477994934</v>
      </c>
      <c r="X449" s="1">
        <f t="shared" si="19"/>
        <v>1</v>
      </c>
      <c r="Y449" s="2">
        <f t="shared" si="20"/>
        <v>0</v>
      </c>
      <c r="Z449" s="2"/>
      <c r="AA449" s="3"/>
      <c r="AD449" s="1">
        <f>IF(Table1[[#This Row],[Work Field (WF)]]="IT",1,0)</f>
        <v>0</v>
      </c>
      <c r="AE449" s="2">
        <f>IF(Table1[[#This Row],[Work Field (WF)]]="Data Science",1,0)</f>
        <v>0</v>
      </c>
      <c r="AF449" s="2">
        <f>IF(Table1[[#This Row],[Work Field (WF)]]="Health",1,0)</f>
        <v>0</v>
      </c>
      <c r="AG449" s="2">
        <f>IF(Table1[[#This Row],[Work Field (WF)]]="Marketing",1,0)</f>
        <v>1</v>
      </c>
      <c r="AH449" s="2">
        <f>IF(Table1[[#This Row],[Work Field (WF)]]="Sales",1,0)</f>
        <v>0</v>
      </c>
      <c r="AI449" s="2">
        <f>IF(Table1[[#This Row],[Work Field (WF)]]="management",1,0)</f>
        <v>0</v>
      </c>
      <c r="AJ449" s="2"/>
      <c r="AK449" s="3"/>
      <c r="AL449" s="1">
        <f>IF(Table1[[#This Row],[Education (EDU)]]="Matric",1,0)</f>
        <v>0</v>
      </c>
      <c r="AM449" s="2">
        <f>IF(Table1[[#This Row],[Education (EDU)]]="Intermediate",1,0)</f>
        <v>0</v>
      </c>
      <c r="AN449" s="2">
        <f>IF(Table1[[#This Row],[Education (EDU)]]="Graduation",1,0)</f>
        <v>0</v>
      </c>
      <c r="AO449" s="2">
        <f>IF(Table1[[#This Row],[Education (EDU)]]="Masters",1,0)</f>
        <v>1</v>
      </c>
      <c r="AP449" s="2"/>
      <c r="AQ449" s="3"/>
      <c r="AT449" s="10">
        <f>IFERROR(Table1[[#This Row],[Car Value]]/Table1[[#This Row],[Cars Owned]],"0")</f>
        <v>13569.678917558766</v>
      </c>
      <c r="AU449" s="2"/>
      <c r="AV449" s="3"/>
      <c r="AW449" s="1"/>
      <c r="AX449" s="2">
        <f>IF(Table1[[#This Row],[Person Debts]]&gt;$AW$6,1,0)</f>
        <v>1</v>
      </c>
      <c r="AY449" s="2"/>
      <c r="AZ449" s="3"/>
      <c r="BA449" s="1"/>
      <c r="BB449" s="24">
        <f>Table1[[#This Row],[Mortgage Left]]/Table1[[#This Row],[House Value]]</f>
        <v>0.84940745711033183</v>
      </c>
      <c r="BC449" s="2">
        <f t="shared" si="21"/>
        <v>1</v>
      </c>
      <c r="BD449" s="2"/>
      <c r="BE449" s="3"/>
      <c r="BH449" s="1"/>
      <c r="BI449" s="2">
        <f>IF(Table1[[#This Row],[City]]="Karachi",Table1[[#This Row],[Income]],0)</f>
        <v>0</v>
      </c>
      <c r="BJ449" s="2">
        <f>IF(Table1[[#This Row],[City]]="Lahore",Table1[[#This Row],[Income]],0)</f>
        <v>0</v>
      </c>
      <c r="BK449" s="2">
        <f>IF(Table1[[#This Row],[City]]="Islamabad",Table1[[#This Row],[Income]],0)</f>
        <v>0</v>
      </c>
      <c r="BL449" s="2">
        <f>IF(Table1[[#This Row],[City]]="Multan",Table1[[#This Row],[Income]],0)</f>
        <v>0</v>
      </c>
      <c r="BM449" s="2">
        <f>IF(Table1[[#This Row],[City]]="Peshawar",Table1[[#This Row],[Income]],0)</f>
        <v>70305</v>
      </c>
      <c r="BN449" s="2">
        <f>IF(Table1[[#This Row],[City]]="Quetta",Table1[[#This Row],[Income]],0)</f>
        <v>0</v>
      </c>
      <c r="BO449" s="2">
        <f>IF(Table1[[#This Row],[City]]="Hyderabad",Table1[[#This Row],[Income]],0)</f>
        <v>0</v>
      </c>
      <c r="BP449" s="2">
        <f>IF(Table1[[#This Row],[City]]="Rawalpindi",Table1[[#This Row],[Income]],0)</f>
        <v>0</v>
      </c>
      <c r="BQ449" s="3">
        <f>IF(Table1[[#This Row],[City]]="Gwadar",Table1[[#This Row],[Income]],0)</f>
        <v>0</v>
      </c>
      <c r="BR449" s="1">
        <f>IF(Table1[[#This Row],[Person Debts]]&gt;Table1[[#This Row],[Income]],1,0)</f>
        <v>1</v>
      </c>
      <c r="BS449" s="3"/>
      <c r="BT449" s="1"/>
      <c r="BU449" s="2">
        <f>IF(Table1[[#This Row],[Net Worth]]&gt;BT449,Table1[[#This Row],[Age]],0)</f>
        <v>27</v>
      </c>
      <c r="BV449" s="3"/>
    </row>
    <row r="450" spans="2:74" x14ac:dyDescent="0.25">
      <c r="B450" t="s">
        <v>19</v>
      </c>
      <c r="C450">
        <v>44</v>
      </c>
      <c r="D450" t="s">
        <v>26</v>
      </c>
      <c r="E450">
        <v>3</v>
      </c>
      <c r="F450" t="s">
        <v>24</v>
      </c>
      <c r="G450">
        <v>3</v>
      </c>
      <c r="H450">
        <v>1</v>
      </c>
      <c r="I450">
        <v>36242</v>
      </c>
      <c r="J450" t="s">
        <v>35</v>
      </c>
      <c r="K450">
        <v>3</v>
      </c>
      <c r="L450">
        <v>217452</v>
      </c>
      <c r="M450">
        <v>21910.670562040628</v>
      </c>
      <c r="N450">
        <v>24645.469130983849</v>
      </c>
      <c r="O450">
        <v>20650</v>
      </c>
      <c r="P450">
        <v>56660.190442825216</v>
      </c>
      <c r="Q450">
        <v>32157.883138641944</v>
      </c>
      <c r="R450">
        <v>274255.35226962576</v>
      </c>
      <c r="S450">
        <v>99220.861004865845</v>
      </c>
      <c r="T450">
        <v>175034.49126475991</v>
      </c>
      <c r="X450" s="1">
        <f t="shared" si="19"/>
        <v>1</v>
      </c>
      <c r="Y450" s="2">
        <f t="shared" si="20"/>
        <v>0</v>
      </c>
      <c r="Z450" s="2"/>
      <c r="AA450" s="3"/>
      <c r="AD450" s="1">
        <f>IF(Table1[[#This Row],[Work Field (WF)]]="IT",1,0)</f>
        <v>0</v>
      </c>
      <c r="AE450" s="2">
        <f>IF(Table1[[#This Row],[Work Field (WF)]]="Data Science",1,0)</f>
        <v>0</v>
      </c>
      <c r="AF450" s="2">
        <f>IF(Table1[[#This Row],[Work Field (WF)]]="Health",1,0)</f>
        <v>0</v>
      </c>
      <c r="AG450" s="2">
        <f>IF(Table1[[#This Row],[Work Field (WF)]]="Marketing",1,0)</f>
        <v>1</v>
      </c>
      <c r="AH450" s="2">
        <f>IF(Table1[[#This Row],[Work Field (WF)]]="Sales",1,0)</f>
        <v>0</v>
      </c>
      <c r="AI450" s="2">
        <f>IF(Table1[[#This Row],[Work Field (WF)]]="management",1,0)</f>
        <v>0</v>
      </c>
      <c r="AJ450" s="2"/>
      <c r="AK450" s="3"/>
      <c r="AL450" s="1">
        <f>IF(Table1[[#This Row],[Education (EDU)]]="Matric",1,0)</f>
        <v>0</v>
      </c>
      <c r="AM450" s="2">
        <f>IF(Table1[[#This Row],[Education (EDU)]]="Intermediate",1,0)</f>
        <v>0</v>
      </c>
      <c r="AN450" s="2">
        <f>IF(Table1[[#This Row],[Education (EDU)]]="Graduation",1,0)</f>
        <v>1</v>
      </c>
      <c r="AO450" s="2">
        <f>IF(Table1[[#This Row],[Education (EDU)]]="Masters",1,0)</f>
        <v>0</v>
      </c>
      <c r="AP450" s="2"/>
      <c r="AQ450" s="3"/>
      <c r="AT450" s="10">
        <f>IFERROR(Table1[[#This Row],[Car Value]]/Table1[[#This Row],[Cars Owned]],"0")</f>
        <v>24645.469130983849</v>
      </c>
      <c r="AU450" s="2"/>
      <c r="AV450" s="3"/>
      <c r="AW450" s="1"/>
      <c r="AX450" s="2">
        <f>IF(Table1[[#This Row],[Person Debts]]&gt;$AW$6,1,0)</f>
        <v>0</v>
      </c>
      <c r="AY450" s="2"/>
      <c r="AZ450" s="3"/>
      <c r="BA450" s="1"/>
      <c r="BB450" s="24">
        <f>Table1[[#This Row],[Mortgage Left]]/Table1[[#This Row],[House Value]]</f>
        <v>0.10076095212755287</v>
      </c>
      <c r="BC450" s="2">
        <f t="shared" si="21"/>
        <v>0</v>
      </c>
      <c r="BD450" s="2"/>
      <c r="BE450" s="3"/>
      <c r="BH450" s="1"/>
      <c r="BI450" s="2">
        <f>IF(Table1[[#This Row],[City]]="Karachi",Table1[[#This Row],[Income]],0)</f>
        <v>0</v>
      </c>
      <c r="BJ450" s="2">
        <f>IF(Table1[[#This Row],[City]]="Lahore",Table1[[#This Row],[Income]],0)</f>
        <v>0</v>
      </c>
      <c r="BK450" s="2">
        <f>IF(Table1[[#This Row],[City]]="Islamabad",Table1[[#This Row],[Income]],0)</f>
        <v>36242</v>
      </c>
      <c r="BL450" s="2">
        <f>IF(Table1[[#This Row],[City]]="Multan",Table1[[#This Row],[Income]],0)</f>
        <v>0</v>
      </c>
      <c r="BM450" s="2">
        <f>IF(Table1[[#This Row],[City]]="Peshawar",Table1[[#This Row],[Income]],0)</f>
        <v>0</v>
      </c>
      <c r="BN450" s="2">
        <f>IF(Table1[[#This Row],[City]]="Quetta",Table1[[#This Row],[Income]],0)</f>
        <v>0</v>
      </c>
      <c r="BO450" s="2">
        <f>IF(Table1[[#This Row],[City]]="Hyderabad",Table1[[#This Row],[Income]],0)</f>
        <v>0</v>
      </c>
      <c r="BP450" s="2">
        <f>IF(Table1[[#This Row],[City]]="Rawalpindi",Table1[[#This Row],[Income]],0)</f>
        <v>0</v>
      </c>
      <c r="BQ450" s="3">
        <f>IF(Table1[[#This Row],[City]]="Gwadar",Table1[[#This Row],[Income]],0)</f>
        <v>0</v>
      </c>
      <c r="BR450" s="1">
        <f>IF(Table1[[#This Row],[Person Debts]]&gt;Table1[[#This Row],[Income]],1,0)</f>
        <v>1</v>
      </c>
      <c r="BS450" s="3"/>
      <c r="BT450" s="1"/>
      <c r="BU450" s="2">
        <f>IF(Table1[[#This Row],[Net Worth]]&gt;BT450,Table1[[#This Row],[Age]],0)</f>
        <v>44</v>
      </c>
      <c r="BV450" s="3"/>
    </row>
    <row r="451" spans="2:74" x14ac:dyDescent="0.25">
      <c r="B451" t="s">
        <v>19</v>
      </c>
      <c r="C451">
        <v>32</v>
      </c>
      <c r="D451" t="s">
        <v>36</v>
      </c>
      <c r="E451">
        <v>2</v>
      </c>
      <c r="F451" t="s">
        <v>21</v>
      </c>
      <c r="G451">
        <v>1</v>
      </c>
      <c r="H451">
        <v>1</v>
      </c>
      <c r="I451">
        <v>67915</v>
      </c>
      <c r="J451" t="s">
        <v>39</v>
      </c>
      <c r="K451">
        <v>6</v>
      </c>
      <c r="L451">
        <v>339575</v>
      </c>
      <c r="M451">
        <v>518.46261127287039</v>
      </c>
      <c r="N451">
        <v>64789.207325803894</v>
      </c>
      <c r="O451">
        <v>34443</v>
      </c>
      <c r="P451">
        <v>110982.48835084052</v>
      </c>
      <c r="Q451">
        <v>100592.3698575591</v>
      </c>
      <c r="R451">
        <v>504956.57718336297</v>
      </c>
      <c r="S451">
        <v>145943.95096211339</v>
      </c>
      <c r="T451">
        <v>359012.62622124958</v>
      </c>
      <c r="X451" s="1">
        <f t="shared" si="19"/>
        <v>1</v>
      </c>
      <c r="Y451" s="2">
        <f t="shared" si="20"/>
        <v>0</v>
      </c>
      <c r="Z451" s="2"/>
      <c r="AA451" s="3"/>
      <c r="AD451" s="1">
        <f>IF(Table1[[#This Row],[Work Field (WF)]]="IT",1,0)</f>
        <v>0</v>
      </c>
      <c r="AE451" s="2">
        <f>IF(Table1[[#This Row],[Work Field (WF)]]="Data Science",1,0)</f>
        <v>1</v>
      </c>
      <c r="AF451" s="2">
        <f>IF(Table1[[#This Row],[Work Field (WF)]]="Health",1,0)</f>
        <v>0</v>
      </c>
      <c r="AG451" s="2">
        <f>IF(Table1[[#This Row],[Work Field (WF)]]="Marketing",1,0)</f>
        <v>0</v>
      </c>
      <c r="AH451" s="2">
        <f>IF(Table1[[#This Row],[Work Field (WF)]]="Sales",1,0)</f>
        <v>0</v>
      </c>
      <c r="AI451" s="2">
        <f>IF(Table1[[#This Row],[Work Field (WF)]]="management",1,0)</f>
        <v>0</v>
      </c>
      <c r="AJ451" s="2"/>
      <c r="AK451" s="3"/>
      <c r="AL451" s="1">
        <f>IF(Table1[[#This Row],[Education (EDU)]]="Matric",1,0)</f>
        <v>1</v>
      </c>
      <c r="AM451" s="2">
        <f>IF(Table1[[#This Row],[Education (EDU)]]="Intermediate",1,0)</f>
        <v>0</v>
      </c>
      <c r="AN451" s="2">
        <f>IF(Table1[[#This Row],[Education (EDU)]]="Graduation",1,0)</f>
        <v>0</v>
      </c>
      <c r="AO451" s="2">
        <f>IF(Table1[[#This Row],[Education (EDU)]]="Masters",1,0)</f>
        <v>0</v>
      </c>
      <c r="AP451" s="2"/>
      <c r="AQ451" s="3"/>
      <c r="AT451" s="10">
        <f>IFERROR(Table1[[#This Row],[Car Value]]/Table1[[#This Row],[Cars Owned]],"0")</f>
        <v>64789.207325803894</v>
      </c>
      <c r="AU451" s="2"/>
      <c r="AV451" s="3"/>
      <c r="AW451" s="1"/>
      <c r="AX451" s="2">
        <f>IF(Table1[[#This Row],[Person Debts]]&gt;$AW$6,1,0)</f>
        <v>1</v>
      </c>
      <c r="AY451" s="2"/>
      <c r="AZ451" s="3"/>
      <c r="BA451" s="1"/>
      <c r="BB451" s="24">
        <f>Table1[[#This Row],[Mortgage Left]]/Table1[[#This Row],[House Value]]</f>
        <v>1.5267985313196506E-3</v>
      </c>
      <c r="BC451" s="2">
        <f t="shared" si="21"/>
        <v>0</v>
      </c>
      <c r="BD451" s="2"/>
      <c r="BE451" s="3"/>
      <c r="BH451" s="1"/>
      <c r="BI451" s="2">
        <f>IF(Table1[[#This Row],[City]]="Karachi",Table1[[#This Row],[Income]],0)</f>
        <v>0</v>
      </c>
      <c r="BJ451" s="2">
        <f>IF(Table1[[#This Row],[City]]="Lahore",Table1[[#This Row],[Income]],0)</f>
        <v>0</v>
      </c>
      <c r="BK451" s="2">
        <f>IF(Table1[[#This Row],[City]]="Islamabad",Table1[[#This Row],[Income]],0)</f>
        <v>0</v>
      </c>
      <c r="BL451" s="2">
        <f>IF(Table1[[#This Row],[City]]="Multan",Table1[[#This Row],[Income]],0)</f>
        <v>0</v>
      </c>
      <c r="BM451" s="2">
        <f>IF(Table1[[#This Row],[City]]="Peshawar",Table1[[#This Row],[Income]],0)</f>
        <v>0</v>
      </c>
      <c r="BN451" s="2">
        <f>IF(Table1[[#This Row],[City]]="Quetta",Table1[[#This Row],[Income]],0)</f>
        <v>67915</v>
      </c>
      <c r="BO451" s="2">
        <f>IF(Table1[[#This Row],[City]]="Hyderabad",Table1[[#This Row],[Income]],0)</f>
        <v>0</v>
      </c>
      <c r="BP451" s="2">
        <f>IF(Table1[[#This Row],[City]]="Rawalpindi",Table1[[#This Row],[Income]],0)</f>
        <v>0</v>
      </c>
      <c r="BQ451" s="3">
        <f>IF(Table1[[#This Row],[City]]="Gwadar",Table1[[#This Row],[Income]],0)</f>
        <v>0</v>
      </c>
      <c r="BR451" s="1">
        <f>IF(Table1[[#This Row],[Person Debts]]&gt;Table1[[#This Row],[Income]],1,0)</f>
        <v>1</v>
      </c>
      <c r="BS451" s="3"/>
      <c r="BT451" s="1"/>
      <c r="BU451" s="2">
        <f>IF(Table1[[#This Row],[Net Worth]]&gt;BT451,Table1[[#This Row],[Age]],0)</f>
        <v>32</v>
      </c>
      <c r="BV451" s="3"/>
    </row>
    <row r="452" spans="2:74" x14ac:dyDescent="0.25">
      <c r="B452" t="s">
        <v>19</v>
      </c>
      <c r="C452">
        <v>37</v>
      </c>
      <c r="D452" t="s">
        <v>26</v>
      </c>
      <c r="E452">
        <v>3</v>
      </c>
      <c r="F452" t="s">
        <v>24</v>
      </c>
      <c r="G452">
        <v>3</v>
      </c>
      <c r="H452">
        <v>0</v>
      </c>
      <c r="I452">
        <v>44559</v>
      </c>
      <c r="J452" t="s">
        <v>22</v>
      </c>
      <c r="K452">
        <v>2</v>
      </c>
      <c r="L452">
        <v>267354</v>
      </c>
      <c r="M452">
        <v>221879.88804767918</v>
      </c>
      <c r="N452">
        <v>0</v>
      </c>
      <c r="O452">
        <v>0</v>
      </c>
      <c r="P452">
        <v>76225.789763190565</v>
      </c>
      <c r="Q452">
        <v>40031.665469025611</v>
      </c>
      <c r="R452">
        <v>307385.66546902561</v>
      </c>
      <c r="S452">
        <v>298105.67781086976</v>
      </c>
      <c r="T452">
        <v>9279.9876581558492</v>
      </c>
      <c r="X452" s="1">
        <f t="shared" si="19"/>
        <v>1</v>
      </c>
      <c r="Y452" s="2">
        <f t="shared" si="20"/>
        <v>0</v>
      </c>
      <c r="Z452" s="2"/>
      <c r="AA452" s="3"/>
      <c r="AD452" s="1">
        <f>IF(Table1[[#This Row],[Work Field (WF)]]="IT",1,0)</f>
        <v>0</v>
      </c>
      <c r="AE452" s="2">
        <f>IF(Table1[[#This Row],[Work Field (WF)]]="Data Science",1,0)</f>
        <v>0</v>
      </c>
      <c r="AF452" s="2">
        <f>IF(Table1[[#This Row],[Work Field (WF)]]="Health",1,0)</f>
        <v>0</v>
      </c>
      <c r="AG452" s="2">
        <f>IF(Table1[[#This Row],[Work Field (WF)]]="Marketing",1,0)</f>
        <v>1</v>
      </c>
      <c r="AH452" s="2">
        <f>IF(Table1[[#This Row],[Work Field (WF)]]="Sales",1,0)</f>
        <v>0</v>
      </c>
      <c r="AI452" s="2">
        <f>IF(Table1[[#This Row],[Work Field (WF)]]="management",1,0)</f>
        <v>0</v>
      </c>
      <c r="AJ452" s="2"/>
      <c r="AK452" s="3"/>
      <c r="AL452" s="1">
        <f>IF(Table1[[#This Row],[Education (EDU)]]="Matric",1,0)</f>
        <v>0</v>
      </c>
      <c r="AM452" s="2">
        <f>IF(Table1[[#This Row],[Education (EDU)]]="Intermediate",1,0)</f>
        <v>0</v>
      </c>
      <c r="AN452" s="2">
        <f>IF(Table1[[#This Row],[Education (EDU)]]="Graduation",1,0)</f>
        <v>1</v>
      </c>
      <c r="AO452" s="2">
        <f>IF(Table1[[#This Row],[Education (EDU)]]="Masters",1,0)</f>
        <v>0</v>
      </c>
      <c r="AP452" s="2"/>
      <c r="AQ452" s="3"/>
      <c r="AT452" s="10" t="str">
        <f>IFERROR(Table1[[#This Row],[Car Value]]/Table1[[#This Row],[Cars Owned]],"0")</f>
        <v>0</v>
      </c>
      <c r="AU452" s="2"/>
      <c r="AV452" s="3"/>
      <c r="AW452" s="1"/>
      <c r="AX452" s="2">
        <f>IF(Table1[[#This Row],[Person Debts]]&gt;$AW$6,1,0)</f>
        <v>1</v>
      </c>
      <c r="AY452" s="2"/>
      <c r="AZ452" s="3"/>
      <c r="BA452" s="1"/>
      <c r="BB452" s="24">
        <f>Table1[[#This Row],[Mortgage Left]]/Table1[[#This Row],[House Value]]</f>
        <v>0.82991048590138616</v>
      </c>
      <c r="BC452" s="2">
        <f t="shared" si="21"/>
        <v>1</v>
      </c>
      <c r="BD452" s="2"/>
      <c r="BE452" s="3"/>
      <c r="BH452" s="1"/>
      <c r="BI452" s="2">
        <f>IF(Table1[[#This Row],[City]]="Karachi",Table1[[#This Row],[Income]],0)</f>
        <v>0</v>
      </c>
      <c r="BJ452" s="2">
        <f>IF(Table1[[#This Row],[City]]="Lahore",Table1[[#This Row],[Income]],0)</f>
        <v>44559</v>
      </c>
      <c r="BK452" s="2">
        <f>IF(Table1[[#This Row],[City]]="Islamabad",Table1[[#This Row],[Income]],0)</f>
        <v>0</v>
      </c>
      <c r="BL452" s="2">
        <f>IF(Table1[[#This Row],[City]]="Multan",Table1[[#This Row],[Income]],0)</f>
        <v>0</v>
      </c>
      <c r="BM452" s="2">
        <f>IF(Table1[[#This Row],[City]]="Peshawar",Table1[[#This Row],[Income]],0)</f>
        <v>0</v>
      </c>
      <c r="BN452" s="2">
        <f>IF(Table1[[#This Row],[City]]="Quetta",Table1[[#This Row],[Income]],0)</f>
        <v>0</v>
      </c>
      <c r="BO452" s="2">
        <f>IF(Table1[[#This Row],[City]]="Hyderabad",Table1[[#This Row],[Income]],0)</f>
        <v>0</v>
      </c>
      <c r="BP452" s="2">
        <f>IF(Table1[[#This Row],[City]]="Rawalpindi",Table1[[#This Row],[Income]],0)</f>
        <v>0</v>
      </c>
      <c r="BQ452" s="3">
        <f>IF(Table1[[#This Row],[City]]="Gwadar",Table1[[#This Row],[Income]],0)</f>
        <v>0</v>
      </c>
      <c r="BR452" s="1">
        <f>IF(Table1[[#This Row],[Person Debts]]&gt;Table1[[#This Row],[Income]],1,0)</f>
        <v>1</v>
      </c>
      <c r="BS452" s="3"/>
      <c r="BT452" s="1"/>
      <c r="BU452" s="2">
        <f>IF(Table1[[#This Row],[Net Worth]]&gt;BT452,Table1[[#This Row],[Age]],0)</f>
        <v>37</v>
      </c>
      <c r="BV452" s="3"/>
    </row>
    <row r="453" spans="2:74" x14ac:dyDescent="0.25">
      <c r="B453" t="s">
        <v>19</v>
      </c>
      <c r="C453">
        <v>43</v>
      </c>
      <c r="D453" t="s">
        <v>29</v>
      </c>
      <c r="E453">
        <v>4</v>
      </c>
      <c r="F453" t="s">
        <v>24</v>
      </c>
      <c r="G453">
        <v>3</v>
      </c>
      <c r="H453">
        <v>1</v>
      </c>
      <c r="I453">
        <v>55045</v>
      </c>
      <c r="J453" t="s">
        <v>31</v>
      </c>
      <c r="K453">
        <v>5</v>
      </c>
      <c r="L453">
        <v>220180</v>
      </c>
      <c r="M453">
        <v>51549.345994706709</v>
      </c>
      <c r="N453">
        <v>34361.348511255135</v>
      </c>
      <c r="O453">
        <v>15482</v>
      </c>
      <c r="P453">
        <v>18975.047608925281</v>
      </c>
      <c r="Q453">
        <v>18070.138442899344</v>
      </c>
      <c r="R453">
        <v>272611.4869541545</v>
      </c>
      <c r="S453">
        <v>86006.393603631979</v>
      </c>
      <c r="T453">
        <v>186605.09335052251</v>
      </c>
      <c r="X453" s="1">
        <f t="shared" si="19"/>
        <v>1</v>
      </c>
      <c r="Y453" s="2">
        <f t="shared" si="20"/>
        <v>0</v>
      </c>
      <c r="Z453" s="2"/>
      <c r="AA453" s="3"/>
      <c r="AD453" s="1">
        <f>IF(Table1[[#This Row],[Work Field (WF)]]="IT",1,0)</f>
        <v>0</v>
      </c>
      <c r="AE453" s="2">
        <f>IF(Table1[[#This Row],[Work Field (WF)]]="Data Science",1,0)</f>
        <v>0</v>
      </c>
      <c r="AF453" s="2">
        <f>IF(Table1[[#This Row],[Work Field (WF)]]="Health",1,0)</f>
        <v>1</v>
      </c>
      <c r="AG453" s="2">
        <f>IF(Table1[[#This Row],[Work Field (WF)]]="Marketing",1,0)</f>
        <v>0</v>
      </c>
      <c r="AH453" s="2">
        <f>IF(Table1[[#This Row],[Work Field (WF)]]="Sales",1,0)</f>
        <v>0</v>
      </c>
      <c r="AI453" s="2">
        <f>IF(Table1[[#This Row],[Work Field (WF)]]="management",1,0)</f>
        <v>0</v>
      </c>
      <c r="AJ453" s="2"/>
      <c r="AK453" s="3"/>
      <c r="AL453" s="1">
        <f>IF(Table1[[#This Row],[Education (EDU)]]="Matric",1,0)</f>
        <v>0</v>
      </c>
      <c r="AM453" s="2">
        <f>IF(Table1[[#This Row],[Education (EDU)]]="Intermediate",1,0)</f>
        <v>0</v>
      </c>
      <c r="AN453" s="2">
        <f>IF(Table1[[#This Row],[Education (EDU)]]="Graduation",1,0)</f>
        <v>1</v>
      </c>
      <c r="AO453" s="2">
        <f>IF(Table1[[#This Row],[Education (EDU)]]="Masters",1,0)</f>
        <v>0</v>
      </c>
      <c r="AP453" s="2"/>
      <c r="AQ453" s="3"/>
      <c r="AT453" s="10">
        <f>IFERROR(Table1[[#This Row],[Car Value]]/Table1[[#This Row],[Cars Owned]],"0")</f>
        <v>34361.348511255135</v>
      </c>
      <c r="AU453" s="2"/>
      <c r="AV453" s="3"/>
      <c r="AW453" s="1"/>
      <c r="AX453" s="2">
        <f>IF(Table1[[#This Row],[Person Debts]]&gt;$AW$6,1,0)</f>
        <v>0</v>
      </c>
      <c r="AY453" s="2"/>
      <c r="AZ453" s="3"/>
      <c r="BA453" s="1"/>
      <c r="BB453" s="24">
        <f>Table1[[#This Row],[Mortgage Left]]/Table1[[#This Row],[House Value]]</f>
        <v>0.23412365335047103</v>
      </c>
      <c r="BC453" s="2">
        <f t="shared" si="21"/>
        <v>0</v>
      </c>
      <c r="BD453" s="2"/>
      <c r="BE453" s="3"/>
      <c r="BH453" s="1"/>
      <c r="BI453" s="2">
        <f>IF(Table1[[#This Row],[City]]="Karachi",Table1[[#This Row],[Income]],0)</f>
        <v>0</v>
      </c>
      <c r="BJ453" s="2">
        <f>IF(Table1[[#This Row],[City]]="Lahore",Table1[[#This Row],[Income]],0)</f>
        <v>0</v>
      </c>
      <c r="BK453" s="2">
        <f>IF(Table1[[#This Row],[City]]="Islamabad",Table1[[#This Row],[Income]],0)</f>
        <v>0</v>
      </c>
      <c r="BL453" s="2">
        <f>IF(Table1[[#This Row],[City]]="Multan",Table1[[#This Row],[Income]],0)</f>
        <v>0</v>
      </c>
      <c r="BM453" s="2">
        <f>IF(Table1[[#This Row],[City]]="Peshawar",Table1[[#This Row],[Income]],0)</f>
        <v>55045</v>
      </c>
      <c r="BN453" s="2">
        <f>IF(Table1[[#This Row],[City]]="Quetta",Table1[[#This Row],[Income]],0)</f>
        <v>0</v>
      </c>
      <c r="BO453" s="2">
        <f>IF(Table1[[#This Row],[City]]="Hyderabad",Table1[[#This Row],[Income]],0)</f>
        <v>0</v>
      </c>
      <c r="BP453" s="2">
        <f>IF(Table1[[#This Row],[City]]="Rawalpindi",Table1[[#This Row],[Income]],0)</f>
        <v>0</v>
      </c>
      <c r="BQ453" s="3">
        <f>IF(Table1[[#This Row],[City]]="Gwadar",Table1[[#This Row],[Income]],0)</f>
        <v>0</v>
      </c>
      <c r="BR453" s="1">
        <f>IF(Table1[[#This Row],[Person Debts]]&gt;Table1[[#This Row],[Income]],1,0)</f>
        <v>1</v>
      </c>
      <c r="BS453" s="3"/>
      <c r="BT453" s="1"/>
      <c r="BU453" s="2">
        <f>IF(Table1[[#This Row],[Net Worth]]&gt;BT453,Table1[[#This Row],[Age]],0)</f>
        <v>43</v>
      </c>
      <c r="BV453" s="3"/>
    </row>
    <row r="454" spans="2:74" x14ac:dyDescent="0.25">
      <c r="B454" t="s">
        <v>19</v>
      </c>
      <c r="C454">
        <v>50</v>
      </c>
      <c r="D454" t="s">
        <v>26</v>
      </c>
      <c r="E454">
        <v>3</v>
      </c>
      <c r="F454" t="s">
        <v>21</v>
      </c>
      <c r="G454">
        <v>1</v>
      </c>
      <c r="H454">
        <v>0</v>
      </c>
      <c r="I454">
        <v>61203</v>
      </c>
      <c r="J454" t="s">
        <v>25</v>
      </c>
      <c r="K454">
        <v>1</v>
      </c>
      <c r="L454">
        <v>367218</v>
      </c>
      <c r="M454">
        <v>31240.010627702308</v>
      </c>
      <c r="N454">
        <v>0</v>
      </c>
      <c r="O454">
        <v>0</v>
      </c>
      <c r="P454">
        <v>10096.555552489204</v>
      </c>
      <c r="Q454">
        <v>32251.900673969882</v>
      </c>
      <c r="R454">
        <v>399469.90067396988</v>
      </c>
      <c r="S454">
        <v>41336.566180191512</v>
      </c>
      <c r="T454">
        <v>358133.33449377835</v>
      </c>
      <c r="X454" s="1">
        <f t="shared" si="19"/>
        <v>1</v>
      </c>
      <c r="Y454" s="2">
        <f t="shared" si="20"/>
        <v>0</v>
      </c>
      <c r="Z454" s="2"/>
      <c r="AA454" s="3"/>
      <c r="AD454" s="1">
        <f>IF(Table1[[#This Row],[Work Field (WF)]]="IT",1,0)</f>
        <v>0</v>
      </c>
      <c r="AE454" s="2">
        <f>IF(Table1[[#This Row],[Work Field (WF)]]="Data Science",1,0)</f>
        <v>0</v>
      </c>
      <c r="AF454" s="2">
        <f>IF(Table1[[#This Row],[Work Field (WF)]]="Health",1,0)</f>
        <v>0</v>
      </c>
      <c r="AG454" s="2">
        <f>IF(Table1[[#This Row],[Work Field (WF)]]="Marketing",1,0)</f>
        <v>1</v>
      </c>
      <c r="AH454" s="2">
        <f>IF(Table1[[#This Row],[Work Field (WF)]]="Sales",1,0)</f>
        <v>0</v>
      </c>
      <c r="AI454" s="2">
        <f>IF(Table1[[#This Row],[Work Field (WF)]]="management",1,0)</f>
        <v>0</v>
      </c>
      <c r="AJ454" s="2"/>
      <c r="AK454" s="3"/>
      <c r="AL454" s="1">
        <f>IF(Table1[[#This Row],[Education (EDU)]]="Matric",1,0)</f>
        <v>1</v>
      </c>
      <c r="AM454" s="2">
        <f>IF(Table1[[#This Row],[Education (EDU)]]="Intermediate",1,0)</f>
        <v>0</v>
      </c>
      <c r="AN454" s="2">
        <f>IF(Table1[[#This Row],[Education (EDU)]]="Graduation",1,0)</f>
        <v>0</v>
      </c>
      <c r="AO454" s="2">
        <f>IF(Table1[[#This Row],[Education (EDU)]]="Masters",1,0)</f>
        <v>0</v>
      </c>
      <c r="AP454" s="2"/>
      <c r="AQ454" s="3"/>
      <c r="AT454" s="10" t="str">
        <f>IFERROR(Table1[[#This Row],[Car Value]]/Table1[[#This Row],[Cars Owned]],"0")</f>
        <v>0</v>
      </c>
      <c r="AU454" s="2"/>
      <c r="AV454" s="3"/>
      <c r="AW454" s="1"/>
      <c r="AX454" s="2">
        <f>IF(Table1[[#This Row],[Person Debts]]&gt;$AW$6,1,0)</f>
        <v>0</v>
      </c>
      <c r="AY454" s="2"/>
      <c r="AZ454" s="3"/>
      <c r="BA454" s="1"/>
      <c r="BB454" s="24">
        <f>Table1[[#This Row],[Mortgage Left]]/Table1[[#This Row],[House Value]]</f>
        <v>8.5072111464313593E-2</v>
      </c>
      <c r="BC454" s="2">
        <f t="shared" si="21"/>
        <v>0</v>
      </c>
      <c r="BD454" s="2"/>
      <c r="BE454" s="3"/>
      <c r="BH454" s="1"/>
      <c r="BI454" s="2">
        <f>IF(Table1[[#This Row],[City]]="Karachi",Table1[[#This Row],[Income]],0)</f>
        <v>61203</v>
      </c>
      <c r="BJ454" s="2">
        <f>IF(Table1[[#This Row],[City]]="Lahore",Table1[[#This Row],[Income]],0)</f>
        <v>0</v>
      </c>
      <c r="BK454" s="2">
        <f>IF(Table1[[#This Row],[City]]="Islamabad",Table1[[#This Row],[Income]],0)</f>
        <v>0</v>
      </c>
      <c r="BL454" s="2">
        <f>IF(Table1[[#This Row],[City]]="Multan",Table1[[#This Row],[Income]],0)</f>
        <v>0</v>
      </c>
      <c r="BM454" s="2">
        <f>IF(Table1[[#This Row],[City]]="Peshawar",Table1[[#This Row],[Income]],0)</f>
        <v>0</v>
      </c>
      <c r="BN454" s="2">
        <f>IF(Table1[[#This Row],[City]]="Quetta",Table1[[#This Row],[Income]],0)</f>
        <v>0</v>
      </c>
      <c r="BO454" s="2">
        <f>IF(Table1[[#This Row],[City]]="Hyderabad",Table1[[#This Row],[Income]],0)</f>
        <v>0</v>
      </c>
      <c r="BP454" s="2">
        <f>IF(Table1[[#This Row],[City]]="Rawalpindi",Table1[[#This Row],[Income]],0)</f>
        <v>0</v>
      </c>
      <c r="BQ454" s="3">
        <f>IF(Table1[[#This Row],[City]]="Gwadar",Table1[[#This Row],[Income]],0)</f>
        <v>0</v>
      </c>
      <c r="BR454" s="1">
        <f>IF(Table1[[#This Row],[Person Debts]]&gt;Table1[[#This Row],[Income]],1,0)</f>
        <v>0</v>
      </c>
      <c r="BS454" s="3"/>
      <c r="BT454" s="1"/>
      <c r="BU454" s="2">
        <f>IF(Table1[[#This Row],[Net Worth]]&gt;BT454,Table1[[#This Row],[Age]],0)</f>
        <v>50</v>
      </c>
      <c r="BV454" s="3"/>
    </row>
    <row r="455" spans="2:74" x14ac:dyDescent="0.25">
      <c r="B455" t="s">
        <v>23</v>
      </c>
      <c r="C455">
        <v>28</v>
      </c>
      <c r="D455" t="s">
        <v>26</v>
      </c>
      <c r="E455">
        <v>3</v>
      </c>
      <c r="F455" t="s">
        <v>21</v>
      </c>
      <c r="G455">
        <v>1</v>
      </c>
      <c r="H455">
        <v>0</v>
      </c>
      <c r="I455">
        <v>33454</v>
      </c>
      <c r="J455" t="s">
        <v>28</v>
      </c>
      <c r="K455">
        <v>4</v>
      </c>
      <c r="L455">
        <v>100362</v>
      </c>
      <c r="M455">
        <v>551.81424112891125</v>
      </c>
      <c r="N455">
        <v>0</v>
      </c>
      <c r="O455">
        <v>0</v>
      </c>
      <c r="P455">
        <v>40157.029816377777</v>
      </c>
      <c r="Q455">
        <v>45961.928880908206</v>
      </c>
      <c r="R455">
        <v>146323.92888090821</v>
      </c>
      <c r="S455">
        <v>40708.844057506685</v>
      </c>
      <c r="T455">
        <v>105615.08482340153</v>
      </c>
      <c r="X455" s="1">
        <f t="shared" ref="X455:X505" si="22">IF(B455="male",1,0)</f>
        <v>0</v>
      </c>
      <c r="Y455" s="2">
        <f t="shared" ref="Y455:Y505" si="23">IF(B455="female",1,0)</f>
        <v>1</v>
      </c>
      <c r="Z455" s="2"/>
      <c r="AA455" s="3"/>
      <c r="AD455" s="1">
        <f>IF(Table1[[#This Row],[Work Field (WF)]]="IT",1,0)</f>
        <v>0</v>
      </c>
      <c r="AE455" s="2">
        <f>IF(Table1[[#This Row],[Work Field (WF)]]="Data Science",1,0)</f>
        <v>0</v>
      </c>
      <c r="AF455" s="2">
        <f>IF(Table1[[#This Row],[Work Field (WF)]]="Health",1,0)</f>
        <v>0</v>
      </c>
      <c r="AG455" s="2">
        <f>IF(Table1[[#This Row],[Work Field (WF)]]="Marketing",1,0)</f>
        <v>1</v>
      </c>
      <c r="AH455" s="2">
        <f>IF(Table1[[#This Row],[Work Field (WF)]]="Sales",1,0)</f>
        <v>0</v>
      </c>
      <c r="AI455" s="2">
        <f>IF(Table1[[#This Row],[Work Field (WF)]]="management",1,0)</f>
        <v>0</v>
      </c>
      <c r="AJ455" s="2"/>
      <c r="AK455" s="3"/>
      <c r="AL455" s="1">
        <f>IF(Table1[[#This Row],[Education (EDU)]]="Matric",1,0)</f>
        <v>1</v>
      </c>
      <c r="AM455" s="2">
        <f>IF(Table1[[#This Row],[Education (EDU)]]="Intermediate",1,0)</f>
        <v>0</v>
      </c>
      <c r="AN455" s="2">
        <f>IF(Table1[[#This Row],[Education (EDU)]]="Graduation",1,0)</f>
        <v>0</v>
      </c>
      <c r="AO455" s="2">
        <f>IF(Table1[[#This Row],[Education (EDU)]]="Masters",1,0)</f>
        <v>0</v>
      </c>
      <c r="AP455" s="2"/>
      <c r="AQ455" s="3"/>
      <c r="AT455" s="10" t="str">
        <f>IFERROR(Table1[[#This Row],[Car Value]]/Table1[[#This Row],[Cars Owned]],"0")</f>
        <v>0</v>
      </c>
      <c r="AU455" s="2"/>
      <c r="AV455" s="3"/>
      <c r="AW455" s="1"/>
      <c r="AX455" s="2">
        <f>IF(Table1[[#This Row],[Person Debts]]&gt;$AW$6,1,0)</f>
        <v>0</v>
      </c>
      <c r="AY455" s="2"/>
      <c r="AZ455" s="3"/>
      <c r="BA455" s="1"/>
      <c r="BB455" s="24">
        <f>Table1[[#This Row],[Mortgage Left]]/Table1[[#This Row],[House Value]]</f>
        <v>5.4982387868806049E-3</v>
      </c>
      <c r="BC455" s="2">
        <f t="shared" ref="BC455:BC505" si="24">IF(BB455&gt;$BA$6,1,0)</f>
        <v>0</v>
      </c>
      <c r="BD455" s="2"/>
      <c r="BE455" s="3"/>
      <c r="BH455" s="1"/>
      <c r="BI455" s="2">
        <f>IF(Table1[[#This Row],[City]]="Karachi",Table1[[#This Row],[Income]],0)</f>
        <v>0</v>
      </c>
      <c r="BJ455" s="2">
        <f>IF(Table1[[#This Row],[City]]="Lahore",Table1[[#This Row],[Income]],0)</f>
        <v>0</v>
      </c>
      <c r="BK455" s="2">
        <f>IF(Table1[[#This Row],[City]]="Islamabad",Table1[[#This Row],[Income]],0)</f>
        <v>0</v>
      </c>
      <c r="BL455" s="2">
        <f>IF(Table1[[#This Row],[City]]="Multan",Table1[[#This Row],[Income]],0)</f>
        <v>33454</v>
      </c>
      <c r="BM455" s="2">
        <f>IF(Table1[[#This Row],[City]]="Peshawar",Table1[[#This Row],[Income]],0)</f>
        <v>0</v>
      </c>
      <c r="BN455" s="2">
        <f>IF(Table1[[#This Row],[City]]="Quetta",Table1[[#This Row],[Income]],0)</f>
        <v>0</v>
      </c>
      <c r="BO455" s="2">
        <f>IF(Table1[[#This Row],[City]]="Hyderabad",Table1[[#This Row],[Income]],0)</f>
        <v>0</v>
      </c>
      <c r="BP455" s="2">
        <f>IF(Table1[[#This Row],[City]]="Rawalpindi",Table1[[#This Row],[Income]],0)</f>
        <v>0</v>
      </c>
      <c r="BQ455" s="3">
        <f>IF(Table1[[#This Row],[City]]="Gwadar",Table1[[#This Row],[Income]],0)</f>
        <v>0</v>
      </c>
      <c r="BR455" s="1">
        <f>IF(Table1[[#This Row],[Person Debts]]&gt;Table1[[#This Row],[Income]],1,0)</f>
        <v>1</v>
      </c>
      <c r="BS455" s="3"/>
      <c r="BT455" s="1"/>
      <c r="BU455" s="2">
        <f>IF(Table1[[#This Row],[Net Worth]]&gt;BT455,Table1[[#This Row],[Age]],0)</f>
        <v>28</v>
      </c>
      <c r="BV455" s="3"/>
    </row>
    <row r="456" spans="2:74" x14ac:dyDescent="0.25">
      <c r="B456" t="s">
        <v>23</v>
      </c>
      <c r="C456">
        <v>28</v>
      </c>
      <c r="D456" t="s">
        <v>36</v>
      </c>
      <c r="E456">
        <v>2</v>
      </c>
      <c r="F456" t="s">
        <v>21</v>
      </c>
      <c r="G456">
        <v>1</v>
      </c>
      <c r="H456">
        <v>0</v>
      </c>
      <c r="I456">
        <v>74727</v>
      </c>
      <c r="J456" t="s">
        <v>25</v>
      </c>
      <c r="K456">
        <v>1</v>
      </c>
      <c r="L456">
        <v>448362</v>
      </c>
      <c r="M456">
        <v>186750.02141369821</v>
      </c>
      <c r="N456">
        <v>0</v>
      </c>
      <c r="O456">
        <v>0</v>
      </c>
      <c r="P456">
        <v>7083.3769544243405</v>
      </c>
      <c r="Q456">
        <v>33844.054024450932</v>
      </c>
      <c r="R456">
        <v>482206.05402445095</v>
      </c>
      <c r="S456">
        <v>193833.39836812255</v>
      </c>
      <c r="T456">
        <v>288372.65565632842</v>
      </c>
      <c r="X456" s="1">
        <f t="shared" si="22"/>
        <v>0</v>
      </c>
      <c r="Y456" s="2">
        <f t="shared" si="23"/>
        <v>1</v>
      </c>
      <c r="Z456" s="2"/>
      <c r="AA456" s="3"/>
      <c r="AD456" s="1">
        <f>IF(Table1[[#This Row],[Work Field (WF)]]="IT",1,0)</f>
        <v>0</v>
      </c>
      <c r="AE456" s="2">
        <f>IF(Table1[[#This Row],[Work Field (WF)]]="Data Science",1,0)</f>
        <v>1</v>
      </c>
      <c r="AF456" s="2">
        <f>IF(Table1[[#This Row],[Work Field (WF)]]="Health",1,0)</f>
        <v>0</v>
      </c>
      <c r="AG456" s="2">
        <f>IF(Table1[[#This Row],[Work Field (WF)]]="Marketing",1,0)</f>
        <v>0</v>
      </c>
      <c r="AH456" s="2">
        <f>IF(Table1[[#This Row],[Work Field (WF)]]="Sales",1,0)</f>
        <v>0</v>
      </c>
      <c r="AI456" s="2">
        <f>IF(Table1[[#This Row],[Work Field (WF)]]="management",1,0)</f>
        <v>0</v>
      </c>
      <c r="AJ456" s="2"/>
      <c r="AK456" s="3"/>
      <c r="AL456" s="1">
        <f>IF(Table1[[#This Row],[Education (EDU)]]="Matric",1,0)</f>
        <v>1</v>
      </c>
      <c r="AM456" s="2">
        <f>IF(Table1[[#This Row],[Education (EDU)]]="Intermediate",1,0)</f>
        <v>0</v>
      </c>
      <c r="AN456" s="2">
        <f>IF(Table1[[#This Row],[Education (EDU)]]="Graduation",1,0)</f>
        <v>0</v>
      </c>
      <c r="AO456" s="2">
        <f>IF(Table1[[#This Row],[Education (EDU)]]="Masters",1,0)</f>
        <v>0</v>
      </c>
      <c r="AP456" s="2"/>
      <c r="AQ456" s="3"/>
      <c r="AT456" s="10" t="str">
        <f>IFERROR(Table1[[#This Row],[Car Value]]/Table1[[#This Row],[Cars Owned]],"0")</f>
        <v>0</v>
      </c>
      <c r="AU456" s="2"/>
      <c r="AV456" s="3"/>
      <c r="AW456" s="1"/>
      <c r="AX456" s="2">
        <f>IF(Table1[[#This Row],[Person Debts]]&gt;$AW$6,1,0)</f>
        <v>1</v>
      </c>
      <c r="AY456" s="2"/>
      <c r="AZ456" s="3"/>
      <c r="BA456" s="1"/>
      <c r="BB456" s="24">
        <f>Table1[[#This Row],[Mortgage Left]]/Table1[[#This Row],[House Value]]</f>
        <v>0.41651616643180778</v>
      </c>
      <c r="BC456" s="2">
        <f t="shared" si="24"/>
        <v>1</v>
      </c>
      <c r="BD456" s="2"/>
      <c r="BE456" s="3"/>
      <c r="BH456" s="1"/>
      <c r="BI456" s="2">
        <f>IF(Table1[[#This Row],[City]]="Karachi",Table1[[#This Row],[Income]],0)</f>
        <v>74727</v>
      </c>
      <c r="BJ456" s="2">
        <f>IF(Table1[[#This Row],[City]]="Lahore",Table1[[#This Row],[Income]],0)</f>
        <v>0</v>
      </c>
      <c r="BK456" s="2">
        <f>IF(Table1[[#This Row],[City]]="Islamabad",Table1[[#This Row],[Income]],0)</f>
        <v>0</v>
      </c>
      <c r="BL456" s="2">
        <f>IF(Table1[[#This Row],[City]]="Multan",Table1[[#This Row],[Income]],0)</f>
        <v>0</v>
      </c>
      <c r="BM456" s="2">
        <f>IF(Table1[[#This Row],[City]]="Peshawar",Table1[[#This Row],[Income]],0)</f>
        <v>0</v>
      </c>
      <c r="BN456" s="2">
        <f>IF(Table1[[#This Row],[City]]="Quetta",Table1[[#This Row],[Income]],0)</f>
        <v>0</v>
      </c>
      <c r="BO456" s="2">
        <f>IF(Table1[[#This Row],[City]]="Hyderabad",Table1[[#This Row],[Income]],0)</f>
        <v>0</v>
      </c>
      <c r="BP456" s="2">
        <f>IF(Table1[[#This Row],[City]]="Rawalpindi",Table1[[#This Row],[Income]],0)</f>
        <v>0</v>
      </c>
      <c r="BQ456" s="3">
        <f>IF(Table1[[#This Row],[City]]="Gwadar",Table1[[#This Row],[Income]],0)</f>
        <v>0</v>
      </c>
      <c r="BR456" s="1">
        <f>IF(Table1[[#This Row],[Person Debts]]&gt;Table1[[#This Row],[Income]],1,0)</f>
        <v>1</v>
      </c>
      <c r="BS456" s="3"/>
      <c r="BT456" s="1"/>
      <c r="BU456" s="2">
        <f>IF(Table1[[#This Row],[Net Worth]]&gt;BT456,Table1[[#This Row],[Age]],0)</f>
        <v>28</v>
      </c>
      <c r="BV456" s="3"/>
    </row>
    <row r="457" spans="2:74" x14ac:dyDescent="0.25">
      <c r="B457" t="s">
        <v>23</v>
      </c>
      <c r="C457">
        <v>30</v>
      </c>
      <c r="D457" t="s">
        <v>32</v>
      </c>
      <c r="E457">
        <v>1</v>
      </c>
      <c r="F457" t="s">
        <v>34</v>
      </c>
      <c r="G457">
        <v>4</v>
      </c>
      <c r="H457">
        <v>2</v>
      </c>
      <c r="I457">
        <v>49265</v>
      </c>
      <c r="J457" t="s">
        <v>25</v>
      </c>
      <c r="K457">
        <v>1</v>
      </c>
      <c r="L457">
        <v>246325</v>
      </c>
      <c r="M457">
        <v>228699.94427589301</v>
      </c>
      <c r="N457">
        <v>76407.828875968044</v>
      </c>
      <c r="O457">
        <v>27821</v>
      </c>
      <c r="P457">
        <v>86461.068555707112</v>
      </c>
      <c r="Q457">
        <v>60461.220602988476</v>
      </c>
      <c r="R457">
        <v>383194.04947895656</v>
      </c>
      <c r="S457">
        <v>342982.01283160015</v>
      </c>
      <c r="T457">
        <v>40212.036647356406</v>
      </c>
      <c r="X457" s="1">
        <f t="shared" si="22"/>
        <v>0</v>
      </c>
      <c r="Y457" s="2">
        <f t="shared" si="23"/>
        <v>1</v>
      </c>
      <c r="Z457" s="2"/>
      <c r="AA457" s="3"/>
      <c r="AD457" s="1">
        <f>IF(Table1[[#This Row],[Work Field (WF)]]="IT",1,0)</f>
        <v>1</v>
      </c>
      <c r="AE457" s="2">
        <f>IF(Table1[[#This Row],[Work Field (WF)]]="Data Science",1,0)</f>
        <v>0</v>
      </c>
      <c r="AF457" s="2">
        <f>IF(Table1[[#This Row],[Work Field (WF)]]="Health",1,0)</f>
        <v>0</v>
      </c>
      <c r="AG457" s="2">
        <f>IF(Table1[[#This Row],[Work Field (WF)]]="Marketing",1,0)</f>
        <v>0</v>
      </c>
      <c r="AH457" s="2">
        <f>IF(Table1[[#This Row],[Work Field (WF)]]="Sales",1,0)</f>
        <v>0</v>
      </c>
      <c r="AI457" s="2">
        <f>IF(Table1[[#This Row],[Work Field (WF)]]="management",1,0)</f>
        <v>0</v>
      </c>
      <c r="AJ457" s="2"/>
      <c r="AK457" s="3"/>
      <c r="AL457" s="1">
        <f>IF(Table1[[#This Row],[Education (EDU)]]="Matric",1,0)</f>
        <v>0</v>
      </c>
      <c r="AM457" s="2">
        <f>IF(Table1[[#This Row],[Education (EDU)]]="Intermediate",1,0)</f>
        <v>0</v>
      </c>
      <c r="AN457" s="2">
        <f>IF(Table1[[#This Row],[Education (EDU)]]="Graduation",1,0)</f>
        <v>0</v>
      </c>
      <c r="AO457" s="2">
        <f>IF(Table1[[#This Row],[Education (EDU)]]="Masters",1,0)</f>
        <v>1</v>
      </c>
      <c r="AP457" s="2"/>
      <c r="AQ457" s="3"/>
      <c r="AT457" s="10">
        <f>IFERROR(Table1[[#This Row],[Car Value]]/Table1[[#This Row],[Cars Owned]],"0")</f>
        <v>38203.914437984022</v>
      </c>
      <c r="AU457" s="2"/>
      <c r="AV457" s="3"/>
      <c r="AW457" s="1"/>
      <c r="AX457" s="2">
        <f>IF(Table1[[#This Row],[Person Debts]]&gt;$AW$6,1,0)</f>
        <v>1</v>
      </c>
      <c r="AY457" s="2"/>
      <c r="AZ457" s="3"/>
      <c r="BA457" s="1"/>
      <c r="BB457" s="24">
        <f>Table1[[#This Row],[Mortgage Left]]/Table1[[#This Row],[House Value]]</f>
        <v>0.92844796214713488</v>
      </c>
      <c r="BC457" s="2">
        <f t="shared" si="24"/>
        <v>1</v>
      </c>
      <c r="BD457" s="2"/>
      <c r="BE457" s="3"/>
      <c r="BH457" s="1"/>
      <c r="BI457" s="2">
        <f>IF(Table1[[#This Row],[City]]="Karachi",Table1[[#This Row],[Income]],0)</f>
        <v>49265</v>
      </c>
      <c r="BJ457" s="2">
        <f>IF(Table1[[#This Row],[City]]="Lahore",Table1[[#This Row],[Income]],0)</f>
        <v>0</v>
      </c>
      <c r="BK457" s="2">
        <f>IF(Table1[[#This Row],[City]]="Islamabad",Table1[[#This Row],[Income]],0)</f>
        <v>0</v>
      </c>
      <c r="BL457" s="2">
        <f>IF(Table1[[#This Row],[City]]="Multan",Table1[[#This Row],[Income]],0)</f>
        <v>0</v>
      </c>
      <c r="BM457" s="2">
        <f>IF(Table1[[#This Row],[City]]="Peshawar",Table1[[#This Row],[Income]],0)</f>
        <v>0</v>
      </c>
      <c r="BN457" s="2">
        <f>IF(Table1[[#This Row],[City]]="Quetta",Table1[[#This Row],[Income]],0)</f>
        <v>0</v>
      </c>
      <c r="BO457" s="2">
        <f>IF(Table1[[#This Row],[City]]="Hyderabad",Table1[[#This Row],[Income]],0)</f>
        <v>0</v>
      </c>
      <c r="BP457" s="2">
        <f>IF(Table1[[#This Row],[City]]="Rawalpindi",Table1[[#This Row],[Income]],0)</f>
        <v>0</v>
      </c>
      <c r="BQ457" s="3">
        <f>IF(Table1[[#This Row],[City]]="Gwadar",Table1[[#This Row],[Income]],0)</f>
        <v>0</v>
      </c>
      <c r="BR457" s="1">
        <f>IF(Table1[[#This Row],[Person Debts]]&gt;Table1[[#This Row],[Income]],1,0)</f>
        <v>1</v>
      </c>
      <c r="BS457" s="3"/>
      <c r="BT457" s="1"/>
      <c r="BU457" s="2">
        <f>IF(Table1[[#This Row],[Net Worth]]&gt;BT457,Table1[[#This Row],[Age]],0)</f>
        <v>30</v>
      </c>
      <c r="BV457" s="3"/>
    </row>
    <row r="458" spans="2:74" x14ac:dyDescent="0.25">
      <c r="B458" t="s">
        <v>19</v>
      </c>
      <c r="C458">
        <v>35</v>
      </c>
      <c r="D458" t="s">
        <v>32</v>
      </c>
      <c r="E458">
        <v>1</v>
      </c>
      <c r="F458" t="s">
        <v>34</v>
      </c>
      <c r="G458">
        <v>4</v>
      </c>
      <c r="H458">
        <v>2</v>
      </c>
      <c r="I458">
        <v>63161</v>
      </c>
      <c r="J458" t="s">
        <v>39</v>
      </c>
      <c r="K458">
        <v>6</v>
      </c>
      <c r="L458">
        <v>252644</v>
      </c>
      <c r="M458">
        <v>152530.26005723825</v>
      </c>
      <c r="N458">
        <v>7982.337725354545</v>
      </c>
      <c r="O458">
        <v>5647</v>
      </c>
      <c r="P458">
        <v>52172.141550031978</v>
      </c>
      <c r="Q458">
        <v>77492.272319760552</v>
      </c>
      <c r="R458">
        <v>338118.61004511511</v>
      </c>
      <c r="S458">
        <v>210349.40160727024</v>
      </c>
      <c r="T458">
        <v>127769.20843784488</v>
      </c>
      <c r="X458" s="1">
        <f t="shared" si="22"/>
        <v>1</v>
      </c>
      <c r="Y458" s="2">
        <f t="shared" si="23"/>
        <v>0</v>
      </c>
      <c r="Z458" s="2"/>
      <c r="AA458" s="3"/>
      <c r="AD458" s="1">
        <f>IF(Table1[[#This Row],[Work Field (WF)]]="IT",1,0)</f>
        <v>1</v>
      </c>
      <c r="AE458" s="2">
        <f>IF(Table1[[#This Row],[Work Field (WF)]]="Data Science",1,0)</f>
        <v>0</v>
      </c>
      <c r="AF458" s="2">
        <f>IF(Table1[[#This Row],[Work Field (WF)]]="Health",1,0)</f>
        <v>0</v>
      </c>
      <c r="AG458" s="2">
        <f>IF(Table1[[#This Row],[Work Field (WF)]]="Marketing",1,0)</f>
        <v>0</v>
      </c>
      <c r="AH458" s="2">
        <f>IF(Table1[[#This Row],[Work Field (WF)]]="Sales",1,0)</f>
        <v>0</v>
      </c>
      <c r="AI458" s="2">
        <f>IF(Table1[[#This Row],[Work Field (WF)]]="management",1,0)</f>
        <v>0</v>
      </c>
      <c r="AJ458" s="2"/>
      <c r="AK458" s="3"/>
      <c r="AL458" s="1">
        <f>IF(Table1[[#This Row],[Education (EDU)]]="Matric",1,0)</f>
        <v>0</v>
      </c>
      <c r="AM458" s="2">
        <f>IF(Table1[[#This Row],[Education (EDU)]]="Intermediate",1,0)</f>
        <v>0</v>
      </c>
      <c r="AN458" s="2">
        <f>IF(Table1[[#This Row],[Education (EDU)]]="Graduation",1,0)</f>
        <v>0</v>
      </c>
      <c r="AO458" s="2">
        <f>IF(Table1[[#This Row],[Education (EDU)]]="Masters",1,0)</f>
        <v>1</v>
      </c>
      <c r="AP458" s="2"/>
      <c r="AQ458" s="3"/>
      <c r="AT458" s="10">
        <f>IFERROR(Table1[[#This Row],[Car Value]]/Table1[[#This Row],[Cars Owned]],"0")</f>
        <v>3991.1688626772725</v>
      </c>
      <c r="AU458" s="2"/>
      <c r="AV458" s="3"/>
      <c r="AW458" s="1"/>
      <c r="AX458" s="2">
        <f>IF(Table1[[#This Row],[Person Debts]]&gt;$AW$6,1,0)</f>
        <v>1</v>
      </c>
      <c r="AY458" s="2"/>
      <c r="AZ458" s="3"/>
      <c r="BA458" s="1"/>
      <c r="BB458" s="24">
        <f>Table1[[#This Row],[Mortgage Left]]/Table1[[#This Row],[House Value]]</f>
        <v>0.60373592904339013</v>
      </c>
      <c r="BC458" s="2">
        <f t="shared" si="24"/>
        <v>1</v>
      </c>
      <c r="BD458" s="2"/>
      <c r="BE458" s="3"/>
      <c r="BH458" s="1"/>
      <c r="BI458" s="2">
        <f>IF(Table1[[#This Row],[City]]="Karachi",Table1[[#This Row],[Income]],0)</f>
        <v>0</v>
      </c>
      <c r="BJ458" s="2">
        <f>IF(Table1[[#This Row],[City]]="Lahore",Table1[[#This Row],[Income]],0)</f>
        <v>0</v>
      </c>
      <c r="BK458" s="2">
        <f>IF(Table1[[#This Row],[City]]="Islamabad",Table1[[#This Row],[Income]],0)</f>
        <v>0</v>
      </c>
      <c r="BL458" s="2">
        <f>IF(Table1[[#This Row],[City]]="Multan",Table1[[#This Row],[Income]],0)</f>
        <v>0</v>
      </c>
      <c r="BM458" s="2">
        <f>IF(Table1[[#This Row],[City]]="Peshawar",Table1[[#This Row],[Income]],0)</f>
        <v>0</v>
      </c>
      <c r="BN458" s="2">
        <f>IF(Table1[[#This Row],[City]]="Quetta",Table1[[#This Row],[Income]],0)</f>
        <v>63161</v>
      </c>
      <c r="BO458" s="2">
        <f>IF(Table1[[#This Row],[City]]="Hyderabad",Table1[[#This Row],[Income]],0)</f>
        <v>0</v>
      </c>
      <c r="BP458" s="2">
        <f>IF(Table1[[#This Row],[City]]="Rawalpindi",Table1[[#This Row],[Income]],0)</f>
        <v>0</v>
      </c>
      <c r="BQ458" s="3">
        <f>IF(Table1[[#This Row],[City]]="Gwadar",Table1[[#This Row],[Income]],0)</f>
        <v>0</v>
      </c>
      <c r="BR458" s="1">
        <f>IF(Table1[[#This Row],[Person Debts]]&gt;Table1[[#This Row],[Income]],1,0)</f>
        <v>1</v>
      </c>
      <c r="BS458" s="3"/>
      <c r="BT458" s="1"/>
      <c r="BU458" s="2">
        <f>IF(Table1[[#This Row],[Net Worth]]&gt;BT458,Table1[[#This Row],[Age]],0)</f>
        <v>35</v>
      </c>
      <c r="BV458" s="3"/>
    </row>
    <row r="459" spans="2:74" x14ac:dyDescent="0.25">
      <c r="B459" t="s">
        <v>19</v>
      </c>
      <c r="C459">
        <v>27</v>
      </c>
      <c r="D459" t="s">
        <v>20</v>
      </c>
      <c r="E459">
        <v>6</v>
      </c>
      <c r="F459" t="s">
        <v>21</v>
      </c>
      <c r="G459">
        <v>1</v>
      </c>
      <c r="H459">
        <v>2</v>
      </c>
      <c r="I459">
        <v>66808</v>
      </c>
      <c r="J459" t="s">
        <v>22</v>
      </c>
      <c r="K459">
        <v>2</v>
      </c>
      <c r="L459">
        <v>267232</v>
      </c>
      <c r="M459">
        <v>71032.279973126802</v>
      </c>
      <c r="N459">
        <v>91283.379349009774</v>
      </c>
      <c r="O459">
        <v>45662</v>
      </c>
      <c r="P459">
        <v>7986.4833701073194</v>
      </c>
      <c r="Q459">
        <v>87338.308995912521</v>
      </c>
      <c r="R459">
        <v>445853.68834492227</v>
      </c>
      <c r="S459">
        <v>124680.76334323412</v>
      </c>
      <c r="T459">
        <v>321172.92500168813</v>
      </c>
      <c r="X459" s="1">
        <f t="shared" si="22"/>
        <v>1</v>
      </c>
      <c r="Y459" s="2">
        <f t="shared" si="23"/>
        <v>0</v>
      </c>
      <c r="Z459" s="2"/>
      <c r="AA459" s="3"/>
      <c r="AD459" s="1">
        <f>IF(Table1[[#This Row],[Work Field (WF)]]="IT",1,0)</f>
        <v>0</v>
      </c>
      <c r="AE459" s="2">
        <f>IF(Table1[[#This Row],[Work Field (WF)]]="Data Science",1,0)</f>
        <v>0</v>
      </c>
      <c r="AF459" s="2">
        <f>IF(Table1[[#This Row],[Work Field (WF)]]="Health",1,0)</f>
        <v>0</v>
      </c>
      <c r="AG459" s="2">
        <f>IF(Table1[[#This Row],[Work Field (WF)]]="Marketing",1,0)</f>
        <v>0</v>
      </c>
      <c r="AH459" s="2">
        <f>IF(Table1[[#This Row],[Work Field (WF)]]="Sales",1,0)</f>
        <v>0</v>
      </c>
      <c r="AI459" s="2">
        <f>IF(Table1[[#This Row],[Work Field (WF)]]="management",1,0)</f>
        <v>1</v>
      </c>
      <c r="AJ459" s="2"/>
      <c r="AK459" s="3"/>
      <c r="AL459" s="1">
        <f>IF(Table1[[#This Row],[Education (EDU)]]="Matric",1,0)</f>
        <v>1</v>
      </c>
      <c r="AM459" s="2">
        <f>IF(Table1[[#This Row],[Education (EDU)]]="Intermediate",1,0)</f>
        <v>0</v>
      </c>
      <c r="AN459" s="2">
        <f>IF(Table1[[#This Row],[Education (EDU)]]="Graduation",1,0)</f>
        <v>0</v>
      </c>
      <c r="AO459" s="2">
        <f>IF(Table1[[#This Row],[Education (EDU)]]="Masters",1,0)</f>
        <v>0</v>
      </c>
      <c r="AP459" s="2"/>
      <c r="AQ459" s="3"/>
      <c r="AT459" s="10">
        <f>IFERROR(Table1[[#This Row],[Car Value]]/Table1[[#This Row],[Cars Owned]],"0")</f>
        <v>45641.689674504887</v>
      </c>
      <c r="AU459" s="2"/>
      <c r="AV459" s="3"/>
      <c r="AW459" s="1"/>
      <c r="AX459" s="2">
        <f>IF(Table1[[#This Row],[Person Debts]]&gt;$AW$6,1,0)</f>
        <v>0</v>
      </c>
      <c r="AY459" s="2"/>
      <c r="AZ459" s="3"/>
      <c r="BA459" s="1"/>
      <c r="BB459" s="24">
        <f>Table1[[#This Row],[Mortgage Left]]/Table1[[#This Row],[House Value]]</f>
        <v>0.2658075379188376</v>
      </c>
      <c r="BC459" s="2">
        <f t="shared" si="24"/>
        <v>0</v>
      </c>
      <c r="BD459" s="2"/>
      <c r="BE459" s="3"/>
      <c r="BH459" s="1"/>
      <c r="BI459" s="2">
        <f>IF(Table1[[#This Row],[City]]="Karachi",Table1[[#This Row],[Income]],0)</f>
        <v>0</v>
      </c>
      <c r="BJ459" s="2">
        <f>IF(Table1[[#This Row],[City]]="Lahore",Table1[[#This Row],[Income]],0)</f>
        <v>66808</v>
      </c>
      <c r="BK459" s="2">
        <f>IF(Table1[[#This Row],[City]]="Islamabad",Table1[[#This Row],[Income]],0)</f>
        <v>0</v>
      </c>
      <c r="BL459" s="2">
        <f>IF(Table1[[#This Row],[City]]="Multan",Table1[[#This Row],[Income]],0)</f>
        <v>0</v>
      </c>
      <c r="BM459" s="2">
        <f>IF(Table1[[#This Row],[City]]="Peshawar",Table1[[#This Row],[Income]],0)</f>
        <v>0</v>
      </c>
      <c r="BN459" s="2">
        <f>IF(Table1[[#This Row],[City]]="Quetta",Table1[[#This Row],[Income]],0)</f>
        <v>0</v>
      </c>
      <c r="BO459" s="2">
        <f>IF(Table1[[#This Row],[City]]="Hyderabad",Table1[[#This Row],[Income]],0)</f>
        <v>0</v>
      </c>
      <c r="BP459" s="2">
        <f>IF(Table1[[#This Row],[City]]="Rawalpindi",Table1[[#This Row],[Income]],0)</f>
        <v>0</v>
      </c>
      <c r="BQ459" s="3">
        <f>IF(Table1[[#This Row],[City]]="Gwadar",Table1[[#This Row],[Income]],0)</f>
        <v>0</v>
      </c>
      <c r="BR459" s="1">
        <f>IF(Table1[[#This Row],[Person Debts]]&gt;Table1[[#This Row],[Income]],1,0)</f>
        <v>1</v>
      </c>
      <c r="BS459" s="3"/>
      <c r="BT459" s="1"/>
      <c r="BU459" s="2">
        <f>IF(Table1[[#This Row],[Net Worth]]&gt;BT459,Table1[[#This Row],[Age]],0)</f>
        <v>27</v>
      </c>
      <c r="BV459" s="3"/>
    </row>
    <row r="460" spans="2:74" x14ac:dyDescent="0.25">
      <c r="B460" t="s">
        <v>23</v>
      </c>
      <c r="C460">
        <v>37</v>
      </c>
      <c r="D460" t="s">
        <v>32</v>
      </c>
      <c r="E460">
        <v>1</v>
      </c>
      <c r="F460" t="s">
        <v>21</v>
      </c>
      <c r="G460">
        <v>1</v>
      </c>
      <c r="H460">
        <v>1</v>
      </c>
      <c r="I460">
        <v>45073</v>
      </c>
      <c r="J460" t="s">
        <v>38</v>
      </c>
      <c r="K460">
        <v>9</v>
      </c>
      <c r="L460">
        <v>135219</v>
      </c>
      <c r="M460">
        <v>117067.85321856341</v>
      </c>
      <c r="N460">
        <v>1232.065756520369</v>
      </c>
      <c r="O460">
        <v>581</v>
      </c>
      <c r="P460">
        <v>55213.439651932393</v>
      </c>
      <c r="Q460">
        <v>57483.383761858408</v>
      </c>
      <c r="R460">
        <v>193934.44951837877</v>
      </c>
      <c r="S460">
        <v>172862.29287049582</v>
      </c>
      <c r="T460">
        <v>21072.156647882948</v>
      </c>
      <c r="X460" s="1">
        <f t="shared" si="22"/>
        <v>0</v>
      </c>
      <c r="Y460" s="2">
        <f t="shared" si="23"/>
        <v>1</v>
      </c>
      <c r="Z460" s="2"/>
      <c r="AA460" s="3"/>
      <c r="AD460" s="1">
        <f>IF(Table1[[#This Row],[Work Field (WF)]]="IT",1,0)</f>
        <v>1</v>
      </c>
      <c r="AE460" s="2">
        <f>IF(Table1[[#This Row],[Work Field (WF)]]="Data Science",1,0)</f>
        <v>0</v>
      </c>
      <c r="AF460" s="2">
        <f>IF(Table1[[#This Row],[Work Field (WF)]]="Health",1,0)</f>
        <v>0</v>
      </c>
      <c r="AG460" s="2">
        <f>IF(Table1[[#This Row],[Work Field (WF)]]="Marketing",1,0)</f>
        <v>0</v>
      </c>
      <c r="AH460" s="2">
        <f>IF(Table1[[#This Row],[Work Field (WF)]]="Sales",1,0)</f>
        <v>0</v>
      </c>
      <c r="AI460" s="2">
        <f>IF(Table1[[#This Row],[Work Field (WF)]]="management",1,0)</f>
        <v>0</v>
      </c>
      <c r="AJ460" s="2"/>
      <c r="AK460" s="3"/>
      <c r="AL460" s="1">
        <f>IF(Table1[[#This Row],[Education (EDU)]]="Matric",1,0)</f>
        <v>1</v>
      </c>
      <c r="AM460" s="2">
        <f>IF(Table1[[#This Row],[Education (EDU)]]="Intermediate",1,0)</f>
        <v>0</v>
      </c>
      <c r="AN460" s="2">
        <f>IF(Table1[[#This Row],[Education (EDU)]]="Graduation",1,0)</f>
        <v>0</v>
      </c>
      <c r="AO460" s="2">
        <f>IF(Table1[[#This Row],[Education (EDU)]]="Masters",1,0)</f>
        <v>0</v>
      </c>
      <c r="AP460" s="2"/>
      <c r="AQ460" s="3"/>
      <c r="AT460" s="10">
        <f>IFERROR(Table1[[#This Row],[Car Value]]/Table1[[#This Row],[Cars Owned]],"0")</f>
        <v>1232.065756520369</v>
      </c>
      <c r="AU460" s="2"/>
      <c r="AV460" s="3"/>
      <c r="AW460" s="1"/>
      <c r="AX460" s="2">
        <f>IF(Table1[[#This Row],[Person Debts]]&gt;$AW$6,1,0)</f>
        <v>1</v>
      </c>
      <c r="AY460" s="2"/>
      <c r="AZ460" s="3"/>
      <c r="BA460" s="1"/>
      <c r="BB460" s="24">
        <f>Table1[[#This Row],[Mortgage Left]]/Table1[[#This Row],[House Value]]</f>
        <v>0.8657648201699718</v>
      </c>
      <c r="BC460" s="2">
        <f t="shared" si="24"/>
        <v>1</v>
      </c>
      <c r="BD460" s="2"/>
      <c r="BE460" s="3"/>
      <c r="BH460" s="1"/>
      <c r="BI460" s="2">
        <f>IF(Table1[[#This Row],[City]]="Karachi",Table1[[#This Row],[Income]],0)</f>
        <v>0</v>
      </c>
      <c r="BJ460" s="2">
        <f>IF(Table1[[#This Row],[City]]="Lahore",Table1[[#This Row],[Income]],0)</f>
        <v>0</v>
      </c>
      <c r="BK460" s="2">
        <f>IF(Table1[[#This Row],[City]]="Islamabad",Table1[[#This Row],[Income]],0)</f>
        <v>0</v>
      </c>
      <c r="BL460" s="2">
        <f>IF(Table1[[#This Row],[City]]="Multan",Table1[[#This Row],[Income]],0)</f>
        <v>0</v>
      </c>
      <c r="BM460" s="2">
        <f>IF(Table1[[#This Row],[City]]="Peshawar",Table1[[#This Row],[Income]],0)</f>
        <v>0</v>
      </c>
      <c r="BN460" s="2">
        <f>IF(Table1[[#This Row],[City]]="Quetta",Table1[[#This Row],[Income]],0)</f>
        <v>0</v>
      </c>
      <c r="BO460" s="2">
        <f>IF(Table1[[#This Row],[City]]="Hyderabad",Table1[[#This Row],[Income]],0)</f>
        <v>0</v>
      </c>
      <c r="BP460" s="2">
        <f>IF(Table1[[#This Row],[City]]="Rawalpindi",Table1[[#This Row],[Income]],0)</f>
        <v>0</v>
      </c>
      <c r="BQ460" s="3">
        <f>IF(Table1[[#This Row],[City]]="Gwadar",Table1[[#This Row],[Income]],0)</f>
        <v>45073</v>
      </c>
      <c r="BR460" s="1">
        <f>IF(Table1[[#This Row],[Person Debts]]&gt;Table1[[#This Row],[Income]],1,0)</f>
        <v>1</v>
      </c>
      <c r="BS460" s="3"/>
      <c r="BT460" s="1"/>
      <c r="BU460" s="2">
        <f>IF(Table1[[#This Row],[Net Worth]]&gt;BT460,Table1[[#This Row],[Age]],0)</f>
        <v>37</v>
      </c>
      <c r="BV460" s="3"/>
    </row>
    <row r="461" spans="2:74" x14ac:dyDescent="0.25">
      <c r="B461" t="s">
        <v>23</v>
      </c>
      <c r="C461">
        <v>33</v>
      </c>
      <c r="D461" t="s">
        <v>37</v>
      </c>
      <c r="E461">
        <v>5</v>
      </c>
      <c r="F461" t="s">
        <v>27</v>
      </c>
      <c r="G461">
        <v>2</v>
      </c>
      <c r="H461">
        <v>2</v>
      </c>
      <c r="I461">
        <v>73794</v>
      </c>
      <c r="J461" t="s">
        <v>22</v>
      </c>
      <c r="K461">
        <v>2</v>
      </c>
      <c r="L461">
        <v>368970</v>
      </c>
      <c r="M461">
        <v>49608.428739024494</v>
      </c>
      <c r="N461">
        <v>4449.6762681525888</v>
      </c>
      <c r="O461">
        <v>4094</v>
      </c>
      <c r="P461">
        <v>32459.144674073788</v>
      </c>
      <c r="Q461">
        <v>101607.88223870956</v>
      </c>
      <c r="R461">
        <v>475027.55850686214</v>
      </c>
      <c r="S461">
        <v>86161.573413098289</v>
      </c>
      <c r="T461">
        <v>388865.98509376385</v>
      </c>
      <c r="X461" s="1">
        <f t="shared" si="22"/>
        <v>0</v>
      </c>
      <c r="Y461" s="2">
        <f t="shared" si="23"/>
        <v>1</v>
      </c>
      <c r="Z461" s="2"/>
      <c r="AA461" s="3"/>
      <c r="AD461" s="1">
        <f>IF(Table1[[#This Row],[Work Field (WF)]]="IT",1,0)</f>
        <v>0</v>
      </c>
      <c r="AE461" s="2">
        <f>IF(Table1[[#This Row],[Work Field (WF)]]="Data Science",1,0)</f>
        <v>0</v>
      </c>
      <c r="AF461" s="2">
        <f>IF(Table1[[#This Row],[Work Field (WF)]]="Health",1,0)</f>
        <v>0</v>
      </c>
      <c r="AG461" s="2">
        <f>IF(Table1[[#This Row],[Work Field (WF)]]="Marketing",1,0)</f>
        <v>0</v>
      </c>
      <c r="AH461" s="2">
        <f>IF(Table1[[#This Row],[Work Field (WF)]]="Sales",1,0)</f>
        <v>1</v>
      </c>
      <c r="AI461" s="2">
        <f>IF(Table1[[#This Row],[Work Field (WF)]]="management",1,0)</f>
        <v>0</v>
      </c>
      <c r="AJ461" s="2"/>
      <c r="AK461" s="3"/>
      <c r="AL461" s="1">
        <f>IF(Table1[[#This Row],[Education (EDU)]]="Matric",1,0)</f>
        <v>0</v>
      </c>
      <c r="AM461" s="2">
        <f>IF(Table1[[#This Row],[Education (EDU)]]="Intermediate",1,0)</f>
        <v>1</v>
      </c>
      <c r="AN461" s="2">
        <f>IF(Table1[[#This Row],[Education (EDU)]]="Graduation",1,0)</f>
        <v>0</v>
      </c>
      <c r="AO461" s="2">
        <f>IF(Table1[[#This Row],[Education (EDU)]]="Masters",1,0)</f>
        <v>0</v>
      </c>
      <c r="AP461" s="2"/>
      <c r="AQ461" s="3"/>
      <c r="AT461" s="10">
        <f>IFERROR(Table1[[#This Row],[Car Value]]/Table1[[#This Row],[Cars Owned]],"0")</f>
        <v>2224.8381340762944</v>
      </c>
      <c r="AU461" s="2"/>
      <c r="AV461" s="3"/>
      <c r="AW461" s="1"/>
      <c r="AX461" s="2">
        <f>IF(Table1[[#This Row],[Person Debts]]&gt;$AW$6,1,0)</f>
        <v>0</v>
      </c>
      <c r="AY461" s="2"/>
      <c r="AZ461" s="3"/>
      <c r="BA461" s="1"/>
      <c r="BB461" s="24">
        <f>Table1[[#This Row],[Mortgage Left]]/Table1[[#This Row],[House Value]]</f>
        <v>0.13445111726976311</v>
      </c>
      <c r="BC461" s="2">
        <f t="shared" si="24"/>
        <v>0</v>
      </c>
      <c r="BD461" s="2"/>
      <c r="BE461" s="3"/>
      <c r="BH461" s="1"/>
      <c r="BI461" s="2">
        <f>IF(Table1[[#This Row],[City]]="Karachi",Table1[[#This Row],[Income]],0)</f>
        <v>0</v>
      </c>
      <c r="BJ461" s="2">
        <f>IF(Table1[[#This Row],[City]]="Lahore",Table1[[#This Row],[Income]],0)</f>
        <v>73794</v>
      </c>
      <c r="BK461" s="2">
        <f>IF(Table1[[#This Row],[City]]="Islamabad",Table1[[#This Row],[Income]],0)</f>
        <v>0</v>
      </c>
      <c r="BL461" s="2">
        <f>IF(Table1[[#This Row],[City]]="Multan",Table1[[#This Row],[Income]],0)</f>
        <v>0</v>
      </c>
      <c r="BM461" s="2">
        <f>IF(Table1[[#This Row],[City]]="Peshawar",Table1[[#This Row],[Income]],0)</f>
        <v>0</v>
      </c>
      <c r="BN461" s="2">
        <f>IF(Table1[[#This Row],[City]]="Quetta",Table1[[#This Row],[Income]],0)</f>
        <v>0</v>
      </c>
      <c r="BO461" s="2">
        <f>IF(Table1[[#This Row],[City]]="Hyderabad",Table1[[#This Row],[Income]],0)</f>
        <v>0</v>
      </c>
      <c r="BP461" s="2">
        <f>IF(Table1[[#This Row],[City]]="Rawalpindi",Table1[[#This Row],[Income]],0)</f>
        <v>0</v>
      </c>
      <c r="BQ461" s="3">
        <f>IF(Table1[[#This Row],[City]]="Gwadar",Table1[[#This Row],[Income]],0)</f>
        <v>0</v>
      </c>
      <c r="BR461" s="1">
        <f>IF(Table1[[#This Row],[Person Debts]]&gt;Table1[[#This Row],[Income]],1,0)</f>
        <v>1</v>
      </c>
      <c r="BS461" s="3"/>
      <c r="BT461" s="1"/>
      <c r="BU461" s="2">
        <f>IF(Table1[[#This Row],[Net Worth]]&gt;BT461,Table1[[#This Row],[Age]],0)</f>
        <v>33</v>
      </c>
      <c r="BV461" s="3"/>
    </row>
    <row r="462" spans="2:74" x14ac:dyDescent="0.25">
      <c r="B462" t="s">
        <v>23</v>
      </c>
      <c r="C462">
        <v>39</v>
      </c>
      <c r="D462" t="s">
        <v>32</v>
      </c>
      <c r="E462">
        <v>1</v>
      </c>
      <c r="F462" t="s">
        <v>21</v>
      </c>
      <c r="G462">
        <v>1</v>
      </c>
      <c r="H462">
        <v>0</v>
      </c>
      <c r="I462">
        <v>41910</v>
      </c>
      <c r="J462" t="s">
        <v>38</v>
      </c>
      <c r="K462">
        <v>9</v>
      </c>
      <c r="L462">
        <v>251460</v>
      </c>
      <c r="M462">
        <v>117084.51998991452</v>
      </c>
      <c r="N462">
        <v>0</v>
      </c>
      <c r="O462">
        <v>0</v>
      </c>
      <c r="P462">
        <v>22878.900161772977</v>
      </c>
      <c r="Q462">
        <v>55094.365904583945</v>
      </c>
      <c r="R462">
        <v>306554.36590458394</v>
      </c>
      <c r="S462">
        <v>139963.42015168749</v>
      </c>
      <c r="T462">
        <v>166590.94575289646</v>
      </c>
      <c r="X462" s="1">
        <f t="shared" si="22"/>
        <v>0</v>
      </c>
      <c r="Y462" s="2">
        <f t="shared" si="23"/>
        <v>1</v>
      </c>
      <c r="Z462" s="2"/>
      <c r="AA462" s="3"/>
      <c r="AD462" s="1">
        <f>IF(Table1[[#This Row],[Work Field (WF)]]="IT",1,0)</f>
        <v>1</v>
      </c>
      <c r="AE462" s="2">
        <f>IF(Table1[[#This Row],[Work Field (WF)]]="Data Science",1,0)</f>
        <v>0</v>
      </c>
      <c r="AF462" s="2">
        <f>IF(Table1[[#This Row],[Work Field (WF)]]="Health",1,0)</f>
        <v>0</v>
      </c>
      <c r="AG462" s="2">
        <f>IF(Table1[[#This Row],[Work Field (WF)]]="Marketing",1,0)</f>
        <v>0</v>
      </c>
      <c r="AH462" s="2">
        <f>IF(Table1[[#This Row],[Work Field (WF)]]="Sales",1,0)</f>
        <v>0</v>
      </c>
      <c r="AI462" s="2">
        <f>IF(Table1[[#This Row],[Work Field (WF)]]="management",1,0)</f>
        <v>0</v>
      </c>
      <c r="AJ462" s="2"/>
      <c r="AK462" s="3"/>
      <c r="AL462" s="1">
        <f>IF(Table1[[#This Row],[Education (EDU)]]="Matric",1,0)</f>
        <v>1</v>
      </c>
      <c r="AM462" s="2">
        <f>IF(Table1[[#This Row],[Education (EDU)]]="Intermediate",1,0)</f>
        <v>0</v>
      </c>
      <c r="AN462" s="2">
        <f>IF(Table1[[#This Row],[Education (EDU)]]="Graduation",1,0)</f>
        <v>0</v>
      </c>
      <c r="AO462" s="2">
        <f>IF(Table1[[#This Row],[Education (EDU)]]="Masters",1,0)</f>
        <v>0</v>
      </c>
      <c r="AP462" s="2"/>
      <c r="AQ462" s="3"/>
      <c r="AT462" s="10" t="str">
        <f>IFERROR(Table1[[#This Row],[Car Value]]/Table1[[#This Row],[Cars Owned]],"0")</f>
        <v>0</v>
      </c>
      <c r="AU462" s="2"/>
      <c r="AV462" s="3"/>
      <c r="AW462" s="1"/>
      <c r="AX462" s="2">
        <f>IF(Table1[[#This Row],[Person Debts]]&gt;$AW$6,1,0)</f>
        <v>1</v>
      </c>
      <c r="AY462" s="2"/>
      <c r="AZ462" s="3"/>
      <c r="BA462" s="1"/>
      <c r="BB462" s="24">
        <f>Table1[[#This Row],[Mortgage Left]]/Table1[[#This Row],[House Value]]</f>
        <v>0.46561886578348255</v>
      </c>
      <c r="BC462" s="2">
        <f t="shared" si="24"/>
        <v>1</v>
      </c>
      <c r="BD462" s="2"/>
      <c r="BE462" s="3"/>
      <c r="BH462" s="1"/>
      <c r="BI462" s="2">
        <f>IF(Table1[[#This Row],[City]]="Karachi",Table1[[#This Row],[Income]],0)</f>
        <v>0</v>
      </c>
      <c r="BJ462" s="2">
        <f>IF(Table1[[#This Row],[City]]="Lahore",Table1[[#This Row],[Income]],0)</f>
        <v>0</v>
      </c>
      <c r="BK462" s="2">
        <f>IF(Table1[[#This Row],[City]]="Islamabad",Table1[[#This Row],[Income]],0)</f>
        <v>0</v>
      </c>
      <c r="BL462" s="2">
        <f>IF(Table1[[#This Row],[City]]="Multan",Table1[[#This Row],[Income]],0)</f>
        <v>0</v>
      </c>
      <c r="BM462" s="2">
        <f>IF(Table1[[#This Row],[City]]="Peshawar",Table1[[#This Row],[Income]],0)</f>
        <v>0</v>
      </c>
      <c r="BN462" s="2">
        <f>IF(Table1[[#This Row],[City]]="Quetta",Table1[[#This Row],[Income]],0)</f>
        <v>0</v>
      </c>
      <c r="BO462" s="2">
        <f>IF(Table1[[#This Row],[City]]="Hyderabad",Table1[[#This Row],[Income]],0)</f>
        <v>0</v>
      </c>
      <c r="BP462" s="2">
        <f>IF(Table1[[#This Row],[City]]="Rawalpindi",Table1[[#This Row],[Income]],0)</f>
        <v>0</v>
      </c>
      <c r="BQ462" s="3">
        <f>IF(Table1[[#This Row],[City]]="Gwadar",Table1[[#This Row],[Income]],0)</f>
        <v>41910</v>
      </c>
      <c r="BR462" s="1">
        <f>IF(Table1[[#This Row],[Person Debts]]&gt;Table1[[#This Row],[Income]],1,0)</f>
        <v>1</v>
      </c>
      <c r="BS462" s="3"/>
      <c r="BT462" s="1"/>
      <c r="BU462" s="2">
        <f>IF(Table1[[#This Row],[Net Worth]]&gt;BT462,Table1[[#This Row],[Age]],0)</f>
        <v>39</v>
      </c>
      <c r="BV462" s="3"/>
    </row>
    <row r="463" spans="2:74" x14ac:dyDescent="0.25">
      <c r="B463" t="s">
        <v>23</v>
      </c>
      <c r="C463">
        <v>27</v>
      </c>
      <c r="D463" t="s">
        <v>20</v>
      </c>
      <c r="E463">
        <v>6</v>
      </c>
      <c r="F463" t="s">
        <v>24</v>
      </c>
      <c r="G463">
        <v>3</v>
      </c>
      <c r="H463">
        <v>0</v>
      </c>
      <c r="I463">
        <v>42314</v>
      </c>
      <c r="J463" t="s">
        <v>31</v>
      </c>
      <c r="K463">
        <v>5</v>
      </c>
      <c r="L463">
        <v>169256</v>
      </c>
      <c r="M463">
        <v>96615.555039448518</v>
      </c>
      <c r="N463">
        <v>0</v>
      </c>
      <c r="O463">
        <v>0</v>
      </c>
      <c r="P463">
        <v>69170.616186078085</v>
      </c>
      <c r="Q463">
        <v>42873.539976218766</v>
      </c>
      <c r="R463">
        <v>212129.53997621877</v>
      </c>
      <c r="S463">
        <v>165786.1712255266</v>
      </c>
      <c r="T463">
        <v>46343.368750692171</v>
      </c>
      <c r="X463" s="1">
        <f t="shared" si="22"/>
        <v>0</v>
      </c>
      <c r="Y463" s="2">
        <f t="shared" si="23"/>
        <v>1</v>
      </c>
      <c r="Z463" s="2"/>
      <c r="AA463" s="3"/>
      <c r="AD463" s="1">
        <f>IF(Table1[[#This Row],[Work Field (WF)]]="IT",1,0)</f>
        <v>0</v>
      </c>
      <c r="AE463" s="2">
        <f>IF(Table1[[#This Row],[Work Field (WF)]]="Data Science",1,0)</f>
        <v>0</v>
      </c>
      <c r="AF463" s="2">
        <f>IF(Table1[[#This Row],[Work Field (WF)]]="Health",1,0)</f>
        <v>0</v>
      </c>
      <c r="AG463" s="2">
        <f>IF(Table1[[#This Row],[Work Field (WF)]]="Marketing",1,0)</f>
        <v>0</v>
      </c>
      <c r="AH463" s="2">
        <f>IF(Table1[[#This Row],[Work Field (WF)]]="Sales",1,0)</f>
        <v>0</v>
      </c>
      <c r="AI463" s="2">
        <f>IF(Table1[[#This Row],[Work Field (WF)]]="management",1,0)</f>
        <v>1</v>
      </c>
      <c r="AJ463" s="2"/>
      <c r="AK463" s="3"/>
      <c r="AL463" s="1">
        <f>IF(Table1[[#This Row],[Education (EDU)]]="Matric",1,0)</f>
        <v>0</v>
      </c>
      <c r="AM463" s="2">
        <f>IF(Table1[[#This Row],[Education (EDU)]]="Intermediate",1,0)</f>
        <v>0</v>
      </c>
      <c r="AN463" s="2">
        <f>IF(Table1[[#This Row],[Education (EDU)]]="Graduation",1,0)</f>
        <v>1</v>
      </c>
      <c r="AO463" s="2">
        <f>IF(Table1[[#This Row],[Education (EDU)]]="Masters",1,0)</f>
        <v>0</v>
      </c>
      <c r="AP463" s="2"/>
      <c r="AQ463" s="3"/>
      <c r="AT463" s="10" t="str">
        <f>IFERROR(Table1[[#This Row],[Car Value]]/Table1[[#This Row],[Cars Owned]],"0")</f>
        <v>0</v>
      </c>
      <c r="AU463" s="2"/>
      <c r="AV463" s="3"/>
      <c r="AW463" s="1"/>
      <c r="AX463" s="2">
        <f>IF(Table1[[#This Row],[Person Debts]]&gt;$AW$6,1,0)</f>
        <v>1</v>
      </c>
      <c r="AY463" s="2"/>
      <c r="AZ463" s="3"/>
      <c r="BA463" s="1"/>
      <c r="BB463" s="24">
        <f>Table1[[#This Row],[Mortgage Left]]/Table1[[#This Row],[House Value]]</f>
        <v>0.57082499314321811</v>
      </c>
      <c r="BC463" s="2">
        <f t="shared" si="24"/>
        <v>1</v>
      </c>
      <c r="BD463" s="2"/>
      <c r="BE463" s="3"/>
      <c r="BH463" s="1"/>
      <c r="BI463" s="2">
        <f>IF(Table1[[#This Row],[City]]="Karachi",Table1[[#This Row],[Income]],0)</f>
        <v>0</v>
      </c>
      <c r="BJ463" s="2">
        <f>IF(Table1[[#This Row],[City]]="Lahore",Table1[[#This Row],[Income]],0)</f>
        <v>0</v>
      </c>
      <c r="BK463" s="2">
        <f>IF(Table1[[#This Row],[City]]="Islamabad",Table1[[#This Row],[Income]],0)</f>
        <v>0</v>
      </c>
      <c r="BL463" s="2">
        <f>IF(Table1[[#This Row],[City]]="Multan",Table1[[#This Row],[Income]],0)</f>
        <v>0</v>
      </c>
      <c r="BM463" s="2">
        <f>IF(Table1[[#This Row],[City]]="Peshawar",Table1[[#This Row],[Income]],0)</f>
        <v>42314</v>
      </c>
      <c r="BN463" s="2">
        <f>IF(Table1[[#This Row],[City]]="Quetta",Table1[[#This Row],[Income]],0)</f>
        <v>0</v>
      </c>
      <c r="BO463" s="2">
        <f>IF(Table1[[#This Row],[City]]="Hyderabad",Table1[[#This Row],[Income]],0)</f>
        <v>0</v>
      </c>
      <c r="BP463" s="2">
        <f>IF(Table1[[#This Row],[City]]="Rawalpindi",Table1[[#This Row],[Income]],0)</f>
        <v>0</v>
      </c>
      <c r="BQ463" s="3">
        <f>IF(Table1[[#This Row],[City]]="Gwadar",Table1[[#This Row],[Income]],0)</f>
        <v>0</v>
      </c>
      <c r="BR463" s="1">
        <f>IF(Table1[[#This Row],[Person Debts]]&gt;Table1[[#This Row],[Income]],1,0)</f>
        <v>1</v>
      </c>
      <c r="BS463" s="3"/>
      <c r="BT463" s="1"/>
      <c r="BU463" s="2">
        <f>IF(Table1[[#This Row],[Net Worth]]&gt;BT463,Table1[[#This Row],[Age]],0)</f>
        <v>27</v>
      </c>
      <c r="BV463" s="3"/>
    </row>
    <row r="464" spans="2:74" x14ac:dyDescent="0.25">
      <c r="B464" t="s">
        <v>23</v>
      </c>
      <c r="C464">
        <v>35</v>
      </c>
      <c r="D464" t="s">
        <v>26</v>
      </c>
      <c r="E464">
        <v>3</v>
      </c>
      <c r="F464" t="s">
        <v>27</v>
      </c>
      <c r="G464">
        <v>2</v>
      </c>
      <c r="H464">
        <v>1</v>
      </c>
      <c r="I464">
        <v>38857</v>
      </c>
      <c r="J464" t="s">
        <v>22</v>
      </c>
      <c r="K464">
        <v>2</v>
      </c>
      <c r="L464">
        <v>194285</v>
      </c>
      <c r="M464">
        <v>142650.96409285467</v>
      </c>
      <c r="N464">
        <v>27121.055872264831</v>
      </c>
      <c r="O464">
        <v>21916</v>
      </c>
      <c r="P464">
        <v>64785.584778223929</v>
      </c>
      <c r="Q464">
        <v>13493.760225449578</v>
      </c>
      <c r="R464">
        <v>234899.81609771441</v>
      </c>
      <c r="S464">
        <v>229352.54887107859</v>
      </c>
      <c r="T464">
        <v>5547.2672266358277</v>
      </c>
      <c r="X464" s="1">
        <f t="shared" si="22"/>
        <v>0</v>
      </c>
      <c r="Y464" s="2">
        <f t="shared" si="23"/>
        <v>1</v>
      </c>
      <c r="Z464" s="2"/>
      <c r="AA464" s="3"/>
      <c r="AD464" s="1">
        <f>IF(Table1[[#This Row],[Work Field (WF)]]="IT",1,0)</f>
        <v>0</v>
      </c>
      <c r="AE464" s="2">
        <f>IF(Table1[[#This Row],[Work Field (WF)]]="Data Science",1,0)</f>
        <v>0</v>
      </c>
      <c r="AF464" s="2">
        <f>IF(Table1[[#This Row],[Work Field (WF)]]="Health",1,0)</f>
        <v>0</v>
      </c>
      <c r="AG464" s="2">
        <f>IF(Table1[[#This Row],[Work Field (WF)]]="Marketing",1,0)</f>
        <v>1</v>
      </c>
      <c r="AH464" s="2">
        <f>IF(Table1[[#This Row],[Work Field (WF)]]="Sales",1,0)</f>
        <v>0</v>
      </c>
      <c r="AI464" s="2">
        <f>IF(Table1[[#This Row],[Work Field (WF)]]="management",1,0)</f>
        <v>0</v>
      </c>
      <c r="AJ464" s="2"/>
      <c r="AK464" s="3"/>
      <c r="AL464" s="1">
        <f>IF(Table1[[#This Row],[Education (EDU)]]="Matric",1,0)</f>
        <v>0</v>
      </c>
      <c r="AM464" s="2">
        <f>IF(Table1[[#This Row],[Education (EDU)]]="Intermediate",1,0)</f>
        <v>1</v>
      </c>
      <c r="AN464" s="2">
        <f>IF(Table1[[#This Row],[Education (EDU)]]="Graduation",1,0)</f>
        <v>0</v>
      </c>
      <c r="AO464" s="2">
        <f>IF(Table1[[#This Row],[Education (EDU)]]="Masters",1,0)</f>
        <v>0</v>
      </c>
      <c r="AP464" s="2"/>
      <c r="AQ464" s="3"/>
      <c r="AT464" s="10">
        <f>IFERROR(Table1[[#This Row],[Car Value]]/Table1[[#This Row],[Cars Owned]],"0")</f>
        <v>27121.055872264831</v>
      </c>
      <c r="AU464" s="2"/>
      <c r="AV464" s="3"/>
      <c r="AW464" s="1"/>
      <c r="AX464" s="2">
        <f>IF(Table1[[#This Row],[Person Debts]]&gt;$AW$6,1,0)</f>
        <v>1</v>
      </c>
      <c r="AY464" s="2"/>
      <c r="AZ464" s="3"/>
      <c r="BA464" s="1"/>
      <c r="BB464" s="24">
        <f>Table1[[#This Row],[Mortgage Left]]/Table1[[#This Row],[House Value]]</f>
        <v>0.73423560281470357</v>
      </c>
      <c r="BC464" s="2">
        <f t="shared" si="24"/>
        <v>1</v>
      </c>
      <c r="BD464" s="2"/>
      <c r="BE464" s="3"/>
      <c r="BH464" s="1"/>
      <c r="BI464" s="2">
        <f>IF(Table1[[#This Row],[City]]="Karachi",Table1[[#This Row],[Income]],0)</f>
        <v>0</v>
      </c>
      <c r="BJ464" s="2">
        <f>IF(Table1[[#This Row],[City]]="Lahore",Table1[[#This Row],[Income]],0)</f>
        <v>38857</v>
      </c>
      <c r="BK464" s="2">
        <f>IF(Table1[[#This Row],[City]]="Islamabad",Table1[[#This Row],[Income]],0)</f>
        <v>0</v>
      </c>
      <c r="BL464" s="2">
        <f>IF(Table1[[#This Row],[City]]="Multan",Table1[[#This Row],[Income]],0)</f>
        <v>0</v>
      </c>
      <c r="BM464" s="2">
        <f>IF(Table1[[#This Row],[City]]="Peshawar",Table1[[#This Row],[Income]],0)</f>
        <v>0</v>
      </c>
      <c r="BN464" s="2">
        <f>IF(Table1[[#This Row],[City]]="Quetta",Table1[[#This Row],[Income]],0)</f>
        <v>0</v>
      </c>
      <c r="BO464" s="2">
        <f>IF(Table1[[#This Row],[City]]="Hyderabad",Table1[[#This Row],[Income]],0)</f>
        <v>0</v>
      </c>
      <c r="BP464" s="2">
        <f>IF(Table1[[#This Row],[City]]="Rawalpindi",Table1[[#This Row],[Income]],0)</f>
        <v>0</v>
      </c>
      <c r="BQ464" s="3">
        <f>IF(Table1[[#This Row],[City]]="Gwadar",Table1[[#This Row],[Income]],0)</f>
        <v>0</v>
      </c>
      <c r="BR464" s="1">
        <f>IF(Table1[[#This Row],[Person Debts]]&gt;Table1[[#This Row],[Income]],1,0)</f>
        <v>1</v>
      </c>
      <c r="BS464" s="3"/>
      <c r="BT464" s="1"/>
      <c r="BU464" s="2">
        <f>IF(Table1[[#This Row],[Net Worth]]&gt;BT464,Table1[[#This Row],[Age]],0)</f>
        <v>35</v>
      </c>
      <c r="BV464" s="3"/>
    </row>
    <row r="465" spans="2:74" x14ac:dyDescent="0.25">
      <c r="B465" t="s">
        <v>19</v>
      </c>
      <c r="C465">
        <v>47</v>
      </c>
      <c r="D465" t="s">
        <v>26</v>
      </c>
      <c r="E465">
        <v>3</v>
      </c>
      <c r="F465" t="s">
        <v>27</v>
      </c>
      <c r="G465">
        <v>2</v>
      </c>
      <c r="H465">
        <v>0</v>
      </c>
      <c r="I465">
        <v>55871</v>
      </c>
      <c r="J465" t="s">
        <v>30</v>
      </c>
      <c r="K465">
        <v>7</v>
      </c>
      <c r="L465">
        <v>167613</v>
      </c>
      <c r="M465">
        <v>66452.552775034259</v>
      </c>
      <c r="N465">
        <v>0</v>
      </c>
      <c r="O465">
        <v>0</v>
      </c>
      <c r="P465">
        <v>52151.180333583397</v>
      </c>
      <c r="Q465">
        <v>15899.163522288109</v>
      </c>
      <c r="R465">
        <v>183512.16352228812</v>
      </c>
      <c r="S465">
        <v>118603.73310861766</v>
      </c>
      <c r="T465">
        <v>64908.43041367046</v>
      </c>
      <c r="X465" s="1">
        <f t="shared" si="22"/>
        <v>1</v>
      </c>
      <c r="Y465" s="2">
        <f t="shared" si="23"/>
        <v>0</v>
      </c>
      <c r="Z465" s="2"/>
      <c r="AA465" s="3"/>
      <c r="AD465" s="1">
        <f>IF(Table1[[#This Row],[Work Field (WF)]]="IT",1,0)</f>
        <v>0</v>
      </c>
      <c r="AE465" s="2">
        <f>IF(Table1[[#This Row],[Work Field (WF)]]="Data Science",1,0)</f>
        <v>0</v>
      </c>
      <c r="AF465" s="2">
        <f>IF(Table1[[#This Row],[Work Field (WF)]]="Health",1,0)</f>
        <v>0</v>
      </c>
      <c r="AG465" s="2">
        <f>IF(Table1[[#This Row],[Work Field (WF)]]="Marketing",1,0)</f>
        <v>1</v>
      </c>
      <c r="AH465" s="2">
        <f>IF(Table1[[#This Row],[Work Field (WF)]]="Sales",1,0)</f>
        <v>0</v>
      </c>
      <c r="AI465" s="2">
        <f>IF(Table1[[#This Row],[Work Field (WF)]]="management",1,0)</f>
        <v>0</v>
      </c>
      <c r="AJ465" s="2"/>
      <c r="AK465" s="3"/>
      <c r="AL465" s="1">
        <f>IF(Table1[[#This Row],[Education (EDU)]]="Matric",1,0)</f>
        <v>0</v>
      </c>
      <c r="AM465" s="2">
        <f>IF(Table1[[#This Row],[Education (EDU)]]="Intermediate",1,0)</f>
        <v>1</v>
      </c>
      <c r="AN465" s="2">
        <f>IF(Table1[[#This Row],[Education (EDU)]]="Graduation",1,0)</f>
        <v>0</v>
      </c>
      <c r="AO465" s="2">
        <f>IF(Table1[[#This Row],[Education (EDU)]]="Masters",1,0)</f>
        <v>0</v>
      </c>
      <c r="AP465" s="2"/>
      <c r="AQ465" s="3"/>
      <c r="AT465" s="10" t="str">
        <f>IFERROR(Table1[[#This Row],[Car Value]]/Table1[[#This Row],[Cars Owned]],"0")</f>
        <v>0</v>
      </c>
      <c r="AU465" s="2"/>
      <c r="AV465" s="3"/>
      <c r="AW465" s="1"/>
      <c r="AX465" s="2">
        <f>IF(Table1[[#This Row],[Person Debts]]&gt;$AW$6,1,0)</f>
        <v>0</v>
      </c>
      <c r="AY465" s="2"/>
      <c r="AZ465" s="3"/>
      <c r="BA465" s="1"/>
      <c r="BB465" s="24">
        <f>Table1[[#This Row],[Mortgage Left]]/Table1[[#This Row],[House Value]]</f>
        <v>0.39646419296256413</v>
      </c>
      <c r="BC465" s="2">
        <f t="shared" si="24"/>
        <v>0</v>
      </c>
      <c r="BD465" s="2"/>
      <c r="BE465" s="3"/>
      <c r="BH465" s="1"/>
      <c r="BI465" s="2">
        <f>IF(Table1[[#This Row],[City]]="Karachi",Table1[[#This Row],[Income]],0)</f>
        <v>0</v>
      </c>
      <c r="BJ465" s="2">
        <f>IF(Table1[[#This Row],[City]]="Lahore",Table1[[#This Row],[Income]],0)</f>
        <v>0</v>
      </c>
      <c r="BK465" s="2">
        <f>IF(Table1[[#This Row],[City]]="Islamabad",Table1[[#This Row],[Income]],0)</f>
        <v>0</v>
      </c>
      <c r="BL465" s="2">
        <f>IF(Table1[[#This Row],[City]]="Multan",Table1[[#This Row],[Income]],0)</f>
        <v>0</v>
      </c>
      <c r="BM465" s="2">
        <f>IF(Table1[[#This Row],[City]]="Peshawar",Table1[[#This Row],[Income]],0)</f>
        <v>0</v>
      </c>
      <c r="BN465" s="2">
        <f>IF(Table1[[#This Row],[City]]="Quetta",Table1[[#This Row],[Income]],0)</f>
        <v>0</v>
      </c>
      <c r="BO465" s="2">
        <f>IF(Table1[[#This Row],[City]]="Hyderabad",Table1[[#This Row],[Income]],0)</f>
        <v>55871</v>
      </c>
      <c r="BP465" s="2">
        <f>IF(Table1[[#This Row],[City]]="Rawalpindi",Table1[[#This Row],[Income]],0)</f>
        <v>0</v>
      </c>
      <c r="BQ465" s="3">
        <f>IF(Table1[[#This Row],[City]]="Gwadar",Table1[[#This Row],[Income]],0)</f>
        <v>0</v>
      </c>
      <c r="BR465" s="1">
        <f>IF(Table1[[#This Row],[Person Debts]]&gt;Table1[[#This Row],[Income]],1,0)</f>
        <v>1</v>
      </c>
      <c r="BS465" s="3"/>
      <c r="BT465" s="1"/>
      <c r="BU465" s="2">
        <f>IF(Table1[[#This Row],[Net Worth]]&gt;BT465,Table1[[#This Row],[Age]],0)</f>
        <v>47</v>
      </c>
      <c r="BV465" s="3"/>
    </row>
    <row r="466" spans="2:74" x14ac:dyDescent="0.25">
      <c r="B466" t="s">
        <v>19</v>
      </c>
      <c r="C466">
        <v>48</v>
      </c>
      <c r="D466" t="s">
        <v>32</v>
      </c>
      <c r="E466">
        <v>1</v>
      </c>
      <c r="F466" t="s">
        <v>24</v>
      </c>
      <c r="G466">
        <v>3</v>
      </c>
      <c r="H466">
        <v>2</v>
      </c>
      <c r="I466">
        <v>54975</v>
      </c>
      <c r="J466" t="s">
        <v>31</v>
      </c>
      <c r="K466">
        <v>5</v>
      </c>
      <c r="L466">
        <v>274875</v>
      </c>
      <c r="M466">
        <v>250192.10024878921</v>
      </c>
      <c r="N466">
        <v>35057.726107890769</v>
      </c>
      <c r="O466">
        <v>28811</v>
      </c>
      <c r="P466">
        <v>62628.673360864115</v>
      </c>
      <c r="Q466">
        <v>25360.338592533517</v>
      </c>
      <c r="R466">
        <v>335293.06470042432</v>
      </c>
      <c r="S466">
        <v>341631.77360965329</v>
      </c>
      <c r="T466">
        <v>-6338.708909228968</v>
      </c>
      <c r="X466" s="1">
        <f t="shared" si="22"/>
        <v>1</v>
      </c>
      <c r="Y466" s="2">
        <f t="shared" si="23"/>
        <v>0</v>
      </c>
      <c r="Z466" s="2"/>
      <c r="AA466" s="3"/>
      <c r="AD466" s="1">
        <f>IF(Table1[[#This Row],[Work Field (WF)]]="IT",1,0)</f>
        <v>1</v>
      </c>
      <c r="AE466" s="2">
        <f>IF(Table1[[#This Row],[Work Field (WF)]]="Data Science",1,0)</f>
        <v>0</v>
      </c>
      <c r="AF466" s="2">
        <f>IF(Table1[[#This Row],[Work Field (WF)]]="Health",1,0)</f>
        <v>0</v>
      </c>
      <c r="AG466" s="2">
        <f>IF(Table1[[#This Row],[Work Field (WF)]]="Marketing",1,0)</f>
        <v>0</v>
      </c>
      <c r="AH466" s="2">
        <f>IF(Table1[[#This Row],[Work Field (WF)]]="Sales",1,0)</f>
        <v>0</v>
      </c>
      <c r="AI466" s="2">
        <f>IF(Table1[[#This Row],[Work Field (WF)]]="management",1,0)</f>
        <v>0</v>
      </c>
      <c r="AJ466" s="2"/>
      <c r="AK466" s="3"/>
      <c r="AL466" s="1">
        <f>IF(Table1[[#This Row],[Education (EDU)]]="Matric",1,0)</f>
        <v>0</v>
      </c>
      <c r="AM466" s="2">
        <f>IF(Table1[[#This Row],[Education (EDU)]]="Intermediate",1,0)</f>
        <v>0</v>
      </c>
      <c r="AN466" s="2">
        <f>IF(Table1[[#This Row],[Education (EDU)]]="Graduation",1,0)</f>
        <v>1</v>
      </c>
      <c r="AO466" s="2">
        <f>IF(Table1[[#This Row],[Education (EDU)]]="Masters",1,0)</f>
        <v>0</v>
      </c>
      <c r="AP466" s="2"/>
      <c r="AQ466" s="3"/>
      <c r="AT466" s="10">
        <f>IFERROR(Table1[[#This Row],[Car Value]]/Table1[[#This Row],[Cars Owned]],"0")</f>
        <v>17528.863053945384</v>
      </c>
      <c r="AU466" s="2"/>
      <c r="AV466" s="3"/>
      <c r="AW466" s="1"/>
      <c r="AX466" s="2">
        <f>IF(Table1[[#This Row],[Person Debts]]&gt;$AW$6,1,0)</f>
        <v>1</v>
      </c>
      <c r="AY466" s="2"/>
      <c r="AZ466" s="3"/>
      <c r="BA466" s="1"/>
      <c r="BB466" s="24">
        <f>Table1[[#This Row],[Mortgage Left]]/Table1[[#This Row],[House Value]]</f>
        <v>0.91020318417021995</v>
      </c>
      <c r="BC466" s="2">
        <f t="shared" si="24"/>
        <v>1</v>
      </c>
      <c r="BD466" s="2"/>
      <c r="BE466" s="3"/>
      <c r="BH466" s="1"/>
      <c r="BI466" s="2">
        <f>IF(Table1[[#This Row],[City]]="Karachi",Table1[[#This Row],[Income]],0)</f>
        <v>0</v>
      </c>
      <c r="BJ466" s="2">
        <f>IF(Table1[[#This Row],[City]]="Lahore",Table1[[#This Row],[Income]],0)</f>
        <v>0</v>
      </c>
      <c r="BK466" s="2">
        <f>IF(Table1[[#This Row],[City]]="Islamabad",Table1[[#This Row],[Income]],0)</f>
        <v>0</v>
      </c>
      <c r="BL466" s="2">
        <f>IF(Table1[[#This Row],[City]]="Multan",Table1[[#This Row],[Income]],0)</f>
        <v>0</v>
      </c>
      <c r="BM466" s="2">
        <f>IF(Table1[[#This Row],[City]]="Peshawar",Table1[[#This Row],[Income]],0)</f>
        <v>54975</v>
      </c>
      <c r="BN466" s="2">
        <f>IF(Table1[[#This Row],[City]]="Quetta",Table1[[#This Row],[Income]],0)</f>
        <v>0</v>
      </c>
      <c r="BO466" s="2">
        <f>IF(Table1[[#This Row],[City]]="Hyderabad",Table1[[#This Row],[Income]],0)</f>
        <v>0</v>
      </c>
      <c r="BP466" s="2">
        <f>IF(Table1[[#This Row],[City]]="Rawalpindi",Table1[[#This Row],[Income]],0)</f>
        <v>0</v>
      </c>
      <c r="BQ466" s="3">
        <f>IF(Table1[[#This Row],[City]]="Gwadar",Table1[[#This Row],[Income]],0)</f>
        <v>0</v>
      </c>
      <c r="BR466" s="1">
        <f>IF(Table1[[#This Row],[Person Debts]]&gt;Table1[[#This Row],[Income]],1,0)</f>
        <v>1</v>
      </c>
      <c r="BS466" s="3"/>
      <c r="BT466" s="1"/>
      <c r="BU466" s="2">
        <f>IF(Table1[[#This Row],[Net Worth]]&gt;BT466,Table1[[#This Row],[Age]],0)</f>
        <v>0</v>
      </c>
      <c r="BV466" s="3"/>
    </row>
    <row r="467" spans="2:74" x14ac:dyDescent="0.25">
      <c r="B467" t="s">
        <v>23</v>
      </c>
      <c r="C467">
        <v>44</v>
      </c>
      <c r="D467" t="s">
        <v>26</v>
      </c>
      <c r="E467">
        <v>3</v>
      </c>
      <c r="F467" t="s">
        <v>34</v>
      </c>
      <c r="G467">
        <v>4</v>
      </c>
      <c r="H467">
        <v>0</v>
      </c>
      <c r="I467">
        <v>69232</v>
      </c>
      <c r="J467" t="s">
        <v>30</v>
      </c>
      <c r="K467">
        <v>7</v>
      </c>
      <c r="L467">
        <v>207696</v>
      </c>
      <c r="M467">
        <v>176615.82923746138</v>
      </c>
      <c r="N467">
        <v>0</v>
      </c>
      <c r="O467">
        <v>0</v>
      </c>
      <c r="P467">
        <v>37616.056257715063</v>
      </c>
      <c r="Q467">
        <v>508.62723970409917</v>
      </c>
      <c r="R467">
        <v>208204.6272397041</v>
      </c>
      <c r="S467">
        <v>214231.88549517645</v>
      </c>
      <c r="T467">
        <v>-6027.2582554723485</v>
      </c>
      <c r="X467" s="1">
        <f t="shared" si="22"/>
        <v>0</v>
      </c>
      <c r="Y467" s="2">
        <f t="shared" si="23"/>
        <v>1</v>
      </c>
      <c r="Z467" s="2"/>
      <c r="AA467" s="3"/>
      <c r="AD467" s="1">
        <f>IF(Table1[[#This Row],[Work Field (WF)]]="IT",1,0)</f>
        <v>0</v>
      </c>
      <c r="AE467" s="2">
        <f>IF(Table1[[#This Row],[Work Field (WF)]]="Data Science",1,0)</f>
        <v>0</v>
      </c>
      <c r="AF467" s="2">
        <f>IF(Table1[[#This Row],[Work Field (WF)]]="Health",1,0)</f>
        <v>0</v>
      </c>
      <c r="AG467" s="2">
        <f>IF(Table1[[#This Row],[Work Field (WF)]]="Marketing",1,0)</f>
        <v>1</v>
      </c>
      <c r="AH467" s="2">
        <f>IF(Table1[[#This Row],[Work Field (WF)]]="Sales",1,0)</f>
        <v>0</v>
      </c>
      <c r="AI467" s="2">
        <f>IF(Table1[[#This Row],[Work Field (WF)]]="management",1,0)</f>
        <v>0</v>
      </c>
      <c r="AJ467" s="2"/>
      <c r="AK467" s="3"/>
      <c r="AL467" s="1">
        <f>IF(Table1[[#This Row],[Education (EDU)]]="Matric",1,0)</f>
        <v>0</v>
      </c>
      <c r="AM467" s="2">
        <f>IF(Table1[[#This Row],[Education (EDU)]]="Intermediate",1,0)</f>
        <v>0</v>
      </c>
      <c r="AN467" s="2">
        <f>IF(Table1[[#This Row],[Education (EDU)]]="Graduation",1,0)</f>
        <v>0</v>
      </c>
      <c r="AO467" s="2">
        <f>IF(Table1[[#This Row],[Education (EDU)]]="Masters",1,0)</f>
        <v>1</v>
      </c>
      <c r="AP467" s="2"/>
      <c r="AQ467" s="3"/>
      <c r="AT467" s="10" t="str">
        <f>IFERROR(Table1[[#This Row],[Car Value]]/Table1[[#This Row],[Cars Owned]],"0")</f>
        <v>0</v>
      </c>
      <c r="AU467" s="2"/>
      <c r="AV467" s="3"/>
      <c r="AW467" s="1"/>
      <c r="AX467" s="2">
        <f>IF(Table1[[#This Row],[Person Debts]]&gt;$AW$6,1,0)</f>
        <v>1</v>
      </c>
      <c r="AY467" s="2"/>
      <c r="AZ467" s="3"/>
      <c r="BA467" s="1"/>
      <c r="BB467" s="24">
        <f>Table1[[#This Row],[Mortgage Left]]/Table1[[#This Row],[House Value]]</f>
        <v>0.85035739367855612</v>
      </c>
      <c r="BC467" s="2">
        <f t="shared" si="24"/>
        <v>1</v>
      </c>
      <c r="BD467" s="2"/>
      <c r="BE467" s="3"/>
      <c r="BH467" s="1"/>
      <c r="BI467" s="2">
        <f>IF(Table1[[#This Row],[City]]="Karachi",Table1[[#This Row],[Income]],0)</f>
        <v>0</v>
      </c>
      <c r="BJ467" s="2">
        <f>IF(Table1[[#This Row],[City]]="Lahore",Table1[[#This Row],[Income]],0)</f>
        <v>0</v>
      </c>
      <c r="BK467" s="2">
        <f>IF(Table1[[#This Row],[City]]="Islamabad",Table1[[#This Row],[Income]],0)</f>
        <v>0</v>
      </c>
      <c r="BL467" s="2">
        <f>IF(Table1[[#This Row],[City]]="Multan",Table1[[#This Row],[Income]],0)</f>
        <v>0</v>
      </c>
      <c r="BM467" s="2">
        <f>IF(Table1[[#This Row],[City]]="Peshawar",Table1[[#This Row],[Income]],0)</f>
        <v>0</v>
      </c>
      <c r="BN467" s="2">
        <f>IF(Table1[[#This Row],[City]]="Quetta",Table1[[#This Row],[Income]],0)</f>
        <v>0</v>
      </c>
      <c r="BO467" s="2">
        <f>IF(Table1[[#This Row],[City]]="Hyderabad",Table1[[#This Row],[Income]],0)</f>
        <v>69232</v>
      </c>
      <c r="BP467" s="2">
        <f>IF(Table1[[#This Row],[City]]="Rawalpindi",Table1[[#This Row],[Income]],0)</f>
        <v>0</v>
      </c>
      <c r="BQ467" s="3">
        <f>IF(Table1[[#This Row],[City]]="Gwadar",Table1[[#This Row],[Income]],0)</f>
        <v>0</v>
      </c>
      <c r="BR467" s="1">
        <f>IF(Table1[[#This Row],[Person Debts]]&gt;Table1[[#This Row],[Income]],1,0)</f>
        <v>1</v>
      </c>
      <c r="BS467" s="3"/>
      <c r="BT467" s="1"/>
      <c r="BU467" s="2">
        <f>IF(Table1[[#This Row],[Net Worth]]&gt;BT467,Table1[[#This Row],[Age]],0)</f>
        <v>0</v>
      </c>
      <c r="BV467" s="3"/>
    </row>
    <row r="468" spans="2:74" x14ac:dyDescent="0.25">
      <c r="B468" t="s">
        <v>23</v>
      </c>
      <c r="C468">
        <v>32</v>
      </c>
      <c r="D468" t="s">
        <v>26</v>
      </c>
      <c r="E468">
        <v>3</v>
      </c>
      <c r="F468" t="s">
        <v>27</v>
      </c>
      <c r="G468">
        <v>2</v>
      </c>
      <c r="H468">
        <v>0</v>
      </c>
      <c r="I468">
        <v>42683</v>
      </c>
      <c r="J468" t="s">
        <v>38</v>
      </c>
      <c r="K468">
        <v>9</v>
      </c>
      <c r="L468">
        <v>128049</v>
      </c>
      <c r="M468">
        <v>10785.680804015557</v>
      </c>
      <c r="N468">
        <v>0</v>
      </c>
      <c r="O468">
        <v>0</v>
      </c>
      <c r="P468">
        <v>23648.678629929946</v>
      </c>
      <c r="Q468">
        <v>36459.715987541436</v>
      </c>
      <c r="R468">
        <v>164508.71598754142</v>
      </c>
      <c r="S468">
        <v>34434.359433945501</v>
      </c>
      <c r="T468">
        <v>130074.35655359592</v>
      </c>
      <c r="X468" s="1">
        <f t="shared" si="22"/>
        <v>0</v>
      </c>
      <c r="Y468" s="2">
        <f t="shared" si="23"/>
        <v>1</v>
      </c>
      <c r="Z468" s="2"/>
      <c r="AA468" s="3"/>
      <c r="AD468" s="1">
        <f>IF(Table1[[#This Row],[Work Field (WF)]]="IT",1,0)</f>
        <v>0</v>
      </c>
      <c r="AE468" s="2">
        <f>IF(Table1[[#This Row],[Work Field (WF)]]="Data Science",1,0)</f>
        <v>0</v>
      </c>
      <c r="AF468" s="2">
        <f>IF(Table1[[#This Row],[Work Field (WF)]]="Health",1,0)</f>
        <v>0</v>
      </c>
      <c r="AG468" s="2">
        <f>IF(Table1[[#This Row],[Work Field (WF)]]="Marketing",1,0)</f>
        <v>1</v>
      </c>
      <c r="AH468" s="2">
        <f>IF(Table1[[#This Row],[Work Field (WF)]]="Sales",1,0)</f>
        <v>0</v>
      </c>
      <c r="AI468" s="2">
        <f>IF(Table1[[#This Row],[Work Field (WF)]]="management",1,0)</f>
        <v>0</v>
      </c>
      <c r="AJ468" s="2"/>
      <c r="AK468" s="3"/>
      <c r="AL468" s="1">
        <f>IF(Table1[[#This Row],[Education (EDU)]]="Matric",1,0)</f>
        <v>0</v>
      </c>
      <c r="AM468" s="2">
        <f>IF(Table1[[#This Row],[Education (EDU)]]="Intermediate",1,0)</f>
        <v>1</v>
      </c>
      <c r="AN468" s="2">
        <f>IF(Table1[[#This Row],[Education (EDU)]]="Graduation",1,0)</f>
        <v>0</v>
      </c>
      <c r="AO468" s="2">
        <f>IF(Table1[[#This Row],[Education (EDU)]]="Masters",1,0)</f>
        <v>0</v>
      </c>
      <c r="AP468" s="2"/>
      <c r="AQ468" s="3"/>
      <c r="AT468" s="10" t="str">
        <f>IFERROR(Table1[[#This Row],[Car Value]]/Table1[[#This Row],[Cars Owned]],"0")</f>
        <v>0</v>
      </c>
      <c r="AU468" s="2"/>
      <c r="AV468" s="3"/>
      <c r="AW468" s="1"/>
      <c r="AX468" s="2">
        <f>IF(Table1[[#This Row],[Person Debts]]&gt;$AW$6,1,0)</f>
        <v>0</v>
      </c>
      <c r="AY468" s="2"/>
      <c r="AZ468" s="3"/>
      <c r="BA468" s="1"/>
      <c r="BB468" s="24">
        <f>Table1[[#This Row],[Mortgage Left]]/Table1[[#This Row],[House Value]]</f>
        <v>8.4230886645077718E-2</v>
      </c>
      <c r="BC468" s="2">
        <f t="shared" si="24"/>
        <v>0</v>
      </c>
      <c r="BD468" s="2"/>
      <c r="BE468" s="3"/>
      <c r="BH468" s="1"/>
      <c r="BI468" s="2">
        <f>IF(Table1[[#This Row],[City]]="Karachi",Table1[[#This Row],[Income]],0)</f>
        <v>0</v>
      </c>
      <c r="BJ468" s="2">
        <f>IF(Table1[[#This Row],[City]]="Lahore",Table1[[#This Row],[Income]],0)</f>
        <v>0</v>
      </c>
      <c r="BK468" s="2">
        <f>IF(Table1[[#This Row],[City]]="Islamabad",Table1[[#This Row],[Income]],0)</f>
        <v>0</v>
      </c>
      <c r="BL468" s="2">
        <f>IF(Table1[[#This Row],[City]]="Multan",Table1[[#This Row],[Income]],0)</f>
        <v>0</v>
      </c>
      <c r="BM468" s="2">
        <f>IF(Table1[[#This Row],[City]]="Peshawar",Table1[[#This Row],[Income]],0)</f>
        <v>0</v>
      </c>
      <c r="BN468" s="2">
        <f>IF(Table1[[#This Row],[City]]="Quetta",Table1[[#This Row],[Income]],0)</f>
        <v>0</v>
      </c>
      <c r="BO468" s="2">
        <f>IF(Table1[[#This Row],[City]]="Hyderabad",Table1[[#This Row],[Income]],0)</f>
        <v>0</v>
      </c>
      <c r="BP468" s="2">
        <f>IF(Table1[[#This Row],[City]]="Rawalpindi",Table1[[#This Row],[Income]],0)</f>
        <v>0</v>
      </c>
      <c r="BQ468" s="3">
        <f>IF(Table1[[#This Row],[City]]="Gwadar",Table1[[#This Row],[Income]],0)</f>
        <v>42683</v>
      </c>
      <c r="BR468" s="1">
        <f>IF(Table1[[#This Row],[Person Debts]]&gt;Table1[[#This Row],[Income]],1,0)</f>
        <v>0</v>
      </c>
      <c r="BS468" s="3"/>
      <c r="BT468" s="1"/>
      <c r="BU468" s="2">
        <f>IF(Table1[[#This Row],[Net Worth]]&gt;BT468,Table1[[#This Row],[Age]],0)</f>
        <v>32</v>
      </c>
      <c r="BV468" s="3"/>
    </row>
    <row r="469" spans="2:74" x14ac:dyDescent="0.25">
      <c r="B469" t="s">
        <v>19</v>
      </c>
      <c r="C469">
        <v>35</v>
      </c>
      <c r="D469" t="s">
        <v>20</v>
      </c>
      <c r="E469">
        <v>6</v>
      </c>
      <c r="F469" t="s">
        <v>24</v>
      </c>
      <c r="G469">
        <v>3</v>
      </c>
      <c r="H469">
        <v>1</v>
      </c>
      <c r="I469">
        <v>34974</v>
      </c>
      <c r="J469" t="s">
        <v>31</v>
      </c>
      <c r="K469">
        <v>5</v>
      </c>
      <c r="L469">
        <v>104922</v>
      </c>
      <c r="M469">
        <v>42309.709854811692</v>
      </c>
      <c r="N469">
        <v>23804.205585398413</v>
      </c>
      <c r="O469">
        <v>3736</v>
      </c>
      <c r="P469">
        <v>41636.888867974834</v>
      </c>
      <c r="Q469">
        <v>35344.86003384566</v>
      </c>
      <c r="R469">
        <v>164071.06561924407</v>
      </c>
      <c r="S469">
        <v>87682.598722786526</v>
      </c>
      <c r="T469">
        <v>76388.466896457539</v>
      </c>
      <c r="X469" s="1">
        <f t="shared" si="22"/>
        <v>1</v>
      </c>
      <c r="Y469" s="2">
        <f t="shared" si="23"/>
        <v>0</v>
      </c>
      <c r="Z469" s="2"/>
      <c r="AA469" s="3"/>
      <c r="AD469" s="1">
        <f>IF(Table1[[#This Row],[Work Field (WF)]]="IT",1,0)</f>
        <v>0</v>
      </c>
      <c r="AE469" s="2">
        <f>IF(Table1[[#This Row],[Work Field (WF)]]="Data Science",1,0)</f>
        <v>0</v>
      </c>
      <c r="AF469" s="2">
        <f>IF(Table1[[#This Row],[Work Field (WF)]]="Health",1,0)</f>
        <v>0</v>
      </c>
      <c r="AG469" s="2">
        <f>IF(Table1[[#This Row],[Work Field (WF)]]="Marketing",1,0)</f>
        <v>0</v>
      </c>
      <c r="AH469" s="2">
        <f>IF(Table1[[#This Row],[Work Field (WF)]]="Sales",1,0)</f>
        <v>0</v>
      </c>
      <c r="AI469" s="2">
        <f>IF(Table1[[#This Row],[Work Field (WF)]]="management",1,0)</f>
        <v>1</v>
      </c>
      <c r="AJ469" s="2"/>
      <c r="AK469" s="3"/>
      <c r="AL469" s="1">
        <f>IF(Table1[[#This Row],[Education (EDU)]]="Matric",1,0)</f>
        <v>0</v>
      </c>
      <c r="AM469" s="2">
        <f>IF(Table1[[#This Row],[Education (EDU)]]="Intermediate",1,0)</f>
        <v>0</v>
      </c>
      <c r="AN469" s="2">
        <f>IF(Table1[[#This Row],[Education (EDU)]]="Graduation",1,0)</f>
        <v>1</v>
      </c>
      <c r="AO469" s="2">
        <f>IF(Table1[[#This Row],[Education (EDU)]]="Masters",1,0)</f>
        <v>0</v>
      </c>
      <c r="AP469" s="2"/>
      <c r="AQ469" s="3"/>
      <c r="AT469" s="10">
        <f>IFERROR(Table1[[#This Row],[Car Value]]/Table1[[#This Row],[Cars Owned]],"0")</f>
        <v>23804.205585398413</v>
      </c>
      <c r="AU469" s="2"/>
      <c r="AV469" s="3"/>
      <c r="AW469" s="1"/>
      <c r="AX469" s="2">
        <f>IF(Table1[[#This Row],[Person Debts]]&gt;$AW$6,1,0)</f>
        <v>0</v>
      </c>
      <c r="AY469" s="2"/>
      <c r="AZ469" s="3"/>
      <c r="BA469" s="1"/>
      <c r="BB469" s="24">
        <f>Table1[[#This Row],[Mortgage Left]]/Table1[[#This Row],[House Value]]</f>
        <v>0.4032491741942747</v>
      </c>
      <c r="BC469" s="2">
        <f t="shared" si="24"/>
        <v>1</v>
      </c>
      <c r="BD469" s="2"/>
      <c r="BE469" s="3"/>
      <c r="BH469" s="1"/>
      <c r="BI469" s="2">
        <f>IF(Table1[[#This Row],[City]]="Karachi",Table1[[#This Row],[Income]],0)</f>
        <v>0</v>
      </c>
      <c r="BJ469" s="2">
        <f>IF(Table1[[#This Row],[City]]="Lahore",Table1[[#This Row],[Income]],0)</f>
        <v>0</v>
      </c>
      <c r="BK469" s="2">
        <f>IF(Table1[[#This Row],[City]]="Islamabad",Table1[[#This Row],[Income]],0)</f>
        <v>0</v>
      </c>
      <c r="BL469" s="2">
        <f>IF(Table1[[#This Row],[City]]="Multan",Table1[[#This Row],[Income]],0)</f>
        <v>0</v>
      </c>
      <c r="BM469" s="2">
        <f>IF(Table1[[#This Row],[City]]="Peshawar",Table1[[#This Row],[Income]],0)</f>
        <v>34974</v>
      </c>
      <c r="BN469" s="2">
        <f>IF(Table1[[#This Row],[City]]="Quetta",Table1[[#This Row],[Income]],0)</f>
        <v>0</v>
      </c>
      <c r="BO469" s="2">
        <f>IF(Table1[[#This Row],[City]]="Hyderabad",Table1[[#This Row],[Income]],0)</f>
        <v>0</v>
      </c>
      <c r="BP469" s="2">
        <f>IF(Table1[[#This Row],[City]]="Rawalpindi",Table1[[#This Row],[Income]],0)</f>
        <v>0</v>
      </c>
      <c r="BQ469" s="3">
        <f>IF(Table1[[#This Row],[City]]="Gwadar",Table1[[#This Row],[Income]],0)</f>
        <v>0</v>
      </c>
      <c r="BR469" s="1">
        <f>IF(Table1[[#This Row],[Person Debts]]&gt;Table1[[#This Row],[Income]],1,0)</f>
        <v>1</v>
      </c>
      <c r="BS469" s="3"/>
      <c r="BT469" s="1"/>
      <c r="BU469" s="2">
        <f>IF(Table1[[#This Row],[Net Worth]]&gt;BT469,Table1[[#This Row],[Age]],0)</f>
        <v>35</v>
      </c>
      <c r="BV469" s="3"/>
    </row>
    <row r="470" spans="2:74" x14ac:dyDescent="0.25">
      <c r="B470" t="s">
        <v>19</v>
      </c>
      <c r="C470">
        <v>40</v>
      </c>
      <c r="D470" t="s">
        <v>36</v>
      </c>
      <c r="E470">
        <v>2</v>
      </c>
      <c r="F470" t="s">
        <v>34</v>
      </c>
      <c r="G470">
        <v>4</v>
      </c>
      <c r="H470">
        <v>0</v>
      </c>
      <c r="I470">
        <v>53805</v>
      </c>
      <c r="J470" t="s">
        <v>35</v>
      </c>
      <c r="K470">
        <v>3</v>
      </c>
      <c r="L470">
        <v>269025</v>
      </c>
      <c r="M470">
        <v>234136.53088047696</v>
      </c>
      <c r="N470">
        <v>0</v>
      </c>
      <c r="O470">
        <v>0</v>
      </c>
      <c r="P470">
        <v>172.19548073992601</v>
      </c>
      <c r="Q470">
        <v>66599.596224011242</v>
      </c>
      <c r="R470">
        <v>335624.59622401127</v>
      </c>
      <c r="S470">
        <v>234308.72636121689</v>
      </c>
      <c r="T470">
        <v>101315.86986279438</v>
      </c>
      <c r="X470" s="1">
        <f t="shared" si="22"/>
        <v>1</v>
      </c>
      <c r="Y470" s="2">
        <f t="shared" si="23"/>
        <v>0</v>
      </c>
      <c r="Z470" s="2"/>
      <c r="AA470" s="3"/>
      <c r="AD470" s="1">
        <f>IF(Table1[[#This Row],[Work Field (WF)]]="IT",1,0)</f>
        <v>0</v>
      </c>
      <c r="AE470" s="2">
        <f>IF(Table1[[#This Row],[Work Field (WF)]]="Data Science",1,0)</f>
        <v>1</v>
      </c>
      <c r="AF470" s="2">
        <f>IF(Table1[[#This Row],[Work Field (WF)]]="Health",1,0)</f>
        <v>0</v>
      </c>
      <c r="AG470" s="2">
        <f>IF(Table1[[#This Row],[Work Field (WF)]]="Marketing",1,0)</f>
        <v>0</v>
      </c>
      <c r="AH470" s="2">
        <f>IF(Table1[[#This Row],[Work Field (WF)]]="Sales",1,0)</f>
        <v>0</v>
      </c>
      <c r="AI470" s="2">
        <f>IF(Table1[[#This Row],[Work Field (WF)]]="management",1,0)</f>
        <v>0</v>
      </c>
      <c r="AJ470" s="2"/>
      <c r="AK470" s="3"/>
      <c r="AL470" s="1">
        <f>IF(Table1[[#This Row],[Education (EDU)]]="Matric",1,0)</f>
        <v>0</v>
      </c>
      <c r="AM470" s="2">
        <f>IF(Table1[[#This Row],[Education (EDU)]]="Intermediate",1,0)</f>
        <v>0</v>
      </c>
      <c r="AN470" s="2">
        <f>IF(Table1[[#This Row],[Education (EDU)]]="Graduation",1,0)</f>
        <v>0</v>
      </c>
      <c r="AO470" s="2">
        <f>IF(Table1[[#This Row],[Education (EDU)]]="Masters",1,0)</f>
        <v>1</v>
      </c>
      <c r="AP470" s="2"/>
      <c r="AQ470" s="3"/>
      <c r="AT470" s="10" t="str">
        <f>IFERROR(Table1[[#This Row],[Car Value]]/Table1[[#This Row],[Cars Owned]],"0")</f>
        <v>0</v>
      </c>
      <c r="AU470" s="2"/>
      <c r="AV470" s="3"/>
      <c r="AW470" s="1"/>
      <c r="AX470" s="2">
        <f>IF(Table1[[#This Row],[Person Debts]]&gt;$AW$6,1,0)</f>
        <v>1</v>
      </c>
      <c r="AY470" s="2"/>
      <c r="AZ470" s="3"/>
      <c r="BA470" s="1"/>
      <c r="BB470" s="24">
        <f>Table1[[#This Row],[Mortgage Left]]/Table1[[#This Row],[House Value]]</f>
        <v>0.87031514127117171</v>
      </c>
      <c r="BC470" s="2">
        <f t="shared" si="24"/>
        <v>1</v>
      </c>
      <c r="BD470" s="2"/>
      <c r="BE470" s="3"/>
      <c r="BH470" s="1"/>
      <c r="BI470" s="2">
        <f>IF(Table1[[#This Row],[City]]="Karachi",Table1[[#This Row],[Income]],0)</f>
        <v>0</v>
      </c>
      <c r="BJ470" s="2">
        <f>IF(Table1[[#This Row],[City]]="Lahore",Table1[[#This Row],[Income]],0)</f>
        <v>0</v>
      </c>
      <c r="BK470" s="2">
        <f>IF(Table1[[#This Row],[City]]="Islamabad",Table1[[#This Row],[Income]],0)</f>
        <v>53805</v>
      </c>
      <c r="BL470" s="2">
        <f>IF(Table1[[#This Row],[City]]="Multan",Table1[[#This Row],[Income]],0)</f>
        <v>0</v>
      </c>
      <c r="BM470" s="2">
        <f>IF(Table1[[#This Row],[City]]="Peshawar",Table1[[#This Row],[Income]],0)</f>
        <v>0</v>
      </c>
      <c r="BN470" s="2">
        <f>IF(Table1[[#This Row],[City]]="Quetta",Table1[[#This Row],[Income]],0)</f>
        <v>0</v>
      </c>
      <c r="BO470" s="2">
        <f>IF(Table1[[#This Row],[City]]="Hyderabad",Table1[[#This Row],[Income]],0)</f>
        <v>0</v>
      </c>
      <c r="BP470" s="2">
        <f>IF(Table1[[#This Row],[City]]="Rawalpindi",Table1[[#This Row],[Income]],0)</f>
        <v>0</v>
      </c>
      <c r="BQ470" s="3">
        <f>IF(Table1[[#This Row],[City]]="Gwadar",Table1[[#This Row],[Income]],0)</f>
        <v>0</v>
      </c>
      <c r="BR470" s="1">
        <f>IF(Table1[[#This Row],[Person Debts]]&gt;Table1[[#This Row],[Income]],1,0)</f>
        <v>1</v>
      </c>
      <c r="BS470" s="3"/>
      <c r="BT470" s="1"/>
      <c r="BU470" s="2">
        <f>IF(Table1[[#This Row],[Net Worth]]&gt;BT470,Table1[[#This Row],[Age]],0)</f>
        <v>40</v>
      </c>
      <c r="BV470" s="3"/>
    </row>
    <row r="471" spans="2:74" x14ac:dyDescent="0.25">
      <c r="B471" t="s">
        <v>23</v>
      </c>
      <c r="C471">
        <v>40</v>
      </c>
      <c r="D471" t="s">
        <v>20</v>
      </c>
      <c r="E471">
        <v>6</v>
      </c>
      <c r="F471" t="s">
        <v>21</v>
      </c>
      <c r="G471">
        <v>1</v>
      </c>
      <c r="H471">
        <v>2</v>
      </c>
      <c r="I471">
        <v>65852</v>
      </c>
      <c r="J471" t="s">
        <v>28</v>
      </c>
      <c r="K471">
        <v>4</v>
      </c>
      <c r="L471">
        <v>197556</v>
      </c>
      <c r="M471">
        <v>67960.187028117842</v>
      </c>
      <c r="N471">
        <v>126662.33473047904</v>
      </c>
      <c r="O471">
        <v>118193</v>
      </c>
      <c r="P471">
        <v>96633.429910200808</v>
      </c>
      <c r="Q471">
        <v>27551.584315796739</v>
      </c>
      <c r="R471">
        <v>351769.91904627578</v>
      </c>
      <c r="S471">
        <v>282786.61693831865</v>
      </c>
      <c r="T471">
        <v>68983.302107957134</v>
      </c>
      <c r="X471" s="1">
        <f t="shared" si="22"/>
        <v>0</v>
      </c>
      <c r="Y471" s="2">
        <f t="shared" si="23"/>
        <v>1</v>
      </c>
      <c r="Z471" s="2"/>
      <c r="AA471" s="3"/>
      <c r="AD471" s="1">
        <f>IF(Table1[[#This Row],[Work Field (WF)]]="IT",1,0)</f>
        <v>0</v>
      </c>
      <c r="AE471" s="2">
        <f>IF(Table1[[#This Row],[Work Field (WF)]]="Data Science",1,0)</f>
        <v>0</v>
      </c>
      <c r="AF471" s="2">
        <f>IF(Table1[[#This Row],[Work Field (WF)]]="Health",1,0)</f>
        <v>0</v>
      </c>
      <c r="AG471" s="2">
        <f>IF(Table1[[#This Row],[Work Field (WF)]]="Marketing",1,0)</f>
        <v>0</v>
      </c>
      <c r="AH471" s="2">
        <f>IF(Table1[[#This Row],[Work Field (WF)]]="Sales",1,0)</f>
        <v>0</v>
      </c>
      <c r="AI471" s="2">
        <f>IF(Table1[[#This Row],[Work Field (WF)]]="management",1,0)</f>
        <v>1</v>
      </c>
      <c r="AJ471" s="2"/>
      <c r="AK471" s="3"/>
      <c r="AL471" s="1">
        <f>IF(Table1[[#This Row],[Education (EDU)]]="Matric",1,0)</f>
        <v>1</v>
      </c>
      <c r="AM471" s="2">
        <f>IF(Table1[[#This Row],[Education (EDU)]]="Intermediate",1,0)</f>
        <v>0</v>
      </c>
      <c r="AN471" s="2">
        <f>IF(Table1[[#This Row],[Education (EDU)]]="Graduation",1,0)</f>
        <v>0</v>
      </c>
      <c r="AO471" s="2">
        <f>IF(Table1[[#This Row],[Education (EDU)]]="Masters",1,0)</f>
        <v>0</v>
      </c>
      <c r="AP471" s="2"/>
      <c r="AQ471" s="3"/>
      <c r="AT471" s="10">
        <f>IFERROR(Table1[[#This Row],[Car Value]]/Table1[[#This Row],[Cars Owned]],"0")</f>
        <v>63331.167365239518</v>
      </c>
      <c r="AU471" s="2"/>
      <c r="AV471" s="3"/>
      <c r="AW471" s="1"/>
      <c r="AX471" s="2">
        <f>IF(Table1[[#This Row],[Person Debts]]&gt;$AW$6,1,0)</f>
        <v>1</v>
      </c>
      <c r="AY471" s="2"/>
      <c r="AZ471" s="3"/>
      <c r="BA471" s="1"/>
      <c r="BB471" s="24">
        <f>Table1[[#This Row],[Mortgage Left]]/Table1[[#This Row],[House Value]]</f>
        <v>0.34400467223530462</v>
      </c>
      <c r="BC471" s="2">
        <f t="shared" si="24"/>
        <v>0</v>
      </c>
      <c r="BD471" s="2"/>
      <c r="BE471" s="3"/>
      <c r="BH471" s="1"/>
      <c r="BI471" s="2">
        <f>IF(Table1[[#This Row],[City]]="Karachi",Table1[[#This Row],[Income]],0)</f>
        <v>0</v>
      </c>
      <c r="BJ471" s="2">
        <f>IF(Table1[[#This Row],[City]]="Lahore",Table1[[#This Row],[Income]],0)</f>
        <v>0</v>
      </c>
      <c r="BK471" s="2">
        <f>IF(Table1[[#This Row],[City]]="Islamabad",Table1[[#This Row],[Income]],0)</f>
        <v>0</v>
      </c>
      <c r="BL471" s="2">
        <f>IF(Table1[[#This Row],[City]]="Multan",Table1[[#This Row],[Income]],0)</f>
        <v>65852</v>
      </c>
      <c r="BM471" s="2">
        <f>IF(Table1[[#This Row],[City]]="Peshawar",Table1[[#This Row],[Income]],0)</f>
        <v>0</v>
      </c>
      <c r="BN471" s="2">
        <f>IF(Table1[[#This Row],[City]]="Quetta",Table1[[#This Row],[Income]],0)</f>
        <v>0</v>
      </c>
      <c r="BO471" s="2">
        <f>IF(Table1[[#This Row],[City]]="Hyderabad",Table1[[#This Row],[Income]],0)</f>
        <v>0</v>
      </c>
      <c r="BP471" s="2">
        <f>IF(Table1[[#This Row],[City]]="Rawalpindi",Table1[[#This Row],[Income]],0)</f>
        <v>0</v>
      </c>
      <c r="BQ471" s="3">
        <f>IF(Table1[[#This Row],[City]]="Gwadar",Table1[[#This Row],[Income]],0)</f>
        <v>0</v>
      </c>
      <c r="BR471" s="1">
        <f>IF(Table1[[#This Row],[Person Debts]]&gt;Table1[[#This Row],[Income]],1,0)</f>
        <v>1</v>
      </c>
      <c r="BS471" s="3"/>
      <c r="BT471" s="1"/>
      <c r="BU471" s="2">
        <f>IF(Table1[[#This Row],[Net Worth]]&gt;BT471,Table1[[#This Row],[Age]],0)</f>
        <v>40</v>
      </c>
      <c r="BV471" s="3"/>
    </row>
    <row r="472" spans="2:74" x14ac:dyDescent="0.25">
      <c r="B472" t="s">
        <v>23</v>
      </c>
      <c r="C472">
        <v>34</v>
      </c>
      <c r="D472" t="s">
        <v>26</v>
      </c>
      <c r="E472">
        <v>3</v>
      </c>
      <c r="F472" t="s">
        <v>34</v>
      </c>
      <c r="G472">
        <v>4</v>
      </c>
      <c r="H472">
        <v>1</v>
      </c>
      <c r="I472">
        <v>41425</v>
      </c>
      <c r="J472" t="s">
        <v>35</v>
      </c>
      <c r="K472">
        <v>3</v>
      </c>
      <c r="L472">
        <v>165700</v>
      </c>
      <c r="M472">
        <v>121286.85891539433</v>
      </c>
      <c r="N472">
        <v>13162.271041025024</v>
      </c>
      <c r="O472">
        <v>10462</v>
      </c>
      <c r="P472">
        <v>43098.379377755737</v>
      </c>
      <c r="Q472">
        <v>26016.872276075752</v>
      </c>
      <c r="R472">
        <v>204879.14331710077</v>
      </c>
      <c r="S472">
        <v>174847.23829315009</v>
      </c>
      <c r="T472">
        <v>30031.905023950676</v>
      </c>
      <c r="X472" s="1">
        <f t="shared" si="22"/>
        <v>0</v>
      </c>
      <c r="Y472" s="2">
        <f t="shared" si="23"/>
        <v>1</v>
      </c>
      <c r="Z472" s="2"/>
      <c r="AA472" s="3"/>
      <c r="AD472" s="1">
        <f>IF(Table1[[#This Row],[Work Field (WF)]]="IT",1,0)</f>
        <v>0</v>
      </c>
      <c r="AE472" s="2">
        <f>IF(Table1[[#This Row],[Work Field (WF)]]="Data Science",1,0)</f>
        <v>0</v>
      </c>
      <c r="AF472" s="2">
        <f>IF(Table1[[#This Row],[Work Field (WF)]]="Health",1,0)</f>
        <v>0</v>
      </c>
      <c r="AG472" s="2">
        <f>IF(Table1[[#This Row],[Work Field (WF)]]="Marketing",1,0)</f>
        <v>1</v>
      </c>
      <c r="AH472" s="2">
        <f>IF(Table1[[#This Row],[Work Field (WF)]]="Sales",1,0)</f>
        <v>0</v>
      </c>
      <c r="AI472" s="2">
        <f>IF(Table1[[#This Row],[Work Field (WF)]]="management",1,0)</f>
        <v>0</v>
      </c>
      <c r="AJ472" s="2"/>
      <c r="AK472" s="3"/>
      <c r="AL472" s="1">
        <f>IF(Table1[[#This Row],[Education (EDU)]]="Matric",1,0)</f>
        <v>0</v>
      </c>
      <c r="AM472" s="2">
        <f>IF(Table1[[#This Row],[Education (EDU)]]="Intermediate",1,0)</f>
        <v>0</v>
      </c>
      <c r="AN472" s="2">
        <f>IF(Table1[[#This Row],[Education (EDU)]]="Graduation",1,0)</f>
        <v>0</v>
      </c>
      <c r="AO472" s="2">
        <f>IF(Table1[[#This Row],[Education (EDU)]]="Masters",1,0)</f>
        <v>1</v>
      </c>
      <c r="AP472" s="2"/>
      <c r="AQ472" s="3"/>
      <c r="AT472" s="10">
        <f>IFERROR(Table1[[#This Row],[Car Value]]/Table1[[#This Row],[Cars Owned]],"0")</f>
        <v>13162.271041025024</v>
      </c>
      <c r="AU472" s="2"/>
      <c r="AV472" s="3"/>
      <c r="AW472" s="1"/>
      <c r="AX472" s="2">
        <f>IF(Table1[[#This Row],[Person Debts]]&gt;$AW$6,1,0)</f>
        <v>1</v>
      </c>
      <c r="AY472" s="2"/>
      <c r="AZ472" s="3"/>
      <c r="BA472" s="1"/>
      <c r="BB472" s="24">
        <f>Table1[[#This Row],[Mortgage Left]]/Table1[[#This Row],[House Value]]</f>
        <v>0.73196655953768452</v>
      </c>
      <c r="BC472" s="2">
        <f t="shared" si="24"/>
        <v>1</v>
      </c>
      <c r="BD472" s="2"/>
      <c r="BE472" s="3"/>
      <c r="BH472" s="1"/>
      <c r="BI472" s="2">
        <f>IF(Table1[[#This Row],[City]]="Karachi",Table1[[#This Row],[Income]],0)</f>
        <v>0</v>
      </c>
      <c r="BJ472" s="2">
        <f>IF(Table1[[#This Row],[City]]="Lahore",Table1[[#This Row],[Income]],0)</f>
        <v>0</v>
      </c>
      <c r="BK472" s="2">
        <f>IF(Table1[[#This Row],[City]]="Islamabad",Table1[[#This Row],[Income]],0)</f>
        <v>41425</v>
      </c>
      <c r="BL472" s="2">
        <f>IF(Table1[[#This Row],[City]]="Multan",Table1[[#This Row],[Income]],0)</f>
        <v>0</v>
      </c>
      <c r="BM472" s="2">
        <f>IF(Table1[[#This Row],[City]]="Peshawar",Table1[[#This Row],[Income]],0)</f>
        <v>0</v>
      </c>
      <c r="BN472" s="2">
        <f>IF(Table1[[#This Row],[City]]="Quetta",Table1[[#This Row],[Income]],0)</f>
        <v>0</v>
      </c>
      <c r="BO472" s="2">
        <f>IF(Table1[[#This Row],[City]]="Hyderabad",Table1[[#This Row],[Income]],0)</f>
        <v>0</v>
      </c>
      <c r="BP472" s="2">
        <f>IF(Table1[[#This Row],[City]]="Rawalpindi",Table1[[#This Row],[Income]],0)</f>
        <v>0</v>
      </c>
      <c r="BQ472" s="3">
        <f>IF(Table1[[#This Row],[City]]="Gwadar",Table1[[#This Row],[Income]],0)</f>
        <v>0</v>
      </c>
      <c r="BR472" s="1">
        <f>IF(Table1[[#This Row],[Person Debts]]&gt;Table1[[#This Row],[Income]],1,0)</f>
        <v>1</v>
      </c>
      <c r="BS472" s="3"/>
      <c r="BT472" s="1"/>
      <c r="BU472" s="2">
        <f>IF(Table1[[#This Row],[Net Worth]]&gt;BT472,Table1[[#This Row],[Age]],0)</f>
        <v>34</v>
      </c>
      <c r="BV472" s="3"/>
    </row>
    <row r="473" spans="2:74" x14ac:dyDescent="0.25">
      <c r="B473" t="s">
        <v>23</v>
      </c>
      <c r="C473">
        <v>33</v>
      </c>
      <c r="D473" t="s">
        <v>37</v>
      </c>
      <c r="E473">
        <v>5</v>
      </c>
      <c r="F473" t="s">
        <v>27</v>
      </c>
      <c r="G473">
        <v>2</v>
      </c>
      <c r="H473">
        <v>0</v>
      </c>
      <c r="I473">
        <v>60971</v>
      </c>
      <c r="J473" t="s">
        <v>33</v>
      </c>
      <c r="K473">
        <v>8</v>
      </c>
      <c r="L473">
        <v>182913</v>
      </c>
      <c r="M473">
        <v>136147.60643066591</v>
      </c>
      <c r="N473">
        <v>0</v>
      </c>
      <c r="O473">
        <v>0</v>
      </c>
      <c r="P473">
        <v>87116.70916005547</v>
      </c>
      <c r="Q473">
        <v>46404.527379474275</v>
      </c>
      <c r="R473">
        <v>229317.52737947428</v>
      </c>
      <c r="S473">
        <v>223264.31559072138</v>
      </c>
      <c r="T473">
        <v>6053.2117887529021</v>
      </c>
      <c r="X473" s="1">
        <f t="shared" si="22"/>
        <v>0</v>
      </c>
      <c r="Y473" s="2">
        <f t="shared" si="23"/>
        <v>1</v>
      </c>
      <c r="Z473" s="2"/>
      <c r="AA473" s="3"/>
      <c r="AD473" s="1">
        <f>IF(Table1[[#This Row],[Work Field (WF)]]="IT",1,0)</f>
        <v>0</v>
      </c>
      <c r="AE473" s="2">
        <f>IF(Table1[[#This Row],[Work Field (WF)]]="Data Science",1,0)</f>
        <v>0</v>
      </c>
      <c r="AF473" s="2">
        <f>IF(Table1[[#This Row],[Work Field (WF)]]="Health",1,0)</f>
        <v>0</v>
      </c>
      <c r="AG473" s="2">
        <f>IF(Table1[[#This Row],[Work Field (WF)]]="Marketing",1,0)</f>
        <v>0</v>
      </c>
      <c r="AH473" s="2">
        <f>IF(Table1[[#This Row],[Work Field (WF)]]="Sales",1,0)</f>
        <v>1</v>
      </c>
      <c r="AI473" s="2">
        <f>IF(Table1[[#This Row],[Work Field (WF)]]="management",1,0)</f>
        <v>0</v>
      </c>
      <c r="AJ473" s="2"/>
      <c r="AK473" s="3"/>
      <c r="AL473" s="1">
        <f>IF(Table1[[#This Row],[Education (EDU)]]="Matric",1,0)</f>
        <v>0</v>
      </c>
      <c r="AM473" s="2">
        <f>IF(Table1[[#This Row],[Education (EDU)]]="Intermediate",1,0)</f>
        <v>1</v>
      </c>
      <c r="AN473" s="2">
        <f>IF(Table1[[#This Row],[Education (EDU)]]="Graduation",1,0)</f>
        <v>0</v>
      </c>
      <c r="AO473" s="2">
        <f>IF(Table1[[#This Row],[Education (EDU)]]="Masters",1,0)</f>
        <v>0</v>
      </c>
      <c r="AP473" s="2"/>
      <c r="AQ473" s="3"/>
      <c r="AT473" s="10" t="str">
        <f>IFERROR(Table1[[#This Row],[Car Value]]/Table1[[#This Row],[Cars Owned]],"0")</f>
        <v>0</v>
      </c>
      <c r="AU473" s="2"/>
      <c r="AV473" s="3"/>
      <c r="AW473" s="1"/>
      <c r="AX473" s="2">
        <f>IF(Table1[[#This Row],[Person Debts]]&gt;$AW$6,1,0)</f>
        <v>1</v>
      </c>
      <c r="AY473" s="2"/>
      <c r="AZ473" s="3"/>
      <c r="BA473" s="1"/>
      <c r="BB473" s="24">
        <f>Table1[[#This Row],[Mortgage Left]]/Table1[[#This Row],[House Value]]</f>
        <v>0.74432985315787237</v>
      </c>
      <c r="BC473" s="2">
        <f t="shared" si="24"/>
        <v>1</v>
      </c>
      <c r="BD473" s="2"/>
      <c r="BE473" s="3"/>
      <c r="BH473" s="1"/>
      <c r="BI473" s="2">
        <f>IF(Table1[[#This Row],[City]]="Karachi",Table1[[#This Row],[Income]],0)</f>
        <v>0</v>
      </c>
      <c r="BJ473" s="2">
        <f>IF(Table1[[#This Row],[City]]="Lahore",Table1[[#This Row],[Income]],0)</f>
        <v>0</v>
      </c>
      <c r="BK473" s="2">
        <f>IF(Table1[[#This Row],[City]]="Islamabad",Table1[[#This Row],[Income]],0)</f>
        <v>0</v>
      </c>
      <c r="BL473" s="2">
        <f>IF(Table1[[#This Row],[City]]="Multan",Table1[[#This Row],[Income]],0)</f>
        <v>0</v>
      </c>
      <c r="BM473" s="2">
        <f>IF(Table1[[#This Row],[City]]="Peshawar",Table1[[#This Row],[Income]],0)</f>
        <v>0</v>
      </c>
      <c r="BN473" s="2">
        <f>IF(Table1[[#This Row],[City]]="Quetta",Table1[[#This Row],[Income]],0)</f>
        <v>0</v>
      </c>
      <c r="BO473" s="2">
        <f>IF(Table1[[#This Row],[City]]="Hyderabad",Table1[[#This Row],[Income]],0)</f>
        <v>0</v>
      </c>
      <c r="BP473" s="2">
        <f>IF(Table1[[#This Row],[City]]="Rawalpindi",Table1[[#This Row],[Income]],0)</f>
        <v>60971</v>
      </c>
      <c r="BQ473" s="3">
        <f>IF(Table1[[#This Row],[City]]="Gwadar",Table1[[#This Row],[Income]],0)</f>
        <v>0</v>
      </c>
      <c r="BR473" s="1">
        <f>IF(Table1[[#This Row],[Person Debts]]&gt;Table1[[#This Row],[Income]],1,0)</f>
        <v>1</v>
      </c>
      <c r="BS473" s="3"/>
      <c r="BT473" s="1"/>
      <c r="BU473" s="2">
        <f>IF(Table1[[#This Row],[Net Worth]]&gt;BT473,Table1[[#This Row],[Age]],0)</f>
        <v>33</v>
      </c>
      <c r="BV473" s="3"/>
    </row>
    <row r="474" spans="2:74" x14ac:dyDescent="0.25">
      <c r="B474" t="s">
        <v>19</v>
      </c>
      <c r="C474">
        <v>40</v>
      </c>
      <c r="D474" t="s">
        <v>20</v>
      </c>
      <c r="E474">
        <v>6</v>
      </c>
      <c r="F474" t="s">
        <v>24</v>
      </c>
      <c r="G474">
        <v>3</v>
      </c>
      <c r="H474">
        <v>1</v>
      </c>
      <c r="I474">
        <v>70714</v>
      </c>
      <c r="J474" t="s">
        <v>38</v>
      </c>
      <c r="K474">
        <v>9</v>
      </c>
      <c r="L474">
        <v>212142</v>
      </c>
      <c r="M474">
        <v>6947.7586788985982</v>
      </c>
      <c r="N474">
        <v>4498.9638774927434</v>
      </c>
      <c r="O474">
        <v>834</v>
      </c>
      <c r="P474">
        <v>57418.488223576613</v>
      </c>
      <c r="Q474">
        <v>63988.155626211563</v>
      </c>
      <c r="R474">
        <v>280629.11950370431</v>
      </c>
      <c r="S474">
        <v>65200.246902475214</v>
      </c>
      <c r="T474">
        <v>215428.87260122909</v>
      </c>
      <c r="X474" s="1">
        <f t="shared" si="22"/>
        <v>1</v>
      </c>
      <c r="Y474" s="2">
        <f t="shared" si="23"/>
        <v>0</v>
      </c>
      <c r="Z474" s="2"/>
      <c r="AA474" s="3"/>
      <c r="AD474" s="1">
        <f>IF(Table1[[#This Row],[Work Field (WF)]]="IT",1,0)</f>
        <v>0</v>
      </c>
      <c r="AE474" s="2">
        <f>IF(Table1[[#This Row],[Work Field (WF)]]="Data Science",1,0)</f>
        <v>0</v>
      </c>
      <c r="AF474" s="2">
        <f>IF(Table1[[#This Row],[Work Field (WF)]]="Health",1,0)</f>
        <v>0</v>
      </c>
      <c r="AG474" s="2">
        <f>IF(Table1[[#This Row],[Work Field (WF)]]="Marketing",1,0)</f>
        <v>0</v>
      </c>
      <c r="AH474" s="2">
        <f>IF(Table1[[#This Row],[Work Field (WF)]]="Sales",1,0)</f>
        <v>0</v>
      </c>
      <c r="AI474" s="2">
        <f>IF(Table1[[#This Row],[Work Field (WF)]]="management",1,0)</f>
        <v>1</v>
      </c>
      <c r="AJ474" s="2"/>
      <c r="AK474" s="3"/>
      <c r="AL474" s="1">
        <f>IF(Table1[[#This Row],[Education (EDU)]]="Matric",1,0)</f>
        <v>0</v>
      </c>
      <c r="AM474" s="2">
        <f>IF(Table1[[#This Row],[Education (EDU)]]="Intermediate",1,0)</f>
        <v>0</v>
      </c>
      <c r="AN474" s="2">
        <f>IF(Table1[[#This Row],[Education (EDU)]]="Graduation",1,0)</f>
        <v>1</v>
      </c>
      <c r="AO474" s="2">
        <f>IF(Table1[[#This Row],[Education (EDU)]]="Masters",1,0)</f>
        <v>0</v>
      </c>
      <c r="AP474" s="2"/>
      <c r="AQ474" s="3"/>
      <c r="AT474" s="10">
        <f>IFERROR(Table1[[#This Row],[Car Value]]/Table1[[#This Row],[Cars Owned]],"0")</f>
        <v>4498.9638774927434</v>
      </c>
      <c r="AU474" s="2"/>
      <c r="AV474" s="3"/>
      <c r="AW474" s="1"/>
      <c r="AX474" s="2">
        <f>IF(Table1[[#This Row],[Person Debts]]&gt;$AW$6,1,0)</f>
        <v>0</v>
      </c>
      <c r="AY474" s="2"/>
      <c r="AZ474" s="3"/>
      <c r="BA474" s="1"/>
      <c r="BB474" s="24">
        <f>Table1[[#This Row],[Mortgage Left]]/Table1[[#This Row],[House Value]]</f>
        <v>3.2750509936262495E-2</v>
      </c>
      <c r="BC474" s="2">
        <f t="shared" si="24"/>
        <v>0</v>
      </c>
      <c r="BD474" s="2"/>
      <c r="BE474" s="3"/>
      <c r="BH474" s="1"/>
      <c r="BI474" s="2">
        <f>IF(Table1[[#This Row],[City]]="Karachi",Table1[[#This Row],[Income]],0)</f>
        <v>0</v>
      </c>
      <c r="BJ474" s="2">
        <f>IF(Table1[[#This Row],[City]]="Lahore",Table1[[#This Row],[Income]],0)</f>
        <v>0</v>
      </c>
      <c r="BK474" s="2">
        <f>IF(Table1[[#This Row],[City]]="Islamabad",Table1[[#This Row],[Income]],0)</f>
        <v>0</v>
      </c>
      <c r="BL474" s="2">
        <f>IF(Table1[[#This Row],[City]]="Multan",Table1[[#This Row],[Income]],0)</f>
        <v>0</v>
      </c>
      <c r="BM474" s="2">
        <f>IF(Table1[[#This Row],[City]]="Peshawar",Table1[[#This Row],[Income]],0)</f>
        <v>0</v>
      </c>
      <c r="BN474" s="2">
        <f>IF(Table1[[#This Row],[City]]="Quetta",Table1[[#This Row],[Income]],0)</f>
        <v>0</v>
      </c>
      <c r="BO474" s="2">
        <f>IF(Table1[[#This Row],[City]]="Hyderabad",Table1[[#This Row],[Income]],0)</f>
        <v>0</v>
      </c>
      <c r="BP474" s="2">
        <f>IF(Table1[[#This Row],[City]]="Rawalpindi",Table1[[#This Row],[Income]],0)</f>
        <v>0</v>
      </c>
      <c r="BQ474" s="3">
        <f>IF(Table1[[#This Row],[City]]="Gwadar",Table1[[#This Row],[Income]],0)</f>
        <v>70714</v>
      </c>
      <c r="BR474" s="1">
        <f>IF(Table1[[#This Row],[Person Debts]]&gt;Table1[[#This Row],[Income]],1,0)</f>
        <v>0</v>
      </c>
      <c r="BS474" s="3"/>
      <c r="BT474" s="1"/>
      <c r="BU474" s="2">
        <f>IF(Table1[[#This Row],[Net Worth]]&gt;BT474,Table1[[#This Row],[Age]],0)</f>
        <v>40</v>
      </c>
      <c r="BV474" s="3"/>
    </row>
    <row r="475" spans="2:74" x14ac:dyDescent="0.25">
      <c r="B475" t="s">
        <v>23</v>
      </c>
      <c r="C475">
        <v>29</v>
      </c>
      <c r="D475" t="s">
        <v>37</v>
      </c>
      <c r="E475">
        <v>5</v>
      </c>
      <c r="F475" t="s">
        <v>24</v>
      </c>
      <c r="G475">
        <v>3</v>
      </c>
      <c r="H475">
        <v>2</v>
      </c>
      <c r="I475">
        <v>60221</v>
      </c>
      <c r="J475" t="s">
        <v>35</v>
      </c>
      <c r="K475">
        <v>3</v>
      </c>
      <c r="L475">
        <v>361326</v>
      </c>
      <c r="M475">
        <v>31763.756532983651</v>
      </c>
      <c r="N475">
        <v>98668.697725960941</v>
      </c>
      <c r="O475">
        <v>30717</v>
      </c>
      <c r="P475">
        <v>113122.99280700015</v>
      </c>
      <c r="Q475">
        <v>14688.24863862028</v>
      </c>
      <c r="R475">
        <v>474682.94636458124</v>
      </c>
      <c r="S475">
        <v>175603.7493399838</v>
      </c>
      <c r="T475">
        <v>299079.19702459744</v>
      </c>
      <c r="X475" s="1">
        <f t="shared" si="22"/>
        <v>0</v>
      </c>
      <c r="Y475" s="2">
        <f t="shared" si="23"/>
        <v>1</v>
      </c>
      <c r="Z475" s="2"/>
      <c r="AA475" s="3"/>
      <c r="AD475" s="1">
        <f>IF(Table1[[#This Row],[Work Field (WF)]]="IT",1,0)</f>
        <v>0</v>
      </c>
      <c r="AE475" s="2">
        <f>IF(Table1[[#This Row],[Work Field (WF)]]="Data Science",1,0)</f>
        <v>0</v>
      </c>
      <c r="AF475" s="2">
        <f>IF(Table1[[#This Row],[Work Field (WF)]]="Health",1,0)</f>
        <v>0</v>
      </c>
      <c r="AG475" s="2">
        <f>IF(Table1[[#This Row],[Work Field (WF)]]="Marketing",1,0)</f>
        <v>0</v>
      </c>
      <c r="AH475" s="2">
        <f>IF(Table1[[#This Row],[Work Field (WF)]]="Sales",1,0)</f>
        <v>1</v>
      </c>
      <c r="AI475" s="2">
        <f>IF(Table1[[#This Row],[Work Field (WF)]]="management",1,0)</f>
        <v>0</v>
      </c>
      <c r="AJ475" s="2"/>
      <c r="AK475" s="3"/>
      <c r="AL475" s="1">
        <f>IF(Table1[[#This Row],[Education (EDU)]]="Matric",1,0)</f>
        <v>0</v>
      </c>
      <c r="AM475" s="2">
        <f>IF(Table1[[#This Row],[Education (EDU)]]="Intermediate",1,0)</f>
        <v>0</v>
      </c>
      <c r="AN475" s="2">
        <f>IF(Table1[[#This Row],[Education (EDU)]]="Graduation",1,0)</f>
        <v>1</v>
      </c>
      <c r="AO475" s="2">
        <f>IF(Table1[[#This Row],[Education (EDU)]]="Masters",1,0)</f>
        <v>0</v>
      </c>
      <c r="AP475" s="2"/>
      <c r="AQ475" s="3"/>
      <c r="AT475" s="10">
        <f>IFERROR(Table1[[#This Row],[Car Value]]/Table1[[#This Row],[Cars Owned]],"0")</f>
        <v>49334.348862980471</v>
      </c>
      <c r="AU475" s="2"/>
      <c r="AV475" s="3"/>
      <c r="AW475" s="1"/>
      <c r="AX475" s="2">
        <f>IF(Table1[[#This Row],[Person Debts]]&gt;$AW$6,1,0)</f>
        <v>1</v>
      </c>
      <c r="AY475" s="2"/>
      <c r="AZ475" s="3"/>
      <c r="BA475" s="1"/>
      <c r="BB475" s="24">
        <f>Table1[[#This Row],[Mortgage Left]]/Table1[[#This Row],[House Value]]</f>
        <v>8.7908859403927897E-2</v>
      </c>
      <c r="BC475" s="2">
        <f t="shared" si="24"/>
        <v>0</v>
      </c>
      <c r="BD475" s="2"/>
      <c r="BE475" s="3"/>
      <c r="BH475" s="1"/>
      <c r="BI475" s="2">
        <f>IF(Table1[[#This Row],[City]]="Karachi",Table1[[#This Row],[Income]],0)</f>
        <v>0</v>
      </c>
      <c r="BJ475" s="2">
        <f>IF(Table1[[#This Row],[City]]="Lahore",Table1[[#This Row],[Income]],0)</f>
        <v>0</v>
      </c>
      <c r="BK475" s="2">
        <f>IF(Table1[[#This Row],[City]]="Islamabad",Table1[[#This Row],[Income]],0)</f>
        <v>60221</v>
      </c>
      <c r="BL475" s="2">
        <f>IF(Table1[[#This Row],[City]]="Multan",Table1[[#This Row],[Income]],0)</f>
        <v>0</v>
      </c>
      <c r="BM475" s="2">
        <f>IF(Table1[[#This Row],[City]]="Peshawar",Table1[[#This Row],[Income]],0)</f>
        <v>0</v>
      </c>
      <c r="BN475" s="2">
        <f>IF(Table1[[#This Row],[City]]="Quetta",Table1[[#This Row],[Income]],0)</f>
        <v>0</v>
      </c>
      <c r="BO475" s="2">
        <f>IF(Table1[[#This Row],[City]]="Hyderabad",Table1[[#This Row],[Income]],0)</f>
        <v>0</v>
      </c>
      <c r="BP475" s="2">
        <f>IF(Table1[[#This Row],[City]]="Rawalpindi",Table1[[#This Row],[Income]],0)</f>
        <v>0</v>
      </c>
      <c r="BQ475" s="3">
        <f>IF(Table1[[#This Row],[City]]="Gwadar",Table1[[#This Row],[Income]],0)</f>
        <v>0</v>
      </c>
      <c r="BR475" s="1">
        <f>IF(Table1[[#This Row],[Person Debts]]&gt;Table1[[#This Row],[Income]],1,0)</f>
        <v>1</v>
      </c>
      <c r="BS475" s="3"/>
      <c r="BT475" s="1"/>
      <c r="BU475" s="2">
        <f>IF(Table1[[#This Row],[Net Worth]]&gt;BT475,Table1[[#This Row],[Age]],0)</f>
        <v>29</v>
      </c>
      <c r="BV475" s="3"/>
    </row>
    <row r="476" spans="2:74" x14ac:dyDescent="0.25">
      <c r="B476" t="s">
        <v>19</v>
      </c>
      <c r="C476">
        <v>41</v>
      </c>
      <c r="D476" t="s">
        <v>29</v>
      </c>
      <c r="E476">
        <v>4</v>
      </c>
      <c r="F476" t="s">
        <v>21</v>
      </c>
      <c r="G476">
        <v>1</v>
      </c>
      <c r="H476">
        <v>1</v>
      </c>
      <c r="I476">
        <v>73744</v>
      </c>
      <c r="J476" t="s">
        <v>39</v>
      </c>
      <c r="K476">
        <v>6</v>
      </c>
      <c r="L476">
        <v>368720</v>
      </c>
      <c r="M476">
        <v>221104.52221441313</v>
      </c>
      <c r="N476">
        <v>67265.025598859953</v>
      </c>
      <c r="O476">
        <v>20839</v>
      </c>
      <c r="P476">
        <v>84430.592229359521</v>
      </c>
      <c r="Q476">
        <v>13099.624135260692</v>
      </c>
      <c r="R476">
        <v>449084.64973412064</v>
      </c>
      <c r="S476">
        <v>326374.11444377265</v>
      </c>
      <c r="T476">
        <v>122710.53529034799</v>
      </c>
      <c r="X476" s="1">
        <f t="shared" si="22"/>
        <v>1</v>
      </c>
      <c r="Y476" s="2">
        <f t="shared" si="23"/>
        <v>0</v>
      </c>
      <c r="Z476" s="2"/>
      <c r="AA476" s="3"/>
      <c r="AD476" s="1">
        <f>IF(Table1[[#This Row],[Work Field (WF)]]="IT",1,0)</f>
        <v>0</v>
      </c>
      <c r="AE476" s="2">
        <f>IF(Table1[[#This Row],[Work Field (WF)]]="Data Science",1,0)</f>
        <v>0</v>
      </c>
      <c r="AF476" s="2">
        <f>IF(Table1[[#This Row],[Work Field (WF)]]="Health",1,0)</f>
        <v>1</v>
      </c>
      <c r="AG476" s="2">
        <f>IF(Table1[[#This Row],[Work Field (WF)]]="Marketing",1,0)</f>
        <v>0</v>
      </c>
      <c r="AH476" s="2">
        <f>IF(Table1[[#This Row],[Work Field (WF)]]="Sales",1,0)</f>
        <v>0</v>
      </c>
      <c r="AI476" s="2">
        <f>IF(Table1[[#This Row],[Work Field (WF)]]="management",1,0)</f>
        <v>0</v>
      </c>
      <c r="AJ476" s="2"/>
      <c r="AK476" s="3"/>
      <c r="AL476" s="1">
        <f>IF(Table1[[#This Row],[Education (EDU)]]="Matric",1,0)</f>
        <v>1</v>
      </c>
      <c r="AM476" s="2">
        <f>IF(Table1[[#This Row],[Education (EDU)]]="Intermediate",1,0)</f>
        <v>0</v>
      </c>
      <c r="AN476" s="2">
        <f>IF(Table1[[#This Row],[Education (EDU)]]="Graduation",1,0)</f>
        <v>0</v>
      </c>
      <c r="AO476" s="2">
        <f>IF(Table1[[#This Row],[Education (EDU)]]="Masters",1,0)</f>
        <v>0</v>
      </c>
      <c r="AP476" s="2"/>
      <c r="AQ476" s="3"/>
      <c r="AT476" s="10">
        <f>IFERROR(Table1[[#This Row],[Car Value]]/Table1[[#This Row],[Cars Owned]],"0")</f>
        <v>67265.025598859953</v>
      </c>
      <c r="AU476" s="2"/>
      <c r="AV476" s="3"/>
      <c r="AW476" s="1"/>
      <c r="AX476" s="2">
        <f>IF(Table1[[#This Row],[Person Debts]]&gt;$AW$6,1,0)</f>
        <v>1</v>
      </c>
      <c r="AY476" s="2"/>
      <c r="AZ476" s="3"/>
      <c r="BA476" s="1"/>
      <c r="BB476" s="24">
        <f>Table1[[#This Row],[Mortgage Left]]/Table1[[#This Row],[House Value]]</f>
        <v>0.59965426940337685</v>
      </c>
      <c r="BC476" s="2">
        <f t="shared" si="24"/>
        <v>1</v>
      </c>
      <c r="BD476" s="2"/>
      <c r="BE476" s="3"/>
      <c r="BH476" s="1"/>
      <c r="BI476" s="2">
        <f>IF(Table1[[#This Row],[City]]="Karachi",Table1[[#This Row],[Income]],0)</f>
        <v>0</v>
      </c>
      <c r="BJ476" s="2">
        <f>IF(Table1[[#This Row],[City]]="Lahore",Table1[[#This Row],[Income]],0)</f>
        <v>0</v>
      </c>
      <c r="BK476" s="2">
        <f>IF(Table1[[#This Row],[City]]="Islamabad",Table1[[#This Row],[Income]],0)</f>
        <v>0</v>
      </c>
      <c r="BL476" s="2">
        <f>IF(Table1[[#This Row],[City]]="Multan",Table1[[#This Row],[Income]],0)</f>
        <v>0</v>
      </c>
      <c r="BM476" s="2">
        <f>IF(Table1[[#This Row],[City]]="Peshawar",Table1[[#This Row],[Income]],0)</f>
        <v>0</v>
      </c>
      <c r="BN476" s="2">
        <f>IF(Table1[[#This Row],[City]]="Quetta",Table1[[#This Row],[Income]],0)</f>
        <v>73744</v>
      </c>
      <c r="BO476" s="2">
        <f>IF(Table1[[#This Row],[City]]="Hyderabad",Table1[[#This Row],[Income]],0)</f>
        <v>0</v>
      </c>
      <c r="BP476" s="2">
        <f>IF(Table1[[#This Row],[City]]="Rawalpindi",Table1[[#This Row],[Income]],0)</f>
        <v>0</v>
      </c>
      <c r="BQ476" s="3">
        <f>IF(Table1[[#This Row],[City]]="Gwadar",Table1[[#This Row],[Income]],0)</f>
        <v>0</v>
      </c>
      <c r="BR476" s="1">
        <f>IF(Table1[[#This Row],[Person Debts]]&gt;Table1[[#This Row],[Income]],1,0)</f>
        <v>1</v>
      </c>
      <c r="BS476" s="3"/>
      <c r="BT476" s="1"/>
      <c r="BU476" s="2">
        <f>IF(Table1[[#This Row],[Net Worth]]&gt;BT476,Table1[[#This Row],[Age]],0)</f>
        <v>41</v>
      </c>
      <c r="BV476" s="3"/>
    </row>
    <row r="477" spans="2:74" x14ac:dyDescent="0.25">
      <c r="B477" t="s">
        <v>23</v>
      </c>
      <c r="C477">
        <v>29</v>
      </c>
      <c r="D477" t="s">
        <v>32</v>
      </c>
      <c r="E477">
        <v>1</v>
      </c>
      <c r="F477" t="s">
        <v>21</v>
      </c>
      <c r="G477">
        <v>1</v>
      </c>
      <c r="H477">
        <v>2</v>
      </c>
      <c r="I477">
        <v>74637</v>
      </c>
      <c r="J477" t="s">
        <v>22</v>
      </c>
      <c r="K477">
        <v>2</v>
      </c>
      <c r="L477">
        <v>447822</v>
      </c>
      <c r="M477">
        <v>166665.27728977866</v>
      </c>
      <c r="N477">
        <v>129924.34193578362</v>
      </c>
      <c r="O477">
        <v>21462</v>
      </c>
      <c r="P477">
        <v>125254.74935682208</v>
      </c>
      <c r="Q477">
        <v>109506.59872189902</v>
      </c>
      <c r="R477">
        <v>687252.9406576826</v>
      </c>
      <c r="S477">
        <v>313382.02664660075</v>
      </c>
      <c r="T477">
        <v>373870.91401108186</v>
      </c>
      <c r="X477" s="1">
        <f t="shared" si="22"/>
        <v>0</v>
      </c>
      <c r="Y477" s="2">
        <f t="shared" si="23"/>
        <v>1</v>
      </c>
      <c r="Z477" s="2"/>
      <c r="AA477" s="3"/>
      <c r="AD477" s="1">
        <f>IF(Table1[[#This Row],[Work Field (WF)]]="IT",1,0)</f>
        <v>1</v>
      </c>
      <c r="AE477" s="2">
        <f>IF(Table1[[#This Row],[Work Field (WF)]]="Data Science",1,0)</f>
        <v>0</v>
      </c>
      <c r="AF477" s="2">
        <f>IF(Table1[[#This Row],[Work Field (WF)]]="Health",1,0)</f>
        <v>0</v>
      </c>
      <c r="AG477" s="2">
        <f>IF(Table1[[#This Row],[Work Field (WF)]]="Marketing",1,0)</f>
        <v>0</v>
      </c>
      <c r="AH477" s="2">
        <f>IF(Table1[[#This Row],[Work Field (WF)]]="Sales",1,0)</f>
        <v>0</v>
      </c>
      <c r="AI477" s="2">
        <f>IF(Table1[[#This Row],[Work Field (WF)]]="management",1,0)</f>
        <v>0</v>
      </c>
      <c r="AJ477" s="2"/>
      <c r="AK477" s="3"/>
      <c r="AL477" s="1">
        <f>IF(Table1[[#This Row],[Education (EDU)]]="Matric",1,0)</f>
        <v>1</v>
      </c>
      <c r="AM477" s="2">
        <f>IF(Table1[[#This Row],[Education (EDU)]]="Intermediate",1,0)</f>
        <v>0</v>
      </c>
      <c r="AN477" s="2">
        <f>IF(Table1[[#This Row],[Education (EDU)]]="Graduation",1,0)</f>
        <v>0</v>
      </c>
      <c r="AO477" s="2">
        <f>IF(Table1[[#This Row],[Education (EDU)]]="Masters",1,0)</f>
        <v>0</v>
      </c>
      <c r="AP477" s="2"/>
      <c r="AQ477" s="3"/>
      <c r="AT477" s="10">
        <f>IFERROR(Table1[[#This Row],[Car Value]]/Table1[[#This Row],[Cars Owned]],"0")</f>
        <v>64962.170967891812</v>
      </c>
      <c r="AU477" s="2"/>
      <c r="AV477" s="3"/>
      <c r="AW477" s="1"/>
      <c r="AX477" s="2">
        <f>IF(Table1[[#This Row],[Person Debts]]&gt;$AW$6,1,0)</f>
        <v>1</v>
      </c>
      <c r="AY477" s="2"/>
      <c r="AZ477" s="3"/>
      <c r="BA477" s="1"/>
      <c r="BB477" s="24">
        <f>Table1[[#This Row],[Mortgage Left]]/Table1[[#This Row],[House Value]]</f>
        <v>0.37216857878750637</v>
      </c>
      <c r="BC477" s="2">
        <f t="shared" si="24"/>
        <v>0</v>
      </c>
      <c r="BD477" s="2"/>
      <c r="BE477" s="3"/>
      <c r="BH477" s="1"/>
      <c r="BI477" s="2">
        <f>IF(Table1[[#This Row],[City]]="Karachi",Table1[[#This Row],[Income]],0)</f>
        <v>0</v>
      </c>
      <c r="BJ477" s="2">
        <f>IF(Table1[[#This Row],[City]]="Lahore",Table1[[#This Row],[Income]],0)</f>
        <v>74637</v>
      </c>
      <c r="BK477" s="2">
        <f>IF(Table1[[#This Row],[City]]="Islamabad",Table1[[#This Row],[Income]],0)</f>
        <v>0</v>
      </c>
      <c r="BL477" s="2">
        <f>IF(Table1[[#This Row],[City]]="Multan",Table1[[#This Row],[Income]],0)</f>
        <v>0</v>
      </c>
      <c r="BM477" s="2">
        <f>IF(Table1[[#This Row],[City]]="Peshawar",Table1[[#This Row],[Income]],0)</f>
        <v>0</v>
      </c>
      <c r="BN477" s="2">
        <f>IF(Table1[[#This Row],[City]]="Quetta",Table1[[#This Row],[Income]],0)</f>
        <v>0</v>
      </c>
      <c r="BO477" s="2">
        <f>IF(Table1[[#This Row],[City]]="Hyderabad",Table1[[#This Row],[Income]],0)</f>
        <v>0</v>
      </c>
      <c r="BP477" s="2">
        <f>IF(Table1[[#This Row],[City]]="Rawalpindi",Table1[[#This Row],[Income]],0)</f>
        <v>0</v>
      </c>
      <c r="BQ477" s="3">
        <f>IF(Table1[[#This Row],[City]]="Gwadar",Table1[[#This Row],[Income]],0)</f>
        <v>0</v>
      </c>
      <c r="BR477" s="1">
        <f>IF(Table1[[#This Row],[Person Debts]]&gt;Table1[[#This Row],[Income]],1,0)</f>
        <v>1</v>
      </c>
      <c r="BS477" s="3"/>
      <c r="BT477" s="1"/>
      <c r="BU477" s="2">
        <f>IF(Table1[[#This Row],[Net Worth]]&gt;BT477,Table1[[#This Row],[Age]],0)</f>
        <v>29</v>
      </c>
      <c r="BV477" s="3"/>
    </row>
    <row r="478" spans="2:74" x14ac:dyDescent="0.25">
      <c r="B478" t="s">
        <v>19</v>
      </c>
      <c r="C478">
        <v>39</v>
      </c>
      <c r="D478" t="s">
        <v>26</v>
      </c>
      <c r="E478">
        <v>3</v>
      </c>
      <c r="F478" t="s">
        <v>27</v>
      </c>
      <c r="G478">
        <v>2</v>
      </c>
      <c r="H478">
        <v>1</v>
      </c>
      <c r="I478">
        <v>69253</v>
      </c>
      <c r="J478" t="s">
        <v>22</v>
      </c>
      <c r="K478">
        <v>2</v>
      </c>
      <c r="L478">
        <v>207759</v>
      </c>
      <c r="M478">
        <v>22937.128462320772</v>
      </c>
      <c r="N478">
        <v>1631.302188415794</v>
      </c>
      <c r="O478">
        <v>275</v>
      </c>
      <c r="P478">
        <v>30248.875483919961</v>
      </c>
      <c r="Q478">
        <v>26762.362272957234</v>
      </c>
      <c r="R478">
        <v>236152.66446137303</v>
      </c>
      <c r="S478">
        <v>53461.003946240729</v>
      </c>
      <c r="T478">
        <v>182691.6605151323</v>
      </c>
      <c r="X478" s="1">
        <f t="shared" si="22"/>
        <v>1</v>
      </c>
      <c r="Y478" s="2">
        <f t="shared" si="23"/>
        <v>0</v>
      </c>
      <c r="Z478" s="2"/>
      <c r="AA478" s="3"/>
      <c r="AD478" s="1">
        <f>IF(Table1[[#This Row],[Work Field (WF)]]="IT",1,0)</f>
        <v>0</v>
      </c>
      <c r="AE478" s="2">
        <f>IF(Table1[[#This Row],[Work Field (WF)]]="Data Science",1,0)</f>
        <v>0</v>
      </c>
      <c r="AF478" s="2">
        <f>IF(Table1[[#This Row],[Work Field (WF)]]="Health",1,0)</f>
        <v>0</v>
      </c>
      <c r="AG478" s="2">
        <f>IF(Table1[[#This Row],[Work Field (WF)]]="Marketing",1,0)</f>
        <v>1</v>
      </c>
      <c r="AH478" s="2">
        <f>IF(Table1[[#This Row],[Work Field (WF)]]="Sales",1,0)</f>
        <v>0</v>
      </c>
      <c r="AI478" s="2">
        <f>IF(Table1[[#This Row],[Work Field (WF)]]="management",1,0)</f>
        <v>0</v>
      </c>
      <c r="AJ478" s="2"/>
      <c r="AK478" s="3"/>
      <c r="AL478" s="1">
        <f>IF(Table1[[#This Row],[Education (EDU)]]="Matric",1,0)</f>
        <v>0</v>
      </c>
      <c r="AM478" s="2">
        <f>IF(Table1[[#This Row],[Education (EDU)]]="Intermediate",1,0)</f>
        <v>1</v>
      </c>
      <c r="AN478" s="2">
        <f>IF(Table1[[#This Row],[Education (EDU)]]="Graduation",1,0)</f>
        <v>0</v>
      </c>
      <c r="AO478" s="2">
        <f>IF(Table1[[#This Row],[Education (EDU)]]="Masters",1,0)</f>
        <v>0</v>
      </c>
      <c r="AP478" s="2"/>
      <c r="AQ478" s="3"/>
      <c r="AT478" s="10">
        <f>IFERROR(Table1[[#This Row],[Car Value]]/Table1[[#This Row],[Cars Owned]],"0")</f>
        <v>1631.302188415794</v>
      </c>
      <c r="AU478" s="2"/>
      <c r="AV478" s="3"/>
      <c r="AW478" s="1"/>
      <c r="AX478" s="2">
        <f>IF(Table1[[#This Row],[Person Debts]]&gt;$AW$6,1,0)</f>
        <v>0</v>
      </c>
      <c r="AY478" s="2"/>
      <c r="AZ478" s="3"/>
      <c r="BA478" s="1"/>
      <c r="BB478" s="24">
        <f>Table1[[#This Row],[Mortgage Left]]/Table1[[#This Row],[House Value]]</f>
        <v>0.11040257443634582</v>
      </c>
      <c r="BC478" s="2">
        <f t="shared" si="24"/>
        <v>0</v>
      </c>
      <c r="BD478" s="2"/>
      <c r="BE478" s="3"/>
      <c r="BH478" s="1"/>
      <c r="BI478" s="2">
        <f>IF(Table1[[#This Row],[City]]="Karachi",Table1[[#This Row],[Income]],0)</f>
        <v>0</v>
      </c>
      <c r="BJ478" s="2">
        <f>IF(Table1[[#This Row],[City]]="Lahore",Table1[[#This Row],[Income]],0)</f>
        <v>69253</v>
      </c>
      <c r="BK478" s="2">
        <f>IF(Table1[[#This Row],[City]]="Islamabad",Table1[[#This Row],[Income]],0)</f>
        <v>0</v>
      </c>
      <c r="BL478" s="2">
        <f>IF(Table1[[#This Row],[City]]="Multan",Table1[[#This Row],[Income]],0)</f>
        <v>0</v>
      </c>
      <c r="BM478" s="2">
        <f>IF(Table1[[#This Row],[City]]="Peshawar",Table1[[#This Row],[Income]],0)</f>
        <v>0</v>
      </c>
      <c r="BN478" s="2">
        <f>IF(Table1[[#This Row],[City]]="Quetta",Table1[[#This Row],[Income]],0)</f>
        <v>0</v>
      </c>
      <c r="BO478" s="2">
        <f>IF(Table1[[#This Row],[City]]="Hyderabad",Table1[[#This Row],[Income]],0)</f>
        <v>0</v>
      </c>
      <c r="BP478" s="2">
        <f>IF(Table1[[#This Row],[City]]="Rawalpindi",Table1[[#This Row],[Income]],0)</f>
        <v>0</v>
      </c>
      <c r="BQ478" s="3">
        <f>IF(Table1[[#This Row],[City]]="Gwadar",Table1[[#This Row],[Income]],0)</f>
        <v>0</v>
      </c>
      <c r="BR478" s="1">
        <f>IF(Table1[[#This Row],[Person Debts]]&gt;Table1[[#This Row],[Income]],1,0)</f>
        <v>0</v>
      </c>
      <c r="BS478" s="3"/>
      <c r="BT478" s="1"/>
      <c r="BU478" s="2">
        <f>IF(Table1[[#This Row],[Net Worth]]&gt;BT478,Table1[[#This Row],[Age]],0)</f>
        <v>39</v>
      </c>
      <c r="BV478" s="3"/>
    </row>
    <row r="479" spans="2:74" x14ac:dyDescent="0.25">
      <c r="B479" t="s">
        <v>23</v>
      </c>
      <c r="C479">
        <v>43</v>
      </c>
      <c r="D479" t="s">
        <v>26</v>
      </c>
      <c r="E479">
        <v>3</v>
      </c>
      <c r="F479" t="s">
        <v>34</v>
      </c>
      <c r="G479">
        <v>4</v>
      </c>
      <c r="H479">
        <v>0</v>
      </c>
      <c r="I479">
        <v>33732</v>
      </c>
      <c r="J479" t="s">
        <v>33</v>
      </c>
      <c r="K479">
        <v>8</v>
      </c>
      <c r="L479">
        <v>134928</v>
      </c>
      <c r="M479">
        <v>45468.438577665343</v>
      </c>
      <c r="N479">
        <v>0</v>
      </c>
      <c r="O479">
        <v>0</v>
      </c>
      <c r="P479">
        <v>25099.884882345814</v>
      </c>
      <c r="Q479">
        <v>28740.898879136133</v>
      </c>
      <c r="R479">
        <v>163668.89887913613</v>
      </c>
      <c r="S479">
        <v>70568.323460011161</v>
      </c>
      <c r="T479">
        <v>93100.575419124973</v>
      </c>
      <c r="X479" s="1">
        <f t="shared" si="22"/>
        <v>0</v>
      </c>
      <c r="Y479" s="2">
        <f t="shared" si="23"/>
        <v>1</v>
      </c>
      <c r="Z479" s="2"/>
      <c r="AA479" s="3"/>
      <c r="AD479" s="1">
        <f>IF(Table1[[#This Row],[Work Field (WF)]]="IT",1,0)</f>
        <v>0</v>
      </c>
      <c r="AE479" s="2">
        <f>IF(Table1[[#This Row],[Work Field (WF)]]="Data Science",1,0)</f>
        <v>0</v>
      </c>
      <c r="AF479" s="2">
        <f>IF(Table1[[#This Row],[Work Field (WF)]]="Health",1,0)</f>
        <v>0</v>
      </c>
      <c r="AG479" s="2">
        <f>IF(Table1[[#This Row],[Work Field (WF)]]="Marketing",1,0)</f>
        <v>1</v>
      </c>
      <c r="AH479" s="2">
        <f>IF(Table1[[#This Row],[Work Field (WF)]]="Sales",1,0)</f>
        <v>0</v>
      </c>
      <c r="AI479" s="2">
        <f>IF(Table1[[#This Row],[Work Field (WF)]]="management",1,0)</f>
        <v>0</v>
      </c>
      <c r="AJ479" s="2"/>
      <c r="AK479" s="3"/>
      <c r="AL479" s="1">
        <f>IF(Table1[[#This Row],[Education (EDU)]]="Matric",1,0)</f>
        <v>0</v>
      </c>
      <c r="AM479" s="2">
        <f>IF(Table1[[#This Row],[Education (EDU)]]="Intermediate",1,0)</f>
        <v>0</v>
      </c>
      <c r="AN479" s="2">
        <f>IF(Table1[[#This Row],[Education (EDU)]]="Graduation",1,0)</f>
        <v>0</v>
      </c>
      <c r="AO479" s="2">
        <f>IF(Table1[[#This Row],[Education (EDU)]]="Masters",1,0)</f>
        <v>1</v>
      </c>
      <c r="AP479" s="2"/>
      <c r="AQ479" s="3"/>
      <c r="AT479" s="10" t="str">
        <f>IFERROR(Table1[[#This Row],[Car Value]]/Table1[[#This Row],[Cars Owned]],"0")</f>
        <v>0</v>
      </c>
      <c r="AU479" s="2"/>
      <c r="AV479" s="3"/>
      <c r="AW479" s="1"/>
      <c r="AX479" s="2">
        <f>IF(Table1[[#This Row],[Person Debts]]&gt;$AW$6,1,0)</f>
        <v>0</v>
      </c>
      <c r="AY479" s="2"/>
      <c r="AZ479" s="3"/>
      <c r="BA479" s="1"/>
      <c r="BB479" s="24">
        <f>Table1[[#This Row],[Mortgage Left]]/Table1[[#This Row],[House Value]]</f>
        <v>0.33698297297570068</v>
      </c>
      <c r="BC479" s="2">
        <f t="shared" si="24"/>
        <v>0</v>
      </c>
      <c r="BD479" s="2"/>
      <c r="BE479" s="3"/>
      <c r="BH479" s="1"/>
      <c r="BI479" s="2">
        <f>IF(Table1[[#This Row],[City]]="Karachi",Table1[[#This Row],[Income]],0)</f>
        <v>0</v>
      </c>
      <c r="BJ479" s="2">
        <f>IF(Table1[[#This Row],[City]]="Lahore",Table1[[#This Row],[Income]],0)</f>
        <v>0</v>
      </c>
      <c r="BK479" s="2">
        <f>IF(Table1[[#This Row],[City]]="Islamabad",Table1[[#This Row],[Income]],0)</f>
        <v>0</v>
      </c>
      <c r="BL479" s="2">
        <f>IF(Table1[[#This Row],[City]]="Multan",Table1[[#This Row],[Income]],0)</f>
        <v>0</v>
      </c>
      <c r="BM479" s="2">
        <f>IF(Table1[[#This Row],[City]]="Peshawar",Table1[[#This Row],[Income]],0)</f>
        <v>0</v>
      </c>
      <c r="BN479" s="2">
        <f>IF(Table1[[#This Row],[City]]="Quetta",Table1[[#This Row],[Income]],0)</f>
        <v>0</v>
      </c>
      <c r="BO479" s="2">
        <f>IF(Table1[[#This Row],[City]]="Hyderabad",Table1[[#This Row],[Income]],0)</f>
        <v>0</v>
      </c>
      <c r="BP479" s="2">
        <f>IF(Table1[[#This Row],[City]]="Rawalpindi",Table1[[#This Row],[Income]],0)</f>
        <v>33732</v>
      </c>
      <c r="BQ479" s="3">
        <f>IF(Table1[[#This Row],[City]]="Gwadar",Table1[[#This Row],[Income]],0)</f>
        <v>0</v>
      </c>
      <c r="BR479" s="1">
        <f>IF(Table1[[#This Row],[Person Debts]]&gt;Table1[[#This Row],[Income]],1,0)</f>
        <v>1</v>
      </c>
      <c r="BS479" s="3"/>
      <c r="BT479" s="1"/>
      <c r="BU479" s="2">
        <f>IF(Table1[[#This Row],[Net Worth]]&gt;BT479,Table1[[#This Row],[Age]],0)</f>
        <v>43</v>
      </c>
      <c r="BV479" s="3"/>
    </row>
    <row r="480" spans="2:74" x14ac:dyDescent="0.25">
      <c r="B480" t="s">
        <v>23</v>
      </c>
      <c r="C480">
        <v>34</v>
      </c>
      <c r="D480" t="s">
        <v>29</v>
      </c>
      <c r="E480">
        <v>4</v>
      </c>
      <c r="F480" t="s">
        <v>27</v>
      </c>
      <c r="G480">
        <v>2</v>
      </c>
      <c r="H480">
        <v>2</v>
      </c>
      <c r="I480">
        <v>65023</v>
      </c>
      <c r="J480" t="s">
        <v>35</v>
      </c>
      <c r="K480">
        <v>3</v>
      </c>
      <c r="L480">
        <v>390138</v>
      </c>
      <c r="M480">
        <v>238628.61925866993</v>
      </c>
      <c r="N480">
        <v>15857.101707111296</v>
      </c>
      <c r="O480">
        <v>11206</v>
      </c>
      <c r="P480">
        <v>11384.530280919455</v>
      </c>
      <c r="Q480">
        <v>9417.9062345524217</v>
      </c>
      <c r="R480">
        <v>415413.00794166373</v>
      </c>
      <c r="S480">
        <v>261219.14953958939</v>
      </c>
      <c r="T480">
        <v>154193.85840207434</v>
      </c>
      <c r="X480" s="1">
        <f t="shared" si="22"/>
        <v>0</v>
      </c>
      <c r="Y480" s="2">
        <f t="shared" si="23"/>
        <v>1</v>
      </c>
      <c r="Z480" s="2"/>
      <c r="AA480" s="3"/>
      <c r="AD480" s="1">
        <f>IF(Table1[[#This Row],[Work Field (WF)]]="IT",1,0)</f>
        <v>0</v>
      </c>
      <c r="AE480" s="2">
        <f>IF(Table1[[#This Row],[Work Field (WF)]]="Data Science",1,0)</f>
        <v>0</v>
      </c>
      <c r="AF480" s="2">
        <f>IF(Table1[[#This Row],[Work Field (WF)]]="Health",1,0)</f>
        <v>1</v>
      </c>
      <c r="AG480" s="2">
        <f>IF(Table1[[#This Row],[Work Field (WF)]]="Marketing",1,0)</f>
        <v>0</v>
      </c>
      <c r="AH480" s="2">
        <f>IF(Table1[[#This Row],[Work Field (WF)]]="Sales",1,0)</f>
        <v>0</v>
      </c>
      <c r="AI480" s="2">
        <f>IF(Table1[[#This Row],[Work Field (WF)]]="management",1,0)</f>
        <v>0</v>
      </c>
      <c r="AJ480" s="2"/>
      <c r="AK480" s="3"/>
      <c r="AL480" s="1">
        <f>IF(Table1[[#This Row],[Education (EDU)]]="Matric",1,0)</f>
        <v>0</v>
      </c>
      <c r="AM480" s="2">
        <f>IF(Table1[[#This Row],[Education (EDU)]]="Intermediate",1,0)</f>
        <v>1</v>
      </c>
      <c r="AN480" s="2">
        <f>IF(Table1[[#This Row],[Education (EDU)]]="Graduation",1,0)</f>
        <v>0</v>
      </c>
      <c r="AO480" s="2">
        <f>IF(Table1[[#This Row],[Education (EDU)]]="Masters",1,0)</f>
        <v>0</v>
      </c>
      <c r="AP480" s="2"/>
      <c r="AQ480" s="3"/>
      <c r="AT480" s="10">
        <f>IFERROR(Table1[[#This Row],[Car Value]]/Table1[[#This Row],[Cars Owned]],"0")</f>
        <v>7928.5508535556482</v>
      </c>
      <c r="AU480" s="2"/>
      <c r="AV480" s="3"/>
      <c r="AW480" s="1"/>
      <c r="AX480" s="2">
        <f>IF(Table1[[#This Row],[Person Debts]]&gt;$AW$6,1,0)</f>
        <v>1</v>
      </c>
      <c r="AY480" s="2"/>
      <c r="AZ480" s="3"/>
      <c r="BA480" s="1"/>
      <c r="BB480" s="24">
        <f>Table1[[#This Row],[Mortgage Left]]/Table1[[#This Row],[House Value]]</f>
        <v>0.61165182386404282</v>
      </c>
      <c r="BC480" s="2">
        <f t="shared" si="24"/>
        <v>1</v>
      </c>
      <c r="BD480" s="2"/>
      <c r="BE480" s="3"/>
      <c r="BH480" s="1"/>
      <c r="BI480" s="2">
        <f>IF(Table1[[#This Row],[City]]="Karachi",Table1[[#This Row],[Income]],0)</f>
        <v>0</v>
      </c>
      <c r="BJ480" s="2">
        <f>IF(Table1[[#This Row],[City]]="Lahore",Table1[[#This Row],[Income]],0)</f>
        <v>0</v>
      </c>
      <c r="BK480" s="2">
        <f>IF(Table1[[#This Row],[City]]="Islamabad",Table1[[#This Row],[Income]],0)</f>
        <v>65023</v>
      </c>
      <c r="BL480" s="2">
        <f>IF(Table1[[#This Row],[City]]="Multan",Table1[[#This Row],[Income]],0)</f>
        <v>0</v>
      </c>
      <c r="BM480" s="2">
        <f>IF(Table1[[#This Row],[City]]="Peshawar",Table1[[#This Row],[Income]],0)</f>
        <v>0</v>
      </c>
      <c r="BN480" s="2">
        <f>IF(Table1[[#This Row],[City]]="Quetta",Table1[[#This Row],[Income]],0)</f>
        <v>0</v>
      </c>
      <c r="BO480" s="2">
        <f>IF(Table1[[#This Row],[City]]="Hyderabad",Table1[[#This Row],[Income]],0)</f>
        <v>0</v>
      </c>
      <c r="BP480" s="2">
        <f>IF(Table1[[#This Row],[City]]="Rawalpindi",Table1[[#This Row],[Income]],0)</f>
        <v>0</v>
      </c>
      <c r="BQ480" s="3">
        <f>IF(Table1[[#This Row],[City]]="Gwadar",Table1[[#This Row],[Income]],0)</f>
        <v>0</v>
      </c>
      <c r="BR480" s="1">
        <f>IF(Table1[[#This Row],[Person Debts]]&gt;Table1[[#This Row],[Income]],1,0)</f>
        <v>1</v>
      </c>
      <c r="BS480" s="3"/>
      <c r="BT480" s="1"/>
      <c r="BU480" s="2">
        <f>IF(Table1[[#This Row],[Net Worth]]&gt;BT480,Table1[[#This Row],[Age]],0)</f>
        <v>34</v>
      </c>
      <c r="BV480" s="3"/>
    </row>
    <row r="481" spans="2:74" x14ac:dyDescent="0.25">
      <c r="B481" t="s">
        <v>19</v>
      </c>
      <c r="C481">
        <v>40</v>
      </c>
      <c r="D481" t="s">
        <v>37</v>
      </c>
      <c r="E481">
        <v>5</v>
      </c>
      <c r="F481" t="s">
        <v>21</v>
      </c>
      <c r="G481">
        <v>1</v>
      </c>
      <c r="H481">
        <v>1</v>
      </c>
      <c r="I481">
        <v>41559</v>
      </c>
      <c r="J481" t="s">
        <v>28</v>
      </c>
      <c r="K481">
        <v>4</v>
      </c>
      <c r="L481">
        <v>124677</v>
      </c>
      <c r="M481">
        <v>55257.770809869107</v>
      </c>
      <c r="N481">
        <v>19475.764016134144</v>
      </c>
      <c r="O481">
        <v>13662</v>
      </c>
      <c r="P481">
        <v>82723.8122349162</v>
      </c>
      <c r="Q481">
        <v>5870.9270152508652</v>
      </c>
      <c r="R481">
        <v>150023.69103138501</v>
      </c>
      <c r="S481">
        <v>151643.58304478531</v>
      </c>
      <c r="T481">
        <v>-1619.8920134002983</v>
      </c>
      <c r="X481" s="1">
        <f t="shared" si="22"/>
        <v>1</v>
      </c>
      <c r="Y481" s="2">
        <f t="shared" si="23"/>
        <v>0</v>
      </c>
      <c r="Z481" s="2"/>
      <c r="AA481" s="3"/>
      <c r="AD481" s="1">
        <f>IF(Table1[[#This Row],[Work Field (WF)]]="IT",1,0)</f>
        <v>0</v>
      </c>
      <c r="AE481" s="2">
        <f>IF(Table1[[#This Row],[Work Field (WF)]]="Data Science",1,0)</f>
        <v>0</v>
      </c>
      <c r="AF481" s="2">
        <f>IF(Table1[[#This Row],[Work Field (WF)]]="Health",1,0)</f>
        <v>0</v>
      </c>
      <c r="AG481" s="2">
        <f>IF(Table1[[#This Row],[Work Field (WF)]]="Marketing",1,0)</f>
        <v>0</v>
      </c>
      <c r="AH481" s="2">
        <f>IF(Table1[[#This Row],[Work Field (WF)]]="Sales",1,0)</f>
        <v>1</v>
      </c>
      <c r="AI481" s="2">
        <f>IF(Table1[[#This Row],[Work Field (WF)]]="management",1,0)</f>
        <v>0</v>
      </c>
      <c r="AJ481" s="2"/>
      <c r="AK481" s="3"/>
      <c r="AL481" s="1">
        <f>IF(Table1[[#This Row],[Education (EDU)]]="Matric",1,0)</f>
        <v>1</v>
      </c>
      <c r="AM481" s="2">
        <f>IF(Table1[[#This Row],[Education (EDU)]]="Intermediate",1,0)</f>
        <v>0</v>
      </c>
      <c r="AN481" s="2">
        <f>IF(Table1[[#This Row],[Education (EDU)]]="Graduation",1,0)</f>
        <v>0</v>
      </c>
      <c r="AO481" s="2">
        <f>IF(Table1[[#This Row],[Education (EDU)]]="Masters",1,0)</f>
        <v>0</v>
      </c>
      <c r="AP481" s="2"/>
      <c r="AQ481" s="3"/>
      <c r="AT481" s="10">
        <f>IFERROR(Table1[[#This Row],[Car Value]]/Table1[[#This Row],[Cars Owned]],"0")</f>
        <v>19475.764016134144</v>
      </c>
      <c r="AU481" s="2"/>
      <c r="AV481" s="3"/>
      <c r="AW481" s="1"/>
      <c r="AX481" s="2">
        <f>IF(Table1[[#This Row],[Person Debts]]&gt;$AW$6,1,0)</f>
        <v>1</v>
      </c>
      <c r="AY481" s="2"/>
      <c r="AZ481" s="3"/>
      <c r="BA481" s="1"/>
      <c r="BB481" s="24">
        <f>Table1[[#This Row],[Mortgage Left]]/Table1[[#This Row],[House Value]]</f>
        <v>0.44320741443786027</v>
      </c>
      <c r="BC481" s="2">
        <f t="shared" si="24"/>
        <v>1</v>
      </c>
      <c r="BD481" s="2"/>
      <c r="BE481" s="3"/>
      <c r="BH481" s="1"/>
      <c r="BI481" s="2">
        <f>IF(Table1[[#This Row],[City]]="Karachi",Table1[[#This Row],[Income]],0)</f>
        <v>0</v>
      </c>
      <c r="BJ481" s="2">
        <f>IF(Table1[[#This Row],[City]]="Lahore",Table1[[#This Row],[Income]],0)</f>
        <v>0</v>
      </c>
      <c r="BK481" s="2">
        <f>IF(Table1[[#This Row],[City]]="Islamabad",Table1[[#This Row],[Income]],0)</f>
        <v>0</v>
      </c>
      <c r="BL481" s="2">
        <f>IF(Table1[[#This Row],[City]]="Multan",Table1[[#This Row],[Income]],0)</f>
        <v>41559</v>
      </c>
      <c r="BM481" s="2">
        <f>IF(Table1[[#This Row],[City]]="Peshawar",Table1[[#This Row],[Income]],0)</f>
        <v>0</v>
      </c>
      <c r="BN481" s="2">
        <f>IF(Table1[[#This Row],[City]]="Quetta",Table1[[#This Row],[Income]],0)</f>
        <v>0</v>
      </c>
      <c r="BO481" s="2">
        <f>IF(Table1[[#This Row],[City]]="Hyderabad",Table1[[#This Row],[Income]],0)</f>
        <v>0</v>
      </c>
      <c r="BP481" s="2">
        <f>IF(Table1[[#This Row],[City]]="Rawalpindi",Table1[[#This Row],[Income]],0)</f>
        <v>0</v>
      </c>
      <c r="BQ481" s="3">
        <f>IF(Table1[[#This Row],[City]]="Gwadar",Table1[[#This Row],[Income]],0)</f>
        <v>0</v>
      </c>
      <c r="BR481" s="1">
        <f>IF(Table1[[#This Row],[Person Debts]]&gt;Table1[[#This Row],[Income]],1,0)</f>
        <v>1</v>
      </c>
      <c r="BS481" s="3"/>
      <c r="BT481" s="1"/>
      <c r="BU481" s="2">
        <f>IF(Table1[[#This Row],[Net Worth]]&gt;BT481,Table1[[#This Row],[Age]],0)</f>
        <v>0</v>
      </c>
      <c r="BV481" s="3"/>
    </row>
    <row r="482" spans="2:74" x14ac:dyDescent="0.25">
      <c r="B482" t="s">
        <v>23</v>
      </c>
      <c r="C482">
        <v>47</v>
      </c>
      <c r="D482" t="s">
        <v>32</v>
      </c>
      <c r="E482">
        <v>1</v>
      </c>
      <c r="F482" t="s">
        <v>27</v>
      </c>
      <c r="G482">
        <v>2</v>
      </c>
      <c r="H482">
        <v>1</v>
      </c>
      <c r="I482">
        <v>63444</v>
      </c>
      <c r="J482" t="s">
        <v>35</v>
      </c>
      <c r="K482">
        <v>3</v>
      </c>
      <c r="L482">
        <v>317220</v>
      </c>
      <c r="M482">
        <v>120265.05530954212</v>
      </c>
      <c r="N482">
        <v>4745.9705993507032</v>
      </c>
      <c r="O482">
        <v>645</v>
      </c>
      <c r="P482">
        <v>19170.85944247511</v>
      </c>
      <c r="Q482">
        <v>48274.907507618336</v>
      </c>
      <c r="R482">
        <v>370240.87810696906</v>
      </c>
      <c r="S482">
        <v>140080.91475201724</v>
      </c>
      <c r="T482">
        <v>230159.96335495182</v>
      </c>
      <c r="X482" s="1">
        <f t="shared" si="22"/>
        <v>0</v>
      </c>
      <c r="Y482" s="2">
        <f t="shared" si="23"/>
        <v>1</v>
      </c>
      <c r="Z482" s="2"/>
      <c r="AA482" s="3"/>
      <c r="AD482" s="1">
        <f>IF(Table1[[#This Row],[Work Field (WF)]]="IT",1,0)</f>
        <v>1</v>
      </c>
      <c r="AE482" s="2">
        <f>IF(Table1[[#This Row],[Work Field (WF)]]="Data Science",1,0)</f>
        <v>0</v>
      </c>
      <c r="AF482" s="2">
        <f>IF(Table1[[#This Row],[Work Field (WF)]]="Health",1,0)</f>
        <v>0</v>
      </c>
      <c r="AG482" s="2">
        <f>IF(Table1[[#This Row],[Work Field (WF)]]="Marketing",1,0)</f>
        <v>0</v>
      </c>
      <c r="AH482" s="2">
        <f>IF(Table1[[#This Row],[Work Field (WF)]]="Sales",1,0)</f>
        <v>0</v>
      </c>
      <c r="AI482" s="2">
        <f>IF(Table1[[#This Row],[Work Field (WF)]]="management",1,0)</f>
        <v>0</v>
      </c>
      <c r="AJ482" s="2"/>
      <c r="AK482" s="3"/>
      <c r="AL482" s="1">
        <f>IF(Table1[[#This Row],[Education (EDU)]]="Matric",1,0)</f>
        <v>0</v>
      </c>
      <c r="AM482" s="2">
        <f>IF(Table1[[#This Row],[Education (EDU)]]="Intermediate",1,0)</f>
        <v>1</v>
      </c>
      <c r="AN482" s="2">
        <f>IF(Table1[[#This Row],[Education (EDU)]]="Graduation",1,0)</f>
        <v>0</v>
      </c>
      <c r="AO482" s="2">
        <f>IF(Table1[[#This Row],[Education (EDU)]]="Masters",1,0)</f>
        <v>0</v>
      </c>
      <c r="AP482" s="2"/>
      <c r="AQ482" s="3"/>
      <c r="AT482" s="10">
        <f>IFERROR(Table1[[#This Row],[Car Value]]/Table1[[#This Row],[Cars Owned]],"0")</f>
        <v>4745.9705993507032</v>
      </c>
      <c r="AU482" s="2"/>
      <c r="AV482" s="3"/>
      <c r="AW482" s="1"/>
      <c r="AX482" s="2">
        <f>IF(Table1[[#This Row],[Person Debts]]&gt;$AW$6,1,0)</f>
        <v>1</v>
      </c>
      <c r="AY482" s="2"/>
      <c r="AZ482" s="3"/>
      <c r="BA482" s="1"/>
      <c r="BB482" s="24">
        <f>Table1[[#This Row],[Mortgage Left]]/Table1[[#This Row],[House Value]]</f>
        <v>0.3791219195181329</v>
      </c>
      <c r="BC482" s="2">
        <f t="shared" si="24"/>
        <v>0</v>
      </c>
      <c r="BD482" s="2"/>
      <c r="BE482" s="3"/>
      <c r="BH482" s="1"/>
      <c r="BI482" s="2">
        <f>IF(Table1[[#This Row],[City]]="Karachi",Table1[[#This Row],[Income]],0)</f>
        <v>0</v>
      </c>
      <c r="BJ482" s="2">
        <f>IF(Table1[[#This Row],[City]]="Lahore",Table1[[#This Row],[Income]],0)</f>
        <v>0</v>
      </c>
      <c r="BK482" s="2">
        <f>IF(Table1[[#This Row],[City]]="Islamabad",Table1[[#This Row],[Income]],0)</f>
        <v>63444</v>
      </c>
      <c r="BL482" s="2">
        <f>IF(Table1[[#This Row],[City]]="Multan",Table1[[#This Row],[Income]],0)</f>
        <v>0</v>
      </c>
      <c r="BM482" s="2">
        <f>IF(Table1[[#This Row],[City]]="Peshawar",Table1[[#This Row],[Income]],0)</f>
        <v>0</v>
      </c>
      <c r="BN482" s="2">
        <f>IF(Table1[[#This Row],[City]]="Quetta",Table1[[#This Row],[Income]],0)</f>
        <v>0</v>
      </c>
      <c r="BO482" s="2">
        <f>IF(Table1[[#This Row],[City]]="Hyderabad",Table1[[#This Row],[Income]],0)</f>
        <v>0</v>
      </c>
      <c r="BP482" s="2">
        <f>IF(Table1[[#This Row],[City]]="Rawalpindi",Table1[[#This Row],[Income]],0)</f>
        <v>0</v>
      </c>
      <c r="BQ482" s="3">
        <f>IF(Table1[[#This Row],[City]]="Gwadar",Table1[[#This Row],[Income]],0)</f>
        <v>0</v>
      </c>
      <c r="BR482" s="1">
        <f>IF(Table1[[#This Row],[Person Debts]]&gt;Table1[[#This Row],[Income]],1,0)</f>
        <v>1</v>
      </c>
      <c r="BS482" s="3"/>
      <c r="BT482" s="1"/>
      <c r="BU482" s="2">
        <f>IF(Table1[[#This Row],[Net Worth]]&gt;BT482,Table1[[#This Row],[Age]],0)</f>
        <v>47</v>
      </c>
      <c r="BV482" s="3"/>
    </row>
    <row r="483" spans="2:74" x14ac:dyDescent="0.25">
      <c r="B483" t="s">
        <v>23</v>
      </c>
      <c r="C483">
        <v>50</v>
      </c>
      <c r="D483" t="s">
        <v>20</v>
      </c>
      <c r="E483">
        <v>6</v>
      </c>
      <c r="F483" t="s">
        <v>34</v>
      </c>
      <c r="G483">
        <v>4</v>
      </c>
      <c r="H483">
        <v>0</v>
      </c>
      <c r="I483">
        <v>36029</v>
      </c>
      <c r="J483" t="s">
        <v>35</v>
      </c>
      <c r="K483">
        <v>3</v>
      </c>
      <c r="L483">
        <v>108087</v>
      </c>
      <c r="M483">
        <v>35418.054528380737</v>
      </c>
      <c r="N483">
        <v>0</v>
      </c>
      <c r="O483">
        <v>0</v>
      </c>
      <c r="P483">
        <v>51825.94666308452</v>
      </c>
      <c r="Q483">
        <v>36326.79559093518</v>
      </c>
      <c r="R483">
        <v>144413.79559093519</v>
      </c>
      <c r="S483">
        <v>87244.001191465257</v>
      </c>
      <c r="T483">
        <v>57169.794399469931</v>
      </c>
      <c r="X483" s="1">
        <f t="shared" si="22"/>
        <v>0</v>
      </c>
      <c r="Y483" s="2">
        <f t="shared" si="23"/>
        <v>1</v>
      </c>
      <c r="Z483" s="2"/>
      <c r="AA483" s="3"/>
      <c r="AD483" s="1">
        <f>IF(Table1[[#This Row],[Work Field (WF)]]="IT",1,0)</f>
        <v>0</v>
      </c>
      <c r="AE483" s="2">
        <f>IF(Table1[[#This Row],[Work Field (WF)]]="Data Science",1,0)</f>
        <v>0</v>
      </c>
      <c r="AF483" s="2">
        <f>IF(Table1[[#This Row],[Work Field (WF)]]="Health",1,0)</f>
        <v>0</v>
      </c>
      <c r="AG483" s="2">
        <f>IF(Table1[[#This Row],[Work Field (WF)]]="Marketing",1,0)</f>
        <v>0</v>
      </c>
      <c r="AH483" s="2">
        <f>IF(Table1[[#This Row],[Work Field (WF)]]="Sales",1,0)</f>
        <v>0</v>
      </c>
      <c r="AI483" s="2">
        <f>IF(Table1[[#This Row],[Work Field (WF)]]="management",1,0)</f>
        <v>1</v>
      </c>
      <c r="AJ483" s="2"/>
      <c r="AK483" s="3"/>
      <c r="AL483" s="1">
        <f>IF(Table1[[#This Row],[Education (EDU)]]="Matric",1,0)</f>
        <v>0</v>
      </c>
      <c r="AM483" s="2">
        <f>IF(Table1[[#This Row],[Education (EDU)]]="Intermediate",1,0)</f>
        <v>0</v>
      </c>
      <c r="AN483" s="2">
        <f>IF(Table1[[#This Row],[Education (EDU)]]="Graduation",1,0)</f>
        <v>0</v>
      </c>
      <c r="AO483" s="2">
        <f>IF(Table1[[#This Row],[Education (EDU)]]="Masters",1,0)</f>
        <v>1</v>
      </c>
      <c r="AP483" s="2"/>
      <c r="AQ483" s="3"/>
      <c r="AT483" s="10" t="str">
        <f>IFERROR(Table1[[#This Row],[Car Value]]/Table1[[#This Row],[Cars Owned]],"0")</f>
        <v>0</v>
      </c>
      <c r="AU483" s="2"/>
      <c r="AV483" s="3"/>
      <c r="AW483" s="1"/>
      <c r="AX483" s="2">
        <f>IF(Table1[[#This Row],[Person Debts]]&gt;$AW$6,1,0)</f>
        <v>0</v>
      </c>
      <c r="AY483" s="2"/>
      <c r="AZ483" s="3"/>
      <c r="BA483" s="1"/>
      <c r="BB483" s="24">
        <f>Table1[[#This Row],[Mortgage Left]]/Table1[[#This Row],[House Value]]</f>
        <v>0.32768098409966728</v>
      </c>
      <c r="BC483" s="2">
        <f t="shared" si="24"/>
        <v>0</v>
      </c>
      <c r="BD483" s="2"/>
      <c r="BE483" s="3"/>
      <c r="BH483" s="1"/>
      <c r="BI483" s="2">
        <f>IF(Table1[[#This Row],[City]]="Karachi",Table1[[#This Row],[Income]],0)</f>
        <v>0</v>
      </c>
      <c r="BJ483" s="2">
        <f>IF(Table1[[#This Row],[City]]="Lahore",Table1[[#This Row],[Income]],0)</f>
        <v>0</v>
      </c>
      <c r="BK483" s="2">
        <f>IF(Table1[[#This Row],[City]]="Islamabad",Table1[[#This Row],[Income]],0)</f>
        <v>36029</v>
      </c>
      <c r="BL483" s="2">
        <f>IF(Table1[[#This Row],[City]]="Multan",Table1[[#This Row],[Income]],0)</f>
        <v>0</v>
      </c>
      <c r="BM483" s="2">
        <f>IF(Table1[[#This Row],[City]]="Peshawar",Table1[[#This Row],[Income]],0)</f>
        <v>0</v>
      </c>
      <c r="BN483" s="2">
        <f>IF(Table1[[#This Row],[City]]="Quetta",Table1[[#This Row],[Income]],0)</f>
        <v>0</v>
      </c>
      <c r="BO483" s="2">
        <f>IF(Table1[[#This Row],[City]]="Hyderabad",Table1[[#This Row],[Income]],0)</f>
        <v>0</v>
      </c>
      <c r="BP483" s="2">
        <f>IF(Table1[[#This Row],[City]]="Rawalpindi",Table1[[#This Row],[Income]],0)</f>
        <v>0</v>
      </c>
      <c r="BQ483" s="3">
        <f>IF(Table1[[#This Row],[City]]="Gwadar",Table1[[#This Row],[Income]],0)</f>
        <v>0</v>
      </c>
      <c r="BR483" s="1">
        <f>IF(Table1[[#This Row],[Person Debts]]&gt;Table1[[#This Row],[Income]],1,0)</f>
        <v>1</v>
      </c>
      <c r="BS483" s="3"/>
      <c r="BT483" s="1"/>
      <c r="BU483" s="2">
        <f>IF(Table1[[#This Row],[Net Worth]]&gt;BT483,Table1[[#This Row],[Age]],0)</f>
        <v>50</v>
      </c>
      <c r="BV483" s="3"/>
    </row>
    <row r="484" spans="2:74" x14ac:dyDescent="0.25">
      <c r="B484" t="s">
        <v>19</v>
      </c>
      <c r="C484">
        <v>40</v>
      </c>
      <c r="D484" t="s">
        <v>32</v>
      </c>
      <c r="E484">
        <v>1</v>
      </c>
      <c r="F484" t="s">
        <v>34</v>
      </c>
      <c r="G484">
        <v>4</v>
      </c>
      <c r="H484">
        <v>2</v>
      </c>
      <c r="I484">
        <v>44813</v>
      </c>
      <c r="J484" t="s">
        <v>38</v>
      </c>
      <c r="K484">
        <v>9</v>
      </c>
      <c r="L484">
        <v>134439</v>
      </c>
      <c r="M484">
        <v>101631.33206927749</v>
      </c>
      <c r="N484">
        <v>36388.120646998577</v>
      </c>
      <c r="O484">
        <v>33071</v>
      </c>
      <c r="P484">
        <v>52397.020093273386</v>
      </c>
      <c r="Q484">
        <v>52727.109291466542</v>
      </c>
      <c r="R484">
        <v>223554.22993846511</v>
      </c>
      <c r="S484">
        <v>187099.35216255084</v>
      </c>
      <c r="T484">
        <v>36454.877775914269</v>
      </c>
      <c r="X484" s="1">
        <f t="shared" si="22"/>
        <v>1</v>
      </c>
      <c r="Y484" s="2">
        <f t="shared" si="23"/>
        <v>0</v>
      </c>
      <c r="Z484" s="2"/>
      <c r="AA484" s="3"/>
      <c r="AD484" s="1">
        <f>IF(Table1[[#This Row],[Work Field (WF)]]="IT",1,0)</f>
        <v>1</v>
      </c>
      <c r="AE484" s="2">
        <f>IF(Table1[[#This Row],[Work Field (WF)]]="Data Science",1,0)</f>
        <v>0</v>
      </c>
      <c r="AF484" s="2">
        <f>IF(Table1[[#This Row],[Work Field (WF)]]="Health",1,0)</f>
        <v>0</v>
      </c>
      <c r="AG484" s="2">
        <f>IF(Table1[[#This Row],[Work Field (WF)]]="Marketing",1,0)</f>
        <v>0</v>
      </c>
      <c r="AH484" s="2">
        <f>IF(Table1[[#This Row],[Work Field (WF)]]="Sales",1,0)</f>
        <v>0</v>
      </c>
      <c r="AI484" s="2">
        <f>IF(Table1[[#This Row],[Work Field (WF)]]="management",1,0)</f>
        <v>0</v>
      </c>
      <c r="AJ484" s="2"/>
      <c r="AK484" s="3"/>
      <c r="AL484" s="1">
        <f>IF(Table1[[#This Row],[Education (EDU)]]="Matric",1,0)</f>
        <v>0</v>
      </c>
      <c r="AM484" s="2">
        <f>IF(Table1[[#This Row],[Education (EDU)]]="Intermediate",1,0)</f>
        <v>0</v>
      </c>
      <c r="AN484" s="2">
        <f>IF(Table1[[#This Row],[Education (EDU)]]="Graduation",1,0)</f>
        <v>0</v>
      </c>
      <c r="AO484" s="2">
        <f>IF(Table1[[#This Row],[Education (EDU)]]="Masters",1,0)</f>
        <v>1</v>
      </c>
      <c r="AP484" s="2"/>
      <c r="AQ484" s="3"/>
      <c r="AT484" s="10">
        <f>IFERROR(Table1[[#This Row],[Car Value]]/Table1[[#This Row],[Cars Owned]],"0")</f>
        <v>18194.060323499289</v>
      </c>
      <c r="AU484" s="2"/>
      <c r="AV484" s="3"/>
      <c r="AW484" s="1"/>
      <c r="AX484" s="2">
        <f>IF(Table1[[#This Row],[Person Debts]]&gt;$AW$6,1,0)</f>
        <v>1</v>
      </c>
      <c r="AY484" s="2"/>
      <c r="AZ484" s="3"/>
      <c r="BA484" s="1"/>
      <c r="BB484" s="24">
        <f>Table1[[#This Row],[Mortgage Left]]/Table1[[#This Row],[House Value]]</f>
        <v>0.75596614129290973</v>
      </c>
      <c r="BC484" s="2">
        <f t="shared" si="24"/>
        <v>1</v>
      </c>
      <c r="BD484" s="2"/>
      <c r="BE484" s="3"/>
      <c r="BH484" s="1"/>
      <c r="BI484" s="2">
        <f>IF(Table1[[#This Row],[City]]="Karachi",Table1[[#This Row],[Income]],0)</f>
        <v>0</v>
      </c>
      <c r="BJ484" s="2">
        <f>IF(Table1[[#This Row],[City]]="Lahore",Table1[[#This Row],[Income]],0)</f>
        <v>0</v>
      </c>
      <c r="BK484" s="2">
        <f>IF(Table1[[#This Row],[City]]="Islamabad",Table1[[#This Row],[Income]],0)</f>
        <v>0</v>
      </c>
      <c r="BL484" s="2">
        <f>IF(Table1[[#This Row],[City]]="Multan",Table1[[#This Row],[Income]],0)</f>
        <v>0</v>
      </c>
      <c r="BM484" s="2">
        <f>IF(Table1[[#This Row],[City]]="Peshawar",Table1[[#This Row],[Income]],0)</f>
        <v>0</v>
      </c>
      <c r="BN484" s="2">
        <f>IF(Table1[[#This Row],[City]]="Quetta",Table1[[#This Row],[Income]],0)</f>
        <v>0</v>
      </c>
      <c r="BO484" s="2">
        <f>IF(Table1[[#This Row],[City]]="Hyderabad",Table1[[#This Row],[Income]],0)</f>
        <v>0</v>
      </c>
      <c r="BP484" s="2">
        <f>IF(Table1[[#This Row],[City]]="Rawalpindi",Table1[[#This Row],[Income]],0)</f>
        <v>0</v>
      </c>
      <c r="BQ484" s="3">
        <f>IF(Table1[[#This Row],[City]]="Gwadar",Table1[[#This Row],[Income]],0)</f>
        <v>44813</v>
      </c>
      <c r="BR484" s="1">
        <f>IF(Table1[[#This Row],[Person Debts]]&gt;Table1[[#This Row],[Income]],1,0)</f>
        <v>1</v>
      </c>
      <c r="BS484" s="3"/>
      <c r="BT484" s="1"/>
      <c r="BU484" s="2">
        <f>IF(Table1[[#This Row],[Net Worth]]&gt;BT484,Table1[[#This Row],[Age]],0)</f>
        <v>40</v>
      </c>
      <c r="BV484" s="3"/>
    </row>
    <row r="485" spans="2:74" x14ac:dyDescent="0.25">
      <c r="B485" t="s">
        <v>19</v>
      </c>
      <c r="C485">
        <v>47</v>
      </c>
      <c r="D485" t="s">
        <v>37</v>
      </c>
      <c r="E485">
        <v>5</v>
      </c>
      <c r="F485" t="s">
        <v>34</v>
      </c>
      <c r="G485">
        <v>4</v>
      </c>
      <c r="H485">
        <v>0</v>
      </c>
      <c r="I485">
        <v>64518</v>
      </c>
      <c r="J485" t="s">
        <v>25</v>
      </c>
      <c r="K485">
        <v>1</v>
      </c>
      <c r="L485">
        <v>193554</v>
      </c>
      <c r="M485">
        <v>59512.470957045887</v>
      </c>
      <c r="N485">
        <v>0</v>
      </c>
      <c r="O485">
        <v>0</v>
      </c>
      <c r="P485">
        <v>78382.067403258974</v>
      </c>
      <c r="Q485">
        <v>87598.186885550414</v>
      </c>
      <c r="R485">
        <v>281152.18688555039</v>
      </c>
      <c r="S485">
        <v>137894.53836030487</v>
      </c>
      <c r="T485">
        <v>143257.64852524552</v>
      </c>
      <c r="X485" s="1">
        <f t="shared" si="22"/>
        <v>1</v>
      </c>
      <c r="Y485" s="2">
        <f t="shared" si="23"/>
        <v>0</v>
      </c>
      <c r="Z485" s="2"/>
      <c r="AA485" s="3"/>
      <c r="AD485" s="1">
        <f>IF(Table1[[#This Row],[Work Field (WF)]]="IT",1,0)</f>
        <v>0</v>
      </c>
      <c r="AE485" s="2">
        <f>IF(Table1[[#This Row],[Work Field (WF)]]="Data Science",1,0)</f>
        <v>0</v>
      </c>
      <c r="AF485" s="2">
        <f>IF(Table1[[#This Row],[Work Field (WF)]]="Health",1,0)</f>
        <v>0</v>
      </c>
      <c r="AG485" s="2">
        <f>IF(Table1[[#This Row],[Work Field (WF)]]="Marketing",1,0)</f>
        <v>0</v>
      </c>
      <c r="AH485" s="2">
        <f>IF(Table1[[#This Row],[Work Field (WF)]]="Sales",1,0)</f>
        <v>1</v>
      </c>
      <c r="AI485" s="2">
        <f>IF(Table1[[#This Row],[Work Field (WF)]]="management",1,0)</f>
        <v>0</v>
      </c>
      <c r="AJ485" s="2"/>
      <c r="AK485" s="3"/>
      <c r="AL485" s="1">
        <f>IF(Table1[[#This Row],[Education (EDU)]]="Matric",1,0)</f>
        <v>0</v>
      </c>
      <c r="AM485" s="2">
        <f>IF(Table1[[#This Row],[Education (EDU)]]="Intermediate",1,0)</f>
        <v>0</v>
      </c>
      <c r="AN485" s="2">
        <f>IF(Table1[[#This Row],[Education (EDU)]]="Graduation",1,0)</f>
        <v>0</v>
      </c>
      <c r="AO485" s="2">
        <f>IF(Table1[[#This Row],[Education (EDU)]]="Masters",1,0)</f>
        <v>1</v>
      </c>
      <c r="AP485" s="2"/>
      <c r="AQ485" s="3"/>
      <c r="AT485" s="10" t="str">
        <f>IFERROR(Table1[[#This Row],[Car Value]]/Table1[[#This Row],[Cars Owned]],"0")</f>
        <v>0</v>
      </c>
      <c r="AU485" s="2"/>
      <c r="AV485" s="3"/>
      <c r="AW485" s="1"/>
      <c r="AX485" s="2">
        <f>IF(Table1[[#This Row],[Person Debts]]&gt;$AW$6,1,0)</f>
        <v>1</v>
      </c>
      <c r="AY485" s="2"/>
      <c r="AZ485" s="3"/>
      <c r="BA485" s="1"/>
      <c r="BB485" s="24">
        <f>Table1[[#This Row],[Mortgage Left]]/Table1[[#This Row],[House Value]]</f>
        <v>0.30747218325142278</v>
      </c>
      <c r="BC485" s="2">
        <f t="shared" si="24"/>
        <v>0</v>
      </c>
      <c r="BD485" s="2"/>
      <c r="BE485" s="3"/>
      <c r="BH485" s="1"/>
      <c r="BI485" s="2">
        <f>IF(Table1[[#This Row],[City]]="Karachi",Table1[[#This Row],[Income]],0)</f>
        <v>64518</v>
      </c>
      <c r="BJ485" s="2">
        <f>IF(Table1[[#This Row],[City]]="Lahore",Table1[[#This Row],[Income]],0)</f>
        <v>0</v>
      </c>
      <c r="BK485" s="2">
        <f>IF(Table1[[#This Row],[City]]="Islamabad",Table1[[#This Row],[Income]],0)</f>
        <v>0</v>
      </c>
      <c r="BL485" s="2">
        <f>IF(Table1[[#This Row],[City]]="Multan",Table1[[#This Row],[Income]],0)</f>
        <v>0</v>
      </c>
      <c r="BM485" s="2">
        <f>IF(Table1[[#This Row],[City]]="Peshawar",Table1[[#This Row],[Income]],0)</f>
        <v>0</v>
      </c>
      <c r="BN485" s="2">
        <f>IF(Table1[[#This Row],[City]]="Quetta",Table1[[#This Row],[Income]],0)</f>
        <v>0</v>
      </c>
      <c r="BO485" s="2">
        <f>IF(Table1[[#This Row],[City]]="Hyderabad",Table1[[#This Row],[Income]],0)</f>
        <v>0</v>
      </c>
      <c r="BP485" s="2">
        <f>IF(Table1[[#This Row],[City]]="Rawalpindi",Table1[[#This Row],[Income]],0)</f>
        <v>0</v>
      </c>
      <c r="BQ485" s="3">
        <f>IF(Table1[[#This Row],[City]]="Gwadar",Table1[[#This Row],[Income]],0)</f>
        <v>0</v>
      </c>
      <c r="BR485" s="1">
        <f>IF(Table1[[#This Row],[Person Debts]]&gt;Table1[[#This Row],[Income]],1,0)</f>
        <v>1</v>
      </c>
      <c r="BS485" s="3"/>
      <c r="BT485" s="1"/>
      <c r="BU485" s="2">
        <f>IF(Table1[[#This Row],[Net Worth]]&gt;BT485,Table1[[#This Row],[Age]],0)</f>
        <v>47</v>
      </c>
      <c r="BV485" s="3"/>
    </row>
    <row r="486" spans="2:74" x14ac:dyDescent="0.25">
      <c r="B486" t="s">
        <v>19</v>
      </c>
      <c r="C486">
        <v>38</v>
      </c>
      <c r="D486" t="s">
        <v>20</v>
      </c>
      <c r="E486">
        <v>6</v>
      </c>
      <c r="F486" t="s">
        <v>21</v>
      </c>
      <c r="G486">
        <v>1</v>
      </c>
      <c r="H486">
        <v>0</v>
      </c>
      <c r="I486">
        <v>66229</v>
      </c>
      <c r="J486" t="s">
        <v>22</v>
      </c>
      <c r="K486">
        <v>2</v>
      </c>
      <c r="L486">
        <v>397374</v>
      </c>
      <c r="M486">
        <v>8002.8643668777258</v>
      </c>
      <c r="N486">
        <v>0</v>
      </c>
      <c r="O486">
        <v>0</v>
      </c>
      <c r="P486">
        <v>75042.654493167123</v>
      </c>
      <c r="Q486">
        <v>17434.919525319063</v>
      </c>
      <c r="R486">
        <v>414808.91952531907</v>
      </c>
      <c r="S486">
        <v>83045.518860044845</v>
      </c>
      <c r="T486">
        <v>331763.40066527424</v>
      </c>
      <c r="X486" s="1">
        <f t="shared" si="22"/>
        <v>1</v>
      </c>
      <c r="Y486" s="2">
        <f t="shared" si="23"/>
        <v>0</v>
      </c>
      <c r="Z486" s="2"/>
      <c r="AA486" s="3"/>
      <c r="AD486" s="1">
        <f>IF(Table1[[#This Row],[Work Field (WF)]]="IT",1,0)</f>
        <v>0</v>
      </c>
      <c r="AE486" s="2">
        <f>IF(Table1[[#This Row],[Work Field (WF)]]="Data Science",1,0)</f>
        <v>0</v>
      </c>
      <c r="AF486" s="2">
        <f>IF(Table1[[#This Row],[Work Field (WF)]]="Health",1,0)</f>
        <v>0</v>
      </c>
      <c r="AG486" s="2">
        <f>IF(Table1[[#This Row],[Work Field (WF)]]="Marketing",1,0)</f>
        <v>0</v>
      </c>
      <c r="AH486" s="2">
        <f>IF(Table1[[#This Row],[Work Field (WF)]]="Sales",1,0)</f>
        <v>0</v>
      </c>
      <c r="AI486" s="2">
        <f>IF(Table1[[#This Row],[Work Field (WF)]]="management",1,0)</f>
        <v>1</v>
      </c>
      <c r="AJ486" s="2"/>
      <c r="AK486" s="3"/>
      <c r="AL486" s="1">
        <f>IF(Table1[[#This Row],[Education (EDU)]]="Matric",1,0)</f>
        <v>1</v>
      </c>
      <c r="AM486" s="2">
        <f>IF(Table1[[#This Row],[Education (EDU)]]="Intermediate",1,0)</f>
        <v>0</v>
      </c>
      <c r="AN486" s="2">
        <f>IF(Table1[[#This Row],[Education (EDU)]]="Graduation",1,0)</f>
        <v>0</v>
      </c>
      <c r="AO486" s="2">
        <f>IF(Table1[[#This Row],[Education (EDU)]]="Masters",1,0)</f>
        <v>0</v>
      </c>
      <c r="AP486" s="2"/>
      <c r="AQ486" s="3"/>
      <c r="AT486" s="10" t="str">
        <f>IFERROR(Table1[[#This Row],[Car Value]]/Table1[[#This Row],[Cars Owned]],"0")</f>
        <v>0</v>
      </c>
      <c r="AU486" s="2"/>
      <c r="AV486" s="3"/>
      <c r="AW486" s="1"/>
      <c r="AX486" s="2">
        <f>IF(Table1[[#This Row],[Person Debts]]&gt;$AW$6,1,0)</f>
        <v>0</v>
      </c>
      <c r="AY486" s="2"/>
      <c r="AZ486" s="3"/>
      <c r="BA486" s="1"/>
      <c r="BB486" s="24">
        <f>Table1[[#This Row],[Mortgage Left]]/Table1[[#This Row],[House Value]]</f>
        <v>2.0139375920109837E-2</v>
      </c>
      <c r="BC486" s="2">
        <f t="shared" si="24"/>
        <v>0</v>
      </c>
      <c r="BD486" s="2"/>
      <c r="BE486" s="3"/>
      <c r="BH486" s="1"/>
      <c r="BI486" s="2">
        <f>IF(Table1[[#This Row],[City]]="Karachi",Table1[[#This Row],[Income]],0)</f>
        <v>0</v>
      </c>
      <c r="BJ486" s="2">
        <f>IF(Table1[[#This Row],[City]]="Lahore",Table1[[#This Row],[Income]],0)</f>
        <v>66229</v>
      </c>
      <c r="BK486" s="2">
        <f>IF(Table1[[#This Row],[City]]="Islamabad",Table1[[#This Row],[Income]],0)</f>
        <v>0</v>
      </c>
      <c r="BL486" s="2">
        <f>IF(Table1[[#This Row],[City]]="Multan",Table1[[#This Row],[Income]],0)</f>
        <v>0</v>
      </c>
      <c r="BM486" s="2">
        <f>IF(Table1[[#This Row],[City]]="Peshawar",Table1[[#This Row],[Income]],0)</f>
        <v>0</v>
      </c>
      <c r="BN486" s="2">
        <f>IF(Table1[[#This Row],[City]]="Quetta",Table1[[#This Row],[Income]],0)</f>
        <v>0</v>
      </c>
      <c r="BO486" s="2">
        <f>IF(Table1[[#This Row],[City]]="Hyderabad",Table1[[#This Row],[Income]],0)</f>
        <v>0</v>
      </c>
      <c r="BP486" s="2">
        <f>IF(Table1[[#This Row],[City]]="Rawalpindi",Table1[[#This Row],[Income]],0)</f>
        <v>0</v>
      </c>
      <c r="BQ486" s="3">
        <f>IF(Table1[[#This Row],[City]]="Gwadar",Table1[[#This Row],[Income]],0)</f>
        <v>0</v>
      </c>
      <c r="BR486" s="1">
        <f>IF(Table1[[#This Row],[Person Debts]]&gt;Table1[[#This Row],[Income]],1,0)</f>
        <v>1</v>
      </c>
      <c r="BS486" s="3"/>
      <c r="BT486" s="1"/>
      <c r="BU486" s="2">
        <f>IF(Table1[[#This Row],[Net Worth]]&gt;BT486,Table1[[#This Row],[Age]],0)</f>
        <v>38</v>
      </c>
      <c r="BV486" s="3"/>
    </row>
    <row r="487" spans="2:74" x14ac:dyDescent="0.25">
      <c r="B487" t="s">
        <v>23</v>
      </c>
      <c r="C487">
        <v>28</v>
      </c>
      <c r="D487" t="s">
        <v>26</v>
      </c>
      <c r="E487">
        <v>3</v>
      </c>
      <c r="F487" t="s">
        <v>24</v>
      </c>
      <c r="G487">
        <v>3</v>
      </c>
      <c r="H487">
        <v>1</v>
      </c>
      <c r="I487">
        <v>34341</v>
      </c>
      <c r="J487" t="s">
        <v>28</v>
      </c>
      <c r="K487">
        <v>4</v>
      </c>
      <c r="L487">
        <v>103023</v>
      </c>
      <c r="M487">
        <v>74307.092286503888</v>
      </c>
      <c r="N487">
        <v>24603.650001924696</v>
      </c>
      <c r="O487">
        <v>18489</v>
      </c>
      <c r="P487">
        <v>21279.505077205384</v>
      </c>
      <c r="Q487">
        <v>20366.806983298404</v>
      </c>
      <c r="R487">
        <v>147993.45698522311</v>
      </c>
      <c r="S487">
        <v>114075.59736370927</v>
      </c>
      <c r="T487">
        <v>33917.859621513839</v>
      </c>
      <c r="X487" s="1">
        <f t="shared" si="22"/>
        <v>0</v>
      </c>
      <c r="Y487" s="2">
        <f t="shared" si="23"/>
        <v>1</v>
      </c>
      <c r="Z487" s="2"/>
      <c r="AA487" s="3"/>
      <c r="AD487" s="1">
        <f>IF(Table1[[#This Row],[Work Field (WF)]]="IT",1,0)</f>
        <v>0</v>
      </c>
      <c r="AE487" s="2">
        <f>IF(Table1[[#This Row],[Work Field (WF)]]="Data Science",1,0)</f>
        <v>0</v>
      </c>
      <c r="AF487" s="2">
        <f>IF(Table1[[#This Row],[Work Field (WF)]]="Health",1,0)</f>
        <v>0</v>
      </c>
      <c r="AG487" s="2">
        <f>IF(Table1[[#This Row],[Work Field (WF)]]="Marketing",1,0)</f>
        <v>1</v>
      </c>
      <c r="AH487" s="2">
        <f>IF(Table1[[#This Row],[Work Field (WF)]]="Sales",1,0)</f>
        <v>0</v>
      </c>
      <c r="AI487" s="2">
        <f>IF(Table1[[#This Row],[Work Field (WF)]]="management",1,0)</f>
        <v>0</v>
      </c>
      <c r="AJ487" s="2"/>
      <c r="AK487" s="3"/>
      <c r="AL487" s="1">
        <f>IF(Table1[[#This Row],[Education (EDU)]]="Matric",1,0)</f>
        <v>0</v>
      </c>
      <c r="AM487" s="2">
        <f>IF(Table1[[#This Row],[Education (EDU)]]="Intermediate",1,0)</f>
        <v>0</v>
      </c>
      <c r="AN487" s="2">
        <f>IF(Table1[[#This Row],[Education (EDU)]]="Graduation",1,0)</f>
        <v>1</v>
      </c>
      <c r="AO487" s="2">
        <f>IF(Table1[[#This Row],[Education (EDU)]]="Masters",1,0)</f>
        <v>0</v>
      </c>
      <c r="AP487" s="2"/>
      <c r="AQ487" s="3"/>
      <c r="AT487" s="10">
        <f>IFERROR(Table1[[#This Row],[Car Value]]/Table1[[#This Row],[Cars Owned]],"0")</f>
        <v>24603.650001924696</v>
      </c>
      <c r="AU487" s="2"/>
      <c r="AV487" s="3"/>
      <c r="AW487" s="1"/>
      <c r="AX487" s="2">
        <f>IF(Table1[[#This Row],[Person Debts]]&gt;$AW$6,1,0)</f>
        <v>0</v>
      </c>
      <c r="AY487" s="2"/>
      <c r="AZ487" s="3"/>
      <c r="BA487" s="1"/>
      <c r="BB487" s="24">
        <f>Table1[[#This Row],[Mortgage Left]]/Table1[[#This Row],[House Value]]</f>
        <v>0.72126702082548444</v>
      </c>
      <c r="BC487" s="2">
        <f t="shared" si="24"/>
        <v>1</v>
      </c>
      <c r="BD487" s="2"/>
      <c r="BE487" s="3"/>
      <c r="BH487" s="1"/>
      <c r="BI487" s="2">
        <f>IF(Table1[[#This Row],[City]]="Karachi",Table1[[#This Row],[Income]],0)</f>
        <v>0</v>
      </c>
      <c r="BJ487" s="2">
        <f>IF(Table1[[#This Row],[City]]="Lahore",Table1[[#This Row],[Income]],0)</f>
        <v>0</v>
      </c>
      <c r="BK487" s="2">
        <f>IF(Table1[[#This Row],[City]]="Islamabad",Table1[[#This Row],[Income]],0)</f>
        <v>0</v>
      </c>
      <c r="BL487" s="2">
        <f>IF(Table1[[#This Row],[City]]="Multan",Table1[[#This Row],[Income]],0)</f>
        <v>34341</v>
      </c>
      <c r="BM487" s="2">
        <f>IF(Table1[[#This Row],[City]]="Peshawar",Table1[[#This Row],[Income]],0)</f>
        <v>0</v>
      </c>
      <c r="BN487" s="2">
        <f>IF(Table1[[#This Row],[City]]="Quetta",Table1[[#This Row],[Income]],0)</f>
        <v>0</v>
      </c>
      <c r="BO487" s="2">
        <f>IF(Table1[[#This Row],[City]]="Hyderabad",Table1[[#This Row],[Income]],0)</f>
        <v>0</v>
      </c>
      <c r="BP487" s="2">
        <f>IF(Table1[[#This Row],[City]]="Rawalpindi",Table1[[#This Row],[Income]],0)</f>
        <v>0</v>
      </c>
      <c r="BQ487" s="3">
        <f>IF(Table1[[#This Row],[City]]="Gwadar",Table1[[#This Row],[Income]],0)</f>
        <v>0</v>
      </c>
      <c r="BR487" s="1">
        <f>IF(Table1[[#This Row],[Person Debts]]&gt;Table1[[#This Row],[Income]],1,0)</f>
        <v>1</v>
      </c>
      <c r="BS487" s="3"/>
      <c r="BT487" s="1"/>
      <c r="BU487" s="2">
        <f>IF(Table1[[#This Row],[Net Worth]]&gt;BT487,Table1[[#This Row],[Age]],0)</f>
        <v>28</v>
      </c>
      <c r="BV487" s="3"/>
    </row>
    <row r="488" spans="2:74" x14ac:dyDescent="0.25">
      <c r="B488" t="s">
        <v>23</v>
      </c>
      <c r="C488">
        <v>36</v>
      </c>
      <c r="D488" t="s">
        <v>32</v>
      </c>
      <c r="E488">
        <v>1</v>
      </c>
      <c r="F488" t="s">
        <v>34</v>
      </c>
      <c r="G488">
        <v>4</v>
      </c>
      <c r="H488">
        <v>0</v>
      </c>
      <c r="I488">
        <v>52209</v>
      </c>
      <c r="J488" t="s">
        <v>38</v>
      </c>
      <c r="K488">
        <v>9</v>
      </c>
      <c r="L488">
        <v>261045</v>
      </c>
      <c r="M488">
        <v>72600.907469239377</v>
      </c>
      <c r="N488">
        <v>0</v>
      </c>
      <c r="O488">
        <v>0</v>
      </c>
      <c r="P488">
        <v>89586.524590157991</v>
      </c>
      <c r="Q488">
        <v>20534.136331874128</v>
      </c>
      <c r="R488">
        <v>281579.13633187412</v>
      </c>
      <c r="S488">
        <v>162187.43205939737</v>
      </c>
      <c r="T488">
        <v>119391.70427247675</v>
      </c>
      <c r="X488" s="1">
        <f t="shared" si="22"/>
        <v>0</v>
      </c>
      <c r="Y488" s="2">
        <f t="shared" si="23"/>
        <v>1</v>
      </c>
      <c r="Z488" s="2"/>
      <c r="AA488" s="3"/>
      <c r="AD488" s="1">
        <f>IF(Table1[[#This Row],[Work Field (WF)]]="IT",1,0)</f>
        <v>1</v>
      </c>
      <c r="AE488" s="2">
        <f>IF(Table1[[#This Row],[Work Field (WF)]]="Data Science",1,0)</f>
        <v>0</v>
      </c>
      <c r="AF488" s="2">
        <f>IF(Table1[[#This Row],[Work Field (WF)]]="Health",1,0)</f>
        <v>0</v>
      </c>
      <c r="AG488" s="2">
        <f>IF(Table1[[#This Row],[Work Field (WF)]]="Marketing",1,0)</f>
        <v>0</v>
      </c>
      <c r="AH488" s="2">
        <f>IF(Table1[[#This Row],[Work Field (WF)]]="Sales",1,0)</f>
        <v>0</v>
      </c>
      <c r="AI488" s="2">
        <f>IF(Table1[[#This Row],[Work Field (WF)]]="management",1,0)</f>
        <v>0</v>
      </c>
      <c r="AJ488" s="2"/>
      <c r="AK488" s="3"/>
      <c r="AL488" s="1">
        <f>IF(Table1[[#This Row],[Education (EDU)]]="Matric",1,0)</f>
        <v>0</v>
      </c>
      <c r="AM488" s="2">
        <f>IF(Table1[[#This Row],[Education (EDU)]]="Intermediate",1,0)</f>
        <v>0</v>
      </c>
      <c r="AN488" s="2">
        <f>IF(Table1[[#This Row],[Education (EDU)]]="Graduation",1,0)</f>
        <v>0</v>
      </c>
      <c r="AO488" s="2">
        <f>IF(Table1[[#This Row],[Education (EDU)]]="Masters",1,0)</f>
        <v>1</v>
      </c>
      <c r="AP488" s="2"/>
      <c r="AQ488" s="3"/>
      <c r="AT488" s="10" t="str">
        <f>IFERROR(Table1[[#This Row],[Car Value]]/Table1[[#This Row],[Cars Owned]],"0")</f>
        <v>0</v>
      </c>
      <c r="AU488" s="2"/>
      <c r="AV488" s="3"/>
      <c r="AW488" s="1"/>
      <c r="AX488" s="2">
        <f>IF(Table1[[#This Row],[Person Debts]]&gt;$AW$6,1,0)</f>
        <v>1</v>
      </c>
      <c r="AY488" s="2"/>
      <c r="AZ488" s="3"/>
      <c r="BA488" s="1"/>
      <c r="BB488" s="24">
        <f>Table1[[#This Row],[Mortgage Left]]/Table1[[#This Row],[House Value]]</f>
        <v>0.27811644532260482</v>
      </c>
      <c r="BC488" s="2">
        <f t="shared" si="24"/>
        <v>0</v>
      </c>
      <c r="BD488" s="2"/>
      <c r="BE488" s="3"/>
      <c r="BH488" s="1"/>
      <c r="BI488" s="2">
        <f>IF(Table1[[#This Row],[City]]="Karachi",Table1[[#This Row],[Income]],0)</f>
        <v>0</v>
      </c>
      <c r="BJ488" s="2">
        <f>IF(Table1[[#This Row],[City]]="Lahore",Table1[[#This Row],[Income]],0)</f>
        <v>0</v>
      </c>
      <c r="BK488" s="2">
        <f>IF(Table1[[#This Row],[City]]="Islamabad",Table1[[#This Row],[Income]],0)</f>
        <v>0</v>
      </c>
      <c r="BL488" s="2">
        <f>IF(Table1[[#This Row],[City]]="Multan",Table1[[#This Row],[Income]],0)</f>
        <v>0</v>
      </c>
      <c r="BM488" s="2">
        <f>IF(Table1[[#This Row],[City]]="Peshawar",Table1[[#This Row],[Income]],0)</f>
        <v>0</v>
      </c>
      <c r="BN488" s="2">
        <f>IF(Table1[[#This Row],[City]]="Quetta",Table1[[#This Row],[Income]],0)</f>
        <v>0</v>
      </c>
      <c r="BO488" s="2">
        <f>IF(Table1[[#This Row],[City]]="Hyderabad",Table1[[#This Row],[Income]],0)</f>
        <v>0</v>
      </c>
      <c r="BP488" s="2">
        <f>IF(Table1[[#This Row],[City]]="Rawalpindi",Table1[[#This Row],[Income]],0)</f>
        <v>0</v>
      </c>
      <c r="BQ488" s="3">
        <f>IF(Table1[[#This Row],[City]]="Gwadar",Table1[[#This Row],[Income]],0)</f>
        <v>52209</v>
      </c>
      <c r="BR488" s="1">
        <f>IF(Table1[[#This Row],[Person Debts]]&gt;Table1[[#This Row],[Income]],1,0)</f>
        <v>1</v>
      </c>
      <c r="BS488" s="3"/>
      <c r="BT488" s="1"/>
      <c r="BU488" s="2">
        <f>IF(Table1[[#This Row],[Net Worth]]&gt;BT488,Table1[[#This Row],[Age]],0)</f>
        <v>36</v>
      </c>
      <c r="BV488" s="3"/>
    </row>
    <row r="489" spans="2:74" x14ac:dyDescent="0.25">
      <c r="B489" t="s">
        <v>19</v>
      </c>
      <c r="C489">
        <v>49</v>
      </c>
      <c r="D489" t="s">
        <v>20</v>
      </c>
      <c r="E489">
        <v>6</v>
      </c>
      <c r="F489" t="s">
        <v>27</v>
      </c>
      <c r="G489">
        <v>2</v>
      </c>
      <c r="H489">
        <v>2</v>
      </c>
      <c r="I489">
        <v>47005</v>
      </c>
      <c r="J489" t="s">
        <v>31</v>
      </c>
      <c r="K489">
        <v>5</v>
      </c>
      <c r="L489">
        <v>188020</v>
      </c>
      <c r="M489">
        <v>140833.99703116273</v>
      </c>
      <c r="N489">
        <v>58919.76610386133</v>
      </c>
      <c r="O489">
        <v>11099</v>
      </c>
      <c r="P489">
        <v>77966.376151675096</v>
      </c>
      <c r="Q489">
        <v>15658.292184658005</v>
      </c>
      <c r="R489">
        <v>262598.05828851933</v>
      </c>
      <c r="S489">
        <v>229899.37318283782</v>
      </c>
      <c r="T489">
        <v>32698.685105681507</v>
      </c>
      <c r="X489" s="1">
        <f t="shared" si="22"/>
        <v>1</v>
      </c>
      <c r="Y489" s="2">
        <f t="shared" si="23"/>
        <v>0</v>
      </c>
      <c r="Z489" s="2"/>
      <c r="AA489" s="3"/>
      <c r="AD489" s="1">
        <f>IF(Table1[[#This Row],[Work Field (WF)]]="IT",1,0)</f>
        <v>0</v>
      </c>
      <c r="AE489" s="2">
        <f>IF(Table1[[#This Row],[Work Field (WF)]]="Data Science",1,0)</f>
        <v>0</v>
      </c>
      <c r="AF489" s="2">
        <f>IF(Table1[[#This Row],[Work Field (WF)]]="Health",1,0)</f>
        <v>0</v>
      </c>
      <c r="AG489" s="2">
        <f>IF(Table1[[#This Row],[Work Field (WF)]]="Marketing",1,0)</f>
        <v>0</v>
      </c>
      <c r="AH489" s="2">
        <f>IF(Table1[[#This Row],[Work Field (WF)]]="Sales",1,0)</f>
        <v>0</v>
      </c>
      <c r="AI489" s="2">
        <f>IF(Table1[[#This Row],[Work Field (WF)]]="management",1,0)</f>
        <v>1</v>
      </c>
      <c r="AJ489" s="2"/>
      <c r="AK489" s="3"/>
      <c r="AL489" s="1">
        <f>IF(Table1[[#This Row],[Education (EDU)]]="Matric",1,0)</f>
        <v>0</v>
      </c>
      <c r="AM489" s="2">
        <f>IF(Table1[[#This Row],[Education (EDU)]]="Intermediate",1,0)</f>
        <v>1</v>
      </c>
      <c r="AN489" s="2">
        <f>IF(Table1[[#This Row],[Education (EDU)]]="Graduation",1,0)</f>
        <v>0</v>
      </c>
      <c r="AO489" s="2">
        <f>IF(Table1[[#This Row],[Education (EDU)]]="Masters",1,0)</f>
        <v>0</v>
      </c>
      <c r="AP489" s="2"/>
      <c r="AQ489" s="3"/>
      <c r="AT489" s="10">
        <f>IFERROR(Table1[[#This Row],[Car Value]]/Table1[[#This Row],[Cars Owned]],"0")</f>
        <v>29459.883051930665</v>
      </c>
      <c r="AU489" s="2"/>
      <c r="AV489" s="3"/>
      <c r="AW489" s="1"/>
      <c r="AX489" s="2">
        <f>IF(Table1[[#This Row],[Person Debts]]&gt;$AW$6,1,0)</f>
        <v>1</v>
      </c>
      <c r="AY489" s="2"/>
      <c r="AZ489" s="3"/>
      <c r="BA489" s="1"/>
      <c r="BB489" s="24">
        <f>Table1[[#This Row],[Mortgage Left]]/Table1[[#This Row],[House Value]]</f>
        <v>0.74903732066356088</v>
      </c>
      <c r="BC489" s="2">
        <f t="shared" si="24"/>
        <v>1</v>
      </c>
      <c r="BD489" s="2"/>
      <c r="BE489" s="3"/>
      <c r="BH489" s="1"/>
      <c r="BI489" s="2">
        <f>IF(Table1[[#This Row],[City]]="Karachi",Table1[[#This Row],[Income]],0)</f>
        <v>0</v>
      </c>
      <c r="BJ489" s="2">
        <f>IF(Table1[[#This Row],[City]]="Lahore",Table1[[#This Row],[Income]],0)</f>
        <v>0</v>
      </c>
      <c r="BK489" s="2">
        <f>IF(Table1[[#This Row],[City]]="Islamabad",Table1[[#This Row],[Income]],0)</f>
        <v>0</v>
      </c>
      <c r="BL489" s="2">
        <f>IF(Table1[[#This Row],[City]]="Multan",Table1[[#This Row],[Income]],0)</f>
        <v>0</v>
      </c>
      <c r="BM489" s="2">
        <f>IF(Table1[[#This Row],[City]]="Peshawar",Table1[[#This Row],[Income]],0)</f>
        <v>47005</v>
      </c>
      <c r="BN489" s="2">
        <f>IF(Table1[[#This Row],[City]]="Quetta",Table1[[#This Row],[Income]],0)</f>
        <v>0</v>
      </c>
      <c r="BO489" s="2">
        <f>IF(Table1[[#This Row],[City]]="Hyderabad",Table1[[#This Row],[Income]],0)</f>
        <v>0</v>
      </c>
      <c r="BP489" s="2">
        <f>IF(Table1[[#This Row],[City]]="Rawalpindi",Table1[[#This Row],[Income]],0)</f>
        <v>0</v>
      </c>
      <c r="BQ489" s="3">
        <f>IF(Table1[[#This Row],[City]]="Gwadar",Table1[[#This Row],[Income]],0)</f>
        <v>0</v>
      </c>
      <c r="BR489" s="1">
        <f>IF(Table1[[#This Row],[Person Debts]]&gt;Table1[[#This Row],[Income]],1,0)</f>
        <v>1</v>
      </c>
      <c r="BS489" s="3"/>
      <c r="BT489" s="1"/>
      <c r="BU489" s="2">
        <f>IF(Table1[[#This Row],[Net Worth]]&gt;BT489,Table1[[#This Row],[Age]],0)</f>
        <v>49</v>
      </c>
      <c r="BV489" s="3"/>
    </row>
    <row r="490" spans="2:74" x14ac:dyDescent="0.25">
      <c r="B490" t="s">
        <v>19</v>
      </c>
      <c r="C490">
        <v>33</v>
      </c>
      <c r="D490" t="s">
        <v>37</v>
      </c>
      <c r="E490">
        <v>5</v>
      </c>
      <c r="F490" t="s">
        <v>34</v>
      </c>
      <c r="G490">
        <v>4</v>
      </c>
      <c r="H490">
        <v>0</v>
      </c>
      <c r="I490">
        <v>37135</v>
      </c>
      <c r="J490" t="s">
        <v>31</v>
      </c>
      <c r="K490">
        <v>5</v>
      </c>
      <c r="L490">
        <v>185675</v>
      </c>
      <c r="M490">
        <v>40140.955951463293</v>
      </c>
      <c r="N490">
        <v>0</v>
      </c>
      <c r="O490">
        <v>0</v>
      </c>
      <c r="P490">
        <v>43719.288008469724</v>
      </c>
      <c r="Q490">
        <v>51903.452109326667</v>
      </c>
      <c r="R490">
        <v>237578.45210932667</v>
      </c>
      <c r="S490">
        <v>83860.243959933025</v>
      </c>
      <c r="T490">
        <v>153718.20814939364</v>
      </c>
      <c r="X490" s="1">
        <f t="shared" si="22"/>
        <v>1</v>
      </c>
      <c r="Y490" s="2">
        <f t="shared" si="23"/>
        <v>0</v>
      </c>
      <c r="Z490" s="2"/>
      <c r="AA490" s="3"/>
      <c r="AD490" s="1">
        <f>IF(Table1[[#This Row],[Work Field (WF)]]="IT",1,0)</f>
        <v>0</v>
      </c>
      <c r="AE490" s="2">
        <f>IF(Table1[[#This Row],[Work Field (WF)]]="Data Science",1,0)</f>
        <v>0</v>
      </c>
      <c r="AF490" s="2">
        <f>IF(Table1[[#This Row],[Work Field (WF)]]="Health",1,0)</f>
        <v>0</v>
      </c>
      <c r="AG490" s="2">
        <f>IF(Table1[[#This Row],[Work Field (WF)]]="Marketing",1,0)</f>
        <v>0</v>
      </c>
      <c r="AH490" s="2">
        <f>IF(Table1[[#This Row],[Work Field (WF)]]="Sales",1,0)</f>
        <v>1</v>
      </c>
      <c r="AI490" s="2">
        <f>IF(Table1[[#This Row],[Work Field (WF)]]="management",1,0)</f>
        <v>0</v>
      </c>
      <c r="AJ490" s="2"/>
      <c r="AK490" s="3"/>
      <c r="AL490" s="1">
        <f>IF(Table1[[#This Row],[Education (EDU)]]="Matric",1,0)</f>
        <v>0</v>
      </c>
      <c r="AM490" s="2">
        <f>IF(Table1[[#This Row],[Education (EDU)]]="Intermediate",1,0)</f>
        <v>0</v>
      </c>
      <c r="AN490" s="2">
        <f>IF(Table1[[#This Row],[Education (EDU)]]="Graduation",1,0)</f>
        <v>0</v>
      </c>
      <c r="AO490" s="2">
        <f>IF(Table1[[#This Row],[Education (EDU)]]="Masters",1,0)</f>
        <v>1</v>
      </c>
      <c r="AP490" s="2"/>
      <c r="AQ490" s="3"/>
      <c r="AT490" s="10" t="str">
        <f>IFERROR(Table1[[#This Row],[Car Value]]/Table1[[#This Row],[Cars Owned]],"0")</f>
        <v>0</v>
      </c>
      <c r="AU490" s="2"/>
      <c r="AV490" s="3"/>
      <c r="AW490" s="1"/>
      <c r="AX490" s="2">
        <f>IF(Table1[[#This Row],[Person Debts]]&gt;$AW$6,1,0)</f>
        <v>0</v>
      </c>
      <c r="AY490" s="2"/>
      <c r="AZ490" s="3"/>
      <c r="BA490" s="1"/>
      <c r="BB490" s="24">
        <f>Table1[[#This Row],[Mortgage Left]]/Table1[[#This Row],[House Value]]</f>
        <v>0.21618934133008372</v>
      </c>
      <c r="BC490" s="2">
        <f t="shared" si="24"/>
        <v>0</v>
      </c>
      <c r="BD490" s="2"/>
      <c r="BE490" s="3"/>
      <c r="BH490" s="1"/>
      <c r="BI490" s="2">
        <f>IF(Table1[[#This Row],[City]]="Karachi",Table1[[#This Row],[Income]],0)</f>
        <v>0</v>
      </c>
      <c r="BJ490" s="2">
        <f>IF(Table1[[#This Row],[City]]="Lahore",Table1[[#This Row],[Income]],0)</f>
        <v>0</v>
      </c>
      <c r="BK490" s="2">
        <f>IF(Table1[[#This Row],[City]]="Islamabad",Table1[[#This Row],[Income]],0)</f>
        <v>0</v>
      </c>
      <c r="BL490" s="2">
        <f>IF(Table1[[#This Row],[City]]="Multan",Table1[[#This Row],[Income]],0)</f>
        <v>0</v>
      </c>
      <c r="BM490" s="2">
        <f>IF(Table1[[#This Row],[City]]="Peshawar",Table1[[#This Row],[Income]],0)</f>
        <v>37135</v>
      </c>
      <c r="BN490" s="2">
        <f>IF(Table1[[#This Row],[City]]="Quetta",Table1[[#This Row],[Income]],0)</f>
        <v>0</v>
      </c>
      <c r="BO490" s="2">
        <f>IF(Table1[[#This Row],[City]]="Hyderabad",Table1[[#This Row],[Income]],0)</f>
        <v>0</v>
      </c>
      <c r="BP490" s="2">
        <f>IF(Table1[[#This Row],[City]]="Rawalpindi",Table1[[#This Row],[Income]],0)</f>
        <v>0</v>
      </c>
      <c r="BQ490" s="3">
        <f>IF(Table1[[#This Row],[City]]="Gwadar",Table1[[#This Row],[Income]],0)</f>
        <v>0</v>
      </c>
      <c r="BR490" s="1">
        <f>IF(Table1[[#This Row],[Person Debts]]&gt;Table1[[#This Row],[Income]],1,0)</f>
        <v>1</v>
      </c>
      <c r="BS490" s="3"/>
      <c r="BT490" s="1"/>
      <c r="BU490" s="2">
        <f>IF(Table1[[#This Row],[Net Worth]]&gt;BT490,Table1[[#This Row],[Age]],0)</f>
        <v>33</v>
      </c>
      <c r="BV490" s="3"/>
    </row>
    <row r="491" spans="2:74" x14ac:dyDescent="0.25">
      <c r="B491" t="s">
        <v>19</v>
      </c>
      <c r="C491">
        <v>31</v>
      </c>
      <c r="D491" t="s">
        <v>26</v>
      </c>
      <c r="E491">
        <v>3</v>
      </c>
      <c r="F491" t="s">
        <v>27</v>
      </c>
      <c r="G491">
        <v>2</v>
      </c>
      <c r="H491">
        <v>0</v>
      </c>
      <c r="I491">
        <v>30742</v>
      </c>
      <c r="J491" t="s">
        <v>33</v>
      </c>
      <c r="K491">
        <v>8</v>
      </c>
      <c r="L491">
        <v>92226</v>
      </c>
      <c r="M491">
        <v>19188.468072442098</v>
      </c>
      <c r="N491">
        <v>0</v>
      </c>
      <c r="O491">
        <v>0</v>
      </c>
      <c r="P491">
        <v>30490.331110086248</v>
      </c>
      <c r="Q491">
        <v>14231.146373315103</v>
      </c>
      <c r="R491">
        <v>106457.1463733151</v>
      </c>
      <c r="S491">
        <v>49678.799182528346</v>
      </c>
      <c r="T491">
        <v>56778.347190786757</v>
      </c>
      <c r="X491" s="1">
        <f t="shared" si="22"/>
        <v>1</v>
      </c>
      <c r="Y491" s="2">
        <f t="shared" si="23"/>
        <v>0</v>
      </c>
      <c r="Z491" s="2"/>
      <c r="AA491" s="3"/>
      <c r="AD491" s="1">
        <f>IF(Table1[[#This Row],[Work Field (WF)]]="IT",1,0)</f>
        <v>0</v>
      </c>
      <c r="AE491" s="2">
        <f>IF(Table1[[#This Row],[Work Field (WF)]]="Data Science",1,0)</f>
        <v>0</v>
      </c>
      <c r="AF491" s="2">
        <f>IF(Table1[[#This Row],[Work Field (WF)]]="Health",1,0)</f>
        <v>0</v>
      </c>
      <c r="AG491" s="2">
        <f>IF(Table1[[#This Row],[Work Field (WF)]]="Marketing",1,0)</f>
        <v>1</v>
      </c>
      <c r="AH491" s="2">
        <f>IF(Table1[[#This Row],[Work Field (WF)]]="Sales",1,0)</f>
        <v>0</v>
      </c>
      <c r="AI491" s="2">
        <f>IF(Table1[[#This Row],[Work Field (WF)]]="management",1,0)</f>
        <v>0</v>
      </c>
      <c r="AJ491" s="2"/>
      <c r="AK491" s="3"/>
      <c r="AL491" s="1">
        <f>IF(Table1[[#This Row],[Education (EDU)]]="Matric",1,0)</f>
        <v>0</v>
      </c>
      <c r="AM491" s="2">
        <f>IF(Table1[[#This Row],[Education (EDU)]]="Intermediate",1,0)</f>
        <v>1</v>
      </c>
      <c r="AN491" s="2">
        <f>IF(Table1[[#This Row],[Education (EDU)]]="Graduation",1,0)</f>
        <v>0</v>
      </c>
      <c r="AO491" s="2">
        <f>IF(Table1[[#This Row],[Education (EDU)]]="Masters",1,0)</f>
        <v>0</v>
      </c>
      <c r="AP491" s="2"/>
      <c r="AQ491" s="3"/>
      <c r="AT491" s="10" t="str">
        <f>IFERROR(Table1[[#This Row],[Car Value]]/Table1[[#This Row],[Cars Owned]],"0")</f>
        <v>0</v>
      </c>
      <c r="AU491" s="2"/>
      <c r="AV491" s="3"/>
      <c r="AW491" s="1"/>
      <c r="AX491" s="2">
        <f>IF(Table1[[#This Row],[Person Debts]]&gt;$AW$6,1,0)</f>
        <v>0</v>
      </c>
      <c r="AY491" s="2"/>
      <c r="AZ491" s="3"/>
      <c r="BA491" s="1"/>
      <c r="BB491" s="24">
        <f>Table1[[#This Row],[Mortgage Left]]/Table1[[#This Row],[House Value]]</f>
        <v>0.20805920317960333</v>
      </c>
      <c r="BC491" s="2">
        <f t="shared" si="24"/>
        <v>0</v>
      </c>
      <c r="BD491" s="2"/>
      <c r="BE491" s="3"/>
      <c r="BH491" s="1"/>
      <c r="BI491" s="2">
        <f>IF(Table1[[#This Row],[City]]="Karachi",Table1[[#This Row],[Income]],0)</f>
        <v>0</v>
      </c>
      <c r="BJ491" s="2">
        <f>IF(Table1[[#This Row],[City]]="Lahore",Table1[[#This Row],[Income]],0)</f>
        <v>0</v>
      </c>
      <c r="BK491" s="2">
        <f>IF(Table1[[#This Row],[City]]="Islamabad",Table1[[#This Row],[Income]],0)</f>
        <v>0</v>
      </c>
      <c r="BL491" s="2">
        <f>IF(Table1[[#This Row],[City]]="Multan",Table1[[#This Row],[Income]],0)</f>
        <v>0</v>
      </c>
      <c r="BM491" s="2">
        <f>IF(Table1[[#This Row],[City]]="Peshawar",Table1[[#This Row],[Income]],0)</f>
        <v>0</v>
      </c>
      <c r="BN491" s="2">
        <f>IF(Table1[[#This Row],[City]]="Quetta",Table1[[#This Row],[Income]],0)</f>
        <v>0</v>
      </c>
      <c r="BO491" s="2">
        <f>IF(Table1[[#This Row],[City]]="Hyderabad",Table1[[#This Row],[Income]],0)</f>
        <v>0</v>
      </c>
      <c r="BP491" s="2">
        <f>IF(Table1[[#This Row],[City]]="Rawalpindi",Table1[[#This Row],[Income]],0)</f>
        <v>30742</v>
      </c>
      <c r="BQ491" s="3">
        <f>IF(Table1[[#This Row],[City]]="Gwadar",Table1[[#This Row],[Income]],0)</f>
        <v>0</v>
      </c>
      <c r="BR491" s="1">
        <f>IF(Table1[[#This Row],[Person Debts]]&gt;Table1[[#This Row],[Income]],1,0)</f>
        <v>1</v>
      </c>
      <c r="BS491" s="3"/>
      <c r="BT491" s="1"/>
      <c r="BU491" s="2">
        <f>IF(Table1[[#This Row],[Net Worth]]&gt;BT491,Table1[[#This Row],[Age]],0)</f>
        <v>31</v>
      </c>
      <c r="BV491" s="3"/>
    </row>
    <row r="492" spans="2:74" x14ac:dyDescent="0.25">
      <c r="B492" t="s">
        <v>23</v>
      </c>
      <c r="C492">
        <v>44</v>
      </c>
      <c r="D492" t="s">
        <v>26</v>
      </c>
      <c r="E492">
        <v>3</v>
      </c>
      <c r="F492" t="s">
        <v>24</v>
      </c>
      <c r="G492">
        <v>3</v>
      </c>
      <c r="H492">
        <v>0</v>
      </c>
      <c r="I492">
        <v>44988</v>
      </c>
      <c r="J492" t="s">
        <v>28</v>
      </c>
      <c r="K492">
        <v>4</v>
      </c>
      <c r="L492">
        <v>269928</v>
      </c>
      <c r="M492">
        <v>143169.11563446902</v>
      </c>
      <c r="N492">
        <v>0</v>
      </c>
      <c r="O492">
        <v>0</v>
      </c>
      <c r="P492">
        <v>74191.481651673545</v>
      </c>
      <c r="Q492">
        <v>13545.961235689312</v>
      </c>
      <c r="R492">
        <v>283473.96123568929</v>
      </c>
      <c r="S492">
        <v>217360.59728614258</v>
      </c>
      <c r="T492">
        <v>66113.363949546707</v>
      </c>
      <c r="X492" s="1">
        <f t="shared" si="22"/>
        <v>0</v>
      </c>
      <c r="Y492" s="2">
        <f t="shared" si="23"/>
        <v>1</v>
      </c>
      <c r="Z492" s="2"/>
      <c r="AA492" s="3"/>
      <c r="AD492" s="1">
        <f>IF(Table1[[#This Row],[Work Field (WF)]]="IT",1,0)</f>
        <v>0</v>
      </c>
      <c r="AE492" s="2">
        <f>IF(Table1[[#This Row],[Work Field (WF)]]="Data Science",1,0)</f>
        <v>0</v>
      </c>
      <c r="AF492" s="2">
        <f>IF(Table1[[#This Row],[Work Field (WF)]]="Health",1,0)</f>
        <v>0</v>
      </c>
      <c r="AG492" s="2">
        <f>IF(Table1[[#This Row],[Work Field (WF)]]="Marketing",1,0)</f>
        <v>1</v>
      </c>
      <c r="AH492" s="2">
        <f>IF(Table1[[#This Row],[Work Field (WF)]]="Sales",1,0)</f>
        <v>0</v>
      </c>
      <c r="AI492" s="2">
        <f>IF(Table1[[#This Row],[Work Field (WF)]]="management",1,0)</f>
        <v>0</v>
      </c>
      <c r="AJ492" s="2"/>
      <c r="AK492" s="3"/>
      <c r="AL492" s="1">
        <f>IF(Table1[[#This Row],[Education (EDU)]]="Matric",1,0)</f>
        <v>0</v>
      </c>
      <c r="AM492" s="2">
        <f>IF(Table1[[#This Row],[Education (EDU)]]="Intermediate",1,0)</f>
        <v>0</v>
      </c>
      <c r="AN492" s="2">
        <f>IF(Table1[[#This Row],[Education (EDU)]]="Graduation",1,0)</f>
        <v>1</v>
      </c>
      <c r="AO492" s="2">
        <f>IF(Table1[[#This Row],[Education (EDU)]]="Masters",1,0)</f>
        <v>0</v>
      </c>
      <c r="AP492" s="2"/>
      <c r="AQ492" s="3"/>
      <c r="AT492" s="10" t="str">
        <f>IFERROR(Table1[[#This Row],[Car Value]]/Table1[[#This Row],[Cars Owned]],"0")</f>
        <v>0</v>
      </c>
      <c r="AU492" s="2"/>
      <c r="AV492" s="3"/>
      <c r="AW492" s="1"/>
      <c r="AX492" s="2">
        <f>IF(Table1[[#This Row],[Person Debts]]&gt;$AW$6,1,0)</f>
        <v>1</v>
      </c>
      <c r="AY492" s="2"/>
      <c r="AZ492" s="3"/>
      <c r="BA492" s="1"/>
      <c r="BB492" s="24">
        <f>Table1[[#This Row],[Mortgage Left]]/Table1[[#This Row],[House Value]]</f>
        <v>0.53039742314420524</v>
      </c>
      <c r="BC492" s="2">
        <f t="shared" si="24"/>
        <v>1</v>
      </c>
      <c r="BD492" s="2"/>
      <c r="BE492" s="3"/>
      <c r="BH492" s="1"/>
      <c r="BI492" s="2">
        <f>IF(Table1[[#This Row],[City]]="Karachi",Table1[[#This Row],[Income]],0)</f>
        <v>0</v>
      </c>
      <c r="BJ492" s="2">
        <f>IF(Table1[[#This Row],[City]]="Lahore",Table1[[#This Row],[Income]],0)</f>
        <v>0</v>
      </c>
      <c r="BK492" s="2">
        <f>IF(Table1[[#This Row],[City]]="Islamabad",Table1[[#This Row],[Income]],0)</f>
        <v>0</v>
      </c>
      <c r="BL492" s="2">
        <f>IF(Table1[[#This Row],[City]]="Multan",Table1[[#This Row],[Income]],0)</f>
        <v>44988</v>
      </c>
      <c r="BM492" s="2">
        <f>IF(Table1[[#This Row],[City]]="Peshawar",Table1[[#This Row],[Income]],0)</f>
        <v>0</v>
      </c>
      <c r="BN492" s="2">
        <f>IF(Table1[[#This Row],[City]]="Quetta",Table1[[#This Row],[Income]],0)</f>
        <v>0</v>
      </c>
      <c r="BO492" s="2">
        <f>IF(Table1[[#This Row],[City]]="Hyderabad",Table1[[#This Row],[Income]],0)</f>
        <v>0</v>
      </c>
      <c r="BP492" s="2">
        <f>IF(Table1[[#This Row],[City]]="Rawalpindi",Table1[[#This Row],[Income]],0)</f>
        <v>0</v>
      </c>
      <c r="BQ492" s="3">
        <f>IF(Table1[[#This Row],[City]]="Gwadar",Table1[[#This Row],[Income]],0)</f>
        <v>0</v>
      </c>
      <c r="BR492" s="1">
        <f>IF(Table1[[#This Row],[Person Debts]]&gt;Table1[[#This Row],[Income]],1,0)</f>
        <v>1</v>
      </c>
      <c r="BS492" s="3"/>
      <c r="BT492" s="1"/>
      <c r="BU492" s="2">
        <f>IF(Table1[[#This Row],[Net Worth]]&gt;BT492,Table1[[#This Row],[Age]],0)</f>
        <v>44</v>
      </c>
      <c r="BV492" s="3"/>
    </row>
    <row r="493" spans="2:74" x14ac:dyDescent="0.25">
      <c r="B493" t="s">
        <v>19</v>
      </c>
      <c r="C493">
        <v>46</v>
      </c>
      <c r="D493" t="s">
        <v>37</v>
      </c>
      <c r="E493">
        <v>5</v>
      </c>
      <c r="F493" t="s">
        <v>34</v>
      </c>
      <c r="G493">
        <v>4</v>
      </c>
      <c r="H493">
        <v>1</v>
      </c>
      <c r="I493">
        <v>69836</v>
      </c>
      <c r="J493" t="s">
        <v>39</v>
      </c>
      <c r="K493">
        <v>6</v>
      </c>
      <c r="L493">
        <v>419016</v>
      </c>
      <c r="M493">
        <v>188085.23953882654</v>
      </c>
      <c r="N493">
        <v>61093.935343802841</v>
      </c>
      <c r="O493">
        <v>41674</v>
      </c>
      <c r="P493">
        <v>100911.19485101198</v>
      </c>
      <c r="Q493">
        <v>63764.619377690477</v>
      </c>
      <c r="R493">
        <v>543874.55472149327</v>
      </c>
      <c r="S493">
        <v>330670.43438983854</v>
      </c>
      <c r="T493">
        <v>213204.12033165473</v>
      </c>
      <c r="X493" s="1">
        <f t="shared" si="22"/>
        <v>1</v>
      </c>
      <c r="Y493" s="2">
        <f t="shared" si="23"/>
        <v>0</v>
      </c>
      <c r="Z493" s="2"/>
      <c r="AA493" s="3"/>
      <c r="AD493" s="1">
        <f>IF(Table1[[#This Row],[Work Field (WF)]]="IT",1,0)</f>
        <v>0</v>
      </c>
      <c r="AE493" s="2">
        <f>IF(Table1[[#This Row],[Work Field (WF)]]="Data Science",1,0)</f>
        <v>0</v>
      </c>
      <c r="AF493" s="2">
        <f>IF(Table1[[#This Row],[Work Field (WF)]]="Health",1,0)</f>
        <v>0</v>
      </c>
      <c r="AG493" s="2">
        <f>IF(Table1[[#This Row],[Work Field (WF)]]="Marketing",1,0)</f>
        <v>0</v>
      </c>
      <c r="AH493" s="2">
        <f>IF(Table1[[#This Row],[Work Field (WF)]]="Sales",1,0)</f>
        <v>1</v>
      </c>
      <c r="AI493" s="2">
        <f>IF(Table1[[#This Row],[Work Field (WF)]]="management",1,0)</f>
        <v>0</v>
      </c>
      <c r="AJ493" s="2"/>
      <c r="AK493" s="3"/>
      <c r="AL493" s="1">
        <f>IF(Table1[[#This Row],[Education (EDU)]]="Matric",1,0)</f>
        <v>0</v>
      </c>
      <c r="AM493" s="2">
        <f>IF(Table1[[#This Row],[Education (EDU)]]="Intermediate",1,0)</f>
        <v>0</v>
      </c>
      <c r="AN493" s="2">
        <f>IF(Table1[[#This Row],[Education (EDU)]]="Graduation",1,0)</f>
        <v>0</v>
      </c>
      <c r="AO493" s="2">
        <f>IF(Table1[[#This Row],[Education (EDU)]]="Masters",1,0)</f>
        <v>1</v>
      </c>
      <c r="AP493" s="2"/>
      <c r="AQ493" s="3"/>
      <c r="AT493" s="10">
        <f>IFERROR(Table1[[#This Row],[Car Value]]/Table1[[#This Row],[Cars Owned]],"0")</f>
        <v>61093.935343802841</v>
      </c>
      <c r="AU493" s="2"/>
      <c r="AV493" s="3"/>
      <c r="AW493" s="1"/>
      <c r="AX493" s="2">
        <f>IF(Table1[[#This Row],[Person Debts]]&gt;$AW$6,1,0)</f>
        <v>1</v>
      </c>
      <c r="AY493" s="2"/>
      <c r="AZ493" s="3"/>
      <c r="BA493" s="1"/>
      <c r="BB493" s="24">
        <f>Table1[[#This Row],[Mortgage Left]]/Table1[[#This Row],[House Value]]</f>
        <v>0.44887364572910471</v>
      </c>
      <c r="BC493" s="2">
        <f t="shared" si="24"/>
        <v>1</v>
      </c>
      <c r="BD493" s="2"/>
      <c r="BE493" s="3"/>
      <c r="BH493" s="1"/>
      <c r="BI493" s="2">
        <f>IF(Table1[[#This Row],[City]]="Karachi",Table1[[#This Row],[Income]],0)</f>
        <v>0</v>
      </c>
      <c r="BJ493" s="2">
        <f>IF(Table1[[#This Row],[City]]="Lahore",Table1[[#This Row],[Income]],0)</f>
        <v>0</v>
      </c>
      <c r="BK493" s="2">
        <f>IF(Table1[[#This Row],[City]]="Islamabad",Table1[[#This Row],[Income]],0)</f>
        <v>0</v>
      </c>
      <c r="BL493" s="2">
        <f>IF(Table1[[#This Row],[City]]="Multan",Table1[[#This Row],[Income]],0)</f>
        <v>0</v>
      </c>
      <c r="BM493" s="2">
        <f>IF(Table1[[#This Row],[City]]="Peshawar",Table1[[#This Row],[Income]],0)</f>
        <v>0</v>
      </c>
      <c r="BN493" s="2">
        <f>IF(Table1[[#This Row],[City]]="Quetta",Table1[[#This Row],[Income]],0)</f>
        <v>69836</v>
      </c>
      <c r="BO493" s="2">
        <f>IF(Table1[[#This Row],[City]]="Hyderabad",Table1[[#This Row],[Income]],0)</f>
        <v>0</v>
      </c>
      <c r="BP493" s="2">
        <f>IF(Table1[[#This Row],[City]]="Rawalpindi",Table1[[#This Row],[Income]],0)</f>
        <v>0</v>
      </c>
      <c r="BQ493" s="3">
        <f>IF(Table1[[#This Row],[City]]="Gwadar",Table1[[#This Row],[Income]],0)</f>
        <v>0</v>
      </c>
      <c r="BR493" s="1">
        <f>IF(Table1[[#This Row],[Person Debts]]&gt;Table1[[#This Row],[Income]],1,0)</f>
        <v>1</v>
      </c>
      <c r="BS493" s="3"/>
      <c r="BT493" s="1"/>
      <c r="BU493" s="2">
        <f>IF(Table1[[#This Row],[Net Worth]]&gt;BT493,Table1[[#This Row],[Age]],0)</f>
        <v>46</v>
      </c>
      <c r="BV493" s="3"/>
    </row>
    <row r="494" spans="2:74" x14ac:dyDescent="0.25">
      <c r="B494" t="s">
        <v>19</v>
      </c>
      <c r="C494">
        <v>29</v>
      </c>
      <c r="D494" t="s">
        <v>29</v>
      </c>
      <c r="E494">
        <v>4</v>
      </c>
      <c r="F494" t="s">
        <v>27</v>
      </c>
      <c r="G494">
        <v>2</v>
      </c>
      <c r="H494">
        <v>0</v>
      </c>
      <c r="I494">
        <v>30196</v>
      </c>
      <c r="J494" t="s">
        <v>39</v>
      </c>
      <c r="K494">
        <v>6</v>
      </c>
      <c r="L494">
        <v>150980</v>
      </c>
      <c r="M494">
        <v>148066.42713614323</v>
      </c>
      <c r="N494">
        <v>0</v>
      </c>
      <c r="O494">
        <v>0</v>
      </c>
      <c r="P494">
        <v>45273.549017312784</v>
      </c>
      <c r="Q494">
        <v>14056.284271933062</v>
      </c>
      <c r="R494">
        <v>165036.28427193305</v>
      </c>
      <c r="S494">
        <v>193339.97615345602</v>
      </c>
      <c r="T494">
        <v>-28303.691881522973</v>
      </c>
      <c r="X494" s="1">
        <f t="shared" si="22"/>
        <v>1</v>
      </c>
      <c r="Y494" s="2">
        <f t="shared" si="23"/>
        <v>0</v>
      </c>
      <c r="Z494" s="2"/>
      <c r="AA494" s="3"/>
      <c r="AD494" s="1">
        <f>IF(Table1[[#This Row],[Work Field (WF)]]="IT",1,0)</f>
        <v>0</v>
      </c>
      <c r="AE494" s="2">
        <f>IF(Table1[[#This Row],[Work Field (WF)]]="Data Science",1,0)</f>
        <v>0</v>
      </c>
      <c r="AF494" s="2">
        <f>IF(Table1[[#This Row],[Work Field (WF)]]="Health",1,0)</f>
        <v>1</v>
      </c>
      <c r="AG494" s="2">
        <f>IF(Table1[[#This Row],[Work Field (WF)]]="Marketing",1,0)</f>
        <v>0</v>
      </c>
      <c r="AH494" s="2">
        <f>IF(Table1[[#This Row],[Work Field (WF)]]="Sales",1,0)</f>
        <v>0</v>
      </c>
      <c r="AI494" s="2">
        <f>IF(Table1[[#This Row],[Work Field (WF)]]="management",1,0)</f>
        <v>0</v>
      </c>
      <c r="AJ494" s="2"/>
      <c r="AK494" s="3"/>
      <c r="AL494" s="1">
        <f>IF(Table1[[#This Row],[Education (EDU)]]="Matric",1,0)</f>
        <v>0</v>
      </c>
      <c r="AM494" s="2">
        <f>IF(Table1[[#This Row],[Education (EDU)]]="Intermediate",1,0)</f>
        <v>1</v>
      </c>
      <c r="AN494" s="2">
        <f>IF(Table1[[#This Row],[Education (EDU)]]="Graduation",1,0)</f>
        <v>0</v>
      </c>
      <c r="AO494" s="2">
        <f>IF(Table1[[#This Row],[Education (EDU)]]="Masters",1,0)</f>
        <v>0</v>
      </c>
      <c r="AP494" s="2"/>
      <c r="AQ494" s="3"/>
      <c r="AT494" s="10" t="str">
        <f>IFERROR(Table1[[#This Row],[Car Value]]/Table1[[#This Row],[Cars Owned]],"0")</f>
        <v>0</v>
      </c>
      <c r="AU494" s="2"/>
      <c r="AV494" s="3"/>
      <c r="AW494" s="1"/>
      <c r="AX494" s="2">
        <f>IF(Table1[[#This Row],[Person Debts]]&gt;$AW$6,1,0)</f>
        <v>1</v>
      </c>
      <c r="AY494" s="2"/>
      <c r="AZ494" s="3"/>
      <c r="BA494" s="1"/>
      <c r="BB494" s="24">
        <f>Table1[[#This Row],[Mortgage Left]]/Table1[[#This Row],[House Value]]</f>
        <v>0.98070225947902523</v>
      </c>
      <c r="BC494" s="2">
        <f t="shared" si="24"/>
        <v>1</v>
      </c>
      <c r="BD494" s="2"/>
      <c r="BE494" s="3"/>
      <c r="BH494" s="1"/>
      <c r="BI494" s="2">
        <f>IF(Table1[[#This Row],[City]]="Karachi",Table1[[#This Row],[Income]],0)</f>
        <v>0</v>
      </c>
      <c r="BJ494" s="2">
        <f>IF(Table1[[#This Row],[City]]="Lahore",Table1[[#This Row],[Income]],0)</f>
        <v>0</v>
      </c>
      <c r="BK494" s="2">
        <f>IF(Table1[[#This Row],[City]]="Islamabad",Table1[[#This Row],[Income]],0)</f>
        <v>0</v>
      </c>
      <c r="BL494" s="2">
        <f>IF(Table1[[#This Row],[City]]="Multan",Table1[[#This Row],[Income]],0)</f>
        <v>0</v>
      </c>
      <c r="BM494" s="2">
        <f>IF(Table1[[#This Row],[City]]="Peshawar",Table1[[#This Row],[Income]],0)</f>
        <v>0</v>
      </c>
      <c r="BN494" s="2">
        <f>IF(Table1[[#This Row],[City]]="Quetta",Table1[[#This Row],[Income]],0)</f>
        <v>30196</v>
      </c>
      <c r="BO494" s="2">
        <f>IF(Table1[[#This Row],[City]]="Hyderabad",Table1[[#This Row],[Income]],0)</f>
        <v>0</v>
      </c>
      <c r="BP494" s="2">
        <f>IF(Table1[[#This Row],[City]]="Rawalpindi",Table1[[#This Row],[Income]],0)</f>
        <v>0</v>
      </c>
      <c r="BQ494" s="3">
        <f>IF(Table1[[#This Row],[City]]="Gwadar",Table1[[#This Row],[Income]],0)</f>
        <v>0</v>
      </c>
      <c r="BR494" s="1">
        <f>IF(Table1[[#This Row],[Person Debts]]&gt;Table1[[#This Row],[Income]],1,0)</f>
        <v>1</v>
      </c>
      <c r="BS494" s="3"/>
      <c r="BT494" s="1"/>
      <c r="BU494" s="2">
        <f>IF(Table1[[#This Row],[Net Worth]]&gt;BT494,Table1[[#This Row],[Age]],0)</f>
        <v>0</v>
      </c>
      <c r="BV494" s="3"/>
    </row>
    <row r="495" spans="2:74" x14ac:dyDescent="0.25">
      <c r="B495" t="s">
        <v>19</v>
      </c>
      <c r="C495">
        <v>26</v>
      </c>
      <c r="D495" t="s">
        <v>36</v>
      </c>
      <c r="E495">
        <v>2</v>
      </c>
      <c r="F495" t="s">
        <v>24</v>
      </c>
      <c r="G495">
        <v>3</v>
      </c>
      <c r="H495">
        <v>1</v>
      </c>
      <c r="I495">
        <v>46847</v>
      </c>
      <c r="J495" t="s">
        <v>30</v>
      </c>
      <c r="K495">
        <v>7</v>
      </c>
      <c r="L495">
        <v>234235</v>
      </c>
      <c r="M495">
        <v>191932.98492433786</v>
      </c>
      <c r="N495">
        <v>32436.364641411608</v>
      </c>
      <c r="O495">
        <v>4119</v>
      </c>
      <c r="P495">
        <v>20724.565096850671</v>
      </c>
      <c r="Q495">
        <v>39423.973807758492</v>
      </c>
      <c r="R495">
        <v>306095.33844917006</v>
      </c>
      <c r="S495">
        <v>216776.55002118854</v>
      </c>
      <c r="T495">
        <v>89318.788427981519</v>
      </c>
      <c r="X495" s="1">
        <f t="shared" si="22"/>
        <v>1</v>
      </c>
      <c r="Y495" s="2">
        <f t="shared" si="23"/>
        <v>0</v>
      </c>
      <c r="Z495" s="2"/>
      <c r="AA495" s="3"/>
      <c r="AD495" s="1">
        <f>IF(Table1[[#This Row],[Work Field (WF)]]="IT",1,0)</f>
        <v>0</v>
      </c>
      <c r="AE495" s="2">
        <f>IF(Table1[[#This Row],[Work Field (WF)]]="Data Science",1,0)</f>
        <v>1</v>
      </c>
      <c r="AF495" s="2">
        <f>IF(Table1[[#This Row],[Work Field (WF)]]="Health",1,0)</f>
        <v>0</v>
      </c>
      <c r="AG495" s="2">
        <f>IF(Table1[[#This Row],[Work Field (WF)]]="Marketing",1,0)</f>
        <v>0</v>
      </c>
      <c r="AH495" s="2">
        <f>IF(Table1[[#This Row],[Work Field (WF)]]="Sales",1,0)</f>
        <v>0</v>
      </c>
      <c r="AI495" s="2">
        <f>IF(Table1[[#This Row],[Work Field (WF)]]="management",1,0)</f>
        <v>0</v>
      </c>
      <c r="AJ495" s="2"/>
      <c r="AK495" s="3"/>
      <c r="AL495" s="1">
        <f>IF(Table1[[#This Row],[Education (EDU)]]="Matric",1,0)</f>
        <v>0</v>
      </c>
      <c r="AM495" s="2">
        <f>IF(Table1[[#This Row],[Education (EDU)]]="Intermediate",1,0)</f>
        <v>0</v>
      </c>
      <c r="AN495" s="2">
        <f>IF(Table1[[#This Row],[Education (EDU)]]="Graduation",1,0)</f>
        <v>1</v>
      </c>
      <c r="AO495" s="2">
        <f>IF(Table1[[#This Row],[Education (EDU)]]="Masters",1,0)</f>
        <v>0</v>
      </c>
      <c r="AP495" s="2"/>
      <c r="AQ495" s="3"/>
      <c r="AT495" s="10">
        <f>IFERROR(Table1[[#This Row],[Car Value]]/Table1[[#This Row],[Cars Owned]],"0")</f>
        <v>32436.364641411608</v>
      </c>
      <c r="AU495" s="2"/>
      <c r="AV495" s="3"/>
      <c r="AW495" s="1"/>
      <c r="AX495" s="2">
        <f>IF(Table1[[#This Row],[Person Debts]]&gt;$AW$6,1,0)</f>
        <v>1</v>
      </c>
      <c r="AY495" s="2"/>
      <c r="AZ495" s="3"/>
      <c r="BA495" s="1"/>
      <c r="BB495" s="24">
        <f>Table1[[#This Row],[Mortgage Left]]/Table1[[#This Row],[House Value]]</f>
        <v>0.81940352605006872</v>
      </c>
      <c r="BC495" s="2">
        <f t="shared" si="24"/>
        <v>1</v>
      </c>
      <c r="BD495" s="2"/>
      <c r="BE495" s="3"/>
      <c r="BH495" s="1"/>
      <c r="BI495" s="2">
        <f>IF(Table1[[#This Row],[City]]="Karachi",Table1[[#This Row],[Income]],0)</f>
        <v>0</v>
      </c>
      <c r="BJ495" s="2">
        <f>IF(Table1[[#This Row],[City]]="Lahore",Table1[[#This Row],[Income]],0)</f>
        <v>0</v>
      </c>
      <c r="BK495" s="2">
        <f>IF(Table1[[#This Row],[City]]="Islamabad",Table1[[#This Row],[Income]],0)</f>
        <v>0</v>
      </c>
      <c r="BL495" s="2">
        <f>IF(Table1[[#This Row],[City]]="Multan",Table1[[#This Row],[Income]],0)</f>
        <v>0</v>
      </c>
      <c r="BM495" s="2">
        <f>IF(Table1[[#This Row],[City]]="Peshawar",Table1[[#This Row],[Income]],0)</f>
        <v>0</v>
      </c>
      <c r="BN495" s="2">
        <f>IF(Table1[[#This Row],[City]]="Quetta",Table1[[#This Row],[Income]],0)</f>
        <v>0</v>
      </c>
      <c r="BO495" s="2">
        <f>IF(Table1[[#This Row],[City]]="Hyderabad",Table1[[#This Row],[Income]],0)</f>
        <v>46847</v>
      </c>
      <c r="BP495" s="2">
        <f>IF(Table1[[#This Row],[City]]="Rawalpindi",Table1[[#This Row],[Income]],0)</f>
        <v>0</v>
      </c>
      <c r="BQ495" s="3">
        <f>IF(Table1[[#This Row],[City]]="Gwadar",Table1[[#This Row],[Income]],0)</f>
        <v>0</v>
      </c>
      <c r="BR495" s="1">
        <f>IF(Table1[[#This Row],[Person Debts]]&gt;Table1[[#This Row],[Income]],1,0)</f>
        <v>1</v>
      </c>
      <c r="BS495" s="3"/>
      <c r="BT495" s="1"/>
      <c r="BU495" s="2">
        <f>IF(Table1[[#This Row],[Net Worth]]&gt;BT495,Table1[[#This Row],[Age]],0)</f>
        <v>26</v>
      </c>
      <c r="BV495" s="3"/>
    </row>
    <row r="496" spans="2:74" x14ac:dyDescent="0.25">
      <c r="B496" t="s">
        <v>23</v>
      </c>
      <c r="C496">
        <v>26</v>
      </c>
      <c r="D496" t="s">
        <v>32</v>
      </c>
      <c r="E496">
        <v>1</v>
      </c>
      <c r="F496" t="s">
        <v>27</v>
      </c>
      <c r="G496">
        <v>2</v>
      </c>
      <c r="H496">
        <v>0</v>
      </c>
      <c r="I496">
        <v>30880</v>
      </c>
      <c r="J496" t="s">
        <v>30</v>
      </c>
      <c r="K496">
        <v>7</v>
      </c>
      <c r="L496">
        <v>185280</v>
      </c>
      <c r="M496">
        <v>52439.525640023414</v>
      </c>
      <c r="N496">
        <v>0</v>
      </c>
      <c r="O496">
        <v>0</v>
      </c>
      <c r="P496">
        <v>54342.433178638894</v>
      </c>
      <c r="Q496">
        <v>15515.403305244274</v>
      </c>
      <c r="R496">
        <v>200795.40330524428</v>
      </c>
      <c r="S496">
        <v>106781.9588186623</v>
      </c>
      <c r="T496">
        <v>94013.444486581982</v>
      </c>
      <c r="X496" s="1">
        <f t="shared" si="22"/>
        <v>0</v>
      </c>
      <c r="Y496" s="2">
        <f t="shared" si="23"/>
        <v>1</v>
      </c>
      <c r="Z496" s="2"/>
      <c r="AA496" s="3"/>
      <c r="AD496" s="1">
        <f>IF(Table1[[#This Row],[Work Field (WF)]]="IT",1,0)</f>
        <v>1</v>
      </c>
      <c r="AE496" s="2">
        <f>IF(Table1[[#This Row],[Work Field (WF)]]="Data Science",1,0)</f>
        <v>0</v>
      </c>
      <c r="AF496" s="2">
        <f>IF(Table1[[#This Row],[Work Field (WF)]]="Health",1,0)</f>
        <v>0</v>
      </c>
      <c r="AG496" s="2">
        <f>IF(Table1[[#This Row],[Work Field (WF)]]="Marketing",1,0)</f>
        <v>0</v>
      </c>
      <c r="AH496" s="2">
        <f>IF(Table1[[#This Row],[Work Field (WF)]]="Sales",1,0)</f>
        <v>0</v>
      </c>
      <c r="AI496" s="2">
        <f>IF(Table1[[#This Row],[Work Field (WF)]]="management",1,0)</f>
        <v>0</v>
      </c>
      <c r="AJ496" s="2"/>
      <c r="AK496" s="3"/>
      <c r="AL496" s="1">
        <f>IF(Table1[[#This Row],[Education (EDU)]]="Matric",1,0)</f>
        <v>0</v>
      </c>
      <c r="AM496" s="2">
        <f>IF(Table1[[#This Row],[Education (EDU)]]="Intermediate",1,0)</f>
        <v>1</v>
      </c>
      <c r="AN496" s="2">
        <f>IF(Table1[[#This Row],[Education (EDU)]]="Graduation",1,0)</f>
        <v>0</v>
      </c>
      <c r="AO496" s="2">
        <f>IF(Table1[[#This Row],[Education (EDU)]]="Masters",1,0)</f>
        <v>0</v>
      </c>
      <c r="AP496" s="2"/>
      <c r="AQ496" s="3"/>
      <c r="AT496" s="10" t="str">
        <f>IFERROR(Table1[[#This Row],[Car Value]]/Table1[[#This Row],[Cars Owned]],"0")</f>
        <v>0</v>
      </c>
      <c r="AU496" s="2"/>
      <c r="AV496" s="3"/>
      <c r="AW496" s="1"/>
      <c r="AX496" s="2">
        <f>IF(Table1[[#This Row],[Person Debts]]&gt;$AW$6,1,0)</f>
        <v>0</v>
      </c>
      <c r="AY496" s="2"/>
      <c r="AZ496" s="3"/>
      <c r="BA496" s="1"/>
      <c r="BB496" s="24">
        <f>Table1[[#This Row],[Mortgage Left]]/Table1[[#This Row],[House Value]]</f>
        <v>0.28302852784986732</v>
      </c>
      <c r="BC496" s="2">
        <f t="shared" si="24"/>
        <v>0</v>
      </c>
      <c r="BD496" s="2"/>
      <c r="BE496" s="3"/>
      <c r="BH496" s="1"/>
      <c r="BI496" s="2">
        <f>IF(Table1[[#This Row],[City]]="Karachi",Table1[[#This Row],[Income]],0)</f>
        <v>0</v>
      </c>
      <c r="BJ496" s="2">
        <f>IF(Table1[[#This Row],[City]]="Lahore",Table1[[#This Row],[Income]],0)</f>
        <v>0</v>
      </c>
      <c r="BK496" s="2">
        <f>IF(Table1[[#This Row],[City]]="Islamabad",Table1[[#This Row],[Income]],0)</f>
        <v>0</v>
      </c>
      <c r="BL496" s="2">
        <f>IF(Table1[[#This Row],[City]]="Multan",Table1[[#This Row],[Income]],0)</f>
        <v>0</v>
      </c>
      <c r="BM496" s="2">
        <f>IF(Table1[[#This Row],[City]]="Peshawar",Table1[[#This Row],[Income]],0)</f>
        <v>0</v>
      </c>
      <c r="BN496" s="2">
        <f>IF(Table1[[#This Row],[City]]="Quetta",Table1[[#This Row],[Income]],0)</f>
        <v>0</v>
      </c>
      <c r="BO496" s="2">
        <f>IF(Table1[[#This Row],[City]]="Hyderabad",Table1[[#This Row],[Income]],0)</f>
        <v>30880</v>
      </c>
      <c r="BP496" s="2">
        <f>IF(Table1[[#This Row],[City]]="Rawalpindi",Table1[[#This Row],[Income]],0)</f>
        <v>0</v>
      </c>
      <c r="BQ496" s="3">
        <f>IF(Table1[[#This Row],[City]]="Gwadar",Table1[[#This Row],[Income]],0)</f>
        <v>0</v>
      </c>
      <c r="BR496" s="1">
        <f>IF(Table1[[#This Row],[Person Debts]]&gt;Table1[[#This Row],[Income]],1,0)</f>
        <v>1</v>
      </c>
      <c r="BS496" s="3"/>
      <c r="BT496" s="1"/>
      <c r="BU496" s="2">
        <f>IF(Table1[[#This Row],[Net Worth]]&gt;BT496,Table1[[#This Row],[Age]],0)</f>
        <v>26</v>
      </c>
      <c r="BV496" s="3"/>
    </row>
    <row r="497" spans="2:74" x14ac:dyDescent="0.25">
      <c r="B497" t="s">
        <v>19</v>
      </c>
      <c r="C497">
        <v>31</v>
      </c>
      <c r="D497" t="s">
        <v>37</v>
      </c>
      <c r="E497">
        <v>5</v>
      </c>
      <c r="F497" t="s">
        <v>34</v>
      </c>
      <c r="G497">
        <v>4</v>
      </c>
      <c r="H497">
        <v>0</v>
      </c>
      <c r="I497">
        <v>66729</v>
      </c>
      <c r="J497" t="s">
        <v>30</v>
      </c>
      <c r="K497">
        <v>7</v>
      </c>
      <c r="L497">
        <v>200187</v>
      </c>
      <c r="M497">
        <v>166214.09194179039</v>
      </c>
      <c r="N497">
        <v>0</v>
      </c>
      <c r="O497">
        <v>0</v>
      </c>
      <c r="P497">
        <v>125284.69690241058</v>
      </c>
      <c r="Q497">
        <v>65087.971522129032</v>
      </c>
      <c r="R497">
        <v>265274.97152212902</v>
      </c>
      <c r="S497">
        <v>291498.78884420096</v>
      </c>
      <c r="T497">
        <v>-26223.817322071933</v>
      </c>
      <c r="X497" s="1">
        <f t="shared" si="22"/>
        <v>1</v>
      </c>
      <c r="Y497" s="2">
        <f t="shared" si="23"/>
        <v>0</v>
      </c>
      <c r="Z497" s="2"/>
      <c r="AA497" s="3"/>
      <c r="AD497" s="1">
        <f>IF(Table1[[#This Row],[Work Field (WF)]]="IT",1,0)</f>
        <v>0</v>
      </c>
      <c r="AE497" s="2">
        <f>IF(Table1[[#This Row],[Work Field (WF)]]="Data Science",1,0)</f>
        <v>0</v>
      </c>
      <c r="AF497" s="2">
        <f>IF(Table1[[#This Row],[Work Field (WF)]]="Health",1,0)</f>
        <v>0</v>
      </c>
      <c r="AG497" s="2">
        <f>IF(Table1[[#This Row],[Work Field (WF)]]="Marketing",1,0)</f>
        <v>0</v>
      </c>
      <c r="AH497" s="2">
        <f>IF(Table1[[#This Row],[Work Field (WF)]]="Sales",1,0)</f>
        <v>1</v>
      </c>
      <c r="AI497" s="2">
        <f>IF(Table1[[#This Row],[Work Field (WF)]]="management",1,0)</f>
        <v>0</v>
      </c>
      <c r="AJ497" s="2"/>
      <c r="AK497" s="3"/>
      <c r="AL497" s="1">
        <f>IF(Table1[[#This Row],[Education (EDU)]]="Matric",1,0)</f>
        <v>0</v>
      </c>
      <c r="AM497" s="2">
        <f>IF(Table1[[#This Row],[Education (EDU)]]="Intermediate",1,0)</f>
        <v>0</v>
      </c>
      <c r="AN497" s="2">
        <f>IF(Table1[[#This Row],[Education (EDU)]]="Graduation",1,0)</f>
        <v>0</v>
      </c>
      <c r="AO497" s="2">
        <f>IF(Table1[[#This Row],[Education (EDU)]]="Masters",1,0)</f>
        <v>1</v>
      </c>
      <c r="AP497" s="2"/>
      <c r="AQ497" s="3"/>
      <c r="AT497" s="10" t="str">
        <f>IFERROR(Table1[[#This Row],[Car Value]]/Table1[[#This Row],[Cars Owned]],"0")</f>
        <v>0</v>
      </c>
      <c r="AU497" s="2"/>
      <c r="AV497" s="3"/>
      <c r="AW497" s="1"/>
      <c r="AX497" s="2">
        <f>IF(Table1[[#This Row],[Person Debts]]&gt;$AW$6,1,0)</f>
        <v>1</v>
      </c>
      <c r="AY497" s="2"/>
      <c r="AZ497" s="3"/>
      <c r="BA497" s="1"/>
      <c r="BB497" s="24">
        <f>Table1[[#This Row],[Mortgage Left]]/Table1[[#This Row],[House Value]]</f>
        <v>0.83029413469301405</v>
      </c>
      <c r="BC497" s="2">
        <f t="shared" si="24"/>
        <v>1</v>
      </c>
      <c r="BD497" s="2"/>
      <c r="BE497" s="3"/>
      <c r="BH497" s="1"/>
      <c r="BI497" s="2">
        <f>IF(Table1[[#This Row],[City]]="Karachi",Table1[[#This Row],[Income]],0)</f>
        <v>0</v>
      </c>
      <c r="BJ497" s="2">
        <f>IF(Table1[[#This Row],[City]]="Lahore",Table1[[#This Row],[Income]],0)</f>
        <v>0</v>
      </c>
      <c r="BK497" s="2">
        <f>IF(Table1[[#This Row],[City]]="Islamabad",Table1[[#This Row],[Income]],0)</f>
        <v>0</v>
      </c>
      <c r="BL497" s="2">
        <f>IF(Table1[[#This Row],[City]]="Multan",Table1[[#This Row],[Income]],0)</f>
        <v>0</v>
      </c>
      <c r="BM497" s="2">
        <f>IF(Table1[[#This Row],[City]]="Peshawar",Table1[[#This Row],[Income]],0)</f>
        <v>0</v>
      </c>
      <c r="BN497" s="2">
        <f>IF(Table1[[#This Row],[City]]="Quetta",Table1[[#This Row],[Income]],0)</f>
        <v>0</v>
      </c>
      <c r="BO497" s="2">
        <f>IF(Table1[[#This Row],[City]]="Hyderabad",Table1[[#This Row],[Income]],0)</f>
        <v>66729</v>
      </c>
      <c r="BP497" s="2">
        <f>IF(Table1[[#This Row],[City]]="Rawalpindi",Table1[[#This Row],[Income]],0)</f>
        <v>0</v>
      </c>
      <c r="BQ497" s="3">
        <f>IF(Table1[[#This Row],[City]]="Gwadar",Table1[[#This Row],[Income]],0)</f>
        <v>0</v>
      </c>
      <c r="BR497" s="1">
        <f>IF(Table1[[#This Row],[Person Debts]]&gt;Table1[[#This Row],[Income]],1,0)</f>
        <v>1</v>
      </c>
      <c r="BS497" s="3"/>
      <c r="BT497" s="1"/>
      <c r="BU497" s="2">
        <f>IF(Table1[[#This Row],[Net Worth]]&gt;BT497,Table1[[#This Row],[Age]],0)</f>
        <v>0</v>
      </c>
      <c r="BV497" s="3"/>
    </row>
    <row r="498" spans="2:74" x14ac:dyDescent="0.25">
      <c r="B498" t="s">
        <v>19</v>
      </c>
      <c r="C498">
        <v>47</v>
      </c>
      <c r="D498" t="s">
        <v>32</v>
      </c>
      <c r="E498">
        <v>1</v>
      </c>
      <c r="F498" t="s">
        <v>34</v>
      </c>
      <c r="G498">
        <v>4</v>
      </c>
      <c r="H498">
        <v>1</v>
      </c>
      <c r="I498">
        <v>58001</v>
      </c>
      <c r="J498" t="s">
        <v>35</v>
      </c>
      <c r="K498">
        <v>3</v>
      </c>
      <c r="L498">
        <v>232004</v>
      </c>
      <c r="M498">
        <v>81507.759650199718</v>
      </c>
      <c r="N498">
        <v>54695.769635343597</v>
      </c>
      <c r="O498">
        <v>3433</v>
      </c>
      <c r="P498">
        <v>84545.18704198685</v>
      </c>
      <c r="Q498">
        <v>44474.058338330753</v>
      </c>
      <c r="R498">
        <v>331173.82797367434</v>
      </c>
      <c r="S498">
        <v>169485.94669218658</v>
      </c>
      <c r="T498">
        <v>161687.88128148776</v>
      </c>
      <c r="X498" s="1">
        <f t="shared" si="22"/>
        <v>1</v>
      </c>
      <c r="Y498" s="2">
        <f t="shared" si="23"/>
        <v>0</v>
      </c>
      <c r="Z498" s="2"/>
      <c r="AA498" s="3"/>
      <c r="AD498" s="1">
        <f>IF(Table1[[#This Row],[Work Field (WF)]]="IT",1,0)</f>
        <v>1</v>
      </c>
      <c r="AE498" s="2">
        <f>IF(Table1[[#This Row],[Work Field (WF)]]="Data Science",1,0)</f>
        <v>0</v>
      </c>
      <c r="AF498" s="2">
        <f>IF(Table1[[#This Row],[Work Field (WF)]]="Health",1,0)</f>
        <v>0</v>
      </c>
      <c r="AG498" s="2">
        <f>IF(Table1[[#This Row],[Work Field (WF)]]="Marketing",1,0)</f>
        <v>0</v>
      </c>
      <c r="AH498" s="2">
        <f>IF(Table1[[#This Row],[Work Field (WF)]]="Sales",1,0)</f>
        <v>0</v>
      </c>
      <c r="AI498" s="2">
        <f>IF(Table1[[#This Row],[Work Field (WF)]]="management",1,0)</f>
        <v>0</v>
      </c>
      <c r="AJ498" s="2"/>
      <c r="AK498" s="3"/>
      <c r="AL498" s="1">
        <f>IF(Table1[[#This Row],[Education (EDU)]]="Matric",1,0)</f>
        <v>0</v>
      </c>
      <c r="AM498" s="2">
        <f>IF(Table1[[#This Row],[Education (EDU)]]="Intermediate",1,0)</f>
        <v>0</v>
      </c>
      <c r="AN498" s="2">
        <f>IF(Table1[[#This Row],[Education (EDU)]]="Graduation",1,0)</f>
        <v>0</v>
      </c>
      <c r="AO498" s="2">
        <f>IF(Table1[[#This Row],[Education (EDU)]]="Masters",1,0)</f>
        <v>1</v>
      </c>
      <c r="AP498" s="2"/>
      <c r="AQ498" s="3"/>
      <c r="AT498" s="10">
        <f>IFERROR(Table1[[#This Row],[Car Value]]/Table1[[#This Row],[Cars Owned]],"0")</f>
        <v>54695.769635343597</v>
      </c>
      <c r="AU498" s="2"/>
      <c r="AV498" s="3"/>
      <c r="AW498" s="1"/>
      <c r="AX498" s="2">
        <f>IF(Table1[[#This Row],[Person Debts]]&gt;$AW$6,1,0)</f>
        <v>1</v>
      </c>
      <c r="AY498" s="2"/>
      <c r="AZ498" s="3"/>
      <c r="BA498" s="1"/>
      <c r="BB498" s="24">
        <f>Table1[[#This Row],[Mortgage Left]]/Table1[[#This Row],[House Value]]</f>
        <v>0.35132049296649936</v>
      </c>
      <c r="BC498" s="2">
        <f t="shared" si="24"/>
        <v>0</v>
      </c>
      <c r="BD498" s="2"/>
      <c r="BE498" s="3"/>
      <c r="BH498" s="1"/>
      <c r="BI498" s="2">
        <f>IF(Table1[[#This Row],[City]]="Karachi",Table1[[#This Row],[Income]],0)</f>
        <v>0</v>
      </c>
      <c r="BJ498" s="2">
        <f>IF(Table1[[#This Row],[City]]="Lahore",Table1[[#This Row],[Income]],0)</f>
        <v>0</v>
      </c>
      <c r="BK498" s="2">
        <f>IF(Table1[[#This Row],[City]]="Islamabad",Table1[[#This Row],[Income]],0)</f>
        <v>58001</v>
      </c>
      <c r="BL498" s="2">
        <f>IF(Table1[[#This Row],[City]]="Multan",Table1[[#This Row],[Income]],0)</f>
        <v>0</v>
      </c>
      <c r="BM498" s="2">
        <f>IF(Table1[[#This Row],[City]]="Peshawar",Table1[[#This Row],[Income]],0)</f>
        <v>0</v>
      </c>
      <c r="BN498" s="2">
        <f>IF(Table1[[#This Row],[City]]="Quetta",Table1[[#This Row],[Income]],0)</f>
        <v>0</v>
      </c>
      <c r="BO498" s="2">
        <f>IF(Table1[[#This Row],[City]]="Hyderabad",Table1[[#This Row],[Income]],0)</f>
        <v>0</v>
      </c>
      <c r="BP498" s="2">
        <f>IF(Table1[[#This Row],[City]]="Rawalpindi",Table1[[#This Row],[Income]],0)</f>
        <v>0</v>
      </c>
      <c r="BQ498" s="3">
        <f>IF(Table1[[#This Row],[City]]="Gwadar",Table1[[#This Row],[Income]],0)</f>
        <v>0</v>
      </c>
      <c r="BR498" s="1">
        <f>IF(Table1[[#This Row],[Person Debts]]&gt;Table1[[#This Row],[Income]],1,0)</f>
        <v>1</v>
      </c>
      <c r="BS498" s="3"/>
      <c r="BT498" s="1"/>
      <c r="BU498" s="2">
        <f>IF(Table1[[#This Row],[Net Worth]]&gt;BT498,Table1[[#This Row],[Age]],0)</f>
        <v>47</v>
      </c>
      <c r="BV498" s="3"/>
    </row>
    <row r="499" spans="2:74" x14ac:dyDescent="0.25">
      <c r="B499" t="s">
        <v>23</v>
      </c>
      <c r="C499">
        <v>41</v>
      </c>
      <c r="D499" t="s">
        <v>36</v>
      </c>
      <c r="E499">
        <v>2</v>
      </c>
      <c r="F499" t="s">
        <v>21</v>
      </c>
      <c r="G499">
        <v>1</v>
      </c>
      <c r="H499">
        <v>0</v>
      </c>
      <c r="I499">
        <v>58292</v>
      </c>
      <c r="J499" t="s">
        <v>39</v>
      </c>
      <c r="K499">
        <v>6</v>
      </c>
      <c r="L499">
        <v>291460</v>
      </c>
      <c r="M499">
        <v>214882.7347732973</v>
      </c>
      <c r="N499">
        <v>0</v>
      </c>
      <c r="O499">
        <v>0</v>
      </c>
      <c r="P499">
        <v>75638.257739132896</v>
      </c>
      <c r="Q499">
        <v>39328.750915364086</v>
      </c>
      <c r="R499">
        <v>330788.75091536407</v>
      </c>
      <c r="S499">
        <v>290520.99251243018</v>
      </c>
      <c r="T499">
        <v>40267.75840293389</v>
      </c>
      <c r="X499" s="1">
        <f t="shared" si="22"/>
        <v>0</v>
      </c>
      <c r="Y499" s="2">
        <f t="shared" si="23"/>
        <v>1</v>
      </c>
      <c r="Z499" s="2"/>
      <c r="AA499" s="3"/>
      <c r="AD499" s="1">
        <f>IF(Table1[[#This Row],[Work Field (WF)]]="IT",1,0)</f>
        <v>0</v>
      </c>
      <c r="AE499" s="2">
        <f>IF(Table1[[#This Row],[Work Field (WF)]]="Data Science",1,0)</f>
        <v>1</v>
      </c>
      <c r="AF499" s="2">
        <f>IF(Table1[[#This Row],[Work Field (WF)]]="Health",1,0)</f>
        <v>0</v>
      </c>
      <c r="AG499" s="2">
        <f>IF(Table1[[#This Row],[Work Field (WF)]]="Marketing",1,0)</f>
        <v>0</v>
      </c>
      <c r="AH499" s="2">
        <f>IF(Table1[[#This Row],[Work Field (WF)]]="Sales",1,0)</f>
        <v>0</v>
      </c>
      <c r="AI499" s="2">
        <f>IF(Table1[[#This Row],[Work Field (WF)]]="management",1,0)</f>
        <v>0</v>
      </c>
      <c r="AJ499" s="2"/>
      <c r="AK499" s="3"/>
      <c r="AL499" s="1">
        <f>IF(Table1[[#This Row],[Education (EDU)]]="Matric",1,0)</f>
        <v>1</v>
      </c>
      <c r="AM499" s="2">
        <f>IF(Table1[[#This Row],[Education (EDU)]]="Intermediate",1,0)</f>
        <v>0</v>
      </c>
      <c r="AN499" s="2">
        <f>IF(Table1[[#This Row],[Education (EDU)]]="Graduation",1,0)</f>
        <v>0</v>
      </c>
      <c r="AO499" s="2">
        <f>IF(Table1[[#This Row],[Education (EDU)]]="Masters",1,0)</f>
        <v>0</v>
      </c>
      <c r="AP499" s="2"/>
      <c r="AQ499" s="3"/>
      <c r="AT499" s="10" t="str">
        <f>IFERROR(Table1[[#This Row],[Car Value]]/Table1[[#This Row],[Cars Owned]],"0")</f>
        <v>0</v>
      </c>
      <c r="AU499" s="2"/>
      <c r="AV499" s="3"/>
      <c r="AW499" s="1"/>
      <c r="AX499" s="2">
        <f>IF(Table1[[#This Row],[Person Debts]]&gt;$AW$6,1,0)</f>
        <v>1</v>
      </c>
      <c r="AY499" s="2"/>
      <c r="AZ499" s="3"/>
      <c r="BA499" s="1"/>
      <c r="BB499" s="24">
        <f>Table1[[#This Row],[Mortgage Left]]/Table1[[#This Row],[House Value]]</f>
        <v>0.73726320858195737</v>
      </c>
      <c r="BC499" s="2">
        <f t="shared" si="24"/>
        <v>1</v>
      </c>
      <c r="BD499" s="2"/>
      <c r="BE499" s="3"/>
      <c r="BH499" s="1"/>
      <c r="BI499" s="2">
        <f>IF(Table1[[#This Row],[City]]="Karachi",Table1[[#This Row],[Income]],0)</f>
        <v>0</v>
      </c>
      <c r="BJ499" s="2">
        <f>IF(Table1[[#This Row],[City]]="Lahore",Table1[[#This Row],[Income]],0)</f>
        <v>0</v>
      </c>
      <c r="BK499" s="2">
        <f>IF(Table1[[#This Row],[City]]="Islamabad",Table1[[#This Row],[Income]],0)</f>
        <v>0</v>
      </c>
      <c r="BL499" s="2">
        <f>IF(Table1[[#This Row],[City]]="Multan",Table1[[#This Row],[Income]],0)</f>
        <v>0</v>
      </c>
      <c r="BM499" s="2">
        <f>IF(Table1[[#This Row],[City]]="Peshawar",Table1[[#This Row],[Income]],0)</f>
        <v>0</v>
      </c>
      <c r="BN499" s="2">
        <f>IF(Table1[[#This Row],[City]]="Quetta",Table1[[#This Row],[Income]],0)</f>
        <v>58292</v>
      </c>
      <c r="BO499" s="2">
        <f>IF(Table1[[#This Row],[City]]="Hyderabad",Table1[[#This Row],[Income]],0)</f>
        <v>0</v>
      </c>
      <c r="BP499" s="2">
        <f>IF(Table1[[#This Row],[City]]="Rawalpindi",Table1[[#This Row],[Income]],0)</f>
        <v>0</v>
      </c>
      <c r="BQ499" s="3">
        <f>IF(Table1[[#This Row],[City]]="Gwadar",Table1[[#This Row],[Income]],0)</f>
        <v>0</v>
      </c>
      <c r="BR499" s="1">
        <f>IF(Table1[[#This Row],[Person Debts]]&gt;Table1[[#This Row],[Income]],1,0)</f>
        <v>1</v>
      </c>
      <c r="BS499" s="3"/>
      <c r="BT499" s="1"/>
      <c r="BU499" s="2">
        <f>IF(Table1[[#This Row],[Net Worth]]&gt;BT499,Table1[[#This Row],[Age]],0)</f>
        <v>41</v>
      </c>
      <c r="BV499" s="3"/>
    </row>
    <row r="500" spans="2:74" x14ac:dyDescent="0.25">
      <c r="B500" t="s">
        <v>19</v>
      </c>
      <c r="C500">
        <v>31</v>
      </c>
      <c r="D500" t="s">
        <v>36</v>
      </c>
      <c r="E500">
        <v>2</v>
      </c>
      <c r="F500" t="s">
        <v>34</v>
      </c>
      <c r="G500">
        <v>4</v>
      </c>
      <c r="H500">
        <v>1</v>
      </c>
      <c r="I500">
        <v>36069</v>
      </c>
      <c r="J500" t="s">
        <v>33</v>
      </c>
      <c r="K500">
        <v>8</v>
      </c>
      <c r="L500">
        <v>144276</v>
      </c>
      <c r="M500">
        <v>94971.717670060796</v>
      </c>
      <c r="N500">
        <v>10466.298383021183</v>
      </c>
      <c r="O500">
        <v>8473</v>
      </c>
      <c r="P500">
        <v>59824.758884733354</v>
      </c>
      <c r="Q500">
        <v>46835.318721152871</v>
      </c>
      <c r="R500">
        <v>201577.61710417405</v>
      </c>
      <c r="S500">
        <v>163269.47655479415</v>
      </c>
      <c r="T500">
        <v>38308.140549379896</v>
      </c>
      <c r="X500" s="1">
        <f t="shared" si="22"/>
        <v>1</v>
      </c>
      <c r="Y500" s="2">
        <f t="shared" si="23"/>
        <v>0</v>
      </c>
      <c r="Z500" s="2"/>
      <c r="AA500" s="3"/>
      <c r="AD500" s="1">
        <f>IF(Table1[[#This Row],[Work Field (WF)]]="IT",1,0)</f>
        <v>0</v>
      </c>
      <c r="AE500" s="2">
        <f>IF(Table1[[#This Row],[Work Field (WF)]]="Data Science",1,0)</f>
        <v>1</v>
      </c>
      <c r="AF500" s="2">
        <f>IF(Table1[[#This Row],[Work Field (WF)]]="Health",1,0)</f>
        <v>0</v>
      </c>
      <c r="AG500" s="2">
        <f>IF(Table1[[#This Row],[Work Field (WF)]]="Marketing",1,0)</f>
        <v>0</v>
      </c>
      <c r="AH500" s="2">
        <f>IF(Table1[[#This Row],[Work Field (WF)]]="Sales",1,0)</f>
        <v>0</v>
      </c>
      <c r="AI500" s="2">
        <f>IF(Table1[[#This Row],[Work Field (WF)]]="management",1,0)</f>
        <v>0</v>
      </c>
      <c r="AJ500" s="2"/>
      <c r="AK500" s="3"/>
      <c r="AL500" s="1">
        <f>IF(Table1[[#This Row],[Education (EDU)]]="Matric",1,0)</f>
        <v>0</v>
      </c>
      <c r="AM500" s="2">
        <f>IF(Table1[[#This Row],[Education (EDU)]]="Intermediate",1,0)</f>
        <v>0</v>
      </c>
      <c r="AN500" s="2">
        <f>IF(Table1[[#This Row],[Education (EDU)]]="Graduation",1,0)</f>
        <v>0</v>
      </c>
      <c r="AO500" s="2">
        <f>IF(Table1[[#This Row],[Education (EDU)]]="Masters",1,0)</f>
        <v>1</v>
      </c>
      <c r="AP500" s="2"/>
      <c r="AQ500" s="3"/>
      <c r="AT500" s="10">
        <f>IFERROR(Table1[[#This Row],[Car Value]]/Table1[[#This Row],[Cars Owned]],"0")</f>
        <v>10466.298383021183</v>
      </c>
      <c r="AU500" s="2"/>
      <c r="AV500" s="3"/>
      <c r="AW500" s="1"/>
      <c r="AX500" s="2">
        <f>IF(Table1[[#This Row],[Person Debts]]&gt;$AW$6,1,0)</f>
        <v>1</v>
      </c>
      <c r="AY500" s="2"/>
      <c r="AZ500" s="3"/>
      <c r="BA500" s="1"/>
      <c r="BB500" s="24">
        <f>Table1[[#This Row],[Mortgage Left]]/Table1[[#This Row],[House Value]]</f>
        <v>0.65826414421013058</v>
      </c>
      <c r="BC500" s="2">
        <f t="shared" si="24"/>
        <v>1</v>
      </c>
      <c r="BD500" s="2"/>
      <c r="BE500" s="3"/>
      <c r="BH500" s="1"/>
      <c r="BI500" s="2">
        <f>IF(Table1[[#This Row],[City]]="Karachi",Table1[[#This Row],[Income]],0)</f>
        <v>0</v>
      </c>
      <c r="BJ500" s="2">
        <f>IF(Table1[[#This Row],[City]]="Lahore",Table1[[#This Row],[Income]],0)</f>
        <v>0</v>
      </c>
      <c r="BK500" s="2">
        <f>IF(Table1[[#This Row],[City]]="Islamabad",Table1[[#This Row],[Income]],0)</f>
        <v>0</v>
      </c>
      <c r="BL500" s="2">
        <f>IF(Table1[[#This Row],[City]]="Multan",Table1[[#This Row],[Income]],0)</f>
        <v>0</v>
      </c>
      <c r="BM500" s="2">
        <f>IF(Table1[[#This Row],[City]]="Peshawar",Table1[[#This Row],[Income]],0)</f>
        <v>0</v>
      </c>
      <c r="BN500" s="2">
        <f>IF(Table1[[#This Row],[City]]="Quetta",Table1[[#This Row],[Income]],0)</f>
        <v>0</v>
      </c>
      <c r="BO500" s="2">
        <f>IF(Table1[[#This Row],[City]]="Hyderabad",Table1[[#This Row],[Income]],0)</f>
        <v>0</v>
      </c>
      <c r="BP500" s="2">
        <f>IF(Table1[[#This Row],[City]]="Rawalpindi",Table1[[#This Row],[Income]],0)</f>
        <v>36069</v>
      </c>
      <c r="BQ500" s="3">
        <f>IF(Table1[[#This Row],[City]]="Gwadar",Table1[[#This Row],[Income]],0)</f>
        <v>0</v>
      </c>
      <c r="BR500" s="1">
        <f>IF(Table1[[#This Row],[Person Debts]]&gt;Table1[[#This Row],[Income]],1,0)</f>
        <v>1</v>
      </c>
      <c r="BS500" s="3"/>
      <c r="BT500" s="1"/>
      <c r="BU500" s="2">
        <f>IF(Table1[[#This Row],[Net Worth]]&gt;BT500,Table1[[#This Row],[Age]],0)</f>
        <v>31</v>
      </c>
      <c r="BV500" s="3"/>
    </row>
    <row r="501" spans="2:74" x14ac:dyDescent="0.25">
      <c r="B501" t="s">
        <v>23</v>
      </c>
      <c r="C501">
        <v>48</v>
      </c>
      <c r="D501" t="s">
        <v>20</v>
      </c>
      <c r="E501">
        <v>6</v>
      </c>
      <c r="F501" t="s">
        <v>21</v>
      </c>
      <c r="G501">
        <v>1</v>
      </c>
      <c r="H501">
        <v>2</v>
      </c>
      <c r="I501">
        <v>58991</v>
      </c>
      <c r="J501" t="s">
        <v>25</v>
      </c>
      <c r="K501">
        <v>1</v>
      </c>
      <c r="L501">
        <v>294955</v>
      </c>
      <c r="M501">
        <v>51728.693549220341</v>
      </c>
      <c r="N501">
        <v>102176.57608757754</v>
      </c>
      <c r="O501">
        <v>76065</v>
      </c>
      <c r="P501">
        <v>90947.619146114637</v>
      </c>
      <c r="Q501">
        <v>59501.103721879015</v>
      </c>
      <c r="R501">
        <v>456632.67980945657</v>
      </c>
      <c r="S501">
        <v>218741.31269533496</v>
      </c>
      <c r="T501">
        <v>237891.36711412162</v>
      </c>
      <c r="X501" s="1">
        <f t="shared" si="22"/>
        <v>0</v>
      </c>
      <c r="Y501" s="2">
        <f t="shared" si="23"/>
        <v>1</v>
      </c>
      <c r="Z501" s="2"/>
      <c r="AA501" s="3"/>
      <c r="AD501" s="1">
        <f>IF(Table1[[#This Row],[Work Field (WF)]]="IT",1,0)</f>
        <v>0</v>
      </c>
      <c r="AE501" s="2">
        <f>IF(Table1[[#This Row],[Work Field (WF)]]="Data Science",1,0)</f>
        <v>0</v>
      </c>
      <c r="AF501" s="2">
        <f>IF(Table1[[#This Row],[Work Field (WF)]]="Health",1,0)</f>
        <v>0</v>
      </c>
      <c r="AG501" s="2">
        <f>IF(Table1[[#This Row],[Work Field (WF)]]="Marketing",1,0)</f>
        <v>0</v>
      </c>
      <c r="AH501" s="2">
        <f>IF(Table1[[#This Row],[Work Field (WF)]]="Sales",1,0)</f>
        <v>0</v>
      </c>
      <c r="AI501" s="2">
        <f>IF(Table1[[#This Row],[Work Field (WF)]]="management",1,0)</f>
        <v>1</v>
      </c>
      <c r="AJ501" s="2"/>
      <c r="AK501" s="3"/>
      <c r="AL501" s="1">
        <f>IF(Table1[[#This Row],[Education (EDU)]]="Matric",1,0)</f>
        <v>1</v>
      </c>
      <c r="AM501" s="2">
        <f>IF(Table1[[#This Row],[Education (EDU)]]="Intermediate",1,0)</f>
        <v>0</v>
      </c>
      <c r="AN501" s="2">
        <f>IF(Table1[[#This Row],[Education (EDU)]]="Graduation",1,0)</f>
        <v>0</v>
      </c>
      <c r="AO501" s="2">
        <f>IF(Table1[[#This Row],[Education (EDU)]]="Masters",1,0)</f>
        <v>0</v>
      </c>
      <c r="AP501" s="2"/>
      <c r="AQ501" s="3"/>
      <c r="AT501" s="10">
        <f>IFERROR(Table1[[#This Row],[Car Value]]/Table1[[#This Row],[Cars Owned]],"0")</f>
        <v>51088.288043788772</v>
      </c>
      <c r="AU501" s="2"/>
      <c r="AV501" s="3"/>
      <c r="AW501" s="1"/>
      <c r="AX501" s="2">
        <f>IF(Table1[[#This Row],[Person Debts]]&gt;$AW$6,1,0)</f>
        <v>1</v>
      </c>
      <c r="AY501" s="2"/>
      <c r="AZ501" s="3"/>
      <c r="BA501" s="1"/>
      <c r="BB501" s="24">
        <f>Table1[[#This Row],[Mortgage Left]]/Table1[[#This Row],[House Value]]</f>
        <v>0.1753782561720274</v>
      </c>
      <c r="BC501" s="2">
        <f t="shared" si="24"/>
        <v>0</v>
      </c>
      <c r="BD501" s="2"/>
      <c r="BE501" s="3"/>
      <c r="BH501" s="1"/>
      <c r="BI501" s="2">
        <f>IF(Table1[[#This Row],[City]]="Karachi",Table1[[#This Row],[Income]],0)</f>
        <v>58991</v>
      </c>
      <c r="BJ501" s="2">
        <f>IF(Table1[[#This Row],[City]]="Lahore",Table1[[#This Row],[Income]],0)</f>
        <v>0</v>
      </c>
      <c r="BK501" s="2">
        <f>IF(Table1[[#This Row],[City]]="Islamabad",Table1[[#This Row],[Income]],0)</f>
        <v>0</v>
      </c>
      <c r="BL501" s="2">
        <f>IF(Table1[[#This Row],[City]]="Multan",Table1[[#This Row],[Income]],0)</f>
        <v>0</v>
      </c>
      <c r="BM501" s="2">
        <f>IF(Table1[[#This Row],[City]]="Peshawar",Table1[[#This Row],[Income]],0)</f>
        <v>0</v>
      </c>
      <c r="BN501" s="2">
        <f>IF(Table1[[#This Row],[City]]="Quetta",Table1[[#This Row],[Income]],0)</f>
        <v>0</v>
      </c>
      <c r="BO501" s="2">
        <f>IF(Table1[[#This Row],[City]]="Hyderabad",Table1[[#This Row],[Income]],0)</f>
        <v>0</v>
      </c>
      <c r="BP501" s="2">
        <f>IF(Table1[[#This Row],[City]]="Rawalpindi",Table1[[#This Row],[Income]],0)</f>
        <v>0</v>
      </c>
      <c r="BQ501" s="3">
        <f>IF(Table1[[#This Row],[City]]="Gwadar",Table1[[#This Row],[Income]],0)</f>
        <v>0</v>
      </c>
      <c r="BR501" s="1">
        <f>IF(Table1[[#This Row],[Person Debts]]&gt;Table1[[#This Row],[Income]],1,0)</f>
        <v>1</v>
      </c>
      <c r="BS501" s="3"/>
      <c r="BT501" s="1"/>
      <c r="BU501" s="2">
        <f>IF(Table1[[#This Row],[Net Worth]]&gt;BT501,Table1[[#This Row],[Age]],0)</f>
        <v>48</v>
      </c>
      <c r="BV501" s="3"/>
    </row>
    <row r="502" spans="2:74" x14ac:dyDescent="0.25">
      <c r="B502" t="s">
        <v>19</v>
      </c>
      <c r="C502">
        <v>27</v>
      </c>
      <c r="D502" t="s">
        <v>29</v>
      </c>
      <c r="E502">
        <v>4</v>
      </c>
      <c r="F502" t="s">
        <v>27</v>
      </c>
      <c r="G502">
        <v>2</v>
      </c>
      <c r="H502">
        <v>1</v>
      </c>
      <c r="I502">
        <v>61906</v>
      </c>
      <c r="J502" t="s">
        <v>31</v>
      </c>
      <c r="K502">
        <v>5</v>
      </c>
      <c r="L502">
        <v>309530</v>
      </c>
      <c r="M502">
        <v>109106.01005960202</v>
      </c>
      <c r="N502">
        <v>46154.733045218913</v>
      </c>
      <c r="O502">
        <v>20685</v>
      </c>
      <c r="P502">
        <v>83547.365060973971</v>
      </c>
      <c r="Q502">
        <v>14872.349904796989</v>
      </c>
      <c r="R502">
        <v>370557.0829500159</v>
      </c>
      <c r="S502">
        <v>213338.37512057601</v>
      </c>
      <c r="T502">
        <v>157218.7078294399</v>
      </c>
      <c r="X502" s="1">
        <f t="shared" si="22"/>
        <v>1</v>
      </c>
      <c r="Y502" s="2">
        <f t="shared" si="23"/>
        <v>0</v>
      </c>
      <c r="Z502" s="2"/>
      <c r="AA502" s="3"/>
      <c r="AD502" s="1">
        <f>IF(Table1[[#This Row],[Work Field (WF)]]="IT",1,0)</f>
        <v>0</v>
      </c>
      <c r="AE502" s="2">
        <f>IF(Table1[[#This Row],[Work Field (WF)]]="Data Science",1,0)</f>
        <v>0</v>
      </c>
      <c r="AF502" s="2">
        <f>IF(Table1[[#This Row],[Work Field (WF)]]="Health",1,0)</f>
        <v>1</v>
      </c>
      <c r="AG502" s="2">
        <f>IF(Table1[[#This Row],[Work Field (WF)]]="Marketing",1,0)</f>
        <v>0</v>
      </c>
      <c r="AH502" s="2">
        <f>IF(Table1[[#This Row],[Work Field (WF)]]="Sales",1,0)</f>
        <v>0</v>
      </c>
      <c r="AI502" s="2">
        <f>IF(Table1[[#This Row],[Work Field (WF)]]="management",1,0)</f>
        <v>0</v>
      </c>
      <c r="AJ502" s="2"/>
      <c r="AK502" s="3"/>
      <c r="AL502" s="1">
        <f>IF(Table1[[#This Row],[Education (EDU)]]="Matric",1,0)</f>
        <v>0</v>
      </c>
      <c r="AM502" s="2">
        <f>IF(Table1[[#This Row],[Education (EDU)]]="Intermediate",1,0)</f>
        <v>1</v>
      </c>
      <c r="AN502" s="2">
        <f>IF(Table1[[#This Row],[Education (EDU)]]="Graduation",1,0)</f>
        <v>0</v>
      </c>
      <c r="AO502" s="2">
        <f>IF(Table1[[#This Row],[Education (EDU)]]="Masters",1,0)</f>
        <v>0</v>
      </c>
      <c r="AP502" s="2"/>
      <c r="AQ502" s="3"/>
      <c r="AT502" s="10">
        <f>IFERROR(Table1[[#This Row],[Car Value]]/Table1[[#This Row],[Cars Owned]],"0")</f>
        <v>46154.733045218913</v>
      </c>
      <c r="AU502" s="2"/>
      <c r="AV502" s="3"/>
      <c r="AW502" s="1"/>
      <c r="AX502" s="2">
        <f>IF(Table1[[#This Row],[Person Debts]]&gt;$AW$6,1,0)</f>
        <v>1</v>
      </c>
      <c r="AY502" s="2"/>
      <c r="AZ502" s="3"/>
      <c r="BA502" s="1"/>
      <c r="BB502" s="24">
        <f>Table1[[#This Row],[Mortgage Left]]/Table1[[#This Row],[House Value]]</f>
        <v>0.35248929040675225</v>
      </c>
      <c r="BC502" s="2">
        <f t="shared" si="24"/>
        <v>0</v>
      </c>
      <c r="BD502" s="2"/>
      <c r="BE502" s="3"/>
      <c r="BH502" s="1"/>
      <c r="BI502" s="2">
        <f>IF(Table1[[#This Row],[City]]="Karachi",Table1[[#This Row],[Income]],0)</f>
        <v>0</v>
      </c>
      <c r="BJ502" s="2">
        <f>IF(Table1[[#This Row],[City]]="Lahore",Table1[[#This Row],[Income]],0)</f>
        <v>0</v>
      </c>
      <c r="BK502" s="2">
        <f>IF(Table1[[#This Row],[City]]="Islamabad",Table1[[#This Row],[Income]],0)</f>
        <v>0</v>
      </c>
      <c r="BL502" s="2">
        <f>IF(Table1[[#This Row],[City]]="Multan",Table1[[#This Row],[Income]],0)</f>
        <v>0</v>
      </c>
      <c r="BM502" s="2">
        <f>IF(Table1[[#This Row],[City]]="Peshawar",Table1[[#This Row],[Income]],0)</f>
        <v>61906</v>
      </c>
      <c r="BN502" s="2">
        <f>IF(Table1[[#This Row],[City]]="Quetta",Table1[[#This Row],[Income]],0)</f>
        <v>0</v>
      </c>
      <c r="BO502" s="2">
        <f>IF(Table1[[#This Row],[City]]="Hyderabad",Table1[[#This Row],[Income]],0)</f>
        <v>0</v>
      </c>
      <c r="BP502" s="2">
        <f>IF(Table1[[#This Row],[City]]="Rawalpindi",Table1[[#This Row],[Income]],0)</f>
        <v>0</v>
      </c>
      <c r="BQ502" s="3">
        <f>IF(Table1[[#This Row],[City]]="Gwadar",Table1[[#This Row],[Income]],0)</f>
        <v>0</v>
      </c>
      <c r="BR502" s="1">
        <f>IF(Table1[[#This Row],[Person Debts]]&gt;Table1[[#This Row],[Income]],1,0)</f>
        <v>1</v>
      </c>
      <c r="BS502" s="3"/>
      <c r="BT502" s="1"/>
      <c r="BU502" s="2">
        <f>IF(Table1[[#This Row],[Net Worth]]&gt;BT502,Table1[[#This Row],[Age]],0)</f>
        <v>27</v>
      </c>
      <c r="BV502" s="3"/>
    </row>
    <row r="503" spans="2:74" x14ac:dyDescent="0.25">
      <c r="B503" t="s">
        <v>19</v>
      </c>
      <c r="C503">
        <v>45</v>
      </c>
      <c r="D503" t="s">
        <v>29</v>
      </c>
      <c r="E503">
        <v>4</v>
      </c>
      <c r="F503" t="s">
        <v>34</v>
      </c>
      <c r="G503">
        <v>4</v>
      </c>
      <c r="H503">
        <v>1</v>
      </c>
      <c r="I503">
        <v>32300</v>
      </c>
      <c r="J503" t="s">
        <v>39</v>
      </c>
      <c r="K503">
        <v>6</v>
      </c>
      <c r="L503">
        <v>161500</v>
      </c>
      <c r="M503">
        <v>52261.148071426069</v>
      </c>
      <c r="N503">
        <v>8308.7923071311652</v>
      </c>
      <c r="O503">
        <v>2157</v>
      </c>
      <c r="P503">
        <v>45047.766225851658</v>
      </c>
      <c r="Q503">
        <v>34731.913670848982</v>
      </c>
      <c r="R503">
        <v>204540.70597798016</v>
      </c>
      <c r="S503">
        <v>99465.914297277719</v>
      </c>
      <c r="T503">
        <v>105074.79168070244</v>
      </c>
      <c r="X503" s="1">
        <f t="shared" si="22"/>
        <v>1</v>
      </c>
      <c r="Y503" s="2">
        <f t="shared" si="23"/>
        <v>0</v>
      </c>
      <c r="Z503" s="2"/>
      <c r="AA503" s="3"/>
      <c r="AD503" s="1">
        <f>IF(Table1[[#This Row],[Work Field (WF)]]="IT",1,0)</f>
        <v>0</v>
      </c>
      <c r="AE503" s="2">
        <f>IF(Table1[[#This Row],[Work Field (WF)]]="Data Science",1,0)</f>
        <v>0</v>
      </c>
      <c r="AF503" s="2">
        <f>IF(Table1[[#This Row],[Work Field (WF)]]="Health",1,0)</f>
        <v>1</v>
      </c>
      <c r="AG503" s="2">
        <f>IF(Table1[[#This Row],[Work Field (WF)]]="Marketing",1,0)</f>
        <v>0</v>
      </c>
      <c r="AH503" s="2">
        <f>IF(Table1[[#This Row],[Work Field (WF)]]="Sales",1,0)</f>
        <v>0</v>
      </c>
      <c r="AI503" s="2">
        <f>IF(Table1[[#This Row],[Work Field (WF)]]="management",1,0)</f>
        <v>0</v>
      </c>
      <c r="AJ503" s="2"/>
      <c r="AK503" s="3"/>
      <c r="AL503" s="1">
        <f>IF(Table1[[#This Row],[Education (EDU)]]="Matric",1,0)</f>
        <v>0</v>
      </c>
      <c r="AM503" s="2">
        <f>IF(Table1[[#This Row],[Education (EDU)]]="Intermediate",1,0)</f>
        <v>0</v>
      </c>
      <c r="AN503" s="2">
        <f>IF(Table1[[#This Row],[Education (EDU)]]="Graduation",1,0)</f>
        <v>0</v>
      </c>
      <c r="AO503" s="2">
        <f>IF(Table1[[#This Row],[Education (EDU)]]="Masters",1,0)</f>
        <v>1</v>
      </c>
      <c r="AP503" s="2"/>
      <c r="AQ503" s="3"/>
      <c r="AT503" s="10">
        <f>IFERROR(Table1[[#This Row],[Car Value]]/Table1[[#This Row],[Cars Owned]],"0")</f>
        <v>8308.7923071311652</v>
      </c>
      <c r="AU503" s="2"/>
      <c r="AV503" s="3"/>
      <c r="AW503" s="1"/>
      <c r="AX503" s="2">
        <f>IF(Table1[[#This Row],[Person Debts]]&gt;$AW$6,1,0)</f>
        <v>0</v>
      </c>
      <c r="AY503" s="2"/>
      <c r="AZ503" s="3"/>
      <c r="BA503" s="1"/>
      <c r="BB503" s="24">
        <f>Table1[[#This Row],[Mortgage Left]]/Table1[[#This Row],[House Value]]</f>
        <v>0.32359844007074967</v>
      </c>
      <c r="BC503" s="2">
        <f t="shared" si="24"/>
        <v>0</v>
      </c>
      <c r="BD503" s="2"/>
      <c r="BE503" s="3"/>
      <c r="BH503" s="1"/>
      <c r="BI503" s="2">
        <f>IF(Table1[[#This Row],[City]]="Karachi",Table1[[#This Row],[Income]],0)</f>
        <v>0</v>
      </c>
      <c r="BJ503" s="2">
        <f>IF(Table1[[#This Row],[City]]="Lahore",Table1[[#This Row],[Income]],0)</f>
        <v>0</v>
      </c>
      <c r="BK503" s="2">
        <f>IF(Table1[[#This Row],[City]]="Islamabad",Table1[[#This Row],[Income]],0)</f>
        <v>0</v>
      </c>
      <c r="BL503" s="2">
        <f>IF(Table1[[#This Row],[City]]="Multan",Table1[[#This Row],[Income]],0)</f>
        <v>0</v>
      </c>
      <c r="BM503" s="2">
        <f>IF(Table1[[#This Row],[City]]="Peshawar",Table1[[#This Row],[Income]],0)</f>
        <v>0</v>
      </c>
      <c r="BN503" s="2">
        <f>IF(Table1[[#This Row],[City]]="Quetta",Table1[[#This Row],[Income]],0)</f>
        <v>32300</v>
      </c>
      <c r="BO503" s="2">
        <f>IF(Table1[[#This Row],[City]]="Hyderabad",Table1[[#This Row],[Income]],0)</f>
        <v>0</v>
      </c>
      <c r="BP503" s="2">
        <f>IF(Table1[[#This Row],[City]]="Rawalpindi",Table1[[#This Row],[Income]],0)</f>
        <v>0</v>
      </c>
      <c r="BQ503" s="3">
        <f>IF(Table1[[#This Row],[City]]="Gwadar",Table1[[#This Row],[Income]],0)</f>
        <v>0</v>
      </c>
      <c r="BR503" s="1">
        <f>IF(Table1[[#This Row],[Person Debts]]&gt;Table1[[#This Row],[Income]],1,0)</f>
        <v>1</v>
      </c>
      <c r="BS503" s="3"/>
      <c r="BT503" s="1"/>
      <c r="BU503" s="2">
        <f>IF(Table1[[#This Row],[Net Worth]]&gt;BT503,Table1[[#This Row],[Age]],0)</f>
        <v>45</v>
      </c>
      <c r="BV503" s="3"/>
    </row>
    <row r="504" spans="2:74" x14ac:dyDescent="0.25">
      <c r="B504" t="s">
        <v>19</v>
      </c>
      <c r="C504">
        <v>47</v>
      </c>
      <c r="D504" t="s">
        <v>20</v>
      </c>
      <c r="E504">
        <v>6</v>
      </c>
      <c r="F504" t="s">
        <v>24</v>
      </c>
      <c r="G504">
        <v>3</v>
      </c>
      <c r="H504">
        <v>1</v>
      </c>
      <c r="I504">
        <v>31090</v>
      </c>
      <c r="J504" t="s">
        <v>39</v>
      </c>
      <c r="K504">
        <v>6</v>
      </c>
      <c r="L504">
        <v>124360</v>
      </c>
      <c r="M504">
        <v>28240.136416639139</v>
      </c>
      <c r="N504">
        <v>24583.939767979933</v>
      </c>
      <c r="O504">
        <v>609</v>
      </c>
      <c r="P504">
        <v>27773.243752090286</v>
      </c>
      <c r="Q504">
        <v>17054.71656691916</v>
      </c>
      <c r="R504">
        <v>165998.65633489907</v>
      </c>
      <c r="S504">
        <v>56622.380168729425</v>
      </c>
      <c r="T504">
        <v>109376.27616616964</v>
      </c>
      <c r="X504" s="1">
        <f t="shared" si="22"/>
        <v>1</v>
      </c>
      <c r="Y504" s="2">
        <f t="shared" si="23"/>
        <v>0</v>
      </c>
      <c r="Z504" s="2"/>
      <c r="AA504" s="3"/>
      <c r="AD504" s="1">
        <f>IF(Table1[[#This Row],[Work Field (WF)]]="IT",1,0)</f>
        <v>0</v>
      </c>
      <c r="AE504" s="2">
        <f>IF(Table1[[#This Row],[Work Field (WF)]]="Data Science",1,0)</f>
        <v>0</v>
      </c>
      <c r="AF504" s="2">
        <f>IF(Table1[[#This Row],[Work Field (WF)]]="Health",1,0)</f>
        <v>0</v>
      </c>
      <c r="AG504" s="2">
        <f>IF(Table1[[#This Row],[Work Field (WF)]]="Marketing",1,0)</f>
        <v>0</v>
      </c>
      <c r="AH504" s="2">
        <f>IF(Table1[[#This Row],[Work Field (WF)]]="Sales",1,0)</f>
        <v>0</v>
      </c>
      <c r="AI504" s="2">
        <f>IF(Table1[[#This Row],[Work Field (WF)]]="management",1,0)</f>
        <v>1</v>
      </c>
      <c r="AJ504" s="2"/>
      <c r="AK504" s="3"/>
      <c r="AL504" s="1">
        <f>IF(Table1[[#This Row],[Education (EDU)]]="Matric",1,0)</f>
        <v>0</v>
      </c>
      <c r="AM504" s="2">
        <f>IF(Table1[[#This Row],[Education (EDU)]]="Intermediate",1,0)</f>
        <v>0</v>
      </c>
      <c r="AN504" s="2">
        <f>IF(Table1[[#This Row],[Education (EDU)]]="Graduation",1,0)</f>
        <v>1</v>
      </c>
      <c r="AO504" s="2">
        <f>IF(Table1[[#This Row],[Education (EDU)]]="Masters",1,0)</f>
        <v>0</v>
      </c>
      <c r="AP504" s="2"/>
      <c r="AQ504" s="3"/>
      <c r="AT504" s="10">
        <f>IFERROR(Table1[[#This Row],[Car Value]]/Table1[[#This Row],[Cars Owned]],"0")</f>
        <v>24583.939767979933</v>
      </c>
      <c r="AU504" s="2"/>
      <c r="AV504" s="3"/>
      <c r="AW504" s="1"/>
      <c r="AX504" s="2">
        <f>IF(Table1[[#This Row],[Person Debts]]&gt;$AW$6,1,0)</f>
        <v>0</v>
      </c>
      <c r="AY504" s="2"/>
      <c r="AZ504" s="3"/>
      <c r="BA504" s="1"/>
      <c r="BB504" s="24">
        <f>Table1[[#This Row],[Mortgage Left]]/Table1[[#This Row],[House Value]]</f>
        <v>0.22708376018526166</v>
      </c>
      <c r="BC504" s="2">
        <f t="shared" si="24"/>
        <v>0</v>
      </c>
      <c r="BD504" s="2"/>
      <c r="BE504" s="3"/>
      <c r="BH504" s="1"/>
      <c r="BI504" s="2">
        <f>IF(Table1[[#This Row],[City]]="Karachi",Table1[[#This Row],[Income]],0)</f>
        <v>0</v>
      </c>
      <c r="BJ504" s="2">
        <f>IF(Table1[[#This Row],[City]]="Lahore",Table1[[#This Row],[Income]],0)</f>
        <v>0</v>
      </c>
      <c r="BK504" s="2">
        <f>IF(Table1[[#This Row],[City]]="Islamabad",Table1[[#This Row],[Income]],0)</f>
        <v>0</v>
      </c>
      <c r="BL504" s="2">
        <f>IF(Table1[[#This Row],[City]]="Multan",Table1[[#This Row],[Income]],0)</f>
        <v>0</v>
      </c>
      <c r="BM504" s="2">
        <f>IF(Table1[[#This Row],[City]]="Peshawar",Table1[[#This Row],[Income]],0)</f>
        <v>0</v>
      </c>
      <c r="BN504" s="2">
        <f>IF(Table1[[#This Row],[City]]="Quetta",Table1[[#This Row],[Income]],0)</f>
        <v>31090</v>
      </c>
      <c r="BO504" s="2">
        <f>IF(Table1[[#This Row],[City]]="Hyderabad",Table1[[#This Row],[Income]],0)</f>
        <v>0</v>
      </c>
      <c r="BP504" s="2">
        <f>IF(Table1[[#This Row],[City]]="Rawalpindi",Table1[[#This Row],[Income]],0)</f>
        <v>0</v>
      </c>
      <c r="BQ504" s="3">
        <f>IF(Table1[[#This Row],[City]]="Gwadar",Table1[[#This Row],[Income]],0)</f>
        <v>0</v>
      </c>
      <c r="BR504" s="1">
        <f>IF(Table1[[#This Row],[Person Debts]]&gt;Table1[[#This Row],[Income]],1,0)</f>
        <v>1</v>
      </c>
      <c r="BS504" s="3"/>
      <c r="BT504" s="1"/>
      <c r="BU504" s="2">
        <f>IF(Table1[[#This Row],[Net Worth]]&gt;BT504,Table1[[#This Row],[Age]],0)</f>
        <v>47</v>
      </c>
      <c r="BV504" s="3"/>
    </row>
    <row r="505" spans="2:74" ht="15.75" thickBot="1" x14ac:dyDescent="0.3">
      <c r="B505" t="s">
        <v>19</v>
      </c>
      <c r="C505">
        <v>27</v>
      </c>
      <c r="D505" t="s">
        <v>37</v>
      </c>
      <c r="E505">
        <v>5</v>
      </c>
      <c r="F505" t="s">
        <v>21</v>
      </c>
      <c r="G505">
        <v>1</v>
      </c>
      <c r="H505">
        <v>2</v>
      </c>
      <c r="I505">
        <v>67606</v>
      </c>
      <c r="J505" t="s">
        <v>38</v>
      </c>
      <c r="K505">
        <v>9</v>
      </c>
      <c r="L505">
        <v>405636</v>
      </c>
      <c r="M505">
        <v>82547.250168998726</v>
      </c>
      <c r="N505">
        <v>62547.845085755594</v>
      </c>
      <c r="O505">
        <v>57023</v>
      </c>
      <c r="P505">
        <v>88115.769395662181</v>
      </c>
      <c r="Q505">
        <v>68700.268819023913</v>
      </c>
      <c r="R505">
        <v>536884.11390477954</v>
      </c>
      <c r="S505">
        <v>227686.01956466091</v>
      </c>
      <c r="T505">
        <v>309198.09434011864</v>
      </c>
      <c r="X505" s="4">
        <f t="shared" si="22"/>
        <v>1</v>
      </c>
      <c r="Y505" s="5">
        <f t="shared" si="23"/>
        <v>0</v>
      </c>
      <c r="Z505" s="5"/>
      <c r="AA505" s="6"/>
      <c r="AD505" s="4">
        <f>IF(Table1[[#This Row],[Work Field (WF)]]="IT",1,0)</f>
        <v>0</v>
      </c>
      <c r="AE505" s="5">
        <f>IF(Table1[[#This Row],[Work Field (WF)]]="Data Science",1,0)</f>
        <v>0</v>
      </c>
      <c r="AF505" s="5">
        <f>IF(Table1[[#This Row],[Work Field (WF)]]="Health",1,0)</f>
        <v>0</v>
      </c>
      <c r="AG505" s="5">
        <f>IF(Table1[[#This Row],[Work Field (WF)]]="Marketing",1,0)</f>
        <v>0</v>
      </c>
      <c r="AH505" s="5">
        <f>IF(Table1[[#This Row],[Work Field (WF)]]="Sales",1,0)</f>
        <v>1</v>
      </c>
      <c r="AI505" s="5">
        <f>IF(Table1[[#This Row],[Work Field (WF)]]="management",1,0)</f>
        <v>0</v>
      </c>
      <c r="AJ505" s="5"/>
      <c r="AK505" s="6"/>
      <c r="AL505" s="4">
        <f>IF(Table1[[#This Row],[Education (EDU)]]="Matric",1,0)</f>
        <v>1</v>
      </c>
      <c r="AM505" s="5">
        <f>IF(Table1[[#This Row],[Education (EDU)]]="Intermediate",1,0)</f>
        <v>0</v>
      </c>
      <c r="AN505" s="5">
        <f>IF(Table1[[#This Row],[Education (EDU)]]="Graduation",1,0)</f>
        <v>0</v>
      </c>
      <c r="AO505" s="5">
        <f>IF(Table1[[#This Row],[Education (EDU)]]="Masters",1,0)</f>
        <v>0</v>
      </c>
      <c r="AP505" s="5"/>
      <c r="AQ505" s="6"/>
      <c r="AT505" s="21">
        <f>IFERROR(Table1[[#This Row],[Car Value]]/Table1[[#This Row],[Cars Owned]],"0")</f>
        <v>31273.922542877797</v>
      </c>
      <c r="AU505" s="5"/>
      <c r="AV505" s="6"/>
      <c r="AW505" s="4"/>
      <c r="AX505" s="5">
        <f>IF(Table1[[#This Row],[Person Debts]]&gt;$AW$6,1,0)</f>
        <v>1</v>
      </c>
      <c r="AY505" s="5"/>
      <c r="AZ505" s="6"/>
      <c r="BA505" s="4"/>
      <c r="BB505" s="25">
        <f>Table1[[#This Row],[Mortgage Left]]/Table1[[#This Row],[House Value]]</f>
        <v>0.20350079916230002</v>
      </c>
      <c r="BC505" s="5">
        <f t="shared" si="24"/>
        <v>0</v>
      </c>
      <c r="BD505" s="5"/>
      <c r="BE505" s="6"/>
      <c r="BH505" s="1"/>
      <c r="BI505" s="2">
        <f>IF(Table1[[#This Row],[City]]="Karachi",Table1[[#This Row],[Income]],0)</f>
        <v>0</v>
      </c>
      <c r="BJ505" s="2">
        <f>IF(Table1[[#This Row],[City]]="Lahore",Table1[[#This Row],[Income]],0)</f>
        <v>0</v>
      </c>
      <c r="BK505" s="2">
        <f>IF(Table1[[#This Row],[City]]="Islamabad",Table1[[#This Row],[Income]],0)</f>
        <v>0</v>
      </c>
      <c r="BL505" s="2">
        <f>IF(Table1[[#This Row],[City]]="Multan",Table1[[#This Row],[Income]],0)</f>
        <v>0</v>
      </c>
      <c r="BM505" s="2">
        <f>IF(Table1[[#This Row],[City]]="Peshawar",Table1[[#This Row],[Income]],0)</f>
        <v>0</v>
      </c>
      <c r="BN505" s="2">
        <f>IF(Table1[[#This Row],[City]]="Quetta",Table1[[#This Row],[Income]],0)</f>
        <v>0</v>
      </c>
      <c r="BO505" s="2">
        <f>IF(Table1[[#This Row],[City]]="Hyderabad",Table1[[#This Row],[Income]],0)</f>
        <v>0</v>
      </c>
      <c r="BP505" s="2">
        <f>IF(Table1[[#This Row],[City]]="Rawalpindi",Table1[[#This Row],[Income]],0)</f>
        <v>0</v>
      </c>
      <c r="BQ505" s="3">
        <f>IF(Table1[[#This Row],[City]]="Gwadar",Table1[[#This Row],[Income]],0)</f>
        <v>67606</v>
      </c>
      <c r="BR505" s="4">
        <f>IF(Table1[[#This Row],[Person Debts]]&gt;Table1[[#This Row],[Income]],1,0)</f>
        <v>1</v>
      </c>
      <c r="BS505" s="6"/>
      <c r="BT505" s="4"/>
      <c r="BU505" s="5">
        <f>IF(Table1[[#This Row],[Net Worth]]&gt;BT505,Table1[[#This Row],[Age]],0)</f>
        <v>27</v>
      </c>
      <c r="BV505" s="6"/>
    </row>
    <row r="506" spans="2:74" x14ac:dyDescent="0.25">
      <c r="BH506" s="26" t="s">
        <v>77</v>
      </c>
      <c r="BI506" s="27">
        <f>AVERAGEIF(BI6:BI505,"&lt;&gt;0")</f>
        <v>50558.269230769234</v>
      </c>
      <c r="BJ506" s="27">
        <f t="shared" ref="BJ506:BQ506" si="25">AVERAGEIF(BJ6:BJ505,"&lt;&gt;0")</f>
        <v>54982.215384615381</v>
      </c>
      <c r="BK506" s="27">
        <f t="shared" si="25"/>
        <v>50393.593220338982</v>
      </c>
      <c r="BL506" s="27">
        <f t="shared" si="25"/>
        <v>52177</v>
      </c>
      <c r="BM506" s="27">
        <f t="shared" si="25"/>
        <v>51038.089552238809</v>
      </c>
      <c r="BN506" s="27">
        <f t="shared" si="25"/>
        <v>52969.25</v>
      </c>
      <c r="BO506" s="27">
        <f t="shared" si="25"/>
        <v>55381.810810810814</v>
      </c>
      <c r="BP506" s="27">
        <f t="shared" si="25"/>
        <v>48756.036363636362</v>
      </c>
      <c r="BQ506" s="28">
        <f t="shared" si="25"/>
        <v>51005.4</v>
      </c>
    </row>
  </sheetData>
  <mergeCells count="14">
    <mergeCell ref="BH2:BK2"/>
    <mergeCell ref="BH4:BQ4"/>
    <mergeCell ref="BR4:BS4"/>
    <mergeCell ref="BT4:BV4"/>
    <mergeCell ref="AB5:AC5"/>
    <mergeCell ref="I2:K2"/>
    <mergeCell ref="AW4:AZ4"/>
    <mergeCell ref="BA4:BE4"/>
    <mergeCell ref="AT4:AV4"/>
    <mergeCell ref="AD4:AK4"/>
    <mergeCell ref="AL4:AQ4"/>
    <mergeCell ref="X2:AA2"/>
    <mergeCell ref="X4:AA4"/>
    <mergeCell ref="AB4:AC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10" zoomScale="106" zoomScaleNormal="106" workbookViewId="0">
      <selection activeCell="C24" sqref="C24"/>
    </sheetView>
  </sheetViews>
  <sheetFormatPr defaultRowHeight="15" x14ac:dyDescent="0.25"/>
  <cols>
    <col min="1" max="1" width="5.28515625" customWidth="1"/>
    <col min="2" max="2" width="22.42578125" customWidth="1"/>
    <col min="3" max="3" width="21.140625" customWidth="1"/>
    <col min="4" max="4" width="25.140625" customWidth="1"/>
    <col min="5" max="5" width="27.7109375" customWidth="1"/>
    <col min="6" max="6" width="13.140625" customWidth="1"/>
    <col min="7" max="7" width="17.85546875" customWidth="1"/>
    <col min="8" max="8" width="14" customWidth="1"/>
    <col min="9" max="9" width="20.5703125" customWidth="1"/>
    <col min="10" max="10" width="15.7109375" customWidth="1"/>
    <col min="11" max="11" width="17.42578125" customWidth="1"/>
  </cols>
  <sheetData>
    <row r="1" spans="1:26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" customHeight="1" x14ac:dyDescent="0.25">
      <c r="A2" s="34"/>
      <c r="B2" s="55" t="s">
        <v>84</v>
      </c>
      <c r="C2" s="55"/>
      <c r="D2" s="55"/>
      <c r="E2" s="55"/>
      <c r="F2" s="55"/>
      <c r="G2" s="55"/>
      <c r="H2" s="55"/>
      <c r="I2" s="55"/>
      <c r="J2" s="55"/>
      <c r="K2" s="55"/>
      <c r="L2" s="35"/>
      <c r="M2" s="35"/>
      <c r="N2" s="35"/>
      <c r="O2" s="35"/>
      <c r="P2" s="35"/>
      <c r="Q2" s="35"/>
      <c r="R2" s="35"/>
      <c r="S2" s="35"/>
      <c r="T2" s="35"/>
      <c r="U2" s="33"/>
      <c r="V2" s="34"/>
      <c r="W2" s="34"/>
      <c r="X2" s="34"/>
      <c r="Y2" s="34"/>
      <c r="Z2" s="34"/>
    </row>
    <row r="3" spans="1:26" ht="15" customHeight="1" x14ac:dyDescent="0.25">
      <c r="A3" s="34"/>
      <c r="B3" s="55"/>
      <c r="C3" s="55"/>
      <c r="D3" s="55"/>
      <c r="E3" s="55"/>
      <c r="F3" s="55"/>
      <c r="G3" s="55"/>
      <c r="H3" s="55"/>
      <c r="I3" s="55"/>
      <c r="J3" s="55"/>
      <c r="K3" s="55"/>
      <c r="L3" s="35"/>
      <c r="M3" s="35"/>
      <c r="N3" s="35"/>
      <c r="O3" s="35"/>
      <c r="P3" s="35"/>
      <c r="Q3" s="35"/>
      <c r="R3" s="35"/>
      <c r="S3" s="35"/>
      <c r="T3" s="35"/>
      <c r="U3" s="33"/>
      <c r="V3" s="34"/>
      <c r="W3" s="34"/>
      <c r="X3" s="34"/>
      <c r="Y3" s="34"/>
      <c r="Z3" s="34"/>
    </row>
    <row r="4" spans="1:26" x14ac:dyDescent="0.25">
      <c r="A4" s="34"/>
      <c r="B4" s="51" t="s">
        <v>83</v>
      </c>
      <c r="C4" s="51"/>
      <c r="D4" s="51" t="s">
        <v>62</v>
      </c>
      <c r="E4" s="51"/>
      <c r="F4" s="51" t="s">
        <v>49</v>
      </c>
      <c r="G4" s="51"/>
      <c r="H4" s="51"/>
      <c r="I4" s="51"/>
      <c r="J4" s="51"/>
      <c r="K4" s="51"/>
      <c r="L4" s="2"/>
      <c r="M4" s="2"/>
      <c r="N4" s="2"/>
      <c r="O4" s="2"/>
      <c r="P4" s="2"/>
      <c r="Q4" s="2"/>
      <c r="R4" s="2"/>
      <c r="S4" s="2"/>
      <c r="T4" s="2"/>
      <c r="U4" s="33"/>
      <c r="V4" s="34"/>
      <c r="W4" s="34"/>
      <c r="X4" s="34"/>
      <c r="Y4" s="34"/>
      <c r="Z4" s="34"/>
    </row>
    <row r="5" spans="1:26" x14ac:dyDescent="0.25">
      <c r="A5" s="34"/>
      <c r="B5" s="8" t="s">
        <v>81</v>
      </c>
      <c r="C5" s="8" t="s">
        <v>82</v>
      </c>
      <c r="D5" s="58">
        <f>Sheet1!AS5</f>
        <v>26264.277719181249</v>
      </c>
      <c r="E5" s="58"/>
      <c r="F5" s="32" t="s">
        <v>32</v>
      </c>
      <c r="G5" s="32" t="s">
        <v>36</v>
      </c>
      <c r="H5" s="32" t="s">
        <v>29</v>
      </c>
      <c r="I5" s="16" t="s">
        <v>26</v>
      </c>
      <c r="J5" s="16" t="s">
        <v>37</v>
      </c>
      <c r="K5" s="16" t="s">
        <v>20</v>
      </c>
      <c r="L5" s="2"/>
      <c r="M5" s="2"/>
      <c r="N5" s="2"/>
      <c r="O5" s="2"/>
      <c r="P5" s="2"/>
      <c r="Q5" s="2"/>
      <c r="R5" s="2"/>
      <c r="S5" s="2"/>
      <c r="T5" s="2"/>
      <c r="U5" s="33"/>
      <c r="V5" s="34"/>
      <c r="W5" s="34"/>
      <c r="X5" s="34"/>
      <c r="Y5" s="34"/>
      <c r="Z5" s="34"/>
    </row>
    <row r="6" spans="1:26" x14ac:dyDescent="0.25">
      <c r="A6" s="34"/>
      <c r="B6" s="57">
        <f>Sheet1!Z6</f>
        <v>264</v>
      </c>
      <c r="C6" s="57">
        <f>Sheet1!AA6</f>
        <v>236</v>
      </c>
      <c r="D6" s="58"/>
      <c r="E6" s="58"/>
      <c r="F6" s="62">
        <f>Sheet1!AK6</f>
        <v>83</v>
      </c>
      <c r="G6" s="32">
        <f>Sheet1!AK7</f>
        <v>80</v>
      </c>
      <c r="H6" s="32">
        <f>Sheet1!AK8</f>
        <v>80</v>
      </c>
      <c r="I6" s="32">
        <f>Sheet1!AK9</f>
        <v>98</v>
      </c>
      <c r="J6" s="32">
        <f>Sheet1!AK10</f>
        <v>72</v>
      </c>
      <c r="K6" s="32">
        <f>Sheet1!AK11</f>
        <v>87</v>
      </c>
      <c r="L6" s="2"/>
      <c r="M6" s="2"/>
      <c r="N6" s="2"/>
      <c r="O6" s="2"/>
      <c r="P6" s="2"/>
      <c r="Q6" s="2"/>
      <c r="R6" s="2"/>
      <c r="S6" s="2"/>
      <c r="T6" s="2"/>
      <c r="U6" s="33"/>
      <c r="V6" s="34"/>
      <c r="W6" s="34"/>
      <c r="X6" s="34"/>
      <c r="Y6" s="34"/>
      <c r="Z6" s="34"/>
    </row>
    <row r="7" spans="1:26" x14ac:dyDescent="0.25">
      <c r="A7" s="34"/>
      <c r="B7" s="57"/>
      <c r="C7" s="57"/>
      <c r="D7" s="59" t="s">
        <v>63</v>
      </c>
      <c r="E7" s="5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3"/>
      <c r="V7" s="34"/>
      <c r="W7" s="34"/>
      <c r="X7" s="34"/>
      <c r="Y7" s="34"/>
      <c r="Z7" s="34"/>
    </row>
    <row r="8" spans="1:26" x14ac:dyDescent="0.25">
      <c r="A8" s="34"/>
      <c r="B8" s="2"/>
      <c r="C8" s="2"/>
      <c r="D8" s="58">
        <f>Sheet1!AV6</f>
        <v>25265.949896257647</v>
      </c>
      <c r="E8" s="5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3"/>
      <c r="V8" s="34"/>
      <c r="W8" s="34"/>
      <c r="X8" s="34"/>
      <c r="Y8" s="34"/>
      <c r="Z8" s="34"/>
    </row>
    <row r="9" spans="1:26" x14ac:dyDescent="0.25">
      <c r="A9" s="34"/>
      <c r="B9" s="2"/>
      <c r="C9" s="2"/>
      <c r="D9" s="58"/>
      <c r="E9" s="5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3"/>
      <c r="V9" s="34"/>
      <c r="W9" s="34"/>
      <c r="X9" s="34"/>
      <c r="Y9" s="34"/>
      <c r="Z9" s="34"/>
    </row>
    <row r="10" spans="1:26" x14ac:dyDescent="0.25">
      <c r="A10" s="34"/>
      <c r="B10" s="2"/>
      <c r="C10" s="2"/>
      <c r="D10" s="51" t="s">
        <v>85</v>
      </c>
      <c r="E10" s="5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3"/>
      <c r="V10" s="34"/>
      <c r="W10" s="34"/>
      <c r="X10" s="34"/>
      <c r="Y10" s="34"/>
      <c r="Z10" s="34"/>
    </row>
    <row r="11" spans="1:26" x14ac:dyDescent="0.25">
      <c r="A11" s="34"/>
      <c r="B11" s="2"/>
      <c r="C11" s="2"/>
      <c r="D11" s="53">
        <f>Sheet1!BS6</f>
        <v>0.94799999999999995</v>
      </c>
      <c r="E11" s="5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33"/>
      <c r="V11" s="34"/>
      <c r="W11" s="34"/>
      <c r="X11" s="34"/>
      <c r="Y11" s="34"/>
      <c r="Z11" s="34"/>
    </row>
    <row r="12" spans="1:26" x14ac:dyDescent="0.25">
      <c r="A12" s="34"/>
      <c r="B12" s="2"/>
      <c r="C12" s="2"/>
      <c r="D12" s="54"/>
      <c r="E12" s="5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33"/>
      <c r="V12" s="34"/>
      <c r="W12" s="34"/>
      <c r="X12" s="34"/>
      <c r="Y12" s="34"/>
      <c r="Z12" s="34"/>
    </row>
    <row r="13" spans="1:26" x14ac:dyDescent="0.25">
      <c r="A13" s="34"/>
      <c r="B13" s="2"/>
      <c r="C13" s="2"/>
      <c r="D13" s="51" t="s">
        <v>61</v>
      </c>
      <c r="E13" s="5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3"/>
      <c r="V13" s="34"/>
      <c r="W13" s="34"/>
      <c r="X13" s="34"/>
      <c r="Y13" s="34"/>
      <c r="Z13" s="34"/>
    </row>
    <row r="14" spans="1:26" x14ac:dyDescent="0.25">
      <c r="A14" s="34"/>
      <c r="B14" s="2"/>
      <c r="C14" s="2"/>
      <c r="D14" s="56">
        <f>Sheet1!AR5</f>
        <v>51824.642</v>
      </c>
      <c r="E14" s="5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3"/>
      <c r="V14" s="34"/>
      <c r="W14" s="34"/>
      <c r="X14" s="34"/>
      <c r="Y14" s="34"/>
      <c r="Z14" s="34"/>
    </row>
    <row r="15" spans="1:26" x14ac:dyDescent="0.25">
      <c r="A15" s="34"/>
      <c r="B15" s="2"/>
      <c r="C15" s="2"/>
      <c r="D15" s="56"/>
      <c r="E15" s="5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3"/>
      <c r="V15" s="34"/>
      <c r="W15" s="34"/>
      <c r="X15" s="34"/>
      <c r="Y15" s="34"/>
      <c r="Z15" s="34"/>
    </row>
    <row r="16" spans="1:26" x14ac:dyDescent="0.25">
      <c r="A16" s="34"/>
      <c r="B16" s="2"/>
      <c r="C16" s="2"/>
      <c r="D16" s="51" t="s">
        <v>45</v>
      </c>
      <c r="E16" s="5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3"/>
      <c r="V16" s="34"/>
      <c r="W16" s="34"/>
      <c r="X16" s="34"/>
      <c r="Y16" s="34"/>
      <c r="Z16" s="34"/>
    </row>
    <row r="17" spans="1:26" x14ac:dyDescent="0.25">
      <c r="A17" s="34"/>
      <c r="B17" s="2"/>
      <c r="C17" s="2"/>
      <c r="D17" s="52">
        <f>Sheet1!AB5</f>
        <v>38.283999999999999</v>
      </c>
      <c r="E17" s="5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3"/>
      <c r="V17" s="34"/>
      <c r="W17" s="34"/>
      <c r="X17" s="34"/>
      <c r="Y17" s="34"/>
      <c r="Z17" s="34"/>
    </row>
    <row r="18" spans="1:26" x14ac:dyDescent="0.25">
      <c r="A18" s="34"/>
      <c r="B18" s="2"/>
      <c r="C18" s="2"/>
      <c r="D18" s="52"/>
      <c r="E18" s="5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3"/>
      <c r="V18" s="34"/>
      <c r="W18" s="34"/>
      <c r="X18" s="34"/>
      <c r="Y18" s="34"/>
      <c r="Z18" s="34"/>
    </row>
    <row r="19" spans="1:26" x14ac:dyDescent="0.25">
      <c r="A19" s="34"/>
      <c r="B19" s="2"/>
      <c r="C19" s="2"/>
      <c r="D19" s="51" t="s">
        <v>91</v>
      </c>
      <c r="E19" s="51"/>
      <c r="F19" s="61" t="s">
        <v>90</v>
      </c>
      <c r="G19" s="61"/>
      <c r="H19" s="61"/>
      <c r="I19" s="61" t="s">
        <v>92</v>
      </c>
      <c r="J19" s="61"/>
      <c r="K19" s="61"/>
      <c r="L19" s="2"/>
      <c r="M19" s="2"/>
      <c r="N19" s="2"/>
      <c r="O19" s="2"/>
      <c r="P19" s="2"/>
      <c r="Q19" s="2"/>
      <c r="R19" s="2"/>
      <c r="S19" s="2"/>
      <c r="T19" s="2"/>
      <c r="U19" s="33"/>
      <c r="V19" s="34"/>
      <c r="W19" s="34"/>
      <c r="X19" s="34"/>
      <c r="Y19" s="34"/>
      <c r="Z19" s="34"/>
    </row>
    <row r="20" spans="1:26" x14ac:dyDescent="0.25">
      <c r="A20" s="34"/>
      <c r="B20" s="2"/>
      <c r="C20" s="2"/>
      <c r="D20" s="57">
        <f>Sheet1!BE6</f>
        <v>284</v>
      </c>
      <c r="E20" s="57"/>
      <c r="F20" s="57">
        <f>Sheet1!AZ6</f>
        <v>343</v>
      </c>
      <c r="G20" s="57"/>
      <c r="H20" s="57"/>
      <c r="I20" s="52">
        <f>Sheet1!BV6</f>
        <v>38.344086021505376</v>
      </c>
      <c r="J20" s="57"/>
      <c r="K20" s="57"/>
      <c r="L20" s="2"/>
      <c r="M20" s="2"/>
      <c r="N20" s="2"/>
      <c r="O20" s="2"/>
      <c r="P20" s="2"/>
      <c r="Q20" s="2"/>
      <c r="R20" s="2"/>
      <c r="S20" s="2"/>
      <c r="T20" s="2"/>
      <c r="U20" s="33"/>
      <c r="V20" s="34"/>
      <c r="W20" s="34"/>
      <c r="X20" s="34"/>
      <c r="Y20" s="34"/>
      <c r="Z20" s="34"/>
    </row>
    <row r="21" spans="1:26" x14ac:dyDescent="0.25">
      <c r="A21" s="34"/>
      <c r="B21" s="8"/>
      <c r="C21" s="8"/>
      <c r="D21" s="57"/>
      <c r="E21" s="57"/>
      <c r="F21" s="57"/>
      <c r="G21" s="57"/>
      <c r="H21" s="57"/>
      <c r="I21" s="57"/>
      <c r="J21" s="57"/>
      <c r="K21" s="57"/>
      <c r="L21" s="2"/>
      <c r="M21" s="2"/>
      <c r="N21" s="2"/>
      <c r="O21" s="2"/>
      <c r="P21" s="2"/>
      <c r="Q21" s="2"/>
      <c r="R21" s="2"/>
      <c r="S21" s="2"/>
      <c r="T21" s="2"/>
      <c r="U21" s="33"/>
      <c r="V21" s="34"/>
      <c r="W21" s="34"/>
      <c r="X21" s="34"/>
      <c r="Y21" s="34"/>
      <c r="Z21" s="34"/>
    </row>
    <row r="22" spans="1:26" ht="15" customHeight="1" x14ac:dyDescent="0.25">
      <c r="A22" s="34"/>
      <c r="B22" s="60" t="s">
        <v>86</v>
      </c>
      <c r="C22" s="63" t="s">
        <v>87</v>
      </c>
      <c r="D22" s="32" t="s">
        <v>88</v>
      </c>
      <c r="E22" s="32" t="s">
        <v>89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3"/>
      <c r="V22" s="34"/>
      <c r="W22" s="34"/>
      <c r="X22" s="34"/>
      <c r="Y22" s="34"/>
      <c r="Z22" s="34"/>
    </row>
    <row r="23" spans="1:26" ht="15" customHeight="1" x14ac:dyDescent="0.25">
      <c r="A23" s="34"/>
      <c r="B23" s="36"/>
      <c r="C23" s="60">
        <v>125000</v>
      </c>
      <c r="D23" s="24">
        <v>0.4</v>
      </c>
      <c r="E23" s="2">
        <v>50000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3"/>
      <c r="V23" s="34"/>
      <c r="W23" s="34"/>
      <c r="X23" s="34"/>
      <c r="Y23" s="34"/>
      <c r="Z23" s="34"/>
    </row>
    <row r="24" spans="1:26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</sheetData>
  <mergeCells count="21">
    <mergeCell ref="F19:H19"/>
    <mergeCell ref="I19:K19"/>
    <mergeCell ref="F20:H21"/>
    <mergeCell ref="I20:K21"/>
    <mergeCell ref="D13:E13"/>
    <mergeCell ref="D14:E15"/>
    <mergeCell ref="B4:C4"/>
    <mergeCell ref="B6:B7"/>
    <mergeCell ref="C6:C7"/>
    <mergeCell ref="D4:E4"/>
    <mergeCell ref="D5:E6"/>
    <mergeCell ref="D7:E7"/>
    <mergeCell ref="D8:E9"/>
    <mergeCell ref="D10:E10"/>
    <mergeCell ref="B2:K3"/>
    <mergeCell ref="F4:K4"/>
    <mergeCell ref="D16:E16"/>
    <mergeCell ref="D17:E18"/>
    <mergeCell ref="D19:E19"/>
    <mergeCell ref="D20:E21"/>
    <mergeCell ref="D11:E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2021-06-01T15:34:37Z</dcterms:created>
  <dcterms:modified xsi:type="dcterms:W3CDTF">2021-06-08T05:53:19Z</dcterms:modified>
</cp:coreProperties>
</file>